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y Documents\Other relevant studies\Limpopo E-flows\EWR workshop Oct2021\Hydrology\"/>
    </mc:Choice>
  </mc:AlternateContent>
  <bookViews>
    <workbookView xWindow="0" yWindow="0" windowWidth="20490" windowHeight="7155" tabRatio="757" activeTab="6"/>
  </bookViews>
  <sheets>
    <sheet name="MAR" sheetId="3" r:id="rId1"/>
    <sheet name="Indices" sheetId="24" r:id="rId2"/>
    <sheet name="Letaba_1 nat" sheetId="11" r:id="rId3"/>
    <sheet name="Letaba_1 BF" sheetId="18" r:id="rId4"/>
    <sheet name="Letaba_1 prs" sheetId="29" r:id="rId5"/>
    <sheet name="Letaba_1 graphs" sheetId="20" r:id="rId6"/>
    <sheet name="Letaba_2 nat" sheetId="25" r:id="rId7"/>
    <sheet name="Letaba_2 BF" sheetId="26" r:id="rId8"/>
    <sheet name="Letaba_2 prs" sheetId="28" r:id="rId9"/>
    <sheet name="Letaba_2 graphs" sheetId="27" r:id="rId10"/>
  </sheets>
  <externalReferences>
    <externalReference r:id="rId11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" i="20" l="1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5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32" i="20"/>
  <c r="C8" i="20"/>
  <c r="D8" i="20"/>
  <c r="E8" i="20"/>
  <c r="F8" i="20"/>
  <c r="G8" i="20"/>
  <c r="H8" i="20"/>
  <c r="I8" i="20"/>
  <c r="J8" i="20"/>
  <c r="K8" i="20"/>
  <c r="L8" i="20"/>
  <c r="M8" i="20"/>
  <c r="B8" i="20"/>
  <c r="B120" i="29"/>
  <c r="B120" i="11"/>
  <c r="AA93" i="29"/>
  <c r="Z93" i="29"/>
  <c r="Y93" i="29"/>
  <c r="X93" i="29"/>
  <c r="W93" i="29"/>
  <c r="V93" i="29"/>
  <c r="U93" i="29"/>
  <c r="T93" i="29"/>
  <c r="S93" i="29"/>
  <c r="R93" i="29"/>
  <c r="Q93" i="29"/>
  <c r="P93" i="29"/>
  <c r="AB92" i="29"/>
  <c r="M92" i="29"/>
  <c r="L92" i="29"/>
  <c r="K92" i="29"/>
  <c r="J92" i="29"/>
  <c r="I92" i="29"/>
  <c r="H92" i="29"/>
  <c r="G92" i="29"/>
  <c r="F92" i="29"/>
  <c r="E92" i="29"/>
  <c r="D92" i="29"/>
  <c r="C92" i="29"/>
  <c r="B92" i="29"/>
  <c r="AB91" i="29"/>
  <c r="M91" i="29"/>
  <c r="L91" i="29"/>
  <c r="K91" i="29"/>
  <c r="J91" i="29"/>
  <c r="I91" i="29"/>
  <c r="H91" i="29"/>
  <c r="G91" i="29"/>
  <c r="F91" i="29"/>
  <c r="E91" i="29"/>
  <c r="D91" i="29"/>
  <c r="C91" i="29"/>
  <c r="B91" i="29"/>
  <c r="AB90" i="29"/>
  <c r="M90" i="29"/>
  <c r="L90" i="29"/>
  <c r="K90" i="29"/>
  <c r="J90" i="29"/>
  <c r="I90" i="29"/>
  <c r="H90" i="29"/>
  <c r="G90" i="29"/>
  <c r="F90" i="29"/>
  <c r="E90" i="29"/>
  <c r="D90" i="29"/>
  <c r="C90" i="29"/>
  <c r="B90" i="29"/>
  <c r="AB89" i="29"/>
  <c r="M89" i="29"/>
  <c r="L89" i="29"/>
  <c r="K89" i="29"/>
  <c r="J89" i="29"/>
  <c r="I89" i="29"/>
  <c r="H89" i="29"/>
  <c r="G89" i="29"/>
  <c r="F89" i="29"/>
  <c r="E89" i="29"/>
  <c r="D89" i="29"/>
  <c r="C89" i="29"/>
  <c r="B89" i="29"/>
  <c r="AB88" i="29"/>
  <c r="M88" i="29"/>
  <c r="L88" i="29"/>
  <c r="K88" i="29"/>
  <c r="J88" i="29"/>
  <c r="I88" i="29"/>
  <c r="H88" i="29"/>
  <c r="G88" i="29"/>
  <c r="F88" i="29"/>
  <c r="E88" i="29"/>
  <c r="D88" i="29"/>
  <c r="C88" i="29"/>
  <c r="B88" i="29"/>
  <c r="AB87" i="29"/>
  <c r="M87" i="29"/>
  <c r="L87" i="29"/>
  <c r="K87" i="29"/>
  <c r="J87" i="29"/>
  <c r="I87" i="29"/>
  <c r="H87" i="29"/>
  <c r="G87" i="29"/>
  <c r="F87" i="29"/>
  <c r="E87" i="29"/>
  <c r="D87" i="29"/>
  <c r="C87" i="29"/>
  <c r="B87" i="29"/>
  <c r="AB86" i="29"/>
  <c r="M86" i="29"/>
  <c r="L86" i="29"/>
  <c r="K86" i="29"/>
  <c r="J86" i="29"/>
  <c r="I86" i="29"/>
  <c r="H86" i="29"/>
  <c r="G86" i="29"/>
  <c r="F86" i="29"/>
  <c r="E86" i="29"/>
  <c r="D86" i="29"/>
  <c r="C86" i="29"/>
  <c r="B86" i="29"/>
  <c r="AB85" i="29"/>
  <c r="M85" i="29"/>
  <c r="L85" i="29"/>
  <c r="K85" i="29"/>
  <c r="J85" i="29"/>
  <c r="I85" i="29"/>
  <c r="H85" i="29"/>
  <c r="G85" i="29"/>
  <c r="F85" i="29"/>
  <c r="E85" i="29"/>
  <c r="D85" i="29"/>
  <c r="C85" i="29"/>
  <c r="B85" i="29"/>
  <c r="AB84" i="29"/>
  <c r="M84" i="29"/>
  <c r="L84" i="29"/>
  <c r="K84" i="29"/>
  <c r="J84" i="29"/>
  <c r="I84" i="29"/>
  <c r="H84" i="29"/>
  <c r="G84" i="29"/>
  <c r="F84" i="29"/>
  <c r="E84" i="29"/>
  <c r="D84" i="29"/>
  <c r="C84" i="29"/>
  <c r="B84" i="29"/>
  <c r="AB83" i="29"/>
  <c r="M83" i="29"/>
  <c r="L83" i="29"/>
  <c r="K83" i="29"/>
  <c r="J83" i="29"/>
  <c r="I83" i="29"/>
  <c r="H83" i="29"/>
  <c r="G83" i="29"/>
  <c r="F83" i="29"/>
  <c r="E83" i="29"/>
  <c r="D83" i="29"/>
  <c r="C83" i="29"/>
  <c r="B83" i="29"/>
  <c r="AB82" i="29"/>
  <c r="M82" i="29"/>
  <c r="L82" i="29"/>
  <c r="K82" i="29"/>
  <c r="J82" i="29"/>
  <c r="I82" i="29"/>
  <c r="H82" i="29"/>
  <c r="G82" i="29"/>
  <c r="F82" i="29"/>
  <c r="E82" i="29"/>
  <c r="D82" i="29"/>
  <c r="C82" i="29"/>
  <c r="B82" i="29"/>
  <c r="AB81" i="29"/>
  <c r="M81" i="29"/>
  <c r="L81" i="29"/>
  <c r="K81" i="29"/>
  <c r="J81" i="29"/>
  <c r="I81" i="29"/>
  <c r="H81" i="29"/>
  <c r="G81" i="29"/>
  <c r="F81" i="29"/>
  <c r="E81" i="29"/>
  <c r="D81" i="29"/>
  <c r="C81" i="29"/>
  <c r="B81" i="29"/>
  <c r="AB80" i="29"/>
  <c r="M80" i="29"/>
  <c r="L80" i="29"/>
  <c r="K80" i="29"/>
  <c r="J80" i="29"/>
  <c r="I80" i="29"/>
  <c r="H80" i="29"/>
  <c r="G80" i="29"/>
  <c r="F80" i="29"/>
  <c r="E80" i="29"/>
  <c r="D80" i="29"/>
  <c r="C80" i="29"/>
  <c r="B80" i="29"/>
  <c r="AB79" i="29"/>
  <c r="M79" i="29"/>
  <c r="L79" i="29"/>
  <c r="K79" i="29"/>
  <c r="J79" i="29"/>
  <c r="I79" i="29"/>
  <c r="H79" i="29"/>
  <c r="G79" i="29"/>
  <c r="F79" i="29"/>
  <c r="E79" i="29"/>
  <c r="D79" i="29"/>
  <c r="C79" i="29"/>
  <c r="B79" i="29"/>
  <c r="AB78" i="29"/>
  <c r="M78" i="29"/>
  <c r="L78" i="29"/>
  <c r="K78" i="29"/>
  <c r="J78" i="29"/>
  <c r="I78" i="29"/>
  <c r="H78" i="29"/>
  <c r="G78" i="29"/>
  <c r="F78" i="29"/>
  <c r="E78" i="29"/>
  <c r="D78" i="29"/>
  <c r="C78" i="29"/>
  <c r="B78" i="29"/>
  <c r="AB77" i="29"/>
  <c r="M77" i="29"/>
  <c r="L77" i="29"/>
  <c r="K77" i="29"/>
  <c r="J77" i="29"/>
  <c r="I77" i="29"/>
  <c r="H77" i="29"/>
  <c r="G77" i="29"/>
  <c r="F77" i="29"/>
  <c r="E77" i="29"/>
  <c r="D77" i="29"/>
  <c r="C77" i="29"/>
  <c r="B77" i="29"/>
  <c r="AB76" i="29"/>
  <c r="M76" i="29"/>
  <c r="L76" i="29"/>
  <c r="K76" i="29"/>
  <c r="J76" i="29"/>
  <c r="I76" i="29"/>
  <c r="H76" i="29"/>
  <c r="G76" i="29"/>
  <c r="F76" i="29"/>
  <c r="E76" i="29"/>
  <c r="D76" i="29"/>
  <c r="C76" i="29"/>
  <c r="B76" i="29"/>
  <c r="AB75" i="29"/>
  <c r="M75" i="29"/>
  <c r="L75" i="29"/>
  <c r="K75" i="29"/>
  <c r="J75" i="29"/>
  <c r="I75" i="29"/>
  <c r="H75" i="29"/>
  <c r="G75" i="29"/>
  <c r="F75" i="29"/>
  <c r="E75" i="29"/>
  <c r="D75" i="29"/>
  <c r="C75" i="29"/>
  <c r="B75" i="29"/>
  <c r="AB74" i="29"/>
  <c r="M74" i="29"/>
  <c r="L74" i="29"/>
  <c r="K74" i="29"/>
  <c r="J74" i="29"/>
  <c r="I74" i="29"/>
  <c r="H74" i="29"/>
  <c r="G74" i="29"/>
  <c r="F74" i="29"/>
  <c r="E74" i="29"/>
  <c r="D74" i="29"/>
  <c r="C74" i="29"/>
  <c r="B74" i="29"/>
  <c r="AB73" i="29"/>
  <c r="M73" i="29"/>
  <c r="L73" i="29"/>
  <c r="K73" i="29"/>
  <c r="J73" i="29"/>
  <c r="I73" i="29"/>
  <c r="H73" i="29"/>
  <c r="G73" i="29"/>
  <c r="F73" i="29"/>
  <c r="E73" i="29"/>
  <c r="D73" i="29"/>
  <c r="C73" i="29"/>
  <c r="B73" i="29"/>
  <c r="AB72" i="29"/>
  <c r="M72" i="29"/>
  <c r="L72" i="29"/>
  <c r="K72" i="29"/>
  <c r="J72" i="29"/>
  <c r="I72" i="29"/>
  <c r="H72" i="29"/>
  <c r="G72" i="29"/>
  <c r="F72" i="29"/>
  <c r="E72" i="29"/>
  <c r="D72" i="29"/>
  <c r="C72" i="29"/>
  <c r="B72" i="29"/>
  <c r="AB71" i="29"/>
  <c r="M71" i="29"/>
  <c r="L71" i="29"/>
  <c r="K71" i="29"/>
  <c r="J71" i="29"/>
  <c r="I71" i="29"/>
  <c r="H71" i="29"/>
  <c r="G71" i="29"/>
  <c r="F71" i="29"/>
  <c r="E71" i="29"/>
  <c r="D71" i="29"/>
  <c r="C71" i="29"/>
  <c r="B71" i="29"/>
  <c r="AB70" i="29"/>
  <c r="M70" i="29"/>
  <c r="L70" i="29"/>
  <c r="K70" i="29"/>
  <c r="J70" i="29"/>
  <c r="I70" i="29"/>
  <c r="H70" i="29"/>
  <c r="G70" i="29"/>
  <c r="F70" i="29"/>
  <c r="E70" i="29"/>
  <c r="D70" i="29"/>
  <c r="C70" i="29"/>
  <c r="B70" i="29"/>
  <c r="AB69" i="29"/>
  <c r="M69" i="29"/>
  <c r="L69" i="29"/>
  <c r="K69" i="29"/>
  <c r="J69" i="29"/>
  <c r="I69" i="29"/>
  <c r="H69" i="29"/>
  <c r="G69" i="29"/>
  <c r="F69" i="29"/>
  <c r="E69" i="29"/>
  <c r="D69" i="29"/>
  <c r="C69" i="29"/>
  <c r="B69" i="29"/>
  <c r="AB68" i="29"/>
  <c r="M68" i="29"/>
  <c r="L68" i="29"/>
  <c r="K68" i="29"/>
  <c r="J68" i="29"/>
  <c r="I68" i="29"/>
  <c r="H68" i="29"/>
  <c r="G68" i="29"/>
  <c r="F68" i="29"/>
  <c r="E68" i="29"/>
  <c r="D68" i="29"/>
  <c r="C68" i="29"/>
  <c r="B68" i="29"/>
  <c r="AB67" i="29"/>
  <c r="M67" i="29"/>
  <c r="L67" i="29"/>
  <c r="K67" i="29"/>
  <c r="J67" i="29"/>
  <c r="I67" i="29"/>
  <c r="H67" i="29"/>
  <c r="G67" i="29"/>
  <c r="F67" i="29"/>
  <c r="E67" i="29"/>
  <c r="D67" i="29"/>
  <c r="C67" i="29"/>
  <c r="B67" i="29"/>
  <c r="AB66" i="29"/>
  <c r="M66" i="29"/>
  <c r="L66" i="29"/>
  <c r="K66" i="29"/>
  <c r="J66" i="29"/>
  <c r="I66" i="29"/>
  <c r="H66" i="29"/>
  <c r="G66" i="29"/>
  <c r="F66" i="29"/>
  <c r="E66" i="29"/>
  <c r="D66" i="29"/>
  <c r="C66" i="29"/>
  <c r="B66" i="29"/>
  <c r="AB65" i="29"/>
  <c r="M65" i="29"/>
  <c r="L65" i="29"/>
  <c r="K65" i="29"/>
  <c r="J65" i="29"/>
  <c r="I65" i="29"/>
  <c r="H65" i="29"/>
  <c r="G65" i="29"/>
  <c r="F65" i="29"/>
  <c r="E65" i="29"/>
  <c r="D65" i="29"/>
  <c r="C65" i="29"/>
  <c r="B65" i="29"/>
  <c r="AB64" i="29"/>
  <c r="M64" i="29"/>
  <c r="L64" i="29"/>
  <c r="K64" i="29"/>
  <c r="J64" i="29"/>
  <c r="I64" i="29"/>
  <c r="H64" i="29"/>
  <c r="G64" i="29"/>
  <c r="F64" i="29"/>
  <c r="E64" i="29"/>
  <c r="D64" i="29"/>
  <c r="C64" i="29"/>
  <c r="B64" i="29"/>
  <c r="AB63" i="29"/>
  <c r="M63" i="29"/>
  <c r="L63" i="29"/>
  <c r="K63" i="29"/>
  <c r="J63" i="29"/>
  <c r="I63" i="29"/>
  <c r="H63" i="29"/>
  <c r="G63" i="29"/>
  <c r="F63" i="29"/>
  <c r="E63" i="29"/>
  <c r="D63" i="29"/>
  <c r="C63" i="29"/>
  <c r="B63" i="29"/>
  <c r="AB62" i="29"/>
  <c r="M62" i="29"/>
  <c r="L62" i="29"/>
  <c r="K62" i="29"/>
  <c r="J62" i="29"/>
  <c r="I62" i="29"/>
  <c r="H62" i="29"/>
  <c r="G62" i="29"/>
  <c r="F62" i="29"/>
  <c r="E62" i="29"/>
  <c r="D62" i="29"/>
  <c r="C62" i="29"/>
  <c r="B62" i="29"/>
  <c r="AB61" i="29"/>
  <c r="M61" i="29"/>
  <c r="L61" i="29"/>
  <c r="K61" i="29"/>
  <c r="J61" i="29"/>
  <c r="I61" i="29"/>
  <c r="H61" i="29"/>
  <c r="G61" i="29"/>
  <c r="F61" i="29"/>
  <c r="E61" i="29"/>
  <c r="D61" i="29"/>
  <c r="C61" i="29"/>
  <c r="B61" i="29"/>
  <c r="AB60" i="29"/>
  <c r="M60" i="29"/>
  <c r="L60" i="29"/>
  <c r="K60" i="29"/>
  <c r="J60" i="29"/>
  <c r="I60" i="29"/>
  <c r="H60" i="29"/>
  <c r="G60" i="29"/>
  <c r="F60" i="29"/>
  <c r="E60" i="29"/>
  <c r="D60" i="29"/>
  <c r="C60" i="29"/>
  <c r="B60" i="29"/>
  <c r="AB59" i="29"/>
  <c r="M59" i="29"/>
  <c r="L59" i="29"/>
  <c r="K59" i="29"/>
  <c r="J59" i="29"/>
  <c r="I59" i="29"/>
  <c r="H59" i="29"/>
  <c r="G59" i="29"/>
  <c r="F59" i="29"/>
  <c r="E59" i="29"/>
  <c r="D59" i="29"/>
  <c r="C59" i="29"/>
  <c r="B59" i="29"/>
  <c r="AB58" i="29"/>
  <c r="M58" i="29"/>
  <c r="L58" i="29"/>
  <c r="K58" i="29"/>
  <c r="J58" i="29"/>
  <c r="I58" i="29"/>
  <c r="H58" i="29"/>
  <c r="G58" i="29"/>
  <c r="F58" i="29"/>
  <c r="E58" i="29"/>
  <c r="D58" i="29"/>
  <c r="C58" i="29"/>
  <c r="B58" i="29"/>
  <c r="AB57" i="29"/>
  <c r="M57" i="29"/>
  <c r="L57" i="29"/>
  <c r="K57" i="29"/>
  <c r="J57" i="29"/>
  <c r="I57" i="29"/>
  <c r="H57" i="29"/>
  <c r="G57" i="29"/>
  <c r="F57" i="29"/>
  <c r="E57" i="29"/>
  <c r="D57" i="29"/>
  <c r="C57" i="29"/>
  <c r="B57" i="29"/>
  <c r="AB56" i="29"/>
  <c r="M56" i="29"/>
  <c r="L56" i="29"/>
  <c r="K56" i="29"/>
  <c r="J56" i="29"/>
  <c r="I56" i="29"/>
  <c r="H56" i="29"/>
  <c r="G56" i="29"/>
  <c r="F56" i="29"/>
  <c r="E56" i="29"/>
  <c r="D56" i="29"/>
  <c r="C56" i="29"/>
  <c r="B56" i="29"/>
  <c r="AB55" i="29"/>
  <c r="M55" i="29"/>
  <c r="L55" i="29"/>
  <c r="K55" i="29"/>
  <c r="J55" i="29"/>
  <c r="I55" i="29"/>
  <c r="H55" i="29"/>
  <c r="G55" i="29"/>
  <c r="F55" i="29"/>
  <c r="E55" i="29"/>
  <c r="D55" i="29"/>
  <c r="C55" i="29"/>
  <c r="B55" i="29"/>
  <c r="AB54" i="29"/>
  <c r="M54" i="29"/>
  <c r="L54" i="29"/>
  <c r="K54" i="29"/>
  <c r="J54" i="29"/>
  <c r="I54" i="29"/>
  <c r="H54" i="29"/>
  <c r="G54" i="29"/>
  <c r="F54" i="29"/>
  <c r="E54" i="29"/>
  <c r="D54" i="29"/>
  <c r="C54" i="29"/>
  <c r="B54" i="29"/>
  <c r="AB53" i="29"/>
  <c r="M53" i="29"/>
  <c r="L53" i="29"/>
  <c r="K53" i="29"/>
  <c r="J53" i="29"/>
  <c r="I53" i="29"/>
  <c r="H53" i="29"/>
  <c r="G53" i="29"/>
  <c r="F53" i="29"/>
  <c r="E53" i="29"/>
  <c r="D53" i="29"/>
  <c r="C53" i="29"/>
  <c r="B53" i="29"/>
  <c r="AB52" i="29"/>
  <c r="M52" i="29"/>
  <c r="L52" i="29"/>
  <c r="K52" i="29"/>
  <c r="J52" i="29"/>
  <c r="I52" i="29"/>
  <c r="H52" i="29"/>
  <c r="G52" i="29"/>
  <c r="F52" i="29"/>
  <c r="E52" i="29"/>
  <c r="D52" i="29"/>
  <c r="C52" i="29"/>
  <c r="B52" i="29"/>
  <c r="AB51" i="29"/>
  <c r="M51" i="29"/>
  <c r="L51" i="29"/>
  <c r="K51" i="29"/>
  <c r="J51" i="29"/>
  <c r="I51" i="29"/>
  <c r="H51" i="29"/>
  <c r="G51" i="29"/>
  <c r="F51" i="29"/>
  <c r="E51" i="29"/>
  <c r="D51" i="29"/>
  <c r="C51" i="29"/>
  <c r="B51" i="29"/>
  <c r="AB50" i="29"/>
  <c r="M50" i="29"/>
  <c r="L50" i="29"/>
  <c r="K50" i="29"/>
  <c r="J50" i="29"/>
  <c r="I50" i="29"/>
  <c r="H50" i="29"/>
  <c r="G50" i="29"/>
  <c r="F50" i="29"/>
  <c r="E50" i="29"/>
  <c r="D50" i="29"/>
  <c r="C50" i="29"/>
  <c r="B50" i="29"/>
  <c r="AB49" i="29"/>
  <c r="M49" i="29"/>
  <c r="L49" i="29"/>
  <c r="K49" i="29"/>
  <c r="J49" i="29"/>
  <c r="I49" i="29"/>
  <c r="H49" i="29"/>
  <c r="G49" i="29"/>
  <c r="F49" i="29"/>
  <c r="E49" i="29"/>
  <c r="D49" i="29"/>
  <c r="C49" i="29"/>
  <c r="B49" i="29"/>
  <c r="AB48" i="29"/>
  <c r="M48" i="29"/>
  <c r="L48" i="29"/>
  <c r="K48" i="29"/>
  <c r="J48" i="29"/>
  <c r="I48" i="29"/>
  <c r="H48" i="29"/>
  <c r="G48" i="29"/>
  <c r="F48" i="29"/>
  <c r="E48" i="29"/>
  <c r="D48" i="29"/>
  <c r="C48" i="29"/>
  <c r="B48" i="29"/>
  <c r="AB47" i="29"/>
  <c r="M47" i="29"/>
  <c r="L47" i="29"/>
  <c r="K47" i="29"/>
  <c r="J47" i="29"/>
  <c r="I47" i="29"/>
  <c r="H47" i="29"/>
  <c r="G47" i="29"/>
  <c r="F47" i="29"/>
  <c r="E47" i="29"/>
  <c r="D47" i="29"/>
  <c r="C47" i="29"/>
  <c r="B47" i="29"/>
  <c r="AB46" i="29"/>
  <c r="M46" i="29"/>
  <c r="L46" i="29"/>
  <c r="K46" i="29"/>
  <c r="J46" i="29"/>
  <c r="I46" i="29"/>
  <c r="H46" i="29"/>
  <c r="G46" i="29"/>
  <c r="F46" i="29"/>
  <c r="E46" i="29"/>
  <c r="D46" i="29"/>
  <c r="C46" i="29"/>
  <c r="B46" i="29"/>
  <c r="AB45" i="29"/>
  <c r="M45" i="29"/>
  <c r="L45" i="29"/>
  <c r="K45" i="29"/>
  <c r="J45" i="29"/>
  <c r="I45" i="29"/>
  <c r="H45" i="29"/>
  <c r="G45" i="29"/>
  <c r="F45" i="29"/>
  <c r="E45" i="29"/>
  <c r="D45" i="29"/>
  <c r="C45" i="29"/>
  <c r="B45" i="29"/>
  <c r="AB44" i="29"/>
  <c r="M44" i="29"/>
  <c r="L44" i="29"/>
  <c r="K44" i="29"/>
  <c r="J44" i="29"/>
  <c r="I44" i="29"/>
  <c r="H44" i="29"/>
  <c r="G44" i="29"/>
  <c r="F44" i="29"/>
  <c r="E44" i="29"/>
  <c r="D44" i="29"/>
  <c r="C44" i="29"/>
  <c r="B44" i="29"/>
  <c r="AB43" i="29"/>
  <c r="M43" i="29"/>
  <c r="L43" i="29"/>
  <c r="K43" i="29"/>
  <c r="J43" i="29"/>
  <c r="I43" i="29"/>
  <c r="H43" i="29"/>
  <c r="G43" i="29"/>
  <c r="F43" i="29"/>
  <c r="E43" i="29"/>
  <c r="D43" i="29"/>
  <c r="C43" i="29"/>
  <c r="B43" i="29"/>
  <c r="AB42" i="29"/>
  <c r="M42" i="29"/>
  <c r="L42" i="29"/>
  <c r="K42" i="29"/>
  <c r="J42" i="29"/>
  <c r="I42" i="29"/>
  <c r="H42" i="29"/>
  <c r="G42" i="29"/>
  <c r="F42" i="29"/>
  <c r="E42" i="29"/>
  <c r="D42" i="29"/>
  <c r="C42" i="29"/>
  <c r="B42" i="29"/>
  <c r="AB41" i="29"/>
  <c r="M41" i="29"/>
  <c r="L41" i="29"/>
  <c r="K41" i="29"/>
  <c r="J41" i="29"/>
  <c r="I41" i="29"/>
  <c r="H41" i="29"/>
  <c r="G41" i="29"/>
  <c r="F41" i="29"/>
  <c r="E41" i="29"/>
  <c r="D41" i="29"/>
  <c r="C41" i="29"/>
  <c r="B41" i="29"/>
  <c r="AB40" i="29"/>
  <c r="M40" i="29"/>
  <c r="L40" i="29"/>
  <c r="K40" i="29"/>
  <c r="J40" i="29"/>
  <c r="I40" i="29"/>
  <c r="H40" i="29"/>
  <c r="G40" i="29"/>
  <c r="F40" i="29"/>
  <c r="E40" i="29"/>
  <c r="D40" i="29"/>
  <c r="C40" i="29"/>
  <c r="B40" i="29"/>
  <c r="AB39" i="29"/>
  <c r="M39" i="29"/>
  <c r="L39" i="29"/>
  <c r="K39" i="29"/>
  <c r="J39" i="29"/>
  <c r="I39" i="29"/>
  <c r="H39" i="29"/>
  <c r="G39" i="29"/>
  <c r="F39" i="29"/>
  <c r="E39" i="29"/>
  <c r="D39" i="29"/>
  <c r="C39" i="29"/>
  <c r="B39" i="29"/>
  <c r="AB38" i="29"/>
  <c r="M38" i="29"/>
  <c r="L38" i="29"/>
  <c r="K38" i="29"/>
  <c r="J38" i="29"/>
  <c r="I38" i="29"/>
  <c r="H38" i="29"/>
  <c r="G38" i="29"/>
  <c r="F38" i="29"/>
  <c r="E38" i="29"/>
  <c r="D38" i="29"/>
  <c r="C38" i="29"/>
  <c r="B38" i="29"/>
  <c r="AB37" i="29"/>
  <c r="M37" i="29"/>
  <c r="L37" i="29"/>
  <c r="K37" i="29"/>
  <c r="J37" i="29"/>
  <c r="I37" i="29"/>
  <c r="H37" i="29"/>
  <c r="G37" i="29"/>
  <c r="F37" i="29"/>
  <c r="E37" i="29"/>
  <c r="D37" i="29"/>
  <c r="C37" i="29"/>
  <c r="B37" i="29"/>
  <c r="AB36" i="29"/>
  <c r="M36" i="29"/>
  <c r="L36" i="29"/>
  <c r="K36" i="29"/>
  <c r="J36" i="29"/>
  <c r="I36" i="29"/>
  <c r="H36" i="29"/>
  <c r="G36" i="29"/>
  <c r="F36" i="29"/>
  <c r="E36" i="29"/>
  <c r="D36" i="29"/>
  <c r="C36" i="29"/>
  <c r="B36" i="29"/>
  <c r="AB35" i="29"/>
  <c r="M35" i="29"/>
  <c r="L35" i="29"/>
  <c r="K35" i="29"/>
  <c r="J35" i="29"/>
  <c r="I35" i="29"/>
  <c r="H35" i="29"/>
  <c r="G35" i="29"/>
  <c r="F35" i="29"/>
  <c r="E35" i="29"/>
  <c r="D35" i="29"/>
  <c r="C35" i="29"/>
  <c r="B35" i="29"/>
  <c r="AB34" i="29"/>
  <c r="M34" i="29"/>
  <c r="L34" i="29"/>
  <c r="K34" i="29"/>
  <c r="J34" i="29"/>
  <c r="I34" i="29"/>
  <c r="H34" i="29"/>
  <c r="G34" i="29"/>
  <c r="F34" i="29"/>
  <c r="E34" i="29"/>
  <c r="D34" i="29"/>
  <c r="C34" i="29"/>
  <c r="B34" i="29"/>
  <c r="AB33" i="29"/>
  <c r="M33" i="29"/>
  <c r="L33" i="29"/>
  <c r="K33" i="29"/>
  <c r="J33" i="29"/>
  <c r="I33" i="29"/>
  <c r="H33" i="29"/>
  <c r="G33" i="29"/>
  <c r="F33" i="29"/>
  <c r="E33" i="29"/>
  <c r="D33" i="29"/>
  <c r="C33" i="29"/>
  <c r="B33" i="29"/>
  <c r="AB32" i="29"/>
  <c r="M32" i="29"/>
  <c r="L32" i="29"/>
  <c r="K32" i="29"/>
  <c r="J32" i="29"/>
  <c r="I32" i="29"/>
  <c r="H32" i="29"/>
  <c r="G32" i="29"/>
  <c r="F32" i="29"/>
  <c r="E32" i="29"/>
  <c r="D32" i="29"/>
  <c r="C32" i="29"/>
  <c r="B32" i="29"/>
  <c r="AB31" i="29"/>
  <c r="M31" i="29"/>
  <c r="L31" i="29"/>
  <c r="K31" i="29"/>
  <c r="J31" i="29"/>
  <c r="I31" i="29"/>
  <c r="H31" i="29"/>
  <c r="G31" i="29"/>
  <c r="F31" i="29"/>
  <c r="E31" i="29"/>
  <c r="D31" i="29"/>
  <c r="C31" i="29"/>
  <c r="B31" i="29"/>
  <c r="AB30" i="29"/>
  <c r="M30" i="29"/>
  <c r="L30" i="29"/>
  <c r="K30" i="29"/>
  <c r="J30" i="29"/>
  <c r="I30" i="29"/>
  <c r="H30" i="29"/>
  <c r="G30" i="29"/>
  <c r="F30" i="29"/>
  <c r="E30" i="29"/>
  <c r="D30" i="29"/>
  <c r="C30" i="29"/>
  <c r="B30" i="29"/>
  <c r="AB29" i="29"/>
  <c r="M29" i="29"/>
  <c r="L29" i="29"/>
  <c r="K29" i="29"/>
  <c r="J29" i="29"/>
  <c r="I29" i="29"/>
  <c r="H29" i="29"/>
  <c r="G29" i="29"/>
  <c r="F29" i="29"/>
  <c r="E29" i="29"/>
  <c r="D29" i="29"/>
  <c r="C29" i="29"/>
  <c r="B29" i="29"/>
  <c r="AB28" i="29"/>
  <c r="M28" i="29"/>
  <c r="L28" i="29"/>
  <c r="K28" i="29"/>
  <c r="J28" i="29"/>
  <c r="I28" i="29"/>
  <c r="H28" i="29"/>
  <c r="G28" i="29"/>
  <c r="F28" i="29"/>
  <c r="E28" i="29"/>
  <c r="D28" i="29"/>
  <c r="C28" i="29"/>
  <c r="B28" i="29"/>
  <c r="AB27" i="29"/>
  <c r="M27" i="29"/>
  <c r="L27" i="29"/>
  <c r="K27" i="29"/>
  <c r="J27" i="29"/>
  <c r="I27" i="29"/>
  <c r="H27" i="29"/>
  <c r="G27" i="29"/>
  <c r="F27" i="29"/>
  <c r="E27" i="29"/>
  <c r="D27" i="29"/>
  <c r="C27" i="29"/>
  <c r="B27" i="29"/>
  <c r="AB26" i="29"/>
  <c r="M26" i="29"/>
  <c r="L26" i="29"/>
  <c r="K26" i="29"/>
  <c r="J26" i="29"/>
  <c r="I26" i="29"/>
  <c r="H26" i="29"/>
  <c r="G26" i="29"/>
  <c r="F26" i="29"/>
  <c r="E26" i="29"/>
  <c r="D26" i="29"/>
  <c r="C26" i="29"/>
  <c r="B26" i="29"/>
  <c r="AB25" i="29"/>
  <c r="M25" i="29"/>
  <c r="L25" i="29"/>
  <c r="K25" i="29"/>
  <c r="J25" i="29"/>
  <c r="I25" i="29"/>
  <c r="H25" i="29"/>
  <c r="G25" i="29"/>
  <c r="F25" i="29"/>
  <c r="E25" i="29"/>
  <c r="D25" i="29"/>
  <c r="C25" i="29"/>
  <c r="B25" i="29"/>
  <c r="AB24" i="29"/>
  <c r="M24" i="29"/>
  <c r="L24" i="29"/>
  <c r="K24" i="29"/>
  <c r="J24" i="29"/>
  <c r="I24" i="29"/>
  <c r="H24" i="29"/>
  <c r="G24" i="29"/>
  <c r="F24" i="29"/>
  <c r="E24" i="29"/>
  <c r="D24" i="29"/>
  <c r="C24" i="29"/>
  <c r="B24" i="29"/>
  <c r="AB23" i="29"/>
  <c r="M23" i="29"/>
  <c r="L23" i="29"/>
  <c r="K23" i="29"/>
  <c r="J23" i="29"/>
  <c r="I23" i="29"/>
  <c r="H23" i="29"/>
  <c r="G23" i="29"/>
  <c r="F23" i="29"/>
  <c r="E23" i="29"/>
  <c r="D23" i="29"/>
  <c r="C23" i="29"/>
  <c r="B23" i="29"/>
  <c r="AB22" i="29"/>
  <c r="M22" i="29"/>
  <c r="L22" i="29"/>
  <c r="K22" i="29"/>
  <c r="J22" i="29"/>
  <c r="I22" i="29"/>
  <c r="H22" i="29"/>
  <c r="G22" i="29"/>
  <c r="F22" i="29"/>
  <c r="E22" i="29"/>
  <c r="D22" i="29"/>
  <c r="C22" i="29"/>
  <c r="B22" i="29"/>
  <c r="AB21" i="29"/>
  <c r="M21" i="29"/>
  <c r="L21" i="29"/>
  <c r="K21" i="29"/>
  <c r="J21" i="29"/>
  <c r="I21" i="29"/>
  <c r="H21" i="29"/>
  <c r="G21" i="29"/>
  <c r="F21" i="29"/>
  <c r="E21" i="29"/>
  <c r="D21" i="29"/>
  <c r="C21" i="29"/>
  <c r="B21" i="29"/>
  <c r="AB20" i="29"/>
  <c r="M20" i="29"/>
  <c r="L20" i="29"/>
  <c r="K20" i="29"/>
  <c r="J20" i="29"/>
  <c r="I20" i="29"/>
  <c r="H20" i="29"/>
  <c r="G20" i="29"/>
  <c r="F20" i="29"/>
  <c r="E20" i="29"/>
  <c r="D20" i="29"/>
  <c r="C20" i="29"/>
  <c r="B20" i="29"/>
  <c r="AB19" i="29"/>
  <c r="M19" i="29"/>
  <c r="L19" i="29"/>
  <c r="K19" i="29"/>
  <c r="J19" i="29"/>
  <c r="I19" i="29"/>
  <c r="H19" i="29"/>
  <c r="G19" i="29"/>
  <c r="F19" i="29"/>
  <c r="E19" i="29"/>
  <c r="D19" i="29"/>
  <c r="C19" i="29"/>
  <c r="B19" i="29"/>
  <c r="AB18" i="29"/>
  <c r="M18" i="29"/>
  <c r="L18" i="29"/>
  <c r="K18" i="29"/>
  <c r="J18" i="29"/>
  <c r="I18" i="29"/>
  <c r="H18" i="29"/>
  <c r="G18" i="29"/>
  <c r="F18" i="29"/>
  <c r="E18" i="29"/>
  <c r="D18" i="29"/>
  <c r="C18" i="29"/>
  <c r="B18" i="29"/>
  <c r="AB17" i="29"/>
  <c r="M17" i="29"/>
  <c r="L17" i="29"/>
  <c r="K17" i="29"/>
  <c r="J17" i="29"/>
  <c r="I17" i="29"/>
  <c r="H17" i="29"/>
  <c r="G17" i="29"/>
  <c r="F17" i="29"/>
  <c r="E17" i="29"/>
  <c r="D17" i="29"/>
  <c r="C17" i="29"/>
  <c r="B17" i="29"/>
  <c r="AB16" i="29"/>
  <c r="M16" i="29"/>
  <c r="L16" i="29"/>
  <c r="K16" i="29"/>
  <c r="J16" i="29"/>
  <c r="I16" i="29"/>
  <c r="H16" i="29"/>
  <c r="G16" i="29"/>
  <c r="F16" i="29"/>
  <c r="E16" i="29"/>
  <c r="D16" i="29"/>
  <c r="C16" i="29"/>
  <c r="B16" i="29"/>
  <c r="AB15" i="29"/>
  <c r="M15" i="29"/>
  <c r="L15" i="29"/>
  <c r="K15" i="29"/>
  <c r="J15" i="29"/>
  <c r="I15" i="29"/>
  <c r="H15" i="29"/>
  <c r="G15" i="29"/>
  <c r="F15" i="29"/>
  <c r="E15" i="29"/>
  <c r="D15" i="29"/>
  <c r="C15" i="29"/>
  <c r="B15" i="29"/>
  <c r="AB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AB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AB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AB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AB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AB9" i="29"/>
  <c r="M9" i="29"/>
  <c r="L9" i="29"/>
  <c r="K9" i="29"/>
  <c r="J9" i="29"/>
  <c r="I9" i="29"/>
  <c r="H9" i="29"/>
  <c r="G9" i="29"/>
  <c r="F9" i="29"/>
  <c r="E9" i="29"/>
  <c r="D9" i="29"/>
  <c r="C9" i="29"/>
  <c r="B9" i="29"/>
  <c r="AB8" i="29"/>
  <c r="M8" i="29"/>
  <c r="L8" i="29"/>
  <c r="K8" i="29"/>
  <c r="J8" i="29"/>
  <c r="I8" i="29"/>
  <c r="H8" i="29"/>
  <c r="G8" i="29"/>
  <c r="F8" i="29"/>
  <c r="E8" i="29"/>
  <c r="D8" i="29"/>
  <c r="C8" i="29"/>
  <c r="B8" i="29"/>
  <c r="AB7" i="29"/>
  <c r="M7" i="29"/>
  <c r="L7" i="29"/>
  <c r="K7" i="29"/>
  <c r="J7" i="29"/>
  <c r="I7" i="29"/>
  <c r="H7" i="29"/>
  <c r="G7" i="29"/>
  <c r="F7" i="29"/>
  <c r="E7" i="29"/>
  <c r="D7" i="29"/>
  <c r="C7" i="29"/>
  <c r="B7" i="29"/>
  <c r="AB6" i="29"/>
  <c r="M6" i="29"/>
  <c r="L6" i="29"/>
  <c r="K6" i="29"/>
  <c r="J6" i="29"/>
  <c r="I6" i="29"/>
  <c r="H6" i="29"/>
  <c r="G6" i="29"/>
  <c r="F6" i="29"/>
  <c r="E6" i="29"/>
  <c r="D6" i="29"/>
  <c r="C6" i="29"/>
  <c r="B6" i="29"/>
  <c r="AB5" i="29"/>
  <c r="M5" i="29"/>
  <c r="L5" i="29"/>
  <c r="K5" i="29"/>
  <c r="K100" i="29" s="1"/>
  <c r="J5" i="29"/>
  <c r="I5" i="29"/>
  <c r="H5" i="29"/>
  <c r="G5" i="29"/>
  <c r="G116" i="29" s="1"/>
  <c r="F5" i="29"/>
  <c r="E5" i="29"/>
  <c r="D5" i="29"/>
  <c r="C5" i="29"/>
  <c r="C118" i="29" s="1"/>
  <c r="C119" i="29" s="1"/>
  <c r="B5" i="29"/>
  <c r="AB4" i="29"/>
  <c r="M4" i="29"/>
  <c r="L4" i="29"/>
  <c r="L107" i="29" s="1"/>
  <c r="K4" i="29"/>
  <c r="J4" i="29"/>
  <c r="I4" i="29"/>
  <c r="H4" i="29"/>
  <c r="H102" i="29" s="1"/>
  <c r="G4" i="29"/>
  <c r="F4" i="29"/>
  <c r="E4" i="29"/>
  <c r="D4" i="29"/>
  <c r="D109" i="29" s="1"/>
  <c r="C4" i="29"/>
  <c r="B4" i="29"/>
  <c r="AB3" i="29"/>
  <c r="M3" i="29"/>
  <c r="M102" i="29" s="1"/>
  <c r="L3" i="29"/>
  <c r="K3" i="29"/>
  <c r="J3" i="29"/>
  <c r="I3" i="29"/>
  <c r="I113" i="29" s="1"/>
  <c r="H3" i="29"/>
  <c r="G3" i="29"/>
  <c r="F3" i="29"/>
  <c r="E3" i="29"/>
  <c r="E108" i="29" s="1"/>
  <c r="D3" i="29"/>
  <c r="C3" i="29"/>
  <c r="B3" i="29"/>
  <c r="AB93" i="29" l="1"/>
  <c r="C114" i="29"/>
  <c r="G103" i="29"/>
  <c r="K108" i="29"/>
  <c r="D93" i="29"/>
  <c r="L94" i="29"/>
  <c r="E100" i="29"/>
  <c r="L103" i="29"/>
  <c r="G107" i="29"/>
  <c r="K112" i="29"/>
  <c r="H114" i="29"/>
  <c r="B118" i="29"/>
  <c r="B119" i="29" s="1"/>
  <c r="J118" i="29"/>
  <c r="J119" i="29" s="1"/>
  <c r="I93" i="29"/>
  <c r="E95" i="29"/>
  <c r="E104" i="29"/>
  <c r="G111" i="29"/>
  <c r="D113" i="29"/>
  <c r="M114" i="29"/>
  <c r="D116" i="29"/>
  <c r="H118" i="29"/>
  <c r="H119" i="29" s="1"/>
  <c r="L116" i="29"/>
  <c r="G94" i="29"/>
  <c r="D96" i="29"/>
  <c r="M97" i="29"/>
  <c r="I101" i="29"/>
  <c r="D105" i="29"/>
  <c r="M106" i="29"/>
  <c r="H110" i="29"/>
  <c r="E112" i="29"/>
  <c r="L115" i="29"/>
  <c r="I96" i="29"/>
  <c r="C102" i="29"/>
  <c r="I105" i="29"/>
  <c r="M110" i="29"/>
  <c r="F118" i="29"/>
  <c r="F119" i="29" s="1"/>
  <c r="C97" i="29"/>
  <c r="C106" i="29"/>
  <c r="I109" i="29"/>
  <c r="C93" i="29"/>
  <c r="G93" i="29"/>
  <c r="K93" i="29"/>
  <c r="B93" i="29"/>
  <c r="F93" i="29"/>
  <c r="J93" i="29"/>
  <c r="E114" i="29"/>
  <c r="I115" i="29"/>
  <c r="M112" i="29"/>
  <c r="D118" i="29"/>
  <c r="D119" i="29" s="1"/>
  <c r="H116" i="29"/>
  <c r="L118" i="29"/>
  <c r="L119" i="29" s="1"/>
  <c r="K95" i="29"/>
  <c r="H97" i="29"/>
  <c r="D101" i="29"/>
  <c r="K104" i="29"/>
  <c r="H106" i="29"/>
  <c r="C110" i="29"/>
  <c r="L111" i="29"/>
  <c r="G115" i="29"/>
  <c r="K118" i="29"/>
  <c r="K119" i="29" s="1"/>
  <c r="E93" i="29"/>
  <c r="C94" i="29"/>
  <c r="H94" i="29"/>
  <c r="M94" i="29"/>
  <c r="G95" i="29"/>
  <c r="L95" i="29"/>
  <c r="E96" i="29"/>
  <c r="K96" i="29"/>
  <c r="D97" i="29"/>
  <c r="D98" i="29" s="1"/>
  <c r="I97" i="29"/>
  <c r="I98" i="29" s="1"/>
  <c r="G100" i="29"/>
  <c r="L100" i="29"/>
  <c r="E101" i="29"/>
  <c r="K101" i="29"/>
  <c r="D102" i="29"/>
  <c r="I102" i="29"/>
  <c r="C103" i="29"/>
  <c r="H103" i="29"/>
  <c r="M103" i="29"/>
  <c r="G104" i="29"/>
  <c r="L104" i="29"/>
  <c r="E105" i="29"/>
  <c r="K105" i="29"/>
  <c r="D106" i="29"/>
  <c r="I106" i="29"/>
  <c r="C107" i="29"/>
  <c r="H107" i="29"/>
  <c r="M107" i="29"/>
  <c r="G108" i="29"/>
  <c r="L108" i="29"/>
  <c r="E109" i="29"/>
  <c r="K109" i="29"/>
  <c r="D110" i="29"/>
  <c r="I110" i="29"/>
  <c r="C111" i="29"/>
  <c r="H111" i="29"/>
  <c r="M111" i="29"/>
  <c r="G112" i="29"/>
  <c r="L112" i="29"/>
  <c r="E113" i="29"/>
  <c r="K113" i="29"/>
  <c r="D114" i="29"/>
  <c r="I114" i="29"/>
  <c r="C115" i="29"/>
  <c r="H115" i="29"/>
  <c r="M115" i="29"/>
  <c r="L93" i="29"/>
  <c r="D94" i="29"/>
  <c r="I94" i="29"/>
  <c r="C95" i="29"/>
  <c r="H95" i="29"/>
  <c r="M95" i="29"/>
  <c r="G96" i="29"/>
  <c r="L96" i="29"/>
  <c r="E97" i="29"/>
  <c r="E98" i="29" s="1"/>
  <c r="K97" i="29"/>
  <c r="C100" i="29"/>
  <c r="H100" i="29"/>
  <c r="M100" i="29"/>
  <c r="G101" i="29"/>
  <c r="L101" i="29"/>
  <c r="E102" i="29"/>
  <c r="K102" i="29"/>
  <c r="D103" i="29"/>
  <c r="I103" i="29"/>
  <c r="C104" i="29"/>
  <c r="H104" i="29"/>
  <c r="M104" i="29"/>
  <c r="G105" i="29"/>
  <c r="L105" i="29"/>
  <c r="E106" i="29"/>
  <c r="K106" i="29"/>
  <c r="D107" i="29"/>
  <c r="I107" i="29"/>
  <c r="C108" i="29"/>
  <c r="H108" i="29"/>
  <c r="M108" i="29"/>
  <c r="G109" i="29"/>
  <c r="L109" i="29"/>
  <c r="E110" i="29"/>
  <c r="K110" i="29"/>
  <c r="D111" i="29"/>
  <c r="I111" i="29"/>
  <c r="C112" i="29"/>
  <c r="H112" i="29"/>
  <c r="G113" i="29"/>
  <c r="L113" i="29"/>
  <c r="K114" i="29"/>
  <c r="D115" i="29"/>
  <c r="C116" i="29"/>
  <c r="K116" i="29"/>
  <c r="G118" i="29"/>
  <c r="G119" i="29" s="1"/>
  <c r="E118" i="29"/>
  <c r="E119" i="29" s="1"/>
  <c r="E116" i="29"/>
  <c r="I118" i="29"/>
  <c r="I119" i="29" s="1"/>
  <c r="I116" i="29"/>
  <c r="M118" i="29"/>
  <c r="M119" i="29" s="1"/>
  <c r="M116" i="29"/>
  <c r="H93" i="29"/>
  <c r="H98" i="29" s="1"/>
  <c r="M93" i="29"/>
  <c r="M98" i="29" s="1"/>
  <c r="E94" i="29"/>
  <c r="K94" i="29"/>
  <c r="D95" i="29"/>
  <c r="I95" i="29"/>
  <c r="C96" i="29"/>
  <c r="H96" i="29"/>
  <c r="M96" i="29"/>
  <c r="G97" i="29"/>
  <c r="G98" i="29" s="1"/>
  <c r="L97" i="29"/>
  <c r="D100" i="29"/>
  <c r="I100" i="29"/>
  <c r="C101" i="29"/>
  <c r="H101" i="29"/>
  <c r="M101" i="29"/>
  <c r="G102" i="29"/>
  <c r="L102" i="29"/>
  <c r="E103" i="29"/>
  <c r="K103" i="29"/>
  <c r="D104" i="29"/>
  <c r="I104" i="29"/>
  <c r="C105" i="29"/>
  <c r="H105" i="29"/>
  <c r="M105" i="29"/>
  <c r="G106" i="29"/>
  <c r="L106" i="29"/>
  <c r="E107" i="29"/>
  <c r="K107" i="29"/>
  <c r="D108" i="29"/>
  <c r="I108" i="29"/>
  <c r="C109" i="29"/>
  <c r="H109" i="29"/>
  <c r="M109" i="29"/>
  <c r="G110" i="29"/>
  <c r="L110" i="29"/>
  <c r="E111" i="29"/>
  <c r="K111" i="29"/>
  <c r="D112" i="29"/>
  <c r="I112" i="29"/>
  <c r="C113" i="29"/>
  <c r="H113" i="29"/>
  <c r="M113" i="29"/>
  <c r="G114" i="29"/>
  <c r="L114" i="29"/>
  <c r="E115" i="29"/>
  <c r="K115" i="29"/>
  <c r="B94" i="29"/>
  <c r="F94" i="29"/>
  <c r="J94" i="29"/>
  <c r="B95" i="29"/>
  <c r="F95" i="29"/>
  <c r="J95" i="29"/>
  <c r="B96" i="29"/>
  <c r="F96" i="29"/>
  <c r="J96" i="29"/>
  <c r="B97" i="29"/>
  <c r="B98" i="29" s="1"/>
  <c r="F97" i="29"/>
  <c r="F98" i="29" s="1"/>
  <c r="J97" i="29"/>
  <c r="J98" i="29" s="1"/>
  <c r="B100" i="29"/>
  <c r="F100" i="29"/>
  <c r="J100" i="29"/>
  <c r="B101" i="29"/>
  <c r="F101" i="29"/>
  <c r="J101" i="29"/>
  <c r="B102" i="29"/>
  <c r="F102" i="29"/>
  <c r="J102" i="29"/>
  <c r="B103" i="29"/>
  <c r="F103" i="29"/>
  <c r="J103" i="29"/>
  <c r="B104" i="29"/>
  <c r="F104" i="29"/>
  <c r="J104" i="29"/>
  <c r="B105" i="29"/>
  <c r="F105" i="29"/>
  <c r="J105" i="29"/>
  <c r="B106" i="29"/>
  <c r="F106" i="29"/>
  <c r="J106" i="29"/>
  <c r="B107" i="29"/>
  <c r="F107" i="29"/>
  <c r="J107" i="29"/>
  <c r="B108" i="29"/>
  <c r="F108" i="29"/>
  <c r="J108" i="29"/>
  <c r="B109" i="29"/>
  <c r="F109" i="29"/>
  <c r="J109" i="29"/>
  <c r="B110" i="29"/>
  <c r="F110" i="29"/>
  <c r="J110" i="29"/>
  <c r="B111" i="29"/>
  <c r="F111" i="29"/>
  <c r="J111" i="29"/>
  <c r="B112" i="29"/>
  <c r="F112" i="29"/>
  <c r="J112" i="29"/>
  <c r="B113" i="29"/>
  <c r="F113" i="29"/>
  <c r="J113" i="29"/>
  <c r="B114" i="29"/>
  <c r="F114" i="29"/>
  <c r="J114" i="29"/>
  <c r="B115" i="29"/>
  <c r="F115" i="29"/>
  <c r="J115" i="29"/>
  <c r="B116" i="29"/>
  <c r="F116" i="29"/>
  <c r="J116" i="29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5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32" i="27"/>
  <c r="C8" i="27"/>
  <c r="D8" i="27"/>
  <c r="E8" i="27"/>
  <c r="F8" i="27"/>
  <c r="G8" i="27"/>
  <c r="H8" i="27"/>
  <c r="I8" i="27"/>
  <c r="J8" i="27"/>
  <c r="K8" i="27"/>
  <c r="L8" i="27"/>
  <c r="M8" i="27"/>
  <c r="B8" i="27"/>
  <c r="AA94" i="28"/>
  <c r="Z94" i="28"/>
  <c r="Y94" i="28"/>
  <c r="X94" i="28"/>
  <c r="W94" i="28"/>
  <c r="V94" i="28"/>
  <c r="U94" i="28"/>
  <c r="T94" i="28"/>
  <c r="S94" i="28"/>
  <c r="R94" i="28"/>
  <c r="Q94" i="28"/>
  <c r="P94" i="28"/>
  <c r="AB93" i="28"/>
  <c r="M93" i="28"/>
  <c r="L93" i="28"/>
  <c r="K93" i="28"/>
  <c r="J93" i="28"/>
  <c r="I93" i="28"/>
  <c r="H93" i="28"/>
  <c r="G93" i="28"/>
  <c r="F93" i="28"/>
  <c r="E93" i="28"/>
  <c r="D93" i="28"/>
  <c r="C93" i="28"/>
  <c r="B93" i="28"/>
  <c r="AB92" i="28"/>
  <c r="M92" i="28"/>
  <c r="L92" i="28"/>
  <c r="K92" i="28"/>
  <c r="J92" i="28"/>
  <c r="I92" i="28"/>
  <c r="H92" i="28"/>
  <c r="G92" i="28"/>
  <c r="F92" i="28"/>
  <c r="E92" i="28"/>
  <c r="D92" i="28"/>
  <c r="C92" i="28"/>
  <c r="B92" i="28"/>
  <c r="AB91" i="28"/>
  <c r="M91" i="28"/>
  <c r="L91" i="28"/>
  <c r="K91" i="28"/>
  <c r="J91" i="28"/>
  <c r="I91" i="28"/>
  <c r="H91" i="28"/>
  <c r="G91" i="28"/>
  <c r="F91" i="28"/>
  <c r="E91" i="28"/>
  <c r="D91" i="28"/>
  <c r="C91" i="28"/>
  <c r="B91" i="28"/>
  <c r="AB90" i="28"/>
  <c r="M90" i="28"/>
  <c r="L90" i="28"/>
  <c r="K90" i="28"/>
  <c r="J90" i="28"/>
  <c r="I90" i="28"/>
  <c r="H90" i="28"/>
  <c r="G90" i="28"/>
  <c r="F90" i="28"/>
  <c r="E90" i="28"/>
  <c r="D90" i="28"/>
  <c r="C90" i="28"/>
  <c r="B90" i="28"/>
  <c r="AB89" i="28"/>
  <c r="M89" i="28"/>
  <c r="L89" i="28"/>
  <c r="K89" i="28"/>
  <c r="J89" i="28"/>
  <c r="I89" i="28"/>
  <c r="H89" i="28"/>
  <c r="G89" i="28"/>
  <c r="F89" i="28"/>
  <c r="E89" i="28"/>
  <c r="D89" i="28"/>
  <c r="C89" i="28"/>
  <c r="B89" i="28"/>
  <c r="AB88" i="28"/>
  <c r="M88" i="28"/>
  <c r="L88" i="28"/>
  <c r="K88" i="28"/>
  <c r="J88" i="28"/>
  <c r="I88" i="28"/>
  <c r="H88" i="28"/>
  <c r="G88" i="28"/>
  <c r="F88" i="28"/>
  <c r="E88" i="28"/>
  <c r="D88" i="28"/>
  <c r="C88" i="28"/>
  <c r="B88" i="28"/>
  <c r="AB87" i="28"/>
  <c r="M87" i="28"/>
  <c r="L87" i="28"/>
  <c r="K87" i="28"/>
  <c r="J87" i="28"/>
  <c r="I87" i="28"/>
  <c r="H87" i="28"/>
  <c r="G87" i="28"/>
  <c r="F87" i="28"/>
  <c r="E87" i="28"/>
  <c r="D87" i="28"/>
  <c r="C87" i="28"/>
  <c r="B87" i="28"/>
  <c r="AB86" i="28"/>
  <c r="M86" i="28"/>
  <c r="L86" i="28"/>
  <c r="K86" i="28"/>
  <c r="J86" i="28"/>
  <c r="I86" i="28"/>
  <c r="H86" i="28"/>
  <c r="G86" i="28"/>
  <c r="F86" i="28"/>
  <c r="E86" i="28"/>
  <c r="D86" i="28"/>
  <c r="C86" i="28"/>
  <c r="B86" i="28"/>
  <c r="AB85" i="28"/>
  <c r="M85" i="28"/>
  <c r="L85" i="28"/>
  <c r="K85" i="28"/>
  <c r="J85" i="28"/>
  <c r="I85" i="28"/>
  <c r="H85" i="28"/>
  <c r="G85" i="28"/>
  <c r="F85" i="28"/>
  <c r="E85" i="28"/>
  <c r="D85" i="28"/>
  <c r="C85" i="28"/>
  <c r="B85" i="28"/>
  <c r="AB84" i="28"/>
  <c r="M84" i="28"/>
  <c r="L84" i="28"/>
  <c r="K84" i="28"/>
  <c r="J84" i="28"/>
  <c r="I84" i="28"/>
  <c r="H84" i="28"/>
  <c r="G84" i="28"/>
  <c r="F84" i="28"/>
  <c r="E84" i="28"/>
  <c r="D84" i="28"/>
  <c r="C84" i="28"/>
  <c r="B84" i="28"/>
  <c r="AB83" i="28"/>
  <c r="M83" i="28"/>
  <c r="L83" i="28"/>
  <c r="K83" i="28"/>
  <c r="J83" i="28"/>
  <c r="I83" i="28"/>
  <c r="H83" i="28"/>
  <c r="G83" i="28"/>
  <c r="F83" i="28"/>
  <c r="E83" i="28"/>
  <c r="D83" i="28"/>
  <c r="C83" i="28"/>
  <c r="B83" i="28"/>
  <c r="AB82" i="28"/>
  <c r="M82" i="28"/>
  <c r="L82" i="28"/>
  <c r="K82" i="28"/>
  <c r="J82" i="28"/>
  <c r="I82" i="28"/>
  <c r="H82" i="28"/>
  <c r="G82" i="28"/>
  <c r="F82" i="28"/>
  <c r="E82" i="28"/>
  <c r="D82" i="28"/>
  <c r="C82" i="28"/>
  <c r="B82" i="28"/>
  <c r="AB81" i="28"/>
  <c r="M81" i="28"/>
  <c r="L81" i="28"/>
  <c r="K81" i="28"/>
  <c r="J81" i="28"/>
  <c r="I81" i="28"/>
  <c r="H81" i="28"/>
  <c r="G81" i="28"/>
  <c r="F81" i="28"/>
  <c r="E81" i="28"/>
  <c r="D81" i="28"/>
  <c r="C81" i="28"/>
  <c r="B81" i="28"/>
  <c r="AB80" i="28"/>
  <c r="M80" i="28"/>
  <c r="L80" i="28"/>
  <c r="K80" i="28"/>
  <c r="J80" i="28"/>
  <c r="I80" i="28"/>
  <c r="H80" i="28"/>
  <c r="G80" i="28"/>
  <c r="F80" i="28"/>
  <c r="E80" i="28"/>
  <c r="D80" i="28"/>
  <c r="C80" i="28"/>
  <c r="B80" i="28"/>
  <c r="AB79" i="28"/>
  <c r="M79" i="28"/>
  <c r="L79" i="28"/>
  <c r="K79" i="28"/>
  <c r="J79" i="28"/>
  <c r="I79" i="28"/>
  <c r="H79" i="28"/>
  <c r="G79" i="28"/>
  <c r="F79" i="28"/>
  <c r="E79" i="28"/>
  <c r="D79" i="28"/>
  <c r="C79" i="28"/>
  <c r="B79" i="28"/>
  <c r="AB78" i="28"/>
  <c r="M78" i="28"/>
  <c r="L78" i="28"/>
  <c r="K78" i="28"/>
  <c r="J78" i="28"/>
  <c r="I78" i="28"/>
  <c r="H78" i="28"/>
  <c r="G78" i="28"/>
  <c r="F78" i="28"/>
  <c r="E78" i="28"/>
  <c r="D78" i="28"/>
  <c r="C78" i="28"/>
  <c r="B78" i="28"/>
  <c r="AB77" i="28"/>
  <c r="M77" i="28"/>
  <c r="L77" i="28"/>
  <c r="K77" i="28"/>
  <c r="J77" i="28"/>
  <c r="I77" i="28"/>
  <c r="H77" i="28"/>
  <c r="G77" i="28"/>
  <c r="F77" i="28"/>
  <c r="E77" i="28"/>
  <c r="D77" i="28"/>
  <c r="C77" i="28"/>
  <c r="B77" i="28"/>
  <c r="AB76" i="28"/>
  <c r="M76" i="28"/>
  <c r="L76" i="28"/>
  <c r="K76" i="28"/>
  <c r="J76" i="28"/>
  <c r="I76" i="28"/>
  <c r="H76" i="28"/>
  <c r="G76" i="28"/>
  <c r="F76" i="28"/>
  <c r="E76" i="28"/>
  <c r="D76" i="28"/>
  <c r="C76" i="28"/>
  <c r="B76" i="28"/>
  <c r="AB75" i="28"/>
  <c r="M75" i="28"/>
  <c r="L75" i="28"/>
  <c r="K75" i="28"/>
  <c r="J75" i="28"/>
  <c r="I75" i="28"/>
  <c r="H75" i="28"/>
  <c r="G75" i="28"/>
  <c r="F75" i="28"/>
  <c r="E75" i="28"/>
  <c r="D75" i="28"/>
  <c r="C75" i="28"/>
  <c r="B75" i="28"/>
  <c r="AB74" i="28"/>
  <c r="M74" i="28"/>
  <c r="L74" i="28"/>
  <c r="K74" i="28"/>
  <c r="J74" i="28"/>
  <c r="I74" i="28"/>
  <c r="H74" i="28"/>
  <c r="G74" i="28"/>
  <c r="F74" i="28"/>
  <c r="E74" i="28"/>
  <c r="D74" i="28"/>
  <c r="C74" i="28"/>
  <c r="B74" i="28"/>
  <c r="AB73" i="28"/>
  <c r="M73" i="28"/>
  <c r="L73" i="28"/>
  <c r="K73" i="28"/>
  <c r="J73" i="28"/>
  <c r="I73" i="28"/>
  <c r="H73" i="28"/>
  <c r="G73" i="28"/>
  <c r="F73" i="28"/>
  <c r="E73" i="28"/>
  <c r="D73" i="28"/>
  <c r="C73" i="28"/>
  <c r="B73" i="28"/>
  <c r="AB72" i="28"/>
  <c r="M72" i="28"/>
  <c r="L72" i="28"/>
  <c r="K72" i="28"/>
  <c r="J72" i="28"/>
  <c r="I72" i="28"/>
  <c r="H72" i="28"/>
  <c r="G72" i="28"/>
  <c r="F72" i="28"/>
  <c r="E72" i="28"/>
  <c r="D72" i="28"/>
  <c r="C72" i="28"/>
  <c r="B72" i="28"/>
  <c r="AB71" i="28"/>
  <c r="M71" i="28"/>
  <c r="L71" i="28"/>
  <c r="K71" i="28"/>
  <c r="J71" i="28"/>
  <c r="I71" i="28"/>
  <c r="H71" i="28"/>
  <c r="G71" i="28"/>
  <c r="F71" i="28"/>
  <c r="E71" i="28"/>
  <c r="D71" i="28"/>
  <c r="C71" i="28"/>
  <c r="B71" i="28"/>
  <c r="AB70" i="28"/>
  <c r="M70" i="28"/>
  <c r="L70" i="28"/>
  <c r="K70" i="28"/>
  <c r="J70" i="28"/>
  <c r="I70" i="28"/>
  <c r="H70" i="28"/>
  <c r="G70" i="28"/>
  <c r="F70" i="28"/>
  <c r="E70" i="28"/>
  <c r="D70" i="28"/>
  <c r="C70" i="28"/>
  <c r="B70" i="28"/>
  <c r="AB69" i="28"/>
  <c r="M69" i="28"/>
  <c r="L69" i="28"/>
  <c r="K69" i="28"/>
  <c r="J69" i="28"/>
  <c r="I69" i="28"/>
  <c r="H69" i="28"/>
  <c r="G69" i="28"/>
  <c r="F69" i="28"/>
  <c r="E69" i="28"/>
  <c r="D69" i="28"/>
  <c r="C69" i="28"/>
  <c r="B69" i="28"/>
  <c r="AB68" i="28"/>
  <c r="M68" i="28"/>
  <c r="L68" i="28"/>
  <c r="K68" i="28"/>
  <c r="J68" i="28"/>
  <c r="I68" i="28"/>
  <c r="H68" i="28"/>
  <c r="G68" i="28"/>
  <c r="F68" i="28"/>
  <c r="E68" i="28"/>
  <c r="D68" i="28"/>
  <c r="C68" i="28"/>
  <c r="B68" i="28"/>
  <c r="AB67" i="28"/>
  <c r="M67" i="28"/>
  <c r="L67" i="28"/>
  <c r="K67" i="28"/>
  <c r="J67" i="28"/>
  <c r="I67" i="28"/>
  <c r="H67" i="28"/>
  <c r="G67" i="28"/>
  <c r="F67" i="28"/>
  <c r="E67" i="28"/>
  <c r="D67" i="28"/>
  <c r="C67" i="28"/>
  <c r="B67" i="28"/>
  <c r="AB66" i="28"/>
  <c r="M66" i="28"/>
  <c r="L66" i="28"/>
  <c r="K66" i="28"/>
  <c r="J66" i="28"/>
  <c r="I66" i="28"/>
  <c r="H66" i="28"/>
  <c r="G66" i="28"/>
  <c r="F66" i="28"/>
  <c r="E66" i="28"/>
  <c r="D66" i="28"/>
  <c r="C66" i="28"/>
  <c r="B66" i="28"/>
  <c r="AB65" i="28"/>
  <c r="M65" i="28"/>
  <c r="L65" i="28"/>
  <c r="K65" i="28"/>
  <c r="J65" i="28"/>
  <c r="I65" i="28"/>
  <c r="H65" i="28"/>
  <c r="G65" i="28"/>
  <c r="F65" i="28"/>
  <c r="E65" i="28"/>
  <c r="D65" i="28"/>
  <c r="C65" i="28"/>
  <c r="B65" i="28"/>
  <c r="AB64" i="28"/>
  <c r="M64" i="28"/>
  <c r="L64" i="28"/>
  <c r="K64" i="28"/>
  <c r="J64" i="28"/>
  <c r="I64" i="28"/>
  <c r="H64" i="28"/>
  <c r="G64" i="28"/>
  <c r="F64" i="28"/>
  <c r="E64" i="28"/>
  <c r="D64" i="28"/>
  <c r="C64" i="28"/>
  <c r="B64" i="28"/>
  <c r="AB63" i="28"/>
  <c r="M63" i="28"/>
  <c r="L63" i="28"/>
  <c r="K63" i="28"/>
  <c r="J63" i="28"/>
  <c r="I63" i="28"/>
  <c r="H63" i="28"/>
  <c r="G63" i="28"/>
  <c r="F63" i="28"/>
  <c r="E63" i="28"/>
  <c r="D63" i="28"/>
  <c r="C63" i="28"/>
  <c r="B63" i="28"/>
  <c r="AB62" i="28"/>
  <c r="M62" i="28"/>
  <c r="L62" i="28"/>
  <c r="K62" i="28"/>
  <c r="J62" i="28"/>
  <c r="I62" i="28"/>
  <c r="H62" i="28"/>
  <c r="G62" i="28"/>
  <c r="F62" i="28"/>
  <c r="E62" i="28"/>
  <c r="D62" i="28"/>
  <c r="C62" i="28"/>
  <c r="B62" i="28"/>
  <c r="AB61" i="28"/>
  <c r="M61" i="28"/>
  <c r="L61" i="28"/>
  <c r="K61" i="28"/>
  <c r="J61" i="28"/>
  <c r="I61" i="28"/>
  <c r="H61" i="28"/>
  <c r="G61" i="28"/>
  <c r="F61" i="28"/>
  <c r="E61" i="28"/>
  <c r="D61" i="28"/>
  <c r="C61" i="28"/>
  <c r="B61" i="28"/>
  <c r="AB60" i="28"/>
  <c r="M60" i="28"/>
  <c r="L60" i="28"/>
  <c r="K60" i="28"/>
  <c r="J60" i="28"/>
  <c r="I60" i="28"/>
  <c r="H60" i="28"/>
  <c r="G60" i="28"/>
  <c r="F60" i="28"/>
  <c r="E60" i="28"/>
  <c r="D60" i="28"/>
  <c r="C60" i="28"/>
  <c r="B60" i="28"/>
  <c r="AB59" i="28"/>
  <c r="M59" i="28"/>
  <c r="L59" i="28"/>
  <c r="K59" i="28"/>
  <c r="J59" i="28"/>
  <c r="I59" i="28"/>
  <c r="H59" i="28"/>
  <c r="G59" i="28"/>
  <c r="F59" i="28"/>
  <c r="E59" i="28"/>
  <c r="D59" i="28"/>
  <c r="C59" i="28"/>
  <c r="B59" i="28"/>
  <c r="AB58" i="28"/>
  <c r="M58" i="28"/>
  <c r="L58" i="28"/>
  <c r="K58" i="28"/>
  <c r="J58" i="28"/>
  <c r="I58" i="28"/>
  <c r="H58" i="28"/>
  <c r="G58" i="28"/>
  <c r="F58" i="28"/>
  <c r="E58" i="28"/>
  <c r="D58" i="28"/>
  <c r="C58" i="28"/>
  <c r="B58" i="28"/>
  <c r="AB57" i="28"/>
  <c r="M57" i="28"/>
  <c r="L57" i="28"/>
  <c r="K57" i="28"/>
  <c r="J57" i="28"/>
  <c r="I57" i="28"/>
  <c r="H57" i="28"/>
  <c r="G57" i="28"/>
  <c r="F57" i="28"/>
  <c r="E57" i="28"/>
  <c r="D57" i="28"/>
  <c r="C57" i="28"/>
  <c r="B57" i="28"/>
  <c r="AB56" i="28"/>
  <c r="M56" i="28"/>
  <c r="L56" i="28"/>
  <c r="K56" i="28"/>
  <c r="J56" i="28"/>
  <c r="I56" i="28"/>
  <c r="H56" i="28"/>
  <c r="G56" i="28"/>
  <c r="F56" i="28"/>
  <c r="E56" i="28"/>
  <c r="D56" i="28"/>
  <c r="C56" i="28"/>
  <c r="B56" i="28"/>
  <c r="AB55" i="28"/>
  <c r="M55" i="28"/>
  <c r="L55" i="28"/>
  <c r="K55" i="28"/>
  <c r="J55" i="28"/>
  <c r="I55" i="28"/>
  <c r="H55" i="28"/>
  <c r="G55" i="28"/>
  <c r="F55" i="28"/>
  <c r="E55" i="28"/>
  <c r="D55" i="28"/>
  <c r="C55" i="28"/>
  <c r="B55" i="28"/>
  <c r="AB54" i="28"/>
  <c r="M54" i="28"/>
  <c r="L54" i="28"/>
  <c r="K54" i="28"/>
  <c r="J54" i="28"/>
  <c r="I54" i="28"/>
  <c r="H54" i="28"/>
  <c r="G54" i="28"/>
  <c r="F54" i="28"/>
  <c r="E54" i="28"/>
  <c r="D54" i="28"/>
  <c r="C54" i="28"/>
  <c r="B54" i="28"/>
  <c r="AB53" i="28"/>
  <c r="M53" i="28"/>
  <c r="L53" i="28"/>
  <c r="K53" i="28"/>
  <c r="J53" i="28"/>
  <c r="I53" i="28"/>
  <c r="H53" i="28"/>
  <c r="G53" i="28"/>
  <c r="F53" i="28"/>
  <c r="E53" i="28"/>
  <c r="D53" i="28"/>
  <c r="C53" i="28"/>
  <c r="B53" i="28"/>
  <c r="AB52" i="28"/>
  <c r="M52" i="28"/>
  <c r="L52" i="28"/>
  <c r="K52" i="28"/>
  <c r="J52" i="28"/>
  <c r="I52" i="28"/>
  <c r="H52" i="28"/>
  <c r="G52" i="28"/>
  <c r="F52" i="28"/>
  <c r="E52" i="28"/>
  <c r="D52" i="28"/>
  <c r="C52" i="28"/>
  <c r="B52" i="28"/>
  <c r="AB51" i="28"/>
  <c r="M51" i="28"/>
  <c r="L51" i="28"/>
  <c r="K51" i="28"/>
  <c r="J51" i="28"/>
  <c r="I51" i="28"/>
  <c r="H51" i="28"/>
  <c r="G51" i="28"/>
  <c r="F51" i="28"/>
  <c r="E51" i="28"/>
  <c r="D51" i="28"/>
  <c r="C51" i="28"/>
  <c r="B51" i="28"/>
  <c r="AB50" i="28"/>
  <c r="M50" i="28"/>
  <c r="L50" i="28"/>
  <c r="K50" i="28"/>
  <c r="J50" i="28"/>
  <c r="I50" i="28"/>
  <c r="H50" i="28"/>
  <c r="G50" i="28"/>
  <c r="F50" i="28"/>
  <c r="E50" i="28"/>
  <c r="D50" i="28"/>
  <c r="C50" i="28"/>
  <c r="B50" i="28"/>
  <c r="AB49" i="28"/>
  <c r="M49" i="28"/>
  <c r="L49" i="28"/>
  <c r="K49" i="28"/>
  <c r="J49" i="28"/>
  <c r="I49" i="28"/>
  <c r="H49" i="28"/>
  <c r="G49" i="28"/>
  <c r="F49" i="28"/>
  <c r="E49" i="28"/>
  <c r="D49" i="28"/>
  <c r="C49" i="28"/>
  <c r="B49" i="28"/>
  <c r="AB48" i="28"/>
  <c r="M48" i="28"/>
  <c r="L48" i="28"/>
  <c r="K48" i="28"/>
  <c r="J48" i="28"/>
  <c r="I48" i="28"/>
  <c r="H48" i="28"/>
  <c r="G48" i="28"/>
  <c r="F48" i="28"/>
  <c r="E48" i="28"/>
  <c r="D48" i="28"/>
  <c r="C48" i="28"/>
  <c r="B48" i="28"/>
  <c r="AB47" i="28"/>
  <c r="M47" i="28"/>
  <c r="L47" i="28"/>
  <c r="K47" i="28"/>
  <c r="J47" i="28"/>
  <c r="I47" i="28"/>
  <c r="H47" i="28"/>
  <c r="G47" i="28"/>
  <c r="F47" i="28"/>
  <c r="E47" i="28"/>
  <c r="D47" i="28"/>
  <c r="C47" i="28"/>
  <c r="B47" i="28"/>
  <c r="AB46" i="28"/>
  <c r="M46" i="28"/>
  <c r="L46" i="28"/>
  <c r="K46" i="28"/>
  <c r="J46" i="28"/>
  <c r="I46" i="28"/>
  <c r="H46" i="28"/>
  <c r="G46" i="28"/>
  <c r="F46" i="28"/>
  <c r="E46" i="28"/>
  <c r="D46" i="28"/>
  <c r="C46" i="28"/>
  <c r="B46" i="28"/>
  <c r="AB45" i="28"/>
  <c r="M45" i="28"/>
  <c r="L45" i="28"/>
  <c r="K45" i="28"/>
  <c r="J45" i="28"/>
  <c r="I45" i="28"/>
  <c r="H45" i="28"/>
  <c r="G45" i="28"/>
  <c r="F45" i="28"/>
  <c r="E45" i="28"/>
  <c r="D45" i="28"/>
  <c r="C45" i="28"/>
  <c r="B45" i="28"/>
  <c r="AB44" i="28"/>
  <c r="M44" i="28"/>
  <c r="L44" i="28"/>
  <c r="K44" i="28"/>
  <c r="J44" i="28"/>
  <c r="I44" i="28"/>
  <c r="H44" i="28"/>
  <c r="G44" i="28"/>
  <c r="F44" i="28"/>
  <c r="E44" i="28"/>
  <c r="D44" i="28"/>
  <c r="C44" i="28"/>
  <c r="B44" i="28"/>
  <c r="AB43" i="28"/>
  <c r="M43" i="28"/>
  <c r="L43" i="28"/>
  <c r="K43" i="28"/>
  <c r="J43" i="28"/>
  <c r="I43" i="28"/>
  <c r="H43" i="28"/>
  <c r="G43" i="28"/>
  <c r="F43" i="28"/>
  <c r="E43" i="28"/>
  <c r="D43" i="28"/>
  <c r="C43" i="28"/>
  <c r="B43" i="28"/>
  <c r="AB42" i="28"/>
  <c r="M42" i="28"/>
  <c r="L42" i="28"/>
  <c r="K42" i="28"/>
  <c r="J42" i="28"/>
  <c r="I42" i="28"/>
  <c r="H42" i="28"/>
  <c r="G42" i="28"/>
  <c r="F42" i="28"/>
  <c r="E42" i="28"/>
  <c r="D42" i="28"/>
  <c r="C42" i="28"/>
  <c r="B42" i="28"/>
  <c r="AB41" i="28"/>
  <c r="M41" i="28"/>
  <c r="L41" i="28"/>
  <c r="K41" i="28"/>
  <c r="J41" i="28"/>
  <c r="I41" i="28"/>
  <c r="H41" i="28"/>
  <c r="G41" i="28"/>
  <c r="F41" i="28"/>
  <c r="E41" i="28"/>
  <c r="D41" i="28"/>
  <c r="C41" i="28"/>
  <c r="B41" i="28"/>
  <c r="AB40" i="28"/>
  <c r="M40" i="28"/>
  <c r="L40" i="28"/>
  <c r="K40" i="28"/>
  <c r="J40" i="28"/>
  <c r="I40" i="28"/>
  <c r="H40" i="28"/>
  <c r="G40" i="28"/>
  <c r="F40" i="28"/>
  <c r="E40" i="28"/>
  <c r="D40" i="28"/>
  <c r="C40" i="28"/>
  <c r="B40" i="28"/>
  <c r="AB39" i="28"/>
  <c r="M39" i="28"/>
  <c r="L39" i="28"/>
  <c r="K39" i="28"/>
  <c r="J39" i="28"/>
  <c r="I39" i="28"/>
  <c r="H39" i="28"/>
  <c r="G39" i="28"/>
  <c r="F39" i="28"/>
  <c r="E39" i="28"/>
  <c r="D39" i="28"/>
  <c r="C39" i="28"/>
  <c r="B39" i="28"/>
  <c r="AB38" i="28"/>
  <c r="M38" i="28"/>
  <c r="L38" i="28"/>
  <c r="K38" i="28"/>
  <c r="J38" i="28"/>
  <c r="I38" i="28"/>
  <c r="H38" i="28"/>
  <c r="G38" i="28"/>
  <c r="F38" i="28"/>
  <c r="E38" i="28"/>
  <c r="D38" i="28"/>
  <c r="C38" i="28"/>
  <c r="B38" i="28"/>
  <c r="AB37" i="28"/>
  <c r="M37" i="28"/>
  <c r="L37" i="28"/>
  <c r="K37" i="28"/>
  <c r="J37" i="28"/>
  <c r="I37" i="28"/>
  <c r="H37" i="28"/>
  <c r="G37" i="28"/>
  <c r="F37" i="28"/>
  <c r="E37" i="28"/>
  <c r="D37" i="28"/>
  <c r="C37" i="28"/>
  <c r="B37" i="28"/>
  <c r="AB36" i="28"/>
  <c r="M36" i="28"/>
  <c r="L36" i="28"/>
  <c r="K36" i="28"/>
  <c r="J36" i="28"/>
  <c r="I36" i="28"/>
  <c r="H36" i="28"/>
  <c r="G36" i="28"/>
  <c r="F36" i="28"/>
  <c r="E36" i="28"/>
  <c r="D36" i="28"/>
  <c r="C36" i="28"/>
  <c r="B36" i="28"/>
  <c r="AB35" i="28"/>
  <c r="M35" i="28"/>
  <c r="L35" i="28"/>
  <c r="K35" i="28"/>
  <c r="J35" i="28"/>
  <c r="I35" i="28"/>
  <c r="H35" i="28"/>
  <c r="G35" i="28"/>
  <c r="F35" i="28"/>
  <c r="E35" i="28"/>
  <c r="D35" i="28"/>
  <c r="C35" i="28"/>
  <c r="B35" i="28"/>
  <c r="AB34" i="28"/>
  <c r="M34" i="28"/>
  <c r="L34" i="28"/>
  <c r="K34" i="28"/>
  <c r="J34" i="28"/>
  <c r="I34" i="28"/>
  <c r="H34" i="28"/>
  <c r="G34" i="28"/>
  <c r="F34" i="28"/>
  <c r="E34" i="28"/>
  <c r="D34" i="28"/>
  <c r="C34" i="28"/>
  <c r="B34" i="28"/>
  <c r="AB33" i="28"/>
  <c r="M33" i="28"/>
  <c r="L33" i="28"/>
  <c r="K33" i="28"/>
  <c r="J33" i="28"/>
  <c r="I33" i="28"/>
  <c r="H33" i="28"/>
  <c r="G33" i="28"/>
  <c r="F33" i="28"/>
  <c r="E33" i="28"/>
  <c r="D33" i="28"/>
  <c r="C33" i="28"/>
  <c r="B33" i="28"/>
  <c r="AB32" i="28"/>
  <c r="M32" i="28"/>
  <c r="L32" i="28"/>
  <c r="K32" i="28"/>
  <c r="J32" i="28"/>
  <c r="I32" i="28"/>
  <c r="H32" i="28"/>
  <c r="G32" i="28"/>
  <c r="F32" i="28"/>
  <c r="E32" i="28"/>
  <c r="D32" i="28"/>
  <c r="C32" i="28"/>
  <c r="B32" i="28"/>
  <c r="AB31" i="28"/>
  <c r="M31" i="28"/>
  <c r="L31" i="28"/>
  <c r="K31" i="28"/>
  <c r="J31" i="28"/>
  <c r="I31" i="28"/>
  <c r="H31" i="28"/>
  <c r="G31" i="28"/>
  <c r="F31" i="28"/>
  <c r="E31" i="28"/>
  <c r="D31" i="28"/>
  <c r="C31" i="28"/>
  <c r="B31" i="28"/>
  <c r="AB30" i="28"/>
  <c r="M30" i="28"/>
  <c r="L30" i="28"/>
  <c r="K30" i="28"/>
  <c r="J30" i="28"/>
  <c r="I30" i="28"/>
  <c r="H30" i="28"/>
  <c r="G30" i="28"/>
  <c r="F30" i="28"/>
  <c r="E30" i="28"/>
  <c r="D30" i="28"/>
  <c r="C30" i="28"/>
  <c r="B30" i="28"/>
  <c r="AB29" i="28"/>
  <c r="M29" i="28"/>
  <c r="L29" i="28"/>
  <c r="K29" i="28"/>
  <c r="J29" i="28"/>
  <c r="I29" i="28"/>
  <c r="H29" i="28"/>
  <c r="G29" i="28"/>
  <c r="F29" i="28"/>
  <c r="E29" i="28"/>
  <c r="D29" i="28"/>
  <c r="C29" i="28"/>
  <c r="B29" i="28"/>
  <c r="AB28" i="28"/>
  <c r="M28" i="28"/>
  <c r="L28" i="28"/>
  <c r="K28" i="28"/>
  <c r="J28" i="28"/>
  <c r="I28" i="28"/>
  <c r="H28" i="28"/>
  <c r="G28" i="28"/>
  <c r="F28" i="28"/>
  <c r="E28" i="28"/>
  <c r="D28" i="28"/>
  <c r="C28" i="28"/>
  <c r="B28" i="28"/>
  <c r="AB27" i="28"/>
  <c r="M27" i="28"/>
  <c r="L27" i="28"/>
  <c r="K27" i="28"/>
  <c r="J27" i="28"/>
  <c r="I27" i="28"/>
  <c r="H27" i="28"/>
  <c r="G27" i="28"/>
  <c r="F27" i="28"/>
  <c r="E27" i="28"/>
  <c r="D27" i="28"/>
  <c r="C27" i="28"/>
  <c r="B27" i="28"/>
  <c r="AB26" i="28"/>
  <c r="M26" i="28"/>
  <c r="L26" i="28"/>
  <c r="K26" i="28"/>
  <c r="J26" i="28"/>
  <c r="I26" i="28"/>
  <c r="H26" i="28"/>
  <c r="G26" i="28"/>
  <c r="F26" i="28"/>
  <c r="E26" i="28"/>
  <c r="D26" i="28"/>
  <c r="C26" i="28"/>
  <c r="B26" i="28"/>
  <c r="AB25" i="28"/>
  <c r="M25" i="28"/>
  <c r="L25" i="28"/>
  <c r="K25" i="28"/>
  <c r="J25" i="28"/>
  <c r="I25" i="28"/>
  <c r="H25" i="28"/>
  <c r="G25" i="28"/>
  <c r="F25" i="28"/>
  <c r="E25" i="28"/>
  <c r="D25" i="28"/>
  <c r="C25" i="28"/>
  <c r="B25" i="28"/>
  <c r="AB24" i="28"/>
  <c r="M24" i="28"/>
  <c r="L24" i="28"/>
  <c r="K24" i="28"/>
  <c r="J24" i="28"/>
  <c r="I24" i="28"/>
  <c r="H24" i="28"/>
  <c r="G24" i="28"/>
  <c r="F24" i="28"/>
  <c r="E24" i="28"/>
  <c r="D24" i="28"/>
  <c r="C24" i="28"/>
  <c r="B24" i="28"/>
  <c r="AB23" i="28"/>
  <c r="M23" i="28"/>
  <c r="L23" i="28"/>
  <c r="K23" i="28"/>
  <c r="J23" i="28"/>
  <c r="I23" i="28"/>
  <c r="H23" i="28"/>
  <c r="G23" i="28"/>
  <c r="F23" i="28"/>
  <c r="E23" i="28"/>
  <c r="D23" i="28"/>
  <c r="C23" i="28"/>
  <c r="B23" i="28"/>
  <c r="AB22" i="28"/>
  <c r="M22" i="28"/>
  <c r="L22" i="28"/>
  <c r="K22" i="28"/>
  <c r="J22" i="28"/>
  <c r="I22" i="28"/>
  <c r="H22" i="28"/>
  <c r="G22" i="28"/>
  <c r="F22" i="28"/>
  <c r="E22" i="28"/>
  <c r="D22" i="28"/>
  <c r="C22" i="28"/>
  <c r="B22" i="28"/>
  <c r="AB21" i="28"/>
  <c r="M21" i="28"/>
  <c r="L21" i="28"/>
  <c r="K21" i="28"/>
  <c r="J21" i="28"/>
  <c r="I21" i="28"/>
  <c r="H21" i="28"/>
  <c r="G21" i="28"/>
  <c r="F21" i="28"/>
  <c r="E21" i="28"/>
  <c r="D21" i="28"/>
  <c r="C21" i="28"/>
  <c r="B21" i="28"/>
  <c r="AB20" i="28"/>
  <c r="M20" i="28"/>
  <c r="L20" i="28"/>
  <c r="K20" i="28"/>
  <c r="J20" i="28"/>
  <c r="I20" i="28"/>
  <c r="H20" i="28"/>
  <c r="G20" i="28"/>
  <c r="F20" i="28"/>
  <c r="E20" i="28"/>
  <c r="D20" i="28"/>
  <c r="C20" i="28"/>
  <c r="B20" i="28"/>
  <c r="AB19" i="28"/>
  <c r="M19" i="28"/>
  <c r="L19" i="28"/>
  <c r="K19" i="28"/>
  <c r="J19" i="28"/>
  <c r="I19" i="28"/>
  <c r="H19" i="28"/>
  <c r="G19" i="28"/>
  <c r="F19" i="28"/>
  <c r="E19" i="28"/>
  <c r="D19" i="28"/>
  <c r="C19" i="28"/>
  <c r="B19" i="28"/>
  <c r="AB18" i="28"/>
  <c r="M18" i="28"/>
  <c r="L18" i="28"/>
  <c r="K18" i="28"/>
  <c r="J18" i="28"/>
  <c r="I18" i="28"/>
  <c r="H18" i="28"/>
  <c r="G18" i="28"/>
  <c r="F18" i="28"/>
  <c r="E18" i="28"/>
  <c r="D18" i="28"/>
  <c r="C18" i="28"/>
  <c r="B18" i="28"/>
  <c r="AB17" i="28"/>
  <c r="M17" i="28"/>
  <c r="L17" i="28"/>
  <c r="K17" i="28"/>
  <c r="J17" i="28"/>
  <c r="I17" i="28"/>
  <c r="H17" i="28"/>
  <c r="G17" i="28"/>
  <c r="F17" i="28"/>
  <c r="E17" i="28"/>
  <c r="D17" i="28"/>
  <c r="C17" i="28"/>
  <c r="B17" i="28"/>
  <c r="AB16" i="28"/>
  <c r="M16" i="28"/>
  <c r="L16" i="28"/>
  <c r="K16" i="28"/>
  <c r="J16" i="28"/>
  <c r="I16" i="28"/>
  <c r="H16" i="28"/>
  <c r="G16" i="28"/>
  <c r="F16" i="28"/>
  <c r="E16" i="28"/>
  <c r="D16" i="28"/>
  <c r="C16" i="28"/>
  <c r="B16" i="28"/>
  <c r="AB15" i="28"/>
  <c r="M15" i="28"/>
  <c r="L15" i="28"/>
  <c r="K15" i="28"/>
  <c r="J15" i="28"/>
  <c r="I15" i="28"/>
  <c r="H15" i="28"/>
  <c r="G15" i="28"/>
  <c r="F15" i="28"/>
  <c r="E15" i="28"/>
  <c r="D15" i="28"/>
  <c r="C15" i="28"/>
  <c r="B15" i="28"/>
  <c r="AB14" i="28"/>
  <c r="M14" i="28"/>
  <c r="L14" i="28"/>
  <c r="K14" i="28"/>
  <c r="J14" i="28"/>
  <c r="I14" i="28"/>
  <c r="H14" i="28"/>
  <c r="G14" i="28"/>
  <c r="F14" i="28"/>
  <c r="E14" i="28"/>
  <c r="D14" i="28"/>
  <c r="C14" i="28"/>
  <c r="B14" i="28"/>
  <c r="AB13" i="28"/>
  <c r="M13" i="28"/>
  <c r="L13" i="28"/>
  <c r="K13" i="28"/>
  <c r="J13" i="28"/>
  <c r="I13" i="28"/>
  <c r="H13" i="28"/>
  <c r="G13" i="28"/>
  <c r="F13" i="28"/>
  <c r="E13" i="28"/>
  <c r="D13" i="28"/>
  <c r="C13" i="28"/>
  <c r="B13" i="28"/>
  <c r="AB12" i="28"/>
  <c r="M12" i="28"/>
  <c r="L12" i="28"/>
  <c r="K12" i="28"/>
  <c r="J12" i="28"/>
  <c r="I12" i="28"/>
  <c r="H12" i="28"/>
  <c r="G12" i="28"/>
  <c r="F12" i="28"/>
  <c r="E12" i="28"/>
  <c r="D12" i="28"/>
  <c r="C12" i="28"/>
  <c r="B12" i="28"/>
  <c r="AB11" i="28"/>
  <c r="M11" i="28"/>
  <c r="L11" i="28"/>
  <c r="K11" i="28"/>
  <c r="J11" i="28"/>
  <c r="I11" i="28"/>
  <c r="H11" i="28"/>
  <c r="G11" i="28"/>
  <c r="F11" i="28"/>
  <c r="E11" i="28"/>
  <c r="D11" i="28"/>
  <c r="C11" i="28"/>
  <c r="B11" i="28"/>
  <c r="AB10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AB9" i="28"/>
  <c r="M9" i="28"/>
  <c r="L9" i="28"/>
  <c r="K9" i="28"/>
  <c r="J9" i="28"/>
  <c r="I9" i="28"/>
  <c r="H9" i="28"/>
  <c r="G9" i="28"/>
  <c r="F9" i="28"/>
  <c r="E9" i="28"/>
  <c r="D9" i="28"/>
  <c r="C9" i="28"/>
  <c r="B9" i="28"/>
  <c r="AB8" i="28"/>
  <c r="M8" i="28"/>
  <c r="L8" i="28"/>
  <c r="K8" i="28"/>
  <c r="J8" i="28"/>
  <c r="I8" i="28"/>
  <c r="H8" i="28"/>
  <c r="G8" i="28"/>
  <c r="F8" i="28"/>
  <c r="E8" i="28"/>
  <c r="D8" i="28"/>
  <c r="C8" i="28"/>
  <c r="B8" i="28"/>
  <c r="AB7" i="28"/>
  <c r="M7" i="28"/>
  <c r="L7" i="28"/>
  <c r="K7" i="28"/>
  <c r="J7" i="28"/>
  <c r="I7" i="28"/>
  <c r="H7" i="28"/>
  <c r="G7" i="28"/>
  <c r="F7" i="28"/>
  <c r="E7" i="28"/>
  <c r="D7" i="28"/>
  <c r="C7" i="28"/>
  <c r="B7" i="28"/>
  <c r="AB6" i="28"/>
  <c r="M6" i="28"/>
  <c r="L6" i="28"/>
  <c r="K6" i="28"/>
  <c r="J6" i="28"/>
  <c r="I6" i="28"/>
  <c r="H6" i="28"/>
  <c r="G6" i="28"/>
  <c r="F6" i="28"/>
  <c r="E6" i="28"/>
  <c r="D6" i="28"/>
  <c r="C6" i="28"/>
  <c r="B6" i="28"/>
  <c r="AB5" i="28"/>
  <c r="M5" i="28"/>
  <c r="L5" i="28"/>
  <c r="K5" i="28"/>
  <c r="J5" i="28"/>
  <c r="I5" i="28"/>
  <c r="H5" i="28"/>
  <c r="G5" i="28"/>
  <c r="F5" i="28"/>
  <c r="E5" i="28"/>
  <c r="D5" i="28"/>
  <c r="C5" i="28"/>
  <c r="B5" i="28"/>
  <c r="AB4" i="28"/>
  <c r="M4" i="28"/>
  <c r="L4" i="28"/>
  <c r="K4" i="28"/>
  <c r="J4" i="28"/>
  <c r="I4" i="28"/>
  <c r="H4" i="28"/>
  <c r="G4" i="28"/>
  <c r="F4" i="28"/>
  <c r="E4" i="28"/>
  <c r="D4" i="28"/>
  <c r="C4" i="28"/>
  <c r="B4" i="28"/>
  <c r="AB3" i="28"/>
  <c r="M3" i="28"/>
  <c r="L3" i="28"/>
  <c r="K3" i="28"/>
  <c r="J3" i="28"/>
  <c r="I3" i="28"/>
  <c r="H3" i="28"/>
  <c r="G3" i="28"/>
  <c r="F3" i="28"/>
  <c r="E3" i="28"/>
  <c r="D3" i="28"/>
  <c r="C3" i="28"/>
  <c r="B3" i="28"/>
  <c r="K98" i="29" l="1"/>
  <c r="C98" i="29"/>
  <c r="L98" i="29"/>
  <c r="G94" i="28"/>
  <c r="B94" i="28"/>
  <c r="J94" i="28"/>
  <c r="E115" i="28"/>
  <c r="M115" i="28"/>
  <c r="C94" i="28"/>
  <c r="K94" i="28"/>
  <c r="F94" i="28"/>
  <c r="AB94" i="28"/>
  <c r="I116" i="28"/>
  <c r="I95" i="28"/>
  <c r="E96" i="28"/>
  <c r="M96" i="28"/>
  <c r="I97" i="28"/>
  <c r="E98" i="28"/>
  <c r="M98" i="28"/>
  <c r="E101" i="28"/>
  <c r="M101" i="28"/>
  <c r="I102" i="28"/>
  <c r="E103" i="28"/>
  <c r="M103" i="28"/>
  <c r="I104" i="28"/>
  <c r="E105" i="28"/>
  <c r="M105" i="28"/>
  <c r="I106" i="28"/>
  <c r="E107" i="28"/>
  <c r="M107" i="28"/>
  <c r="I108" i="28"/>
  <c r="E109" i="28"/>
  <c r="M109" i="28"/>
  <c r="I110" i="28"/>
  <c r="E111" i="28"/>
  <c r="M111" i="28"/>
  <c r="I112" i="28"/>
  <c r="E113" i="28"/>
  <c r="M113" i="28"/>
  <c r="I114" i="28"/>
  <c r="G117" i="28"/>
  <c r="K119" i="28"/>
  <c r="K120" i="28" s="1"/>
  <c r="D119" i="28"/>
  <c r="D120" i="28" s="1"/>
  <c r="D117" i="28"/>
  <c r="D116" i="28"/>
  <c r="D115" i="28"/>
  <c r="D114" i="28"/>
  <c r="D113" i="28"/>
  <c r="D112" i="28"/>
  <c r="D111" i="28"/>
  <c r="D110" i="28"/>
  <c r="D109" i="28"/>
  <c r="D108" i="28"/>
  <c r="D107" i="28"/>
  <c r="D106" i="28"/>
  <c r="D105" i="28"/>
  <c r="D104" i="28"/>
  <c r="D103" i="28"/>
  <c r="D102" i="28"/>
  <c r="D101" i="28"/>
  <c r="D98" i="28"/>
  <c r="D97" i="28"/>
  <c r="D96" i="28"/>
  <c r="D95" i="28"/>
  <c r="H119" i="28"/>
  <c r="H120" i="28" s="1"/>
  <c r="H117" i="28"/>
  <c r="H116" i="28"/>
  <c r="H115" i="28"/>
  <c r="H114" i="28"/>
  <c r="H113" i="28"/>
  <c r="H112" i="28"/>
  <c r="H111" i="28"/>
  <c r="H110" i="28"/>
  <c r="H109" i="28"/>
  <c r="H108" i="28"/>
  <c r="H107" i="28"/>
  <c r="H106" i="28"/>
  <c r="H105" i="28"/>
  <c r="H104" i="28"/>
  <c r="H103" i="28"/>
  <c r="H102" i="28"/>
  <c r="H101" i="28"/>
  <c r="H98" i="28"/>
  <c r="H97" i="28"/>
  <c r="H96" i="28"/>
  <c r="H95" i="28"/>
  <c r="L119" i="28"/>
  <c r="L120" i="28" s="1"/>
  <c r="L117" i="28"/>
  <c r="L116" i="28"/>
  <c r="L115" i="28"/>
  <c r="L114" i="28"/>
  <c r="L113" i="28"/>
  <c r="L112" i="28"/>
  <c r="L111" i="28"/>
  <c r="L110" i="28"/>
  <c r="L109" i="28"/>
  <c r="L108" i="28"/>
  <c r="L107" i="28"/>
  <c r="L106" i="28"/>
  <c r="L105" i="28"/>
  <c r="L104" i="28"/>
  <c r="L103" i="28"/>
  <c r="L102" i="28"/>
  <c r="L101" i="28"/>
  <c r="L98" i="28"/>
  <c r="L97" i="28"/>
  <c r="L96" i="28"/>
  <c r="L95" i="28"/>
  <c r="H94" i="28"/>
  <c r="C95" i="28"/>
  <c r="K95" i="28"/>
  <c r="G96" i="28"/>
  <c r="C97" i="28"/>
  <c r="K97" i="28"/>
  <c r="G98" i="28"/>
  <c r="G99" i="28" s="1"/>
  <c r="G101" i="28"/>
  <c r="C102" i="28"/>
  <c r="K102" i="28"/>
  <c r="G103" i="28"/>
  <c r="C104" i="28"/>
  <c r="K104" i="28"/>
  <c r="G105" i="28"/>
  <c r="C106" i="28"/>
  <c r="K106" i="28"/>
  <c r="G107" i="28"/>
  <c r="C108" i="28"/>
  <c r="K108" i="28"/>
  <c r="G109" i="28"/>
  <c r="C110" i="28"/>
  <c r="K110" i="28"/>
  <c r="G111" i="28"/>
  <c r="C112" i="28"/>
  <c r="K112" i="28"/>
  <c r="G113" i="28"/>
  <c r="C114" i="28"/>
  <c r="K114" i="28"/>
  <c r="G115" i="28"/>
  <c r="C116" i="28"/>
  <c r="K116" i="28"/>
  <c r="K117" i="28"/>
  <c r="E119" i="28"/>
  <c r="E120" i="28" s="1"/>
  <c r="E117" i="28"/>
  <c r="E94" i="28"/>
  <c r="I119" i="28"/>
  <c r="I120" i="28" s="1"/>
  <c r="I117" i="28"/>
  <c r="I94" i="28"/>
  <c r="M119" i="28"/>
  <c r="M120" i="28" s="1"/>
  <c r="M117" i="28"/>
  <c r="M94" i="28"/>
  <c r="E95" i="28"/>
  <c r="M95" i="28"/>
  <c r="I96" i="28"/>
  <c r="E97" i="28"/>
  <c r="M97" i="28"/>
  <c r="I98" i="28"/>
  <c r="I101" i="28"/>
  <c r="E102" i="28"/>
  <c r="M102" i="28"/>
  <c r="I103" i="28"/>
  <c r="E104" i="28"/>
  <c r="M104" i="28"/>
  <c r="I105" i="28"/>
  <c r="E106" i="28"/>
  <c r="M106" i="28"/>
  <c r="I107" i="28"/>
  <c r="E108" i="28"/>
  <c r="M108" i="28"/>
  <c r="I109" i="28"/>
  <c r="E110" i="28"/>
  <c r="M110" i="28"/>
  <c r="I111" i="28"/>
  <c r="E112" i="28"/>
  <c r="M112" i="28"/>
  <c r="I113" i="28"/>
  <c r="E114" i="28"/>
  <c r="M114" i="28"/>
  <c r="I115" i="28"/>
  <c r="E116" i="28"/>
  <c r="M116" i="28"/>
  <c r="C119" i="28"/>
  <c r="C120" i="28" s="1"/>
  <c r="B119" i="28"/>
  <c r="B120" i="28" s="1"/>
  <c r="F119" i="28"/>
  <c r="F120" i="28" s="1"/>
  <c r="J119" i="28"/>
  <c r="J120" i="28" s="1"/>
  <c r="D94" i="28"/>
  <c r="L94" i="28"/>
  <c r="G95" i="28"/>
  <c r="C96" i="28"/>
  <c r="K96" i="28"/>
  <c r="G97" i="28"/>
  <c r="C98" i="28"/>
  <c r="C99" i="28" s="1"/>
  <c r="K98" i="28"/>
  <c r="C101" i="28"/>
  <c r="K101" i="28"/>
  <c r="G102" i="28"/>
  <c r="C103" i="28"/>
  <c r="K103" i="28"/>
  <c r="G104" i="28"/>
  <c r="C105" i="28"/>
  <c r="K105" i="28"/>
  <c r="G106" i="28"/>
  <c r="C107" i="28"/>
  <c r="K107" i="28"/>
  <c r="G108" i="28"/>
  <c r="C109" i="28"/>
  <c r="K109" i="28"/>
  <c r="G110" i="28"/>
  <c r="C111" i="28"/>
  <c r="K111" i="28"/>
  <c r="G112" i="28"/>
  <c r="C113" i="28"/>
  <c r="K113" i="28"/>
  <c r="G114" i="28"/>
  <c r="C115" i="28"/>
  <c r="K115" i="28"/>
  <c r="G116" i="28"/>
  <c r="C117" i="28"/>
  <c r="G119" i="28"/>
  <c r="G120" i="28" s="1"/>
  <c r="B95" i="28"/>
  <c r="F95" i="28"/>
  <c r="J95" i="28"/>
  <c r="B96" i="28"/>
  <c r="F96" i="28"/>
  <c r="J96" i="28"/>
  <c r="B97" i="28"/>
  <c r="F97" i="28"/>
  <c r="J97" i="28"/>
  <c r="B98" i="28"/>
  <c r="F98" i="28"/>
  <c r="F99" i="28" s="1"/>
  <c r="J98" i="28"/>
  <c r="B101" i="28"/>
  <c r="F101" i="28"/>
  <c r="J101" i="28"/>
  <c r="B102" i="28"/>
  <c r="F102" i="28"/>
  <c r="J102" i="28"/>
  <c r="B103" i="28"/>
  <c r="F103" i="28"/>
  <c r="J103" i="28"/>
  <c r="B104" i="28"/>
  <c r="F104" i="28"/>
  <c r="J104" i="28"/>
  <c r="B105" i="28"/>
  <c r="F105" i="28"/>
  <c r="J105" i="28"/>
  <c r="B106" i="28"/>
  <c r="F106" i="28"/>
  <c r="J106" i="28"/>
  <c r="B107" i="28"/>
  <c r="F107" i="28"/>
  <c r="J107" i="28"/>
  <c r="B108" i="28"/>
  <c r="F108" i="28"/>
  <c r="J108" i="28"/>
  <c r="B109" i="28"/>
  <c r="F109" i="28"/>
  <c r="J109" i="28"/>
  <c r="B110" i="28"/>
  <c r="F110" i="28"/>
  <c r="J110" i="28"/>
  <c r="B111" i="28"/>
  <c r="F111" i="28"/>
  <c r="J111" i="28"/>
  <c r="B112" i="28"/>
  <c r="F112" i="28"/>
  <c r="J112" i="28"/>
  <c r="B113" i="28"/>
  <c r="F113" i="28"/>
  <c r="J113" i="28"/>
  <c r="B114" i="28"/>
  <c r="F114" i="28"/>
  <c r="J114" i="28"/>
  <c r="B115" i="28"/>
  <c r="F115" i="28"/>
  <c r="J115" i="28"/>
  <c r="B116" i="28"/>
  <c r="F116" i="28"/>
  <c r="J116" i="28"/>
  <c r="B117" i="28"/>
  <c r="F117" i="28"/>
  <c r="J117" i="28"/>
  <c r="J99" i="28" l="1"/>
  <c r="B99" i="28"/>
  <c r="K99" i="28"/>
  <c r="I99" i="28"/>
  <c r="L99" i="28"/>
  <c r="D99" i="28"/>
  <c r="H99" i="28"/>
  <c r="M99" i="28"/>
  <c r="E99" i="28"/>
  <c r="B121" i="28" l="1"/>
  <c r="C6" i="20" l="1"/>
  <c r="D6" i="20"/>
  <c r="E6" i="20"/>
  <c r="F6" i="20"/>
  <c r="G6" i="20"/>
  <c r="H6" i="20"/>
  <c r="I6" i="20"/>
  <c r="J6" i="20"/>
  <c r="K6" i="20"/>
  <c r="L6" i="20"/>
  <c r="M6" i="20"/>
  <c r="D67" i="27" l="1"/>
  <c r="L6" i="27"/>
  <c r="K6" i="27"/>
  <c r="C6" i="27"/>
  <c r="M115" i="26"/>
  <c r="L115" i="26"/>
  <c r="K115" i="26"/>
  <c r="J115" i="26"/>
  <c r="I115" i="26"/>
  <c r="H115" i="26"/>
  <c r="G115" i="26"/>
  <c r="F115" i="26"/>
  <c r="D68" i="27" s="1"/>
  <c r="E115" i="26"/>
  <c r="D115" i="26"/>
  <c r="C115" i="26"/>
  <c r="B115" i="26"/>
  <c r="D48" i="27" s="1"/>
  <c r="M114" i="26"/>
  <c r="L114" i="26"/>
  <c r="K114" i="26"/>
  <c r="J114" i="26"/>
  <c r="I114" i="26"/>
  <c r="H114" i="26"/>
  <c r="G114" i="26"/>
  <c r="F114" i="26"/>
  <c r="E114" i="26"/>
  <c r="D114" i="26"/>
  <c r="C114" i="26"/>
  <c r="B114" i="26"/>
  <c r="D47" i="27" s="1"/>
  <c r="M113" i="26"/>
  <c r="L113" i="26"/>
  <c r="K113" i="26"/>
  <c r="J113" i="26"/>
  <c r="I113" i="26"/>
  <c r="H113" i="26"/>
  <c r="G113" i="26"/>
  <c r="F113" i="26"/>
  <c r="D66" i="27" s="1"/>
  <c r="E113" i="26"/>
  <c r="D113" i="26"/>
  <c r="C113" i="26"/>
  <c r="B113" i="26"/>
  <c r="D46" i="27" s="1"/>
  <c r="M112" i="26"/>
  <c r="L112" i="26"/>
  <c r="K112" i="26"/>
  <c r="J112" i="26"/>
  <c r="I112" i="26"/>
  <c r="H112" i="26"/>
  <c r="G112" i="26"/>
  <c r="F112" i="26"/>
  <c r="D65" i="27" s="1"/>
  <c r="E112" i="26"/>
  <c r="D112" i="26"/>
  <c r="C112" i="26"/>
  <c r="B112" i="26"/>
  <c r="D45" i="27" s="1"/>
  <c r="M111" i="26"/>
  <c r="L111" i="26"/>
  <c r="K111" i="26"/>
  <c r="J111" i="26"/>
  <c r="I111" i="26"/>
  <c r="H111" i="26"/>
  <c r="G111" i="26"/>
  <c r="F111" i="26"/>
  <c r="D64" i="27" s="1"/>
  <c r="E111" i="26"/>
  <c r="D111" i="26"/>
  <c r="C111" i="26"/>
  <c r="B111" i="26"/>
  <c r="D44" i="27" s="1"/>
  <c r="M110" i="26"/>
  <c r="L110" i="26"/>
  <c r="K110" i="26"/>
  <c r="J110" i="26"/>
  <c r="I110" i="26"/>
  <c r="H110" i="26"/>
  <c r="G110" i="26"/>
  <c r="F110" i="26"/>
  <c r="D63" i="27" s="1"/>
  <c r="E110" i="26"/>
  <c r="D110" i="26"/>
  <c r="C110" i="26"/>
  <c r="B110" i="26"/>
  <c r="D43" i="27" s="1"/>
  <c r="M109" i="26"/>
  <c r="L109" i="26"/>
  <c r="K109" i="26"/>
  <c r="J109" i="26"/>
  <c r="I109" i="26"/>
  <c r="H109" i="26"/>
  <c r="G109" i="26"/>
  <c r="F109" i="26"/>
  <c r="D62" i="27" s="1"/>
  <c r="E109" i="26"/>
  <c r="D109" i="26"/>
  <c r="C109" i="26"/>
  <c r="B109" i="26"/>
  <c r="D42" i="27" s="1"/>
  <c r="M108" i="26"/>
  <c r="L108" i="26"/>
  <c r="K108" i="26"/>
  <c r="J108" i="26"/>
  <c r="I108" i="26"/>
  <c r="H108" i="26"/>
  <c r="G108" i="26"/>
  <c r="F108" i="26"/>
  <c r="D61" i="27" s="1"/>
  <c r="E108" i="26"/>
  <c r="D108" i="26"/>
  <c r="C108" i="26"/>
  <c r="B108" i="26"/>
  <c r="D41" i="27" s="1"/>
  <c r="M107" i="26"/>
  <c r="L107" i="26"/>
  <c r="K107" i="26"/>
  <c r="J107" i="26"/>
  <c r="I107" i="26"/>
  <c r="H107" i="26"/>
  <c r="G107" i="26"/>
  <c r="F107" i="26"/>
  <c r="D60" i="27" s="1"/>
  <c r="E107" i="26"/>
  <c r="D107" i="26"/>
  <c r="C107" i="26"/>
  <c r="B107" i="26"/>
  <c r="D40" i="27" s="1"/>
  <c r="M106" i="26"/>
  <c r="L106" i="26"/>
  <c r="K106" i="26"/>
  <c r="J106" i="26"/>
  <c r="I106" i="26"/>
  <c r="H106" i="26"/>
  <c r="G106" i="26"/>
  <c r="F106" i="26"/>
  <c r="D59" i="27" s="1"/>
  <c r="E106" i="26"/>
  <c r="D106" i="26"/>
  <c r="C106" i="26"/>
  <c r="B106" i="26"/>
  <c r="D39" i="27" s="1"/>
  <c r="M105" i="26"/>
  <c r="L105" i="26"/>
  <c r="K105" i="26"/>
  <c r="J105" i="26"/>
  <c r="I105" i="26"/>
  <c r="H105" i="26"/>
  <c r="G105" i="26"/>
  <c r="F105" i="26"/>
  <c r="D58" i="27" s="1"/>
  <c r="E105" i="26"/>
  <c r="D105" i="26"/>
  <c r="C105" i="26"/>
  <c r="B105" i="26"/>
  <c r="D38" i="27" s="1"/>
  <c r="M104" i="26"/>
  <c r="L104" i="26"/>
  <c r="K104" i="26"/>
  <c r="J104" i="26"/>
  <c r="I104" i="26"/>
  <c r="H104" i="26"/>
  <c r="G104" i="26"/>
  <c r="F104" i="26"/>
  <c r="D57" i="27" s="1"/>
  <c r="E104" i="26"/>
  <c r="D104" i="26"/>
  <c r="C104" i="26"/>
  <c r="B104" i="26"/>
  <c r="D37" i="27" s="1"/>
  <c r="M103" i="26"/>
  <c r="L103" i="26"/>
  <c r="K103" i="26"/>
  <c r="J103" i="26"/>
  <c r="I103" i="26"/>
  <c r="H103" i="26"/>
  <c r="G103" i="26"/>
  <c r="F103" i="26"/>
  <c r="D56" i="27" s="1"/>
  <c r="E103" i="26"/>
  <c r="D103" i="26"/>
  <c r="C103" i="26"/>
  <c r="B103" i="26"/>
  <c r="D36" i="27" s="1"/>
  <c r="M102" i="26"/>
  <c r="L102" i="26"/>
  <c r="K102" i="26"/>
  <c r="J102" i="26"/>
  <c r="I102" i="26"/>
  <c r="H102" i="26"/>
  <c r="G102" i="26"/>
  <c r="F102" i="26"/>
  <c r="D55" i="27" s="1"/>
  <c r="E102" i="26"/>
  <c r="D102" i="26"/>
  <c r="C102" i="26"/>
  <c r="B102" i="26"/>
  <c r="D35" i="27" s="1"/>
  <c r="M101" i="26"/>
  <c r="L101" i="26"/>
  <c r="K101" i="26"/>
  <c r="J101" i="26"/>
  <c r="I101" i="26"/>
  <c r="H101" i="26"/>
  <c r="G101" i="26"/>
  <c r="F101" i="26"/>
  <c r="D54" i="27" s="1"/>
  <c r="E101" i="26"/>
  <c r="D101" i="26"/>
  <c r="C101" i="26"/>
  <c r="B101" i="26"/>
  <c r="D34" i="27" s="1"/>
  <c r="M100" i="26"/>
  <c r="L100" i="26"/>
  <c r="K100" i="26"/>
  <c r="J100" i="26"/>
  <c r="I100" i="26"/>
  <c r="H100" i="26"/>
  <c r="G100" i="26"/>
  <c r="F100" i="26"/>
  <c r="D53" i="27" s="1"/>
  <c r="E100" i="26"/>
  <c r="D100" i="26"/>
  <c r="C100" i="26"/>
  <c r="B100" i="26"/>
  <c r="D33" i="27" s="1"/>
  <c r="M99" i="26"/>
  <c r="L99" i="26"/>
  <c r="K99" i="26"/>
  <c r="J99" i="26"/>
  <c r="I99" i="26"/>
  <c r="H99" i="26"/>
  <c r="G99" i="26"/>
  <c r="F99" i="26"/>
  <c r="D52" i="27" s="1"/>
  <c r="E99" i="26"/>
  <c r="D99" i="26"/>
  <c r="C99" i="26"/>
  <c r="B99" i="26"/>
  <c r="D32" i="27" s="1"/>
  <c r="M97" i="26"/>
  <c r="L97" i="26"/>
  <c r="K97" i="26"/>
  <c r="J97" i="26"/>
  <c r="I97" i="26"/>
  <c r="H97" i="26"/>
  <c r="G97" i="26"/>
  <c r="F97" i="26"/>
  <c r="E97" i="26"/>
  <c r="D97" i="26"/>
  <c r="C97" i="26"/>
  <c r="B97" i="26"/>
  <c r="M96" i="26"/>
  <c r="L96" i="26"/>
  <c r="K96" i="26"/>
  <c r="J96" i="26"/>
  <c r="I96" i="26"/>
  <c r="H96" i="26"/>
  <c r="G96" i="26"/>
  <c r="F96" i="26"/>
  <c r="E96" i="26"/>
  <c r="D96" i="26"/>
  <c r="C96" i="26"/>
  <c r="B96" i="26"/>
  <c r="M95" i="26"/>
  <c r="L95" i="26"/>
  <c r="K95" i="26"/>
  <c r="J95" i="26"/>
  <c r="I95" i="26"/>
  <c r="H95" i="26"/>
  <c r="G95" i="26"/>
  <c r="F95" i="26"/>
  <c r="E95" i="26"/>
  <c r="D95" i="26"/>
  <c r="C95" i="26"/>
  <c r="B95" i="26"/>
  <c r="M94" i="26"/>
  <c r="M6" i="27" s="1"/>
  <c r="L94" i="26"/>
  <c r="K94" i="26"/>
  <c r="J94" i="26"/>
  <c r="J6" i="27" s="1"/>
  <c r="I94" i="26"/>
  <c r="I6" i="27" s="1"/>
  <c r="H94" i="26"/>
  <c r="H6" i="27" s="1"/>
  <c r="G94" i="26"/>
  <c r="G6" i="27" s="1"/>
  <c r="F94" i="26"/>
  <c r="F6" i="27" s="1"/>
  <c r="E94" i="26"/>
  <c r="E6" i="27" s="1"/>
  <c r="D94" i="26"/>
  <c r="D6" i="27" s="1"/>
  <c r="C94" i="26"/>
  <c r="B94" i="26"/>
  <c r="B6" i="27" s="1"/>
  <c r="E119" i="25"/>
  <c r="E120" i="25" s="1"/>
  <c r="L115" i="25"/>
  <c r="H113" i="25"/>
  <c r="D111" i="25"/>
  <c r="K108" i="25"/>
  <c r="G106" i="25"/>
  <c r="C104" i="25"/>
  <c r="I101" i="25"/>
  <c r="I98" i="25"/>
  <c r="E97" i="25"/>
  <c r="F96" i="25"/>
  <c r="H95" i="25"/>
  <c r="H7" i="27" s="1"/>
  <c r="AA94" i="25"/>
  <c r="Z94" i="25"/>
  <c r="Y94" i="25"/>
  <c r="X94" i="25"/>
  <c r="W94" i="25"/>
  <c r="V94" i="25"/>
  <c r="U94" i="25"/>
  <c r="T94" i="25"/>
  <c r="S94" i="25"/>
  <c r="R94" i="25"/>
  <c r="Q94" i="25"/>
  <c r="P94" i="25"/>
  <c r="J94" i="25"/>
  <c r="J5" i="27" s="1"/>
  <c r="AB93" i="25"/>
  <c r="M93" i="25"/>
  <c r="L93" i="25"/>
  <c r="K93" i="25"/>
  <c r="J93" i="25"/>
  <c r="I93" i="25"/>
  <c r="H93" i="25"/>
  <c r="G93" i="25"/>
  <c r="F93" i="25"/>
  <c r="E93" i="25"/>
  <c r="D93" i="25"/>
  <c r="C93" i="25"/>
  <c r="B93" i="25"/>
  <c r="AB92" i="25"/>
  <c r="M92" i="25"/>
  <c r="L92" i="25"/>
  <c r="K92" i="25"/>
  <c r="J92" i="25"/>
  <c r="I92" i="25"/>
  <c r="H92" i="25"/>
  <c r="G92" i="25"/>
  <c r="F92" i="25"/>
  <c r="E92" i="25"/>
  <c r="D92" i="25"/>
  <c r="C92" i="25"/>
  <c r="B92" i="25"/>
  <c r="AB91" i="25"/>
  <c r="M91" i="25"/>
  <c r="L91" i="25"/>
  <c r="K91" i="25"/>
  <c r="J91" i="25"/>
  <c r="I91" i="25"/>
  <c r="H91" i="25"/>
  <c r="G91" i="25"/>
  <c r="F91" i="25"/>
  <c r="E91" i="25"/>
  <c r="D91" i="25"/>
  <c r="C91" i="25"/>
  <c r="B91" i="25"/>
  <c r="AB90" i="25"/>
  <c r="M90" i="25"/>
  <c r="L90" i="25"/>
  <c r="K90" i="25"/>
  <c r="J90" i="25"/>
  <c r="I90" i="25"/>
  <c r="H90" i="25"/>
  <c r="G90" i="25"/>
  <c r="F90" i="25"/>
  <c r="E90" i="25"/>
  <c r="D90" i="25"/>
  <c r="C90" i="25"/>
  <c r="B90" i="25"/>
  <c r="AB89" i="25"/>
  <c r="M89" i="25"/>
  <c r="L89" i="25"/>
  <c r="K89" i="25"/>
  <c r="J89" i="25"/>
  <c r="I89" i="25"/>
  <c r="H89" i="25"/>
  <c r="G89" i="25"/>
  <c r="F89" i="25"/>
  <c r="E89" i="25"/>
  <c r="D89" i="25"/>
  <c r="C89" i="25"/>
  <c r="B89" i="25"/>
  <c r="AB88" i="25"/>
  <c r="M88" i="25"/>
  <c r="L88" i="25"/>
  <c r="K88" i="25"/>
  <c r="J88" i="25"/>
  <c r="I88" i="25"/>
  <c r="H88" i="25"/>
  <c r="G88" i="25"/>
  <c r="F88" i="25"/>
  <c r="E88" i="25"/>
  <c r="D88" i="25"/>
  <c r="C88" i="25"/>
  <c r="B88" i="25"/>
  <c r="AB87" i="25"/>
  <c r="M87" i="25"/>
  <c r="L87" i="25"/>
  <c r="K87" i="25"/>
  <c r="J87" i="25"/>
  <c r="I87" i="25"/>
  <c r="H87" i="25"/>
  <c r="G87" i="25"/>
  <c r="F87" i="25"/>
  <c r="E87" i="25"/>
  <c r="D87" i="25"/>
  <c r="C87" i="25"/>
  <c r="B87" i="25"/>
  <c r="AB86" i="25"/>
  <c r="M86" i="25"/>
  <c r="L86" i="25"/>
  <c r="K86" i="25"/>
  <c r="J86" i="25"/>
  <c r="I86" i="25"/>
  <c r="H86" i="25"/>
  <c r="G86" i="25"/>
  <c r="F86" i="25"/>
  <c r="E86" i="25"/>
  <c r="D86" i="25"/>
  <c r="C86" i="25"/>
  <c r="B86" i="25"/>
  <c r="AB85" i="25"/>
  <c r="M85" i="25"/>
  <c r="L85" i="25"/>
  <c r="K85" i="25"/>
  <c r="J85" i="25"/>
  <c r="I85" i="25"/>
  <c r="H85" i="25"/>
  <c r="G85" i="25"/>
  <c r="F85" i="25"/>
  <c r="E85" i="25"/>
  <c r="D85" i="25"/>
  <c r="C85" i="25"/>
  <c r="B85" i="25"/>
  <c r="AB84" i="25"/>
  <c r="M84" i="25"/>
  <c r="L84" i="25"/>
  <c r="K84" i="25"/>
  <c r="J84" i="25"/>
  <c r="I84" i="25"/>
  <c r="H84" i="25"/>
  <c r="G84" i="25"/>
  <c r="F84" i="25"/>
  <c r="E84" i="25"/>
  <c r="D84" i="25"/>
  <c r="C84" i="25"/>
  <c r="B84" i="25"/>
  <c r="AB83" i="25"/>
  <c r="M83" i="25"/>
  <c r="L83" i="25"/>
  <c r="K83" i="25"/>
  <c r="J83" i="25"/>
  <c r="I83" i="25"/>
  <c r="H83" i="25"/>
  <c r="G83" i="25"/>
  <c r="F83" i="25"/>
  <c r="E83" i="25"/>
  <c r="D83" i="25"/>
  <c r="C83" i="25"/>
  <c r="B83" i="25"/>
  <c r="AB82" i="25"/>
  <c r="M82" i="25"/>
  <c r="L82" i="25"/>
  <c r="K82" i="25"/>
  <c r="J82" i="25"/>
  <c r="I82" i="25"/>
  <c r="H82" i="25"/>
  <c r="G82" i="25"/>
  <c r="F82" i="25"/>
  <c r="E82" i="25"/>
  <c r="D82" i="25"/>
  <c r="C82" i="25"/>
  <c r="B82" i="25"/>
  <c r="AB81" i="25"/>
  <c r="M81" i="25"/>
  <c r="L81" i="25"/>
  <c r="K81" i="25"/>
  <c r="J81" i="25"/>
  <c r="I81" i="25"/>
  <c r="H81" i="25"/>
  <c r="G81" i="25"/>
  <c r="F81" i="25"/>
  <c r="E81" i="25"/>
  <c r="D81" i="25"/>
  <c r="C81" i="25"/>
  <c r="B81" i="25"/>
  <c r="AB80" i="25"/>
  <c r="M80" i="25"/>
  <c r="L80" i="25"/>
  <c r="K80" i="25"/>
  <c r="J80" i="25"/>
  <c r="I80" i="25"/>
  <c r="H80" i="25"/>
  <c r="G80" i="25"/>
  <c r="F80" i="25"/>
  <c r="E80" i="25"/>
  <c r="D80" i="25"/>
  <c r="C80" i="25"/>
  <c r="B80" i="25"/>
  <c r="AB79" i="25"/>
  <c r="M79" i="25"/>
  <c r="L79" i="25"/>
  <c r="K79" i="25"/>
  <c r="J79" i="25"/>
  <c r="I79" i="25"/>
  <c r="H79" i="25"/>
  <c r="G79" i="25"/>
  <c r="F79" i="25"/>
  <c r="E79" i="25"/>
  <c r="D79" i="25"/>
  <c r="C79" i="25"/>
  <c r="B79" i="25"/>
  <c r="AB78" i="25"/>
  <c r="M78" i="25"/>
  <c r="L78" i="25"/>
  <c r="K78" i="25"/>
  <c r="J78" i="25"/>
  <c r="I78" i="25"/>
  <c r="H78" i="25"/>
  <c r="G78" i="25"/>
  <c r="F78" i="25"/>
  <c r="E78" i="25"/>
  <c r="D78" i="25"/>
  <c r="C78" i="25"/>
  <c r="B78" i="25"/>
  <c r="AB77" i="25"/>
  <c r="M77" i="25"/>
  <c r="L77" i="25"/>
  <c r="K77" i="25"/>
  <c r="J77" i="25"/>
  <c r="I77" i="25"/>
  <c r="H77" i="25"/>
  <c r="G77" i="25"/>
  <c r="F77" i="25"/>
  <c r="E77" i="25"/>
  <c r="D77" i="25"/>
  <c r="C77" i="25"/>
  <c r="B77" i="25"/>
  <c r="AB76" i="25"/>
  <c r="M76" i="25"/>
  <c r="L76" i="25"/>
  <c r="K76" i="25"/>
  <c r="J76" i="25"/>
  <c r="I76" i="25"/>
  <c r="H76" i="25"/>
  <c r="G76" i="25"/>
  <c r="F76" i="25"/>
  <c r="E76" i="25"/>
  <c r="D76" i="25"/>
  <c r="C76" i="25"/>
  <c r="B76" i="25"/>
  <c r="AB75" i="25"/>
  <c r="M75" i="25"/>
  <c r="L75" i="25"/>
  <c r="K75" i="25"/>
  <c r="J75" i="25"/>
  <c r="I75" i="25"/>
  <c r="H75" i="25"/>
  <c r="G75" i="25"/>
  <c r="F75" i="25"/>
  <c r="E75" i="25"/>
  <c r="D75" i="25"/>
  <c r="C75" i="25"/>
  <c r="B75" i="25"/>
  <c r="AB74" i="25"/>
  <c r="M74" i="25"/>
  <c r="L74" i="25"/>
  <c r="K74" i="25"/>
  <c r="J74" i="25"/>
  <c r="I74" i="25"/>
  <c r="H74" i="25"/>
  <c r="G74" i="25"/>
  <c r="F74" i="25"/>
  <c r="E74" i="25"/>
  <c r="D74" i="25"/>
  <c r="C74" i="25"/>
  <c r="B74" i="25"/>
  <c r="AB73" i="25"/>
  <c r="M73" i="25"/>
  <c r="L73" i="25"/>
  <c r="K73" i="25"/>
  <c r="J73" i="25"/>
  <c r="I73" i="25"/>
  <c r="H73" i="25"/>
  <c r="G73" i="25"/>
  <c r="F73" i="25"/>
  <c r="E73" i="25"/>
  <c r="D73" i="25"/>
  <c r="C73" i="25"/>
  <c r="B73" i="25"/>
  <c r="AB72" i="25"/>
  <c r="M72" i="25"/>
  <c r="L72" i="25"/>
  <c r="K72" i="25"/>
  <c r="J72" i="25"/>
  <c r="I72" i="25"/>
  <c r="H72" i="25"/>
  <c r="G72" i="25"/>
  <c r="F72" i="25"/>
  <c r="E72" i="25"/>
  <c r="D72" i="25"/>
  <c r="C72" i="25"/>
  <c r="B72" i="25"/>
  <c r="AB71" i="25"/>
  <c r="M71" i="25"/>
  <c r="L71" i="25"/>
  <c r="K71" i="25"/>
  <c r="J71" i="25"/>
  <c r="I71" i="25"/>
  <c r="H71" i="25"/>
  <c r="G71" i="25"/>
  <c r="F71" i="25"/>
  <c r="E71" i="25"/>
  <c r="D71" i="25"/>
  <c r="C71" i="25"/>
  <c r="B71" i="25"/>
  <c r="AB70" i="25"/>
  <c r="M70" i="25"/>
  <c r="L70" i="25"/>
  <c r="K70" i="25"/>
  <c r="J70" i="25"/>
  <c r="I70" i="25"/>
  <c r="H70" i="25"/>
  <c r="G70" i="25"/>
  <c r="F70" i="25"/>
  <c r="E70" i="25"/>
  <c r="D70" i="25"/>
  <c r="C70" i="25"/>
  <c r="B70" i="25"/>
  <c r="AB69" i="25"/>
  <c r="M69" i="25"/>
  <c r="L69" i="25"/>
  <c r="K69" i="25"/>
  <c r="J69" i="25"/>
  <c r="I69" i="25"/>
  <c r="H69" i="25"/>
  <c r="G69" i="25"/>
  <c r="F69" i="25"/>
  <c r="E69" i="25"/>
  <c r="D69" i="25"/>
  <c r="C69" i="25"/>
  <c r="B69" i="25"/>
  <c r="AB68" i="25"/>
  <c r="M68" i="25"/>
  <c r="L68" i="25"/>
  <c r="K68" i="25"/>
  <c r="J68" i="25"/>
  <c r="I68" i="25"/>
  <c r="H68" i="25"/>
  <c r="G68" i="25"/>
  <c r="F68" i="25"/>
  <c r="E68" i="25"/>
  <c r="D68" i="25"/>
  <c r="C68" i="25"/>
  <c r="B68" i="25"/>
  <c r="AB67" i="25"/>
  <c r="M67" i="25"/>
  <c r="L67" i="25"/>
  <c r="K67" i="25"/>
  <c r="J67" i="25"/>
  <c r="I67" i="25"/>
  <c r="H67" i="25"/>
  <c r="G67" i="25"/>
  <c r="F67" i="25"/>
  <c r="E67" i="25"/>
  <c r="D67" i="25"/>
  <c r="C67" i="25"/>
  <c r="B67" i="25"/>
  <c r="AB66" i="25"/>
  <c r="M66" i="25"/>
  <c r="L66" i="25"/>
  <c r="K66" i="25"/>
  <c r="J66" i="25"/>
  <c r="I66" i="25"/>
  <c r="H66" i="25"/>
  <c r="G66" i="25"/>
  <c r="F66" i="25"/>
  <c r="E66" i="25"/>
  <c r="D66" i="25"/>
  <c r="C66" i="25"/>
  <c r="B66" i="25"/>
  <c r="AB65" i="25"/>
  <c r="M65" i="25"/>
  <c r="L65" i="25"/>
  <c r="K65" i="25"/>
  <c r="J65" i="25"/>
  <c r="I65" i="25"/>
  <c r="H65" i="25"/>
  <c r="G65" i="25"/>
  <c r="F65" i="25"/>
  <c r="E65" i="25"/>
  <c r="D65" i="25"/>
  <c r="C65" i="25"/>
  <c r="B65" i="25"/>
  <c r="AB64" i="25"/>
  <c r="M64" i="25"/>
  <c r="L64" i="25"/>
  <c r="K64" i="25"/>
  <c r="J64" i="25"/>
  <c r="I64" i="25"/>
  <c r="H64" i="25"/>
  <c r="G64" i="25"/>
  <c r="F64" i="25"/>
  <c r="E64" i="25"/>
  <c r="D64" i="25"/>
  <c r="C64" i="25"/>
  <c r="B64" i="25"/>
  <c r="AB63" i="25"/>
  <c r="M63" i="25"/>
  <c r="L63" i="25"/>
  <c r="K63" i="25"/>
  <c r="J63" i="25"/>
  <c r="I63" i="25"/>
  <c r="H63" i="25"/>
  <c r="G63" i="25"/>
  <c r="F63" i="25"/>
  <c r="E63" i="25"/>
  <c r="D63" i="25"/>
  <c r="C63" i="25"/>
  <c r="B63" i="25"/>
  <c r="AB62" i="25"/>
  <c r="M62" i="25"/>
  <c r="L62" i="25"/>
  <c r="K62" i="25"/>
  <c r="J62" i="25"/>
  <c r="I62" i="25"/>
  <c r="H62" i="25"/>
  <c r="G62" i="25"/>
  <c r="F62" i="25"/>
  <c r="E62" i="25"/>
  <c r="D62" i="25"/>
  <c r="C62" i="25"/>
  <c r="B62" i="25"/>
  <c r="AB61" i="25"/>
  <c r="M61" i="25"/>
  <c r="L61" i="25"/>
  <c r="K61" i="25"/>
  <c r="J61" i="25"/>
  <c r="I61" i="25"/>
  <c r="H61" i="25"/>
  <c r="G61" i="25"/>
  <c r="F61" i="25"/>
  <c r="E61" i="25"/>
  <c r="D61" i="25"/>
  <c r="C61" i="25"/>
  <c r="B61" i="25"/>
  <c r="AB60" i="25"/>
  <c r="M60" i="25"/>
  <c r="L60" i="25"/>
  <c r="K60" i="25"/>
  <c r="J60" i="25"/>
  <c r="I60" i="25"/>
  <c r="H60" i="25"/>
  <c r="G60" i="25"/>
  <c r="F60" i="25"/>
  <c r="E60" i="25"/>
  <c r="D60" i="25"/>
  <c r="C60" i="25"/>
  <c r="B60" i="25"/>
  <c r="AB59" i="25"/>
  <c r="M59" i="25"/>
  <c r="L59" i="25"/>
  <c r="K59" i="25"/>
  <c r="J59" i="25"/>
  <c r="I59" i="25"/>
  <c r="H59" i="25"/>
  <c r="G59" i="25"/>
  <c r="F59" i="25"/>
  <c r="E59" i="25"/>
  <c r="D59" i="25"/>
  <c r="C59" i="25"/>
  <c r="B59" i="25"/>
  <c r="AB58" i="25"/>
  <c r="M58" i="25"/>
  <c r="L58" i="25"/>
  <c r="K58" i="25"/>
  <c r="J58" i="25"/>
  <c r="I58" i="25"/>
  <c r="H58" i="25"/>
  <c r="G58" i="25"/>
  <c r="F58" i="25"/>
  <c r="E58" i="25"/>
  <c r="D58" i="25"/>
  <c r="C58" i="25"/>
  <c r="B58" i="25"/>
  <c r="AB57" i="25"/>
  <c r="M57" i="25"/>
  <c r="L57" i="25"/>
  <c r="K57" i="25"/>
  <c r="J57" i="25"/>
  <c r="I57" i="25"/>
  <c r="H57" i="25"/>
  <c r="G57" i="25"/>
  <c r="F57" i="25"/>
  <c r="E57" i="25"/>
  <c r="D57" i="25"/>
  <c r="C57" i="25"/>
  <c r="B57" i="25"/>
  <c r="AB56" i="25"/>
  <c r="M56" i="25"/>
  <c r="L56" i="25"/>
  <c r="K56" i="25"/>
  <c r="J56" i="25"/>
  <c r="I56" i="25"/>
  <c r="H56" i="25"/>
  <c r="G56" i="25"/>
  <c r="F56" i="25"/>
  <c r="E56" i="25"/>
  <c r="D56" i="25"/>
  <c r="C56" i="25"/>
  <c r="B56" i="25"/>
  <c r="AB55" i="25"/>
  <c r="M55" i="25"/>
  <c r="L55" i="25"/>
  <c r="K55" i="25"/>
  <c r="J55" i="25"/>
  <c r="I55" i="25"/>
  <c r="H55" i="25"/>
  <c r="G55" i="25"/>
  <c r="F55" i="25"/>
  <c r="E55" i="25"/>
  <c r="D55" i="25"/>
  <c r="C55" i="25"/>
  <c r="B55" i="25"/>
  <c r="AB54" i="25"/>
  <c r="M54" i="25"/>
  <c r="L54" i="25"/>
  <c r="K54" i="25"/>
  <c r="J54" i="25"/>
  <c r="I54" i="25"/>
  <c r="H54" i="25"/>
  <c r="G54" i="25"/>
  <c r="F54" i="25"/>
  <c r="E54" i="25"/>
  <c r="D54" i="25"/>
  <c r="C54" i="25"/>
  <c r="B54" i="25"/>
  <c r="AB53" i="25"/>
  <c r="M53" i="25"/>
  <c r="L53" i="25"/>
  <c r="K53" i="25"/>
  <c r="J53" i="25"/>
  <c r="I53" i="25"/>
  <c r="H53" i="25"/>
  <c r="G53" i="25"/>
  <c r="F53" i="25"/>
  <c r="E53" i="25"/>
  <c r="D53" i="25"/>
  <c r="C53" i="25"/>
  <c r="B53" i="25"/>
  <c r="AB52" i="25"/>
  <c r="M52" i="25"/>
  <c r="L52" i="25"/>
  <c r="K52" i="25"/>
  <c r="J52" i="25"/>
  <c r="I52" i="25"/>
  <c r="H52" i="25"/>
  <c r="G52" i="25"/>
  <c r="F52" i="25"/>
  <c r="E52" i="25"/>
  <c r="D52" i="25"/>
  <c r="C52" i="25"/>
  <c r="B52" i="25"/>
  <c r="AB51" i="25"/>
  <c r="M51" i="25"/>
  <c r="L51" i="25"/>
  <c r="K51" i="25"/>
  <c r="J51" i="25"/>
  <c r="I51" i="25"/>
  <c r="H51" i="25"/>
  <c r="G51" i="25"/>
  <c r="F51" i="25"/>
  <c r="E51" i="25"/>
  <c r="D51" i="25"/>
  <c r="C51" i="25"/>
  <c r="B51" i="25"/>
  <c r="AB50" i="25"/>
  <c r="M50" i="25"/>
  <c r="L50" i="25"/>
  <c r="K50" i="25"/>
  <c r="J50" i="25"/>
  <c r="I50" i="25"/>
  <c r="H50" i="25"/>
  <c r="G50" i="25"/>
  <c r="F50" i="25"/>
  <c r="E50" i="25"/>
  <c r="D50" i="25"/>
  <c r="C50" i="25"/>
  <c r="B50" i="25"/>
  <c r="AB49" i="25"/>
  <c r="M49" i="25"/>
  <c r="L49" i="25"/>
  <c r="K49" i="25"/>
  <c r="J49" i="25"/>
  <c r="I49" i="25"/>
  <c r="H49" i="25"/>
  <c r="G49" i="25"/>
  <c r="F49" i="25"/>
  <c r="E49" i="25"/>
  <c r="D49" i="25"/>
  <c r="C49" i="25"/>
  <c r="B49" i="25"/>
  <c r="AB48" i="25"/>
  <c r="M48" i="25"/>
  <c r="L48" i="25"/>
  <c r="K48" i="25"/>
  <c r="J48" i="25"/>
  <c r="I48" i="25"/>
  <c r="H48" i="25"/>
  <c r="G48" i="25"/>
  <c r="F48" i="25"/>
  <c r="E48" i="25"/>
  <c r="D48" i="25"/>
  <c r="C48" i="25"/>
  <c r="B48" i="25"/>
  <c r="AB47" i="25"/>
  <c r="M47" i="25"/>
  <c r="L47" i="25"/>
  <c r="K47" i="25"/>
  <c r="J47" i="25"/>
  <c r="I47" i="25"/>
  <c r="H47" i="25"/>
  <c r="G47" i="25"/>
  <c r="F47" i="25"/>
  <c r="E47" i="25"/>
  <c r="D47" i="25"/>
  <c r="C47" i="25"/>
  <c r="B47" i="25"/>
  <c r="AB46" i="25"/>
  <c r="M46" i="25"/>
  <c r="L46" i="25"/>
  <c r="K46" i="25"/>
  <c r="J46" i="25"/>
  <c r="I46" i="25"/>
  <c r="H46" i="25"/>
  <c r="G46" i="25"/>
  <c r="F46" i="25"/>
  <c r="E46" i="25"/>
  <c r="D46" i="25"/>
  <c r="C46" i="25"/>
  <c r="B46" i="25"/>
  <c r="AB45" i="25"/>
  <c r="M45" i="25"/>
  <c r="L45" i="25"/>
  <c r="K45" i="25"/>
  <c r="J45" i="25"/>
  <c r="I45" i="25"/>
  <c r="H45" i="25"/>
  <c r="G45" i="25"/>
  <c r="F45" i="25"/>
  <c r="E45" i="25"/>
  <c r="D45" i="25"/>
  <c r="C45" i="25"/>
  <c r="B45" i="25"/>
  <c r="AB44" i="25"/>
  <c r="M44" i="25"/>
  <c r="L44" i="25"/>
  <c r="K44" i="25"/>
  <c r="J44" i="25"/>
  <c r="I44" i="25"/>
  <c r="H44" i="25"/>
  <c r="G44" i="25"/>
  <c r="F44" i="25"/>
  <c r="E44" i="25"/>
  <c r="D44" i="25"/>
  <c r="C44" i="25"/>
  <c r="B44" i="25"/>
  <c r="AB43" i="25"/>
  <c r="M43" i="25"/>
  <c r="L43" i="25"/>
  <c r="K43" i="25"/>
  <c r="J43" i="25"/>
  <c r="I43" i="25"/>
  <c r="H43" i="25"/>
  <c r="G43" i="25"/>
  <c r="F43" i="25"/>
  <c r="E43" i="25"/>
  <c r="D43" i="25"/>
  <c r="C43" i="25"/>
  <c r="B43" i="25"/>
  <c r="AB42" i="25"/>
  <c r="M42" i="25"/>
  <c r="L42" i="25"/>
  <c r="K42" i="25"/>
  <c r="J42" i="25"/>
  <c r="I42" i="25"/>
  <c r="H42" i="25"/>
  <c r="G42" i="25"/>
  <c r="F42" i="25"/>
  <c r="E42" i="25"/>
  <c r="D42" i="25"/>
  <c r="C42" i="25"/>
  <c r="B42" i="25"/>
  <c r="AB41" i="25"/>
  <c r="M41" i="25"/>
  <c r="L41" i="25"/>
  <c r="K41" i="25"/>
  <c r="J41" i="25"/>
  <c r="I41" i="25"/>
  <c r="H41" i="25"/>
  <c r="G41" i="25"/>
  <c r="F41" i="25"/>
  <c r="E41" i="25"/>
  <c r="D41" i="25"/>
  <c r="C41" i="25"/>
  <c r="B41" i="25"/>
  <c r="AB40" i="25"/>
  <c r="M40" i="25"/>
  <c r="L40" i="25"/>
  <c r="K40" i="25"/>
  <c r="J40" i="25"/>
  <c r="I40" i="25"/>
  <c r="H40" i="25"/>
  <c r="G40" i="25"/>
  <c r="F40" i="25"/>
  <c r="E40" i="25"/>
  <c r="D40" i="25"/>
  <c r="C40" i="25"/>
  <c r="B40" i="25"/>
  <c r="AB39" i="25"/>
  <c r="M39" i="25"/>
  <c r="L39" i="25"/>
  <c r="K39" i="25"/>
  <c r="J39" i="25"/>
  <c r="I39" i="25"/>
  <c r="H39" i="25"/>
  <c r="G39" i="25"/>
  <c r="F39" i="25"/>
  <c r="E39" i="25"/>
  <c r="D39" i="25"/>
  <c r="C39" i="25"/>
  <c r="B39" i="25"/>
  <c r="AB38" i="25"/>
  <c r="M38" i="25"/>
  <c r="L38" i="25"/>
  <c r="K38" i="25"/>
  <c r="J38" i="25"/>
  <c r="I38" i="25"/>
  <c r="H38" i="25"/>
  <c r="G38" i="25"/>
  <c r="F38" i="25"/>
  <c r="E38" i="25"/>
  <c r="D38" i="25"/>
  <c r="C38" i="25"/>
  <c r="B38" i="25"/>
  <c r="AB37" i="25"/>
  <c r="M37" i="25"/>
  <c r="L37" i="25"/>
  <c r="K37" i="25"/>
  <c r="J37" i="25"/>
  <c r="I37" i="25"/>
  <c r="H37" i="25"/>
  <c r="G37" i="25"/>
  <c r="F37" i="25"/>
  <c r="E37" i="25"/>
  <c r="D37" i="25"/>
  <c r="C37" i="25"/>
  <c r="B37" i="25"/>
  <c r="AB36" i="25"/>
  <c r="M36" i="25"/>
  <c r="L36" i="25"/>
  <c r="K36" i="25"/>
  <c r="J36" i="25"/>
  <c r="I36" i="25"/>
  <c r="H36" i="25"/>
  <c r="G36" i="25"/>
  <c r="F36" i="25"/>
  <c r="E36" i="25"/>
  <c r="D36" i="25"/>
  <c r="C36" i="25"/>
  <c r="B36" i="25"/>
  <c r="AB35" i="25"/>
  <c r="M35" i="25"/>
  <c r="L35" i="25"/>
  <c r="K35" i="25"/>
  <c r="J35" i="25"/>
  <c r="I35" i="25"/>
  <c r="H35" i="25"/>
  <c r="G35" i="25"/>
  <c r="F35" i="25"/>
  <c r="E35" i="25"/>
  <c r="D35" i="25"/>
  <c r="C35" i="25"/>
  <c r="B35" i="25"/>
  <c r="AB34" i="25"/>
  <c r="M34" i="25"/>
  <c r="L34" i="25"/>
  <c r="K34" i="25"/>
  <c r="J34" i="25"/>
  <c r="I34" i="25"/>
  <c r="H34" i="25"/>
  <c r="G34" i="25"/>
  <c r="F34" i="25"/>
  <c r="E34" i="25"/>
  <c r="D34" i="25"/>
  <c r="C34" i="25"/>
  <c r="B34" i="25"/>
  <c r="AB33" i="25"/>
  <c r="M33" i="25"/>
  <c r="L33" i="25"/>
  <c r="K33" i="25"/>
  <c r="J33" i="25"/>
  <c r="I33" i="25"/>
  <c r="H33" i="25"/>
  <c r="G33" i="25"/>
  <c r="F33" i="25"/>
  <c r="E33" i="25"/>
  <c r="D33" i="25"/>
  <c r="C33" i="25"/>
  <c r="B33" i="25"/>
  <c r="AB32" i="25"/>
  <c r="M32" i="25"/>
  <c r="L32" i="25"/>
  <c r="K32" i="25"/>
  <c r="J32" i="25"/>
  <c r="I32" i="25"/>
  <c r="H32" i="25"/>
  <c r="G32" i="25"/>
  <c r="F32" i="25"/>
  <c r="E32" i="25"/>
  <c r="D32" i="25"/>
  <c r="C32" i="25"/>
  <c r="B32" i="25"/>
  <c r="AB31" i="25"/>
  <c r="M31" i="25"/>
  <c r="L31" i="25"/>
  <c r="K31" i="25"/>
  <c r="J31" i="25"/>
  <c r="I31" i="25"/>
  <c r="H31" i="25"/>
  <c r="G31" i="25"/>
  <c r="F31" i="25"/>
  <c r="E31" i="25"/>
  <c r="D31" i="25"/>
  <c r="C31" i="25"/>
  <c r="B31" i="25"/>
  <c r="AB30" i="25"/>
  <c r="M30" i="25"/>
  <c r="L30" i="25"/>
  <c r="K30" i="25"/>
  <c r="J30" i="25"/>
  <c r="I30" i="25"/>
  <c r="H30" i="25"/>
  <c r="G30" i="25"/>
  <c r="F30" i="25"/>
  <c r="E30" i="25"/>
  <c r="D30" i="25"/>
  <c r="C30" i="25"/>
  <c r="B30" i="25"/>
  <c r="AB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AB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AB27" i="25"/>
  <c r="M27" i="25"/>
  <c r="L27" i="25"/>
  <c r="K27" i="25"/>
  <c r="J27" i="25"/>
  <c r="I27" i="25"/>
  <c r="H27" i="25"/>
  <c r="G27" i="25"/>
  <c r="F27" i="25"/>
  <c r="E27" i="25"/>
  <c r="D27" i="25"/>
  <c r="C27" i="25"/>
  <c r="B27" i="25"/>
  <c r="AB26" i="25"/>
  <c r="M26" i="25"/>
  <c r="L26" i="25"/>
  <c r="K26" i="25"/>
  <c r="J26" i="25"/>
  <c r="I26" i="25"/>
  <c r="H26" i="25"/>
  <c r="G26" i="25"/>
  <c r="F26" i="25"/>
  <c r="E26" i="25"/>
  <c r="D26" i="25"/>
  <c r="C26" i="25"/>
  <c r="B26" i="25"/>
  <c r="AB25" i="25"/>
  <c r="M25" i="25"/>
  <c r="L25" i="25"/>
  <c r="K25" i="25"/>
  <c r="J25" i="25"/>
  <c r="I25" i="25"/>
  <c r="H25" i="25"/>
  <c r="G25" i="25"/>
  <c r="F25" i="25"/>
  <c r="E25" i="25"/>
  <c r="D25" i="25"/>
  <c r="C25" i="25"/>
  <c r="B25" i="25"/>
  <c r="AB24" i="25"/>
  <c r="M24" i="25"/>
  <c r="L24" i="25"/>
  <c r="K24" i="25"/>
  <c r="J24" i="25"/>
  <c r="I24" i="25"/>
  <c r="H24" i="25"/>
  <c r="G24" i="25"/>
  <c r="F24" i="25"/>
  <c r="E24" i="25"/>
  <c r="D24" i="25"/>
  <c r="C24" i="25"/>
  <c r="B24" i="25"/>
  <c r="AB23" i="25"/>
  <c r="M23" i="25"/>
  <c r="L23" i="25"/>
  <c r="K23" i="25"/>
  <c r="J23" i="25"/>
  <c r="I23" i="25"/>
  <c r="H23" i="25"/>
  <c r="G23" i="25"/>
  <c r="F23" i="25"/>
  <c r="E23" i="25"/>
  <c r="D23" i="25"/>
  <c r="C23" i="25"/>
  <c r="B23" i="25"/>
  <c r="AB22" i="25"/>
  <c r="M22" i="25"/>
  <c r="L22" i="25"/>
  <c r="K22" i="25"/>
  <c r="J22" i="25"/>
  <c r="I22" i="25"/>
  <c r="H22" i="25"/>
  <c r="G22" i="25"/>
  <c r="F22" i="25"/>
  <c r="E22" i="25"/>
  <c r="D22" i="25"/>
  <c r="C22" i="25"/>
  <c r="B22" i="25"/>
  <c r="AB21" i="25"/>
  <c r="M21" i="25"/>
  <c r="L21" i="25"/>
  <c r="K21" i="25"/>
  <c r="J21" i="25"/>
  <c r="I21" i="25"/>
  <c r="H21" i="25"/>
  <c r="G21" i="25"/>
  <c r="F21" i="25"/>
  <c r="E21" i="25"/>
  <c r="D21" i="25"/>
  <c r="C21" i="25"/>
  <c r="B21" i="25"/>
  <c r="AB20" i="25"/>
  <c r="M20" i="25"/>
  <c r="L20" i="25"/>
  <c r="K20" i="25"/>
  <c r="J20" i="25"/>
  <c r="I20" i="25"/>
  <c r="H20" i="25"/>
  <c r="G20" i="25"/>
  <c r="F20" i="25"/>
  <c r="E20" i="25"/>
  <c r="D20" i="25"/>
  <c r="C20" i="25"/>
  <c r="B20" i="25"/>
  <c r="AB19" i="25"/>
  <c r="M19" i="25"/>
  <c r="L19" i="25"/>
  <c r="K19" i="25"/>
  <c r="J19" i="25"/>
  <c r="I19" i="25"/>
  <c r="H19" i="25"/>
  <c r="G19" i="25"/>
  <c r="F19" i="25"/>
  <c r="E19" i="25"/>
  <c r="D19" i="25"/>
  <c r="C19" i="25"/>
  <c r="B19" i="25"/>
  <c r="AB18" i="25"/>
  <c r="M18" i="25"/>
  <c r="L18" i="25"/>
  <c r="K18" i="25"/>
  <c r="J18" i="25"/>
  <c r="I18" i="25"/>
  <c r="H18" i="25"/>
  <c r="G18" i="25"/>
  <c r="F18" i="25"/>
  <c r="E18" i="25"/>
  <c r="D18" i="25"/>
  <c r="C18" i="25"/>
  <c r="B18" i="25"/>
  <c r="AB17" i="25"/>
  <c r="M17" i="25"/>
  <c r="L17" i="25"/>
  <c r="K17" i="25"/>
  <c r="J17" i="25"/>
  <c r="I17" i="25"/>
  <c r="H17" i="25"/>
  <c r="G17" i="25"/>
  <c r="F17" i="25"/>
  <c r="E17" i="25"/>
  <c r="D17" i="25"/>
  <c r="C17" i="25"/>
  <c r="B17" i="25"/>
  <c r="AB16" i="25"/>
  <c r="M16" i="25"/>
  <c r="L16" i="25"/>
  <c r="K16" i="25"/>
  <c r="J16" i="25"/>
  <c r="I16" i="25"/>
  <c r="H16" i="25"/>
  <c r="G16" i="25"/>
  <c r="F16" i="25"/>
  <c r="E16" i="25"/>
  <c r="D16" i="25"/>
  <c r="C16" i="25"/>
  <c r="B16" i="25"/>
  <c r="AB15" i="25"/>
  <c r="M15" i="25"/>
  <c r="L15" i="25"/>
  <c r="K15" i="25"/>
  <c r="J15" i="25"/>
  <c r="I15" i="25"/>
  <c r="H15" i="25"/>
  <c r="G15" i="25"/>
  <c r="F15" i="25"/>
  <c r="E15" i="25"/>
  <c r="D15" i="25"/>
  <c r="C15" i="25"/>
  <c r="B15" i="25"/>
  <c r="AB14" i="25"/>
  <c r="M14" i="25"/>
  <c r="L14" i="25"/>
  <c r="K14" i="25"/>
  <c r="J14" i="25"/>
  <c r="I14" i="25"/>
  <c r="H14" i="25"/>
  <c r="G14" i="25"/>
  <c r="F14" i="25"/>
  <c r="E14" i="25"/>
  <c r="D14" i="25"/>
  <c r="C14" i="25"/>
  <c r="B14" i="25"/>
  <c r="AB13" i="25"/>
  <c r="M13" i="25"/>
  <c r="L13" i="25"/>
  <c r="K13" i="25"/>
  <c r="J13" i="25"/>
  <c r="I13" i="25"/>
  <c r="H13" i="25"/>
  <c r="G13" i="25"/>
  <c r="F13" i="25"/>
  <c r="E13" i="25"/>
  <c r="D13" i="25"/>
  <c r="C13" i="25"/>
  <c r="B13" i="25"/>
  <c r="AB12" i="25"/>
  <c r="M12" i="25"/>
  <c r="L12" i="25"/>
  <c r="K12" i="25"/>
  <c r="J12" i="25"/>
  <c r="I12" i="25"/>
  <c r="H12" i="25"/>
  <c r="G12" i="25"/>
  <c r="F12" i="25"/>
  <c r="E12" i="25"/>
  <c r="D12" i="25"/>
  <c r="C12" i="25"/>
  <c r="B12" i="25"/>
  <c r="AB11" i="25"/>
  <c r="M11" i="25"/>
  <c r="L11" i="25"/>
  <c r="K11" i="25"/>
  <c r="J11" i="25"/>
  <c r="I11" i="25"/>
  <c r="H11" i="25"/>
  <c r="G11" i="25"/>
  <c r="F11" i="25"/>
  <c r="E11" i="25"/>
  <c r="D11" i="25"/>
  <c r="C11" i="25"/>
  <c r="B11" i="25"/>
  <c r="AB10" i="25"/>
  <c r="M10" i="25"/>
  <c r="L10" i="25"/>
  <c r="K10" i="25"/>
  <c r="J10" i="25"/>
  <c r="I10" i="25"/>
  <c r="H10" i="25"/>
  <c r="G10" i="25"/>
  <c r="F10" i="25"/>
  <c r="E10" i="25"/>
  <c r="D10" i="25"/>
  <c r="C10" i="25"/>
  <c r="B10" i="25"/>
  <c r="AB9" i="25"/>
  <c r="M9" i="25"/>
  <c r="L9" i="25"/>
  <c r="K9" i="25"/>
  <c r="J9" i="25"/>
  <c r="I9" i="25"/>
  <c r="H9" i="25"/>
  <c r="G9" i="25"/>
  <c r="F9" i="25"/>
  <c r="E9" i="25"/>
  <c r="D9" i="25"/>
  <c r="C9" i="25"/>
  <c r="B9" i="25"/>
  <c r="AB8" i="25"/>
  <c r="M8" i="25"/>
  <c r="L8" i="25"/>
  <c r="K8" i="25"/>
  <c r="J8" i="25"/>
  <c r="I8" i="25"/>
  <c r="H8" i="25"/>
  <c r="G8" i="25"/>
  <c r="F8" i="25"/>
  <c r="E8" i="25"/>
  <c r="D8" i="25"/>
  <c r="C8" i="25"/>
  <c r="B8" i="25"/>
  <c r="AB7" i="25"/>
  <c r="M7" i="25"/>
  <c r="L7" i="25"/>
  <c r="K7" i="25"/>
  <c r="J7" i="25"/>
  <c r="I7" i="25"/>
  <c r="H7" i="25"/>
  <c r="G7" i="25"/>
  <c r="F7" i="25"/>
  <c r="E7" i="25"/>
  <c r="D7" i="25"/>
  <c r="C7" i="25"/>
  <c r="B7" i="25"/>
  <c r="AB6" i="25"/>
  <c r="M6" i="25"/>
  <c r="L6" i="25"/>
  <c r="K6" i="25"/>
  <c r="J6" i="25"/>
  <c r="I6" i="25"/>
  <c r="H6" i="25"/>
  <c r="G6" i="25"/>
  <c r="F6" i="25"/>
  <c r="E6" i="25"/>
  <c r="D6" i="25"/>
  <c r="C6" i="25"/>
  <c r="B6" i="25"/>
  <c r="AB5" i="25"/>
  <c r="M5" i="25"/>
  <c r="L5" i="25"/>
  <c r="K5" i="25"/>
  <c r="J5" i="25"/>
  <c r="I5" i="25"/>
  <c r="H5" i="25"/>
  <c r="G5" i="25"/>
  <c r="F5" i="25"/>
  <c r="F98" i="25" s="1"/>
  <c r="E5" i="25"/>
  <c r="D5" i="25"/>
  <c r="C5" i="25"/>
  <c r="B5" i="25"/>
  <c r="AB4" i="25"/>
  <c r="M4" i="25"/>
  <c r="L4" i="25"/>
  <c r="K4" i="25"/>
  <c r="J4" i="25"/>
  <c r="I4" i="25"/>
  <c r="H4" i="25"/>
  <c r="G4" i="25"/>
  <c r="F4" i="25"/>
  <c r="E4" i="25"/>
  <c r="D4" i="25"/>
  <c r="C4" i="25"/>
  <c r="B4" i="25"/>
  <c r="AB3" i="25"/>
  <c r="M3" i="25"/>
  <c r="L3" i="25"/>
  <c r="K3" i="25"/>
  <c r="K117" i="25" s="1"/>
  <c r="J3" i="25"/>
  <c r="I3" i="25"/>
  <c r="H3" i="25"/>
  <c r="G3" i="25"/>
  <c r="G116" i="25" s="1"/>
  <c r="F3" i="25"/>
  <c r="E3" i="25"/>
  <c r="D3" i="25"/>
  <c r="C3" i="25"/>
  <c r="C115" i="25" s="1"/>
  <c r="B3" i="25"/>
  <c r="D119" i="25" l="1"/>
  <c r="D120" i="25" s="1"/>
  <c r="D114" i="25"/>
  <c r="D110" i="25"/>
  <c r="D106" i="25"/>
  <c r="D102" i="25"/>
  <c r="D94" i="25"/>
  <c r="D5" i="27" s="1"/>
  <c r="D115" i="25"/>
  <c r="D112" i="25"/>
  <c r="D109" i="25"/>
  <c r="D97" i="25"/>
  <c r="D116" i="25"/>
  <c r="D113" i="25"/>
  <c r="D103" i="25"/>
  <c r="D96" i="25"/>
  <c r="D117" i="25"/>
  <c r="D107" i="25"/>
  <c r="D104" i="25"/>
  <c r="D101" i="25"/>
  <c r="H115" i="25"/>
  <c r="H111" i="25"/>
  <c r="H107" i="25"/>
  <c r="H103" i="25"/>
  <c r="H94" i="25"/>
  <c r="H5" i="27" s="1"/>
  <c r="H117" i="25"/>
  <c r="H114" i="25"/>
  <c r="H104" i="25"/>
  <c r="H101" i="25"/>
  <c r="H98" i="25"/>
  <c r="H99" i="25" s="1"/>
  <c r="H119" i="25"/>
  <c r="H120" i="25" s="1"/>
  <c r="H108" i="25"/>
  <c r="H105" i="25"/>
  <c r="H102" i="25"/>
  <c r="H97" i="25"/>
  <c r="H112" i="25"/>
  <c r="H109" i="25"/>
  <c r="H106" i="25"/>
  <c r="L116" i="25"/>
  <c r="L112" i="25"/>
  <c r="L108" i="25"/>
  <c r="L104" i="25"/>
  <c r="L94" i="25"/>
  <c r="L5" i="27" s="1"/>
  <c r="L109" i="25"/>
  <c r="L106" i="25"/>
  <c r="L103" i="25"/>
  <c r="L95" i="25"/>
  <c r="L7" i="27" s="1"/>
  <c r="L113" i="25"/>
  <c r="L110" i="25"/>
  <c r="L107" i="25"/>
  <c r="L98" i="25"/>
  <c r="L99" i="25" s="1"/>
  <c r="L117" i="25"/>
  <c r="L114" i="25"/>
  <c r="L111" i="25"/>
  <c r="L101" i="25"/>
  <c r="L97" i="25"/>
  <c r="C119" i="25"/>
  <c r="C120" i="25" s="1"/>
  <c r="C108" i="25"/>
  <c r="C105" i="25"/>
  <c r="C102" i="25"/>
  <c r="C94" i="25"/>
  <c r="C5" i="27" s="1"/>
  <c r="C112" i="25"/>
  <c r="C109" i="25"/>
  <c r="C106" i="25"/>
  <c r="C116" i="25"/>
  <c r="C113" i="25"/>
  <c r="C110" i="25"/>
  <c r="G113" i="25"/>
  <c r="G110" i="25"/>
  <c r="G107" i="25"/>
  <c r="G117" i="25"/>
  <c r="G114" i="25"/>
  <c r="G111" i="25"/>
  <c r="G101" i="25"/>
  <c r="G94" i="25"/>
  <c r="G5" i="27" s="1"/>
  <c r="G119" i="25"/>
  <c r="G120" i="25" s="1"/>
  <c r="G115" i="25"/>
  <c r="G105" i="25"/>
  <c r="G102" i="25"/>
  <c r="K119" i="25"/>
  <c r="K120" i="25" s="1"/>
  <c r="K115" i="25"/>
  <c r="K112" i="25"/>
  <c r="K102" i="25"/>
  <c r="K116" i="25"/>
  <c r="K106" i="25"/>
  <c r="K103" i="25"/>
  <c r="K110" i="25"/>
  <c r="K107" i="25"/>
  <c r="K104" i="25"/>
  <c r="B97" i="25"/>
  <c r="B94" i="25"/>
  <c r="B5" i="27" s="1"/>
  <c r="J95" i="25"/>
  <c r="J7" i="27" s="1"/>
  <c r="J98" i="25"/>
  <c r="J99" i="25" s="1"/>
  <c r="E114" i="25"/>
  <c r="E111" i="25"/>
  <c r="E108" i="25"/>
  <c r="E98" i="25"/>
  <c r="I116" i="25"/>
  <c r="I113" i="25"/>
  <c r="I103" i="25"/>
  <c r="M119" i="25"/>
  <c r="M120" i="25" s="1"/>
  <c r="M108" i="25"/>
  <c r="M105" i="25"/>
  <c r="M102" i="25"/>
  <c r="K94" i="25"/>
  <c r="K5" i="27" s="1"/>
  <c r="I95" i="25"/>
  <c r="I7" i="27" s="1"/>
  <c r="H96" i="25"/>
  <c r="F97" i="25"/>
  <c r="E102" i="25"/>
  <c r="I104" i="25"/>
  <c r="M106" i="25"/>
  <c r="G109" i="25"/>
  <c r="K111" i="25"/>
  <c r="C114" i="25"/>
  <c r="H116" i="25"/>
  <c r="L119" i="25"/>
  <c r="L120" i="25" s="1"/>
  <c r="E94" i="25"/>
  <c r="E5" i="27" s="1"/>
  <c r="B95" i="25"/>
  <c r="B7" i="27" s="1"/>
  <c r="M95" i="25"/>
  <c r="M7" i="27" s="1"/>
  <c r="L96" i="25"/>
  <c r="J97" i="25"/>
  <c r="L102" i="25"/>
  <c r="D105" i="25"/>
  <c r="I107" i="25"/>
  <c r="M109" i="25"/>
  <c r="E112" i="25"/>
  <c r="K114" i="25"/>
  <c r="C117" i="25"/>
  <c r="AB94" i="25"/>
  <c r="F94" i="25"/>
  <c r="F5" i="27" s="1"/>
  <c r="D95" i="25"/>
  <c r="D7" i="27" s="1"/>
  <c r="B96" i="25"/>
  <c r="M96" i="25"/>
  <c r="D98" i="25"/>
  <c r="D99" i="25" s="1"/>
  <c r="C101" i="25"/>
  <c r="G103" i="25"/>
  <c r="L105" i="25"/>
  <c r="D108" i="25"/>
  <c r="H110" i="25"/>
  <c r="M112" i="25"/>
  <c r="E115" i="25"/>
  <c r="I117" i="25"/>
  <c r="E117" i="25"/>
  <c r="E113" i="25"/>
  <c r="E109" i="25"/>
  <c r="E105" i="25"/>
  <c r="E101" i="25"/>
  <c r="I119" i="25"/>
  <c r="I120" i="25" s="1"/>
  <c r="I114" i="25"/>
  <c r="I110" i="25"/>
  <c r="I106" i="25"/>
  <c r="I102" i="25"/>
  <c r="M115" i="25"/>
  <c r="M111" i="25"/>
  <c r="M107" i="25"/>
  <c r="M103" i="25"/>
  <c r="M94" i="25"/>
  <c r="M5" i="27" s="1"/>
  <c r="E95" i="25"/>
  <c r="E7" i="27" s="1"/>
  <c r="I96" i="25"/>
  <c r="M97" i="25"/>
  <c r="M101" i="25"/>
  <c r="E104" i="25"/>
  <c r="M104" i="25"/>
  <c r="E107" i="25"/>
  <c r="I109" i="25"/>
  <c r="E110" i="25"/>
  <c r="I112" i="25"/>
  <c r="M114" i="25"/>
  <c r="I115" i="25"/>
  <c r="M117" i="25"/>
  <c r="B119" i="25"/>
  <c r="B120" i="25" s="1"/>
  <c r="B117" i="25"/>
  <c r="B48" i="27" s="1"/>
  <c r="B116" i="25"/>
  <c r="B47" i="27" s="1"/>
  <c r="B115" i="25"/>
  <c r="B46" i="27" s="1"/>
  <c r="B114" i="25"/>
  <c r="B45" i="27" s="1"/>
  <c r="B113" i="25"/>
  <c r="B44" i="27" s="1"/>
  <c r="B112" i="25"/>
  <c r="B43" i="27" s="1"/>
  <c r="B111" i="25"/>
  <c r="B42" i="27" s="1"/>
  <c r="B110" i="25"/>
  <c r="B41" i="27" s="1"/>
  <c r="B109" i="25"/>
  <c r="B40" i="27" s="1"/>
  <c r="B108" i="25"/>
  <c r="B39" i="27" s="1"/>
  <c r="B107" i="25"/>
  <c r="B38" i="27" s="1"/>
  <c r="B106" i="25"/>
  <c r="B37" i="27" s="1"/>
  <c r="B105" i="25"/>
  <c r="B36" i="27" s="1"/>
  <c r="B104" i="25"/>
  <c r="B35" i="27" s="1"/>
  <c r="B103" i="25"/>
  <c r="B34" i="27" s="1"/>
  <c r="B102" i="25"/>
  <c r="B33" i="27" s="1"/>
  <c r="B101" i="25"/>
  <c r="B32" i="27" s="1"/>
  <c r="F119" i="25"/>
  <c r="F120" i="25" s="1"/>
  <c r="F117" i="25"/>
  <c r="B68" i="27" s="1"/>
  <c r="F116" i="25"/>
  <c r="B67" i="27" s="1"/>
  <c r="F115" i="25"/>
  <c r="B66" i="27" s="1"/>
  <c r="F114" i="25"/>
  <c r="B65" i="27" s="1"/>
  <c r="F113" i="25"/>
  <c r="B64" i="27" s="1"/>
  <c r="F112" i="25"/>
  <c r="B63" i="27" s="1"/>
  <c r="F111" i="25"/>
  <c r="B62" i="27" s="1"/>
  <c r="F110" i="25"/>
  <c r="B61" i="27" s="1"/>
  <c r="F109" i="25"/>
  <c r="B60" i="27" s="1"/>
  <c r="F108" i="25"/>
  <c r="B59" i="27" s="1"/>
  <c r="F107" i="25"/>
  <c r="B58" i="27" s="1"/>
  <c r="F106" i="25"/>
  <c r="B57" i="27" s="1"/>
  <c r="F105" i="25"/>
  <c r="B56" i="27" s="1"/>
  <c r="F104" i="25"/>
  <c r="B55" i="27" s="1"/>
  <c r="F103" i="25"/>
  <c r="B54" i="27" s="1"/>
  <c r="F102" i="25"/>
  <c r="B53" i="27" s="1"/>
  <c r="F101" i="25"/>
  <c r="B52" i="27" s="1"/>
  <c r="J119" i="25"/>
  <c r="J120" i="25" s="1"/>
  <c r="J117" i="25"/>
  <c r="J116" i="25"/>
  <c r="J115" i="25"/>
  <c r="J114" i="25"/>
  <c r="J113" i="25"/>
  <c r="J112" i="25"/>
  <c r="J111" i="25"/>
  <c r="J110" i="25"/>
  <c r="J109" i="25"/>
  <c r="J108" i="25"/>
  <c r="J107" i="25"/>
  <c r="J106" i="25"/>
  <c r="J105" i="25"/>
  <c r="J104" i="25"/>
  <c r="J103" i="25"/>
  <c r="J102" i="25"/>
  <c r="J101" i="25"/>
  <c r="I94" i="25"/>
  <c r="I5" i="27" s="1"/>
  <c r="F95" i="25"/>
  <c r="F7" i="27" s="1"/>
  <c r="E96" i="25"/>
  <c r="J96" i="25"/>
  <c r="I97" i="25"/>
  <c r="B98" i="25"/>
  <c r="B99" i="25" s="1"/>
  <c r="M98" i="25"/>
  <c r="E103" i="25"/>
  <c r="I105" i="25"/>
  <c r="E106" i="25"/>
  <c r="I108" i="25"/>
  <c r="M110" i="25"/>
  <c r="I111" i="25"/>
  <c r="M113" i="25"/>
  <c r="E116" i="25"/>
  <c r="M116" i="25"/>
  <c r="C95" i="25"/>
  <c r="C7" i="27" s="1"/>
  <c r="G95" i="25"/>
  <c r="G7" i="27" s="1"/>
  <c r="K95" i="25"/>
  <c r="K7" i="27" s="1"/>
  <c r="C96" i="25"/>
  <c r="G96" i="25"/>
  <c r="K96" i="25"/>
  <c r="C97" i="25"/>
  <c r="G97" i="25"/>
  <c r="K97" i="25"/>
  <c r="C98" i="25"/>
  <c r="C99" i="25" s="1"/>
  <c r="G98" i="25"/>
  <c r="K98" i="25"/>
  <c r="K101" i="25"/>
  <c r="C103" i="25"/>
  <c r="G104" i="25"/>
  <c r="K105" i="25"/>
  <c r="C107" i="25"/>
  <c r="G108" i="25"/>
  <c r="K109" i="25"/>
  <c r="C111" i="25"/>
  <c r="G112" i="25"/>
  <c r="K113" i="25"/>
  <c r="E99" i="25" l="1"/>
  <c r="I99" i="25"/>
  <c r="K99" i="25"/>
  <c r="G99" i="25"/>
  <c r="M99" i="25"/>
  <c r="F99" i="25"/>
  <c r="K112" i="18"/>
  <c r="J112" i="18"/>
  <c r="I112" i="18"/>
  <c r="H112" i="18"/>
  <c r="G112" i="18"/>
  <c r="F112" i="18"/>
  <c r="E112" i="18"/>
  <c r="D112" i="18"/>
  <c r="C112" i="18"/>
  <c r="L112" i="18"/>
  <c r="M112" i="18"/>
  <c r="B121" i="25" l="1"/>
  <c r="C95" i="18"/>
  <c r="D95" i="18"/>
  <c r="E95" i="18"/>
  <c r="F95" i="18"/>
  <c r="G95" i="18"/>
  <c r="H95" i="18"/>
  <c r="I95" i="18"/>
  <c r="J95" i="18"/>
  <c r="K95" i="18"/>
  <c r="L95" i="18"/>
  <c r="M95" i="18"/>
  <c r="B95" i="18"/>
  <c r="M115" i="18"/>
  <c r="L115" i="18"/>
  <c r="K115" i="18"/>
  <c r="J115" i="18"/>
  <c r="I115" i="18"/>
  <c r="H115" i="18"/>
  <c r="G115" i="18"/>
  <c r="F115" i="18"/>
  <c r="D68" i="20" s="1"/>
  <c r="E115" i="18"/>
  <c r="D115" i="18"/>
  <c r="C115" i="18"/>
  <c r="B115" i="18"/>
  <c r="D48" i="20" s="1"/>
  <c r="M114" i="18"/>
  <c r="L114" i="18"/>
  <c r="K114" i="18"/>
  <c r="J114" i="18"/>
  <c r="I114" i="18"/>
  <c r="H114" i="18"/>
  <c r="G114" i="18"/>
  <c r="F114" i="18"/>
  <c r="D67" i="20" s="1"/>
  <c r="E114" i="18"/>
  <c r="D114" i="18"/>
  <c r="C114" i="18"/>
  <c r="B114" i="18"/>
  <c r="D47" i="20" s="1"/>
  <c r="M113" i="18"/>
  <c r="L113" i="18"/>
  <c r="K113" i="18"/>
  <c r="J113" i="18"/>
  <c r="I113" i="18"/>
  <c r="H113" i="18"/>
  <c r="G113" i="18"/>
  <c r="F113" i="18"/>
  <c r="D66" i="20" s="1"/>
  <c r="E113" i="18"/>
  <c r="D113" i="18"/>
  <c r="C113" i="18"/>
  <c r="B113" i="18"/>
  <c r="D46" i="20" s="1"/>
  <c r="D65" i="20"/>
  <c r="B112" i="18"/>
  <c r="D45" i="20" s="1"/>
  <c r="M111" i="18"/>
  <c r="L111" i="18"/>
  <c r="K111" i="18"/>
  <c r="J111" i="18"/>
  <c r="I111" i="18"/>
  <c r="H111" i="18"/>
  <c r="G111" i="18"/>
  <c r="F111" i="18"/>
  <c r="D64" i="20" s="1"/>
  <c r="E111" i="18"/>
  <c r="D111" i="18"/>
  <c r="C111" i="18"/>
  <c r="B111" i="18"/>
  <c r="D44" i="20" s="1"/>
  <c r="M110" i="18"/>
  <c r="L110" i="18"/>
  <c r="K110" i="18"/>
  <c r="J110" i="18"/>
  <c r="I110" i="18"/>
  <c r="H110" i="18"/>
  <c r="G110" i="18"/>
  <c r="F110" i="18"/>
  <c r="D63" i="20" s="1"/>
  <c r="E110" i="18"/>
  <c r="D110" i="18"/>
  <c r="C110" i="18"/>
  <c r="B110" i="18"/>
  <c r="D43" i="20" s="1"/>
  <c r="M109" i="18"/>
  <c r="L109" i="18"/>
  <c r="K109" i="18"/>
  <c r="J109" i="18"/>
  <c r="I109" i="18"/>
  <c r="H109" i="18"/>
  <c r="G109" i="18"/>
  <c r="F109" i="18"/>
  <c r="D62" i="20" s="1"/>
  <c r="E109" i="18"/>
  <c r="D109" i="18"/>
  <c r="C109" i="18"/>
  <c r="B109" i="18"/>
  <c r="D42" i="20" s="1"/>
  <c r="M108" i="18"/>
  <c r="L108" i="18"/>
  <c r="K108" i="18"/>
  <c r="J108" i="18"/>
  <c r="I108" i="18"/>
  <c r="H108" i="18"/>
  <c r="G108" i="18"/>
  <c r="F108" i="18"/>
  <c r="D61" i="20" s="1"/>
  <c r="E108" i="18"/>
  <c r="D108" i="18"/>
  <c r="C108" i="18"/>
  <c r="B108" i="18"/>
  <c r="D41" i="20" s="1"/>
  <c r="M107" i="18"/>
  <c r="L107" i="18"/>
  <c r="K107" i="18"/>
  <c r="J107" i="18"/>
  <c r="I107" i="18"/>
  <c r="H107" i="18"/>
  <c r="G107" i="18"/>
  <c r="F107" i="18"/>
  <c r="D60" i="20" s="1"/>
  <c r="E107" i="18"/>
  <c r="D107" i="18"/>
  <c r="C107" i="18"/>
  <c r="B107" i="18"/>
  <c r="D40" i="20" s="1"/>
  <c r="M106" i="18"/>
  <c r="L106" i="18"/>
  <c r="K106" i="18"/>
  <c r="J106" i="18"/>
  <c r="I106" i="18"/>
  <c r="H106" i="18"/>
  <c r="G106" i="18"/>
  <c r="F106" i="18"/>
  <c r="D59" i="20" s="1"/>
  <c r="E106" i="18"/>
  <c r="D106" i="18"/>
  <c r="C106" i="18"/>
  <c r="B106" i="18"/>
  <c r="D39" i="20" s="1"/>
  <c r="M105" i="18"/>
  <c r="L105" i="18"/>
  <c r="K105" i="18"/>
  <c r="J105" i="18"/>
  <c r="I105" i="18"/>
  <c r="H105" i="18"/>
  <c r="G105" i="18"/>
  <c r="F105" i="18"/>
  <c r="D58" i="20" s="1"/>
  <c r="E105" i="18"/>
  <c r="D105" i="18"/>
  <c r="C105" i="18"/>
  <c r="B105" i="18"/>
  <c r="D38" i="20" s="1"/>
  <c r="M104" i="18"/>
  <c r="L104" i="18"/>
  <c r="K104" i="18"/>
  <c r="J104" i="18"/>
  <c r="I104" i="18"/>
  <c r="H104" i="18"/>
  <c r="G104" i="18"/>
  <c r="F104" i="18"/>
  <c r="D57" i="20" s="1"/>
  <c r="E104" i="18"/>
  <c r="D104" i="18"/>
  <c r="C104" i="18"/>
  <c r="B104" i="18"/>
  <c r="D37" i="20" s="1"/>
  <c r="M103" i="18"/>
  <c r="L103" i="18"/>
  <c r="K103" i="18"/>
  <c r="J103" i="18"/>
  <c r="I103" i="18"/>
  <c r="H103" i="18"/>
  <c r="G103" i="18"/>
  <c r="F103" i="18"/>
  <c r="D56" i="20" s="1"/>
  <c r="E103" i="18"/>
  <c r="D103" i="18"/>
  <c r="C103" i="18"/>
  <c r="B103" i="18"/>
  <c r="D36" i="20" s="1"/>
  <c r="M102" i="18"/>
  <c r="L102" i="18"/>
  <c r="K102" i="18"/>
  <c r="J102" i="18"/>
  <c r="I102" i="18"/>
  <c r="H102" i="18"/>
  <c r="G102" i="18"/>
  <c r="F102" i="18"/>
  <c r="D55" i="20" s="1"/>
  <c r="E102" i="18"/>
  <c r="D102" i="18"/>
  <c r="C102" i="18"/>
  <c r="B102" i="18"/>
  <c r="D35" i="20" s="1"/>
  <c r="M101" i="18"/>
  <c r="L101" i="18"/>
  <c r="K101" i="18"/>
  <c r="J101" i="18"/>
  <c r="I101" i="18"/>
  <c r="H101" i="18"/>
  <c r="G101" i="18"/>
  <c r="F101" i="18"/>
  <c r="D54" i="20" s="1"/>
  <c r="E101" i="18"/>
  <c r="D101" i="18"/>
  <c r="C101" i="18"/>
  <c r="B101" i="18"/>
  <c r="D34" i="20" s="1"/>
  <c r="M100" i="18"/>
  <c r="L100" i="18"/>
  <c r="K100" i="18"/>
  <c r="J100" i="18"/>
  <c r="I100" i="18"/>
  <c r="H100" i="18"/>
  <c r="G100" i="18"/>
  <c r="F100" i="18"/>
  <c r="D53" i="20" s="1"/>
  <c r="E100" i="18"/>
  <c r="D100" i="18"/>
  <c r="C100" i="18"/>
  <c r="B100" i="18"/>
  <c r="D33" i="20" s="1"/>
  <c r="M99" i="18"/>
  <c r="L99" i="18"/>
  <c r="K99" i="18"/>
  <c r="J99" i="18"/>
  <c r="I99" i="18"/>
  <c r="H99" i="18"/>
  <c r="G99" i="18"/>
  <c r="F99" i="18"/>
  <c r="D52" i="20" s="1"/>
  <c r="E99" i="18"/>
  <c r="D99" i="18"/>
  <c r="C99" i="18"/>
  <c r="B99" i="18"/>
  <c r="D32" i="20" s="1"/>
  <c r="M97" i="18"/>
  <c r="L97" i="18"/>
  <c r="K97" i="18"/>
  <c r="J97" i="18"/>
  <c r="I97" i="18"/>
  <c r="H97" i="18"/>
  <c r="G97" i="18"/>
  <c r="F97" i="18"/>
  <c r="E97" i="18"/>
  <c r="D97" i="18"/>
  <c r="C97" i="18"/>
  <c r="B97" i="18"/>
  <c r="M96" i="18"/>
  <c r="L96" i="18"/>
  <c r="K96" i="18"/>
  <c r="J96" i="18"/>
  <c r="I96" i="18"/>
  <c r="H96" i="18"/>
  <c r="G96" i="18"/>
  <c r="F96" i="18"/>
  <c r="E96" i="18"/>
  <c r="D96" i="18"/>
  <c r="C96" i="18"/>
  <c r="B96" i="18"/>
  <c r="M94" i="18"/>
  <c r="L94" i="18"/>
  <c r="K94" i="18"/>
  <c r="J94" i="18"/>
  <c r="I94" i="18"/>
  <c r="H94" i="18"/>
  <c r="G94" i="18"/>
  <c r="F94" i="18"/>
  <c r="E94" i="18"/>
  <c r="D94" i="18"/>
  <c r="C94" i="18"/>
  <c r="B94" i="18"/>
  <c r="B6" i="20" s="1"/>
  <c r="AA93" i="11" l="1"/>
  <c r="Z93" i="11"/>
  <c r="Y93" i="11"/>
  <c r="X93" i="11"/>
  <c r="W93" i="11"/>
  <c r="V93" i="11"/>
  <c r="U93" i="11"/>
  <c r="T93" i="11"/>
  <c r="S93" i="11"/>
  <c r="R93" i="11"/>
  <c r="Q93" i="11"/>
  <c r="P93" i="11"/>
  <c r="AB92" i="11"/>
  <c r="M92" i="11"/>
  <c r="L92" i="11"/>
  <c r="K92" i="11"/>
  <c r="J92" i="11"/>
  <c r="I92" i="11"/>
  <c r="H92" i="11"/>
  <c r="G92" i="11"/>
  <c r="F92" i="11"/>
  <c r="E92" i="11"/>
  <c r="D92" i="11"/>
  <c r="C92" i="11"/>
  <c r="B92" i="11"/>
  <c r="AB91" i="11"/>
  <c r="M91" i="11"/>
  <c r="L91" i="11"/>
  <c r="K91" i="11"/>
  <c r="J91" i="11"/>
  <c r="I91" i="11"/>
  <c r="H91" i="11"/>
  <c r="G91" i="11"/>
  <c r="F91" i="11"/>
  <c r="E91" i="11"/>
  <c r="D91" i="11"/>
  <c r="C91" i="11"/>
  <c r="B91" i="11"/>
  <c r="AB90" i="11"/>
  <c r="M90" i="11"/>
  <c r="L90" i="11"/>
  <c r="K90" i="11"/>
  <c r="J90" i="11"/>
  <c r="I90" i="11"/>
  <c r="H90" i="11"/>
  <c r="G90" i="11"/>
  <c r="F90" i="11"/>
  <c r="E90" i="11"/>
  <c r="D90" i="11"/>
  <c r="C90" i="11"/>
  <c r="B90" i="11"/>
  <c r="AB89" i="11"/>
  <c r="M89" i="11"/>
  <c r="L89" i="11"/>
  <c r="K89" i="11"/>
  <c r="J89" i="11"/>
  <c r="I89" i="11"/>
  <c r="H89" i="11"/>
  <c r="G89" i="11"/>
  <c r="F89" i="11"/>
  <c r="E89" i="11"/>
  <c r="D89" i="11"/>
  <c r="C89" i="11"/>
  <c r="B89" i="11"/>
  <c r="AB88" i="11"/>
  <c r="M88" i="11"/>
  <c r="L88" i="11"/>
  <c r="K88" i="11"/>
  <c r="J88" i="11"/>
  <c r="I88" i="11"/>
  <c r="H88" i="11"/>
  <c r="G88" i="11"/>
  <c r="F88" i="11"/>
  <c r="E88" i="11"/>
  <c r="D88" i="11"/>
  <c r="C88" i="11"/>
  <c r="B88" i="11"/>
  <c r="AB87" i="11"/>
  <c r="M87" i="11"/>
  <c r="L87" i="11"/>
  <c r="K87" i="11"/>
  <c r="J87" i="11"/>
  <c r="I87" i="11"/>
  <c r="H87" i="11"/>
  <c r="G87" i="11"/>
  <c r="F87" i="11"/>
  <c r="E87" i="11"/>
  <c r="D87" i="11"/>
  <c r="C87" i="11"/>
  <c r="B87" i="11"/>
  <c r="AB86" i="11"/>
  <c r="M86" i="11"/>
  <c r="L86" i="11"/>
  <c r="K86" i="11"/>
  <c r="J86" i="11"/>
  <c r="I86" i="11"/>
  <c r="H86" i="11"/>
  <c r="G86" i="11"/>
  <c r="F86" i="11"/>
  <c r="E86" i="11"/>
  <c r="D86" i="11"/>
  <c r="C86" i="11"/>
  <c r="B86" i="11"/>
  <c r="AB85" i="11"/>
  <c r="M85" i="11"/>
  <c r="L85" i="11"/>
  <c r="K85" i="11"/>
  <c r="J85" i="11"/>
  <c r="I85" i="11"/>
  <c r="H85" i="11"/>
  <c r="G85" i="11"/>
  <c r="F85" i="11"/>
  <c r="E85" i="11"/>
  <c r="D85" i="11"/>
  <c r="C85" i="11"/>
  <c r="B85" i="11"/>
  <c r="AB84" i="11"/>
  <c r="M84" i="11"/>
  <c r="L84" i="11"/>
  <c r="K84" i="11"/>
  <c r="J84" i="11"/>
  <c r="I84" i="11"/>
  <c r="H84" i="11"/>
  <c r="G84" i="11"/>
  <c r="F84" i="11"/>
  <c r="E84" i="11"/>
  <c r="D84" i="11"/>
  <c r="C84" i="11"/>
  <c r="B84" i="11"/>
  <c r="AB83" i="11"/>
  <c r="M83" i="11"/>
  <c r="L83" i="11"/>
  <c r="K83" i="11"/>
  <c r="J83" i="11"/>
  <c r="I83" i="11"/>
  <c r="H83" i="11"/>
  <c r="G83" i="11"/>
  <c r="F83" i="11"/>
  <c r="E83" i="11"/>
  <c r="D83" i="11"/>
  <c r="C83" i="11"/>
  <c r="B83" i="11"/>
  <c r="AB82" i="11"/>
  <c r="M82" i="11"/>
  <c r="L82" i="11"/>
  <c r="K82" i="11"/>
  <c r="J82" i="11"/>
  <c r="I82" i="11"/>
  <c r="H82" i="11"/>
  <c r="G82" i="11"/>
  <c r="F82" i="11"/>
  <c r="E82" i="11"/>
  <c r="D82" i="11"/>
  <c r="C82" i="11"/>
  <c r="B82" i="11"/>
  <c r="AB81" i="11"/>
  <c r="M81" i="11"/>
  <c r="L81" i="11"/>
  <c r="K81" i="11"/>
  <c r="J81" i="11"/>
  <c r="I81" i="11"/>
  <c r="H81" i="11"/>
  <c r="G81" i="11"/>
  <c r="F81" i="11"/>
  <c r="E81" i="11"/>
  <c r="D81" i="11"/>
  <c r="C81" i="11"/>
  <c r="B81" i="11"/>
  <c r="AB80" i="11"/>
  <c r="M80" i="11"/>
  <c r="L80" i="11"/>
  <c r="K80" i="11"/>
  <c r="J80" i="11"/>
  <c r="I80" i="11"/>
  <c r="H80" i="11"/>
  <c r="G80" i="11"/>
  <c r="F80" i="11"/>
  <c r="E80" i="11"/>
  <c r="D80" i="11"/>
  <c r="C80" i="11"/>
  <c r="B80" i="11"/>
  <c r="AB79" i="11"/>
  <c r="M79" i="11"/>
  <c r="L79" i="11"/>
  <c r="K79" i="11"/>
  <c r="J79" i="11"/>
  <c r="I79" i="11"/>
  <c r="H79" i="11"/>
  <c r="G79" i="11"/>
  <c r="F79" i="11"/>
  <c r="E79" i="11"/>
  <c r="D79" i="11"/>
  <c r="C79" i="11"/>
  <c r="B79" i="11"/>
  <c r="AB78" i="11"/>
  <c r="M78" i="11"/>
  <c r="L78" i="11"/>
  <c r="K78" i="11"/>
  <c r="J78" i="11"/>
  <c r="I78" i="11"/>
  <c r="H78" i="11"/>
  <c r="G78" i="11"/>
  <c r="F78" i="11"/>
  <c r="E78" i="11"/>
  <c r="D78" i="11"/>
  <c r="C78" i="11"/>
  <c r="B78" i="11"/>
  <c r="AB77" i="11"/>
  <c r="M77" i="11"/>
  <c r="L77" i="11"/>
  <c r="K77" i="11"/>
  <c r="J77" i="11"/>
  <c r="I77" i="11"/>
  <c r="H77" i="11"/>
  <c r="G77" i="11"/>
  <c r="F77" i="11"/>
  <c r="E77" i="11"/>
  <c r="D77" i="11"/>
  <c r="C77" i="11"/>
  <c r="B77" i="11"/>
  <c r="AB76" i="11"/>
  <c r="M76" i="11"/>
  <c r="L76" i="11"/>
  <c r="K76" i="11"/>
  <c r="J76" i="11"/>
  <c r="I76" i="11"/>
  <c r="H76" i="11"/>
  <c r="G76" i="11"/>
  <c r="F76" i="11"/>
  <c r="E76" i="11"/>
  <c r="D76" i="11"/>
  <c r="C76" i="11"/>
  <c r="B76" i="11"/>
  <c r="AB75" i="11"/>
  <c r="M75" i="11"/>
  <c r="L75" i="11"/>
  <c r="K75" i="11"/>
  <c r="J75" i="11"/>
  <c r="I75" i="11"/>
  <c r="H75" i="11"/>
  <c r="G75" i="11"/>
  <c r="F75" i="11"/>
  <c r="E75" i="11"/>
  <c r="D75" i="11"/>
  <c r="C75" i="11"/>
  <c r="B75" i="11"/>
  <c r="AB74" i="11"/>
  <c r="M74" i="11"/>
  <c r="L74" i="11"/>
  <c r="K74" i="11"/>
  <c r="J74" i="11"/>
  <c r="I74" i="11"/>
  <c r="H74" i="11"/>
  <c r="G74" i="11"/>
  <c r="F74" i="11"/>
  <c r="E74" i="11"/>
  <c r="D74" i="11"/>
  <c r="C74" i="11"/>
  <c r="B74" i="11"/>
  <c r="AB73" i="11"/>
  <c r="M73" i="11"/>
  <c r="L73" i="11"/>
  <c r="K73" i="11"/>
  <c r="J73" i="11"/>
  <c r="I73" i="11"/>
  <c r="H73" i="11"/>
  <c r="G73" i="11"/>
  <c r="F73" i="11"/>
  <c r="E73" i="11"/>
  <c r="D73" i="11"/>
  <c r="C73" i="11"/>
  <c r="B73" i="11"/>
  <c r="AB72" i="11"/>
  <c r="M72" i="11"/>
  <c r="L72" i="11"/>
  <c r="K72" i="11"/>
  <c r="J72" i="11"/>
  <c r="I72" i="11"/>
  <c r="H72" i="11"/>
  <c r="G72" i="11"/>
  <c r="F72" i="11"/>
  <c r="E72" i="11"/>
  <c r="D72" i="11"/>
  <c r="C72" i="11"/>
  <c r="B72" i="11"/>
  <c r="AB71" i="11"/>
  <c r="M71" i="11"/>
  <c r="L71" i="11"/>
  <c r="K71" i="11"/>
  <c r="J71" i="11"/>
  <c r="I71" i="11"/>
  <c r="H71" i="11"/>
  <c r="G71" i="11"/>
  <c r="F71" i="11"/>
  <c r="E71" i="11"/>
  <c r="D71" i="11"/>
  <c r="C71" i="11"/>
  <c r="B71" i="11"/>
  <c r="AB70" i="11"/>
  <c r="M70" i="11"/>
  <c r="L70" i="11"/>
  <c r="K70" i="11"/>
  <c r="J70" i="11"/>
  <c r="I70" i="11"/>
  <c r="H70" i="11"/>
  <c r="G70" i="11"/>
  <c r="F70" i="11"/>
  <c r="E70" i="11"/>
  <c r="D70" i="11"/>
  <c r="C70" i="11"/>
  <c r="B70" i="11"/>
  <c r="AB69" i="11"/>
  <c r="M69" i="11"/>
  <c r="L69" i="11"/>
  <c r="K69" i="11"/>
  <c r="J69" i="11"/>
  <c r="I69" i="11"/>
  <c r="H69" i="11"/>
  <c r="G69" i="11"/>
  <c r="F69" i="11"/>
  <c r="E69" i="11"/>
  <c r="D69" i="11"/>
  <c r="C69" i="11"/>
  <c r="B69" i="11"/>
  <c r="AB68" i="11"/>
  <c r="M68" i="11"/>
  <c r="L68" i="11"/>
  <c r="K68" i="11"/>
  <c r="J68" i="11"/>
  <c r="I68" i="11"/>
  <c r="H68" i="11"/>
  <c r="G68" i="11"/>
  <c r="F68" i="11"/>
  <c r="E68" i="11"/>
  <c r="D68" i="11"/>
  <c r="C68" i="11"/>
  <c r="B68" i="11"/>
  <c r="AB67" i="11"/>
  <c r="M67" i="11"/>
  <c r="L67" i="11"/>
  <c r="K67" i="11"/>
  <c r="J67" i="11"/>
  <c r="I67" i="11"/>
  <c r="H67" i="11"/>
  <c r="G67" i="11"/>
  <c r="F67" i="11"/>
  <c r="E67" i="11"/>
  <c r="D67" i="11"/>
  <c r="C67" i="11"/>
  <c r="B67" i="11"/>
  <c r="AB66" i="11"/>
  <c r="M66" i="11"/>
  <c r="L66" i="11"/>
  <c r="K66" i="11"/>
  <c r="J66" i="11"/>
  <c r="I66" i="11"/>
  <c r="H66" i="11"/>
  <c r="G66" i="11"/>
  <c r="F66" i="11"/>
  <c r="E66" i="11"/>
  <c r="D66" i="11"/>
  <c r="C66" i="11"/>
  <c r="B66" i="11"/>
  <c r="AB65" i="11"/>
  <c r="M65" i="11"/>
  <c r="L65" i="11"/>
  <c r="K65" i="11"/>
  <c r="J65" i="11"/>
  <c r="I65" i="11"/>
  <c r="H65" i="11"/>
  <c r="G65" i="11"/>
  <c r="F65" i="11"/>
  <c r="E65" i="11"/>
  <c r="D65" i="11"/>
  <c r="C65" i="11"/>
  <c r="B65" i="11"/>
  <c r="AB64" i="11"/>
  <c r="M64" i="11"/>
  <c r="L64" i="11"/>
  <c r="K64" i="11"/>
  <c r="J64" i="11"/>
  <c r="I64" i="11"/>
  <c r="H64" i="11"/>
  <c r="G64" i="11"/>
  <c r="F64" i="11"/>
  <c r="E64" i="11"/>
  <c r="D64" i="11"/>
  <c r="C64" i="11"/>
  <c r="B64" i="11"/>
  <c r="AB63" i="11"/>
  <c r="M63" i="11"/>
  <c r="L63" i="11"/>
  <c r="K63" i="11"/>
  <c r="J63" i="11"/>
  <c r="I63" i="11"/>
  <c r="H63" i="11"/>
  <c r="G63" i="11"/>
  <c r="F63" i="11"/>
  <c r="E63" i="11"/>
  <c r="D63" i="11"/>
  <c r="C63" i="11"/>
  <c r="B63" i="11"/>
  <c r="AB62" i="11"/>
  <c r="M62" i="11"/>
  <c r="L62" i="11"/>
  <c r="K62" i="11"/>
  <c r="J62" i="11"/>
  <c r="I62" i="11"/>
  <c r="H62" i="11"/>
  <c r="G62" i="11"/>
  <c r="F62" i="11"/>
  <c r="E62" i="11"/>
  <c r="D62" i="11"/>
  <c r="C62" i="11"/>
  <c r="B62" i="11"/>
  <c r="AB61" i="11"/>
  <c r="M61" i="11"/>
  <c r="L61" i="11"/>
  <c r="K61" i="11"/>
  <c r="J61" i="11"/>
  <c r="I61" i="11"/>
  <c r="H61" i="11"/>
  <c r="G61" i="11"/>
  <c r="F61" i="11"/>
  <c r="E61" i="11"/>
  <c r="D61" i="11"/>
  <c r="C61" i="11"/>
  <c r="B61" i="11"/>
  <c r="AB60" i="11"/>
  <c r="M60" i="11"/>
  <c r="L60" i="11"/>
  <c r="K60" i="11"/>
  <c r="J60" i="11"/>
  <c r="I60" i="11"/>
  <c r="H60" i="11"/>
  <c r="G60" i="11"/>
  <c r="F60" i="11"/>
  <c r="E60" i="11"/>
  <c r="D60" i="11"/>
  <c r="C60" i="11"/>
  <c r="B60" i="11"/>
  <c r="AB59" i="11"/>
  <c r="M59" i="11"/>
  <c r="L59" i="11"/>
  <c r="K59" i="11"/>
  <c r="J59" i="11"/>
  <c r="I59" i="11"/>
  <c r="H59" i="11"/>
  <c r="G59" i="11"/>
  <c r="F59" i="11"/>
  <c r="E59" i="11"/>
  <c r="D59" i="11"/>
  <c r="C59" i="11"/>
  <c r="B59" i="11"/>
  <c r="AB58" i="11"/>
  <c r="M58" i="11"/>
  <c r="L58" i="11"/>
  <c r="K58" i="11"/>
  <c r="J58" i="11"/>
  <c r="I58" i="11"/>
  <c r="H58" i="11"/>
  <c r="G58" i="11"/>
  <c r="F58" i="11"/>
  <c r="E58" i="11"/>
  <c r="D58" i="11"/>
  <c r="C58" i="11"/>
  <c r="B58" i="11"/>
  <c r="AB57" i="11"/>
  <c r="M57" i="11"/>
  <c r="L57" i="11"/>
  <c r="K57" i="11"/>
  <c r="J57" i="11"/>
  <c r="I57" i="11"/>
  <c r="H57" i="11"/>
  <c r="G57" i="11"/>
  <c r="F57" i="11"/>
  <c r="E57" i="11"/>
  <c r="D57" i="11"/>
  <c r="C57" i="11"/>
  <c r="B57" i="11"/>
  <c r="AB56" i="11"/>
  <c r="M56" i="11"/>
  <c r="L56" i="11"/>
  <c r="K56" i="11"/>
  <c r="J56" i="11"/>
  <c r="I56" i="11"/>
  <c r="H56" i="11"/>
  <c r="G56" i="11"/>
  <c r="F56" i="11"/>
  <c r="E56" i="11"/>
  <c r="D56" i="11"/>
  <c r="C56" i="11"/>
  <c r="B56" i="11"/>
  <c r="AB55" i="11"/>
  <c r="M55" i="11"/>
  <c r="L55" i="11"/>
  <c r="K55" i="11"/>
  <c r="J55" i="11"/>
  <c r="I55" i="11"/>
  <c r="H55" i="11"/>
  <c r="G55" i="11"/>
  <c r="F55" i="11"/>
  <c r="E55" i="11"/>
  <c r="D55" i="11"/>
  <c r="C55" i="11"/>
  <c r="B55" i="11"/>
  <c r="AB54" i="11"/>
  <c r="M54" i="11"/>
  <c r="L54" i="11"/>
  <c r="K54" i="11"/>
  <c r="J54" i="11"/>
  <c r="I54" i="11"/>
  <c r="H54" i="11"/>
  <c r="G54" i="11"/>
  <c r="F54" i="11"/>
  <c r="E54" i="11"/>
  <c r="D54" i="11"/>
  <c r="C54" i="11"/>
  <c r="B54" i="11"/>
  <c r="AB53" i="11"/>
  <c r="M53" i="11"/>
  <c r="L53" i="11"/>
  <c r="K53" i="11"/>
  <c r="J53" i="11"/>
  <c r="I53" i="11"/>
  <c r="H53" i="11"/>
  <c r="G53" i="11"/>
  <c r="F53" i="11"/>
  <c r="E53" i="11"/>
  <c r="D53" i="11"/>
  <c r="C53" i="11"/>
  <c r="B53" i="11"/>
  <c r="AB52" i="11"/>
  <c r="M52" i="11"/>
  <c r="L52" i="11"/>
  <c r="K52" i="11"/>
  <c r="J52" i="11"/>
  <c r="I52" i="11"/>
  <c r="H52" i="11"/>
  <c r="G52" i="11"/>
  <c r="F52" i="11"/>
  <c r="E52" i="11"/>
  <c r="D52" i="11"/>
  <c r="C52" i="11"/>
  <c r="B52" i="11"/>
  <c r="AB51" i="11"/>
  <c r="M51" i="11"/>
  <c r="L51" i="11"/>
  <c r="K51" i="11"/>
  <c r="J51" i="11"/>
  <c r="I51" i="11"/>
  <c r="H51" i="11"/>
  <c r="G51" i="11"/>
  <c r="F51" i="11"/>
  <c r="E51" i="11"/>
  <c r="D51" i="11"/>
  <c r="C51" i="11"/>
  <c r="B51" i="11"/>
  <c r="AB50" i="11"/>
  <c r="M50" i="11"/>
  <c r="L50" i="11"/>
  <c r="K50" i="11"/>
  <c r="J50" i="11"/>
  <c r="I50" i="11"/>
  <c r="H50" i="11"/>
  <c r="G50" i="11"/>
  <c r="F50" i="11"/>
  <c r="E50" i="11"/>
  <c r="D50" i="11"/>
  <c r="C50" i="11"/>
  <c r="B50" i="11"/>
  <c r="AB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AB48" i="11"/>
  <c r="M48" i="11"/>
  <c r="L48" i="11"/>
  <c r="K48" i="11"/>
  <c r="J48" i="11"/>
  <c r="I48" i="11"/>
  <c r="H48" i="11"/>
  <c r="G48" i="11"/>
  <c r="F48" i="11"/>
  <c r="E48" i="11"/>
  <c r="D48" i="11"/>
  <c r="C48" i="11"/>
  <c r="B48" i="11"/>
  <c r="AB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AB46" i="11"/>
  <c r="M46" i="11"/>
  <c r="L46" i="11"/>
  <c r="K46" i="11"/>
  <c r="J46" i="11"/>
  <c r="I46" i="11"/>
  <c r="H46" i="11"/>
  <c r="G46" i="11"/>
  <c r="F46" i="11"/>
  <c r="E46" i="11"/>
  <c r="D46" i="11"/>
  <c r="C46" i="11"/>
  <c r="B46" i="11"/>
  <c r="AB45" i="11"/>
  <c r="M45" i="11"/>
  <c r="L45" i="11"/>
  <c r="K45" i="11"/>
  <c r="J45" i="11"/>
  <c r="I45" i="11"/>
  <c r="H45" i="11"/>
  <c r="G45" i="11"/>
  <c r="F45" i="11"/>
  <c r="E45" i="11"/>
  <c r="D45" i="11"/>
  <c r="C45" i="11"/>
  <c r="B45" i="11"/>
  <c r="AB44" i="11"/>
  <c r="M44" i="11"/>
  <c r="L44" i="11"/>
  <c r="K44" i="11"/>
  <c r="J44" i="11"/>
  <c r="I44" i="11"/>
  <c r="H44" i="11"/>
  <c r="G44" i="11"/>
  <c r="F44" i="11"/>
  <c r="E44" i="11"/>
  <c r="D44" i="11"/>
  <c r="C44" i="11"/>
  <c r="B44" i="11"/>
  <c r="AB43" i="11"/>
  <c r="M43" i="11"/>
  <c r="L43" i="11"/>
  <c r="K43" i="11"/>
  <c r="J43" i="11"/>
  <c r="I43" i="11"/>
  <c r="H43" i="11"/>
  <c r="G43" i="11"/>
  <c r="F43" i="11"/>
  <c r="E43" i="11"/>
  <c r="D43" i="11"/>
  <c r="C43" i="11"/>
  <c r="B43" i="11"/>
  <c r="AB42" i="11"/>
  <c r="M42" i="11"/>
  <c r="L42" i="11"/>
  <c r="K42" i="11"/>
  <c r="J42" i="11"/>
  <c r="I42" i="11"/>
  <c r="H42" i="11"/>
  <c r="G42" i="11"/>
  <c r="F42" i="11"/>
  <c r="E42" i="11"/>
  <c r="D42" i="11"/>
  <c r="C42" i="11"/>
  <c r="B42" i="11"/>
  <c r="AB41" i="11"/>
  <c r="M41" i="11"/>
  <c r="L41" i="11"/>
  <c r="K41" i="11"/>
  <c r="J41" i="11"/>
  <c r="I41" i="11"/>
  <c r="H41" i="11"/>
  <c r="G41" i="11"/>
  <c r="F41" i="11"/>
  <c r="E41" i="11"/>
  <c r="D41" i="11"/>
  <c r="C41" i="11"/>
  <c r="B41" i="11"/>
  <c r="AB40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AB39" i="11"/>
  <c r="M39" i="11"/>
  <c r="L39" i="11"/>
  <c r="K39" i="11"/>
  <c r="J39" i="11"/>
  <c r="I39" i="11"/>
  <c r="H39" i="11"/>
  <c r="G39" i="11"/>
  <c r="F39" i="11"/>
  <c r="E39" i="11"/>
  <c r="D39" i="11"/>
  <c r="C39" i="11"/>
  <c r="B39" i="11"/>
  <c r="AB38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AB37" i="11"/>
  <c r="M37" i="11"/>
  <c r="L37" i="11"/>
  <c r="K37" i="11"/>
  <c r="J37" i="11"/>
  <c r="I37" i="11"/>
  <c r="H37" i="11"/>
  <c r="G37" i="11"/>
  <c r="F37" i="11"/>
  <c r="E37" i="11"/>
  <c r="D37" i="11"/>
  <c r="C37" i="11"/>
  <c r="B37" i="11"/>
  <c r="AB36" i="11"/>
  <c r="M36" i="11"/>
  <c r="L36" i="11"/>
  <c r="K36" i="11"/>
  <c r="J36" i="11"/>
  <c r="I36" i="11"/>
  <c r="H36" i="11"/>
  <c r="G36" i="11"/>
  <c r="F36" i="11"/>
  <c r="E36" i="11"/>
  <c r="D36" i="11"/>
  <c r="C36" i="11"/>
  <c r="B36" i="11"/>
  <c r="AB35" i="11"/>
  <c r="M35" i="11"/>
  <c r="L35" i="11"/>
  <c r="K35" i="11"/>
  <c r="J35" i="11"/>
  <c r="I35" i="11"/>
  <c r="H35" i="11"/>
  <c r="G35" i="11"/>
  <c r="F35" i="11"/>
  <c r="E35" i="11"/>
  <c r="D35" i="11"/>
  <c r="C35" i="11"/>
  <c r="B35" i="11"/>
  <c r="AB34" i="11"/>
  <c r="M34" i="11"/>
  <c r="L34" i="11"/>
  <c r="K34" i="11"/>
  <c r="J34" i="11"/>
  <c r="I34" i="11"/>
  <c r="H34" i="11"/>
  <c r="G34" i="11"/>
  <c r="F34" i="11"/>
  <c r="E34" i="11"/>
  <c r="D34" i="11"/>
  <c r="C34" i="11"/>
  <c r="B34" i="11"/>
  <c r="AB33" i="11"/>
  <c r="M33" i="11"/>
  <c r="L33" i="11"/>
  <c r="K33" i="11"/>
  <c r="J33" i="11"/>
  <c r="I33" i="11"/>
  <c r="H33" i="11"/>
  <c r="G33" i="11"/>
  <c r="F33" i="11"/>
  <c r="E33" i="11"/>
  <c r="D33" i="11"/>
  <c r="C33" i="11"/>
  <c r="B33" i="11"/>
  <c r="AB32" i="11"/>
  <c r="M32" i="11"/>
  <c r="L32" i="11"/>
  <c r="K32" i="11"/>
  <c r="J32" i="11"/>
  <c r="I32" i="11"/>
  <c r="H32" i="11"/>
  <c r="G32" i="11"/>
  <c r="F32" i="11"/>
  <c r="E32" i="11"/>
  <c r="D32" i="11"/>
  <c r="C32" i="11"/>
  <c r="B32" i="11"/>
  <c r="AB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AB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AB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AB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AB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AB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AB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AB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AB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AB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AB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AB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AB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AB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AB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AB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AB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AB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AB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AB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AB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AB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AB9" i="11"/>
  <c r="M9" i="11"/>
  <c r="L9" i="11"/>
  <c r="K9" i="11"/>
  <c r="J9" i="11"/>
  <c r="I9" i="11"/>
  <c r="H9" i="11"/>
  <c r="G9" i="11"/>
  <c r="F9" i="11"/>
  <c r="E9" i="11"/>
  <c r="D9" i="11"/>
  <c r="C9" i="11"/>
  <c r="B9" i="11"/>
  <c r="AB8" i="11"/>
  <c r="M8" i="11"/>
  <c r="L8" i="11"/>
  <c r="K8" i="11"/>
  <c r="J8" i="11"/>
  <c r="I8" i="11"/>
  <c r="H8" i="11"/>
  <c r="G8" i="11"/>
  <c r="F8" i="11"/>
  <c r="E8" i="11"/>
  <c r="D8" i="11"/>
  <c r="C8" i="11"/>
  <c r="B8" i="11"/>
  <c r="AB7" i="11"/>
  <c r="M7" i="11"/>
  <c r="L7" i="11"/>
  <c r="K7" i="11"/>
  <c r="J7" i="11"/>
  <c r="I7" i="11"/>
  <c r="H7" i="11"/>
  <c r="G7" i="11"/>
  <c r="F7" i="11"/>
  <c r="E7" i="11"/>
  <c r="D7" i="11"/>
  <c r="C7" i="11"/>
  <c r="B7" i="11"/>
  <c r="AB6" i="11"/>
  <c r="M6" i="11"/>
  <c r="L6" i="11"/>
  <c r="K6" i="11"/>
  <c r="J6" i="11"/>
  <c r="I6" i="11"/>
  <c r="H6" i="11"/>
  <c r="G6" i="11"/>
  <c r="F6" i="11"/>
  <c r="E6" i="11"/>
  <c r="D6" i="11"/>
  <c r="C6" i="11"/>
  <c r="B6" i="11"/>
  <c r="AB5" i="11"/>
  <c r="M5" i="11"/>
  <c r="L5" i="11"/>
  <c r="K5" i="11"/>
  <c r="J5" i="11"/>
  <c r="I5" i="11"/>
  <c r="H5" i="11"/>
  <c r="G5" i="11"/>
  <c r="F5" i="11"/>
  <c r="E5" i="11"/>
  <c r="D5" i="11"/>
  <c r="C5" i="11"/>
  <c r="B5" i="11"/>
  <c r="AB4" i="11"/>
  <c r="M4" i="11"/>
  <c r="L4" i="11"/>
  <c r="K4" i="11"/>
  <c r="J4" i="11"/>
  <c r="I4" i="11"/>
  <c r="H4" i="11"/>
  <c r="G4" i="11"/>
  <c r="F4" i="11"/>
  <c r="E4" i="11"/>
  <c r="D4" i="11"/>
  <c r="C4" i="11"/>
  <c r="B4" i="11"/>
  <c r="AB3" i="11"/>
  <c r="M3" i="11"/>
  <c r="L3" i="11"/>
  <c r="K3" i="11"/>
  <c r="J3" i="11"/>
  <c r="I3" i="11"/>
  <c r="H3" i="11"/>
  <c r="G3" i="11"/>
  <c r="F3" i="11"/>
  <c r="E3" i="11"/>
  <c r="D3" i="11"/>
  <c r="C3" i="11"/>
  <c r="B3" i="11"/>
  <c r="C94" i="11" l="1"/>
  <c r="C7" i="20" s="1"/>
  <c r="G94" i="11"/>
  <c r="G7" i="20" s="1"/>
  <c r="K94" i="11"/>
  <c r="K7" i="20" s="1"/>
  <c r="H97" i="11"/>
  <c r="H94" i="11"/>
  <c r="H7" i="20" s="1"/>
  <c r="E94" i="11"/>
  <c r="E7" i="20" s="1"/>
  <c r="I94" i="11"/>
  <c r="I7" i="20" s="1"/>
  <c r="M94" i="11"/>
  <c r="M7" i="20" s="1"/>
  <c r="D97" i="11"/>
  <c r="D94" i="11"/>
  <c r="D7" i="20" s="1"/>
  <c r="L97" i="11"/>
  <c r="L94" i="11"/>
  <c r="L7" i="20" s="1"/>
  <c r="B94" i="11"/>
  <c r="B7" i="20" s="1"/>
  <c r="F94" i="11"/>
  <c r="F7" i="20" s="1"/>
  <c r="J94" i="11"/>
  <c r="J7" i="20" s="1"/>
  <c r="B118" i="11"/>
  <c r="B119" i="11" s="1"/>
  <c r="F118" i="11"/>
  <c r="F119" i="11" s="1"/>
  <c r="J118" i="11"/>
  <c r="J119" i="11" s="1"/>
  <c r="AB93" i="11"/>
  <c r="E97" i="11"/>
  <c r="I97" i="11"/>
  <c r="M97" i="11"/>
  <c r="B97" i="11"/>
  <c r="F97" i="11"/>
  <c r="J97" i="11"/>
  <c r="C97" i="11"/>
  <c r="G97" i="11"/>
  <c r="K97" i="11"/>
  <c r="K98" i="11" s="1"/>
  <c r="E113" i="11"/>
  <c r="I110" i="11"/>
  <c r="M115" i="11"/>
  <c r="D116" i="11"/>
  <c r="H116" i="11"/>
  <c r="L116" i="11"/>
  <c r="B95" i="11"/>
  <c r="F93" i="11"/>
  <c r="F5" i="20" s="1"/>
  <c r="E118" i="11"/>
  <c r="E119" i="11" s="1"/>
  <c r="I118" i="11"/>
  <c r="I119" i="11" s="1"/>
  <c r="M118" i="11"/>
  <c r="M119" i="11" s="1"/>
  <c r="C116" i="11"/>
  <c r="G116" i="11"/>
  <c r="K116" i="11"/>
  <c r="E96" i="11"/>
  <c r="M100" i="11"/>
  <c r="I103" i="11"/>
  <c r="E106" i="11"/>
  <c r="M108" i="11"/>
  <c r="I111" i="11"/>
  <c r="E114" i="11"/>
  <c r="F96" i="11"/>
  <c r="E101" i="11"/>
  <c r="M103" i="11"/>
  <c r="I106" i="11"/>
  <c r="E109" i="11"/>
  <c r="M111" i="11"/>
  <c r="I114" i="11"/>
  <c r="C93" i="11"/>
  <c r="C5" i="20" s="1"/>
  <c r="K93" i="11"/>
  <c r="K5" i="20" s="1"/>
  <c r="I95" i="11"/>
  <c r="M96" i="11"/>
  <c r="E102" i="11"/>
  <c r="M104" i="11"/>
  <c r="I107" i="11"/>
  <c r="E110" i="11"/>
  <c r="M112" i="11"/>
  <c r="I115" i="11"/>
  <c r="L118" i="11"/>
  <c r="L119" i="11" s="1"/>
  <c r="H118" i="11"/>
  <c r="H119" i="11" s="1"/>
  <c r="D118" i="11"/>
  <c r="D119" i="11" s="1"/>
  <c r="B93" i="11"/>
  <c r="B5" i="20" s="1"/>
  <c r="J93" i="11"/>
  <c r="J5" i="20" s="1"/>
  <c r="G93" i="11"/>
  <c r="G5" i="20" s="1"/>
  <c r="J95" i="11"/>
  <c r="B100" i="11"/>
  <c r="B32" i="20" s="1"/>
  <c r="I102" i="11"/>
  <c r="E105" i="11"/>
  <c r="M107" i="11"/>
  <c r="K118" i="11"/>
  <c r="K119" i="11" s="1"/>
  <c r="G118" i="11"/>
  <c r="G119" i="11" s="1"/>
  <c r="C118" i="11"/>
  <c r="C119" i="11" s="1"/>
  <c r="E93" i="11"/>
  <c r="E5" i="20" s="1"/>
  <c r="I93" i="11"/>
  <c r="I5" i="20" s="1"/>
  <c r="M116" i="11"/>
  <c r="M93" i="11"/>
  <c r="M5" i="20" s="1"/>
  <c r="E95" i="11"/>
  <c r="M95" i="11"/>
  <c r="I96" i="11"/>
  <c r="E100" i="11"/>
  <c r="I101" i="11"/>
  <c r="M102" i="11"/>
  <c r="E104" i="11"/>
  <c r="I105" i="11"/>
  <c r="M106" i="11"/>
  <c r="E108" i="11"/>
  <c r="I109" i="11"/>
  <c r="M110" i="11"/>
  <c r="E112" i="11"/>
  <c r="I113" i="11"/>
  <c r="M114" i="11"/>
  <c r="E116" i="11"/>
  <c r="B116" i="11"/>
  <c r="B48" i="20" s="1"/>
  <c r="B114" i="11"/>
  <c r="B46" i="20" s="1"/>
  <c r="B112" i="11"/>
  <c r="B44" i="20" s="1"/>
  <c r="B110" i="11"/>
  <c r="B42" i="20" s="1"/>
  <c r="B108" i="11"/>
  <c r="B40" i="20" s="1"/>
  <c r="B106" i="11"/>
  <c r="B38" i="20" s="1"/>
  <c r="B105" i="11"/>
  <c r="B37" i="20" s="1"/>
  <c r="B103" i="11"/>
  <c r="B35" i="20" s="1"/>
  <c r="B101" i="11"/>
  <c r="B33" i="20" s="1"/>
  <c r="B115" i="11"/>
  <c r="B47" i="20" s="1"/>
  <c r="B113" i="11"/>
  <c r="B45" i="20" s="1"/>
  <c r="B111" i="11"/>
  <c r="B43" i="20" s="1"/>
  <c r="B109" i="11"/>
  <c r="B41" i="20" s="1"/>
  <c r="B107" i="11"/>
  <c r="B39" i="20" s="1"/>
  <c r="B104" i="11"/>
  <c r="B36" i="20" s="1"/>
  <c r="B102" i="11"/>
  <c r="B34" i="20" s="1"/>
  <c r="F115" i="11"/>
  <c r="B67" i="20" s="1"/>
  <c r="F113" i="11"/>
  <c r="B65" i="20" s="1"/>
  <c r="F111" i="11"/>
  <c r="B63" i="20" s="1"/>
  <c r="F109" i="11"/>
  <c r="B61" i="20" s="1"/>
  <c r="F107" i="11"/>
  <c r="B59" i="20" s="1"/>
  <c r="F104" i="11"/>
  <c r="B56" i="20" s="1"/>
  <c r="F102" i="11"/>
  <c r="B54" i="20" s="1"/>
  <c r="F100" i="11"/>
  <c r="B52" i="20" s="1"/>
  <c r="F116" i="11"/>
  <c r="B68" i="20" s="1"/>
  <c r="F114" i="11"/>
  <c r="B66" i="20" s="1"/>
  <c r="F112" i="11"/>
  <c r="B64" i="20" s="1"/>
  <c r="F110" i="11"/>
  <c r="B62" i="20" s="1"/>
  <c r="F108" i="11"/>
  <c r="B60" i="20" s="1"/>
  <c r="F106" i="11"/>
  <c r="B58" i="20" s="1"/>
  <c r="F105" i="11"/>
  <c r="F103" i="11"/>
  <c r="B55" i="20" s="1"/>
  <c r="F101" i="11"/>
  <c r="B53" i="20" s="1"/>
  <c r="J114" i="11"/>
  <c r="J112" i="11"/>
  <c r="J110" i="11"/>
  <c r="J108" i="11"/>
  <c r="J106" i="11"/>
  <c r="J103" i="11"/>
  <c r="J101" i="11"/>
  <c r="J115" i="11"/>
  <c r="J113" i="11"/>
  <c r="J111" i="11"/>
  <c r="J109" i="11"/>
  <c r="J107" i="11"/>
  <c r="J105" i="11"/>
  <c r="J104" i="11"/>
  <c r="J102" i="11"/>
  <c r="J100" i="11"/>
  <c r="J116" i="11"/>
  <c r="F95" i="11"/>
  <c r="B96" i="11"/>
  <c r="J96" i="11"/>
  <c r="I100" i="11"/>
  <c r="M101" i="11"/>
  <c r="E103" i="11"/>
  <c r="I104" i="11"/>
  <c r="M105" i="11"/>
  <c r="E107" i="11"/>
  <c r="I108" i="11"/>
  <c r="M109" i="11"/>
  <c r="E111" i="11"/>
  <c r="I112" i="11"/>
  <c r="M113" i="11"/>
  <c r="E115" i="11"/>
  <c r="I116" i="11"/>
  <c r="D93" i="11"/>
  <c r="D5" i="20" s="1"/>
  <c r="H93" i="11"/>
  <c r="H5" i="20" s="1"/>
  <c r="L93" i="11"/>
  <c r="L5" i="20" s="1"/>
  <c r="C95" i="11"/>
  <c r="G95" i="11"/>
  <c r="K95" i="11"/>
  <c r="C96" i="11"/>
  <c r="G96" i="11"/>
  <c r="K96" i="11"/>
  <c r="C100" i="11"/>
  <c r="G100" i="11"/>
  <c r="K100" i="11"/>
  <c r="C101" i="11"/>
  <c r="G101" i="11"/>
  <c r="K101" i="11"/>
  <c r="C102" i="11"/>
  <c r="G102" i="11"/>
  <c r="K102" i="11"/>
  <c r="C103" i="11"/>
  <c r="G103" i="11"/>
  <c r="K103" i="11"/>
  <c r="C104" i="11"/>
  <c r="G104" i="11"/>
  <c r="K104" i="11"/>
  <c r="C105" i="11"/>
  <c r="G105" i="11"/>
  <c r="K105" i="11"/>
  <c r="C106" i="11"/>
  <c r="G106" i="11"/>
  <c r="K106" i="11"/>
  <c r="C107" i="11"/>
  <c r="G107" i="11"/>
  <c r="K107" i="11"/>
  <c r="C108" i="11"/>
  <c r="G108" i="11"/>
  <c r="K108" i="11"/>
  <c r="C109" i="11"/>
  <c r="G109" i="11"/>
  <c r="K109" i="11"/>
  <c r="C110" i="11"/>
  <c r="G110" i="11"/>
  <c r="K110" i="11"/>
  <c r="C111" i="11"/>
  <c r="G111" i="11"/>
  <c r="K111" i="11"/>
  <c r="C112" i="11"/>
  <c r="G112" i="11"/>
  <c r="K112" i="11"/>
  <c r="C113" i="11"/>
  <c r="G113" i="11"/>
  <c r="K113" i="11"/>
  <c r="C114" i="11"/>
  <c r="G114" i="11"/>
  <c r="K114" i="11"/>
  <c r="C115" i="11"/>
  <c r="G115" i="11"/>
  <c r="K115" i="11"/>
  <c r="D95" i="11"/>
  <c r="H95" i="11"/>
  <c r="L95" i="11"/>
  <c r="D96" i="11"/>
  <c r="H96" i="11"/>
  <c r="L96" i="11"/>
  <c r="D100" i="11"/>
  <c r="H100" i="11"/>
  <c r="L100" i="11"/>
  <c r="D101" i="11"/>
  <c r="H101" i="11"/>
  <c r="L101" i="11"/>
  <c r="D102" i="11"/>
  <c r="H102" i="11"/>
  <c r="L102" i="11"/>
  <c r="D103" i="11"/>
  <c r="H103" i="11"/>
  <c r="L103" i="11"/>
  <c r="D104" i="11"/>
  <c r="H104" i="11"/>
  <c r="L104" i="11"/>
  <c r="D105" i="11"/>
  <c r="H105" i="11"/>
  <c r="L105" i="11"/>
  <c r="D106" i="11"/>
  <c r="H106" i="11"/>
  <c r="L106" i="11"/>
  <c r="D107" i="11"/>
  <c r="H107" i="11"/>
  <c r="L107" i="11"/>
  <c r="D108" i="11"/>
  <c r="H108" i="11"/>
  <c r="L108" i="11"/>
  <c r="D109" i="11"/>
  <c r="H109" i="11"/>
  <c r="L109" i="11"/>
  <c r="D110" i="11"/>
  <c r="H110" i="11"/>
  <c r="L110" i="11"/>
  <c r="D111" i="11"/>
  <c r="H111" i="11"/>
  <c r="L111" i="11"/>
  <c r="D112" i="11"/>
  <c r="H112" i="11"/>
  <c r="L112" i="11"/>
  <c r="D113" i="11"/>
  <c r="H113" i="11"/>
  <c r="L113" i="11"/>
  <c r="D114" i="11"/>
  <c r="H114" i="11"/>
  <c r="L114" i="11"/>
  <c r="D115" i="11"/>
  <c r="H115" i="11"/>
  <c r="L115" i="11"/>
  <c r="E98" i="11" l="1"/>
  <c r="L98" i="11"/>
  <c r="F98" i="11"/>
  <c r="G98" i="11"/>
  <c r="C98" i="11"/>
  <c r="M98" i="11"/>
  <c r="H98" i="11"/>
  <c r="J98" i="11"/>
  <c r="I98" i="11"/>
  <c r="D98" i="11"/>
  <c r="B57" i="20"/>
  <c r="B98" i="11"/>
</calcChain>
</file>

<file path=xl/sharedStrings.xml><?xml version="1.0" encoding="utf-8"?>
<sst xmlns="http://schemas.openxmlformats.org/spreadsheetml/2006/main" count="296" uniqueCount="62">
  <si>
    <t>Limpopo Basin</t>
  </si>
  <si>
    <t>Major tributaries</t>
  </si>
  <si>
    <t>Comments</t>
  </si>
  <si>
    <t>Letaba to Olifants confluence</t>
  </si>
  <si>
    <t>m3/s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</si>
  <si>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</si>
  <si>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</si>
  <si>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</si>
  <si>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</si>
  <si>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</si>
  <si>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</si>
  <si>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</si>
  <si>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</si>
  <si>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</si>
  <si>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</si>
  <si>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</si>
  <si>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</si>
  <si>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MCM</t>
  </si>
  <si>
    <t>Min</t>
  </si>
  <si>
    <t>Max</t>
  </si>
  <si>
    <t>Percentiles</t>
  </si>
  <si>
    <t>CV</t>
  </si>
  <si>
    <t>%zero flows</t>
  </si>
  <si>
    <t>Std Dev</t>
  </si>
  <si>
    <t>CV Index</t>
  </si>
  <si>
    <t>Risk Region</t>
  </si>
  <si>
    <t>Median</t>
  </si>
  <si>
    <t>BF</t>
  </si>
  <si>
    <t>Seasonal distribution</t>
  </si>
  <si>
    <t>NAT</t>
  </si>
  <si>
    <t>Mean</t>
  </si>
  <si>
    <t>Flow duration curves</t>
  </si>
  <si>
    <t>February</t>
  </si>
  <si>
    <t>River type</t>
  </si>
  <si>
    <t>CV_Index</t>
  </si>
  <si>
    <t>Perennial</t>
  </si>
  <si>
    <t>1-4</t>
  </si>
  <si>
    <t>Seasonal</t>
  </si>
  <si>
    <t>Ephemeral</t>
  </si>
  <si>
    <t>6-9</t>
  </si>
  <si>
    <t>Indices</t>
  </si>
  <si>
    <r>
      <rPr>
        <b/>
        <sz val="11"/>
        <color theme="1"/>
        <rFont val="Calibri"/>
        <family val="2"/>
        <scheme val="minor"/>
      </rPr>
      <t>CV_Index</t>
    </r>
    <r>
      <rPr>
        <sz val="11"/>
        <color theme="1"/>
        <rFont val="Calibri"/>
        <family val="2"/>
        <scheme val="minor"/>
      </rPr>
      <t>: An index of flow variability based on a combination of coefficients of variation of total flow volumes per selected months (3 wet &amp; 3 dry months)</t>
    </r>
  </si>
  <si>
    <t>October</t>
  </si>
  <si>
    <t>Letaba to Little Letaba confluence</t>
  </si>
  <si>
    <t>nMAR (MCM)</t>
  </si>
  <si>
    <t>Site Code for DRM</t>
  </si>
  <si>
    <t>Lim_EF22</t>
  </si>
  <si>
    <t>Lim_EF23</t>
  </si>
  <si>
    <t xml:space="preserve">Letaba River at e-flow site Lim_EF22 - Baseflows </t>
  </si>
  <si>
    <t>Letaba (Lim_EF22) graphs</t>
  </si>
  <si>
    <t xml:space="preserve">Letaba River at e-flow site Lim_EF23 - Natural flows </t>
  </si>
  <si>
    <t xml:space="preserve">Letaba River at e-flow site Lim_EF23 - Baseflows </t>
  </si>
  <si>
    <t>Letaba (Lim_EF23) graphs</t>
  </si>
  <si>
    <t>pMAR (MCM)</t>
  </si>
  <si>
    <t>CV_Index (nat)</t>
  </si>
  <si>
    <t>CV_Index (prs)</t>
  </si>
  <si>
    <t xml:space="preserve">Letaba River at e-flow site Lim_EF22 (Letaba Ranch) - Natural flows </t>
  </si>
  <si>
    <t>At Letaba_EWR4 (Letaba Ranch), observed flow data from B8H008. Modelled data from DWS 2017, 1920-2010</t>
  </si>
  <si>
    <t>At LET2, d/s Letaba_EWR7, observed flow data from B8H018. Modelled data from DWS 2017, 1920-2010</t>
  </si>
  <si>
    <t xml:space="preserve">Letaba River at e-flow site Lim_EF23 - Present day flows </t>
  </si>
  <si>
    <t>PRS</t>
  </si>
  <si>
    <t xml:space="preserve">Letaba River at e-flow site Lim_EF22 (Letaba Ranch) - Present day flows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</si>
</sst>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2" fillId="0" borderId="0"/>
    <xf numFmtId="0" fontId="3" fillId="0" borderId="0"/>
  </cellStyleXfs>
  <cellXfs count="5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3" fillId="0" borderId="0" xfId="1" applyFont="1"/>
    <xf numFmtId="0" fontId="3" fillId="0" borderId="0" xfId="1"/>
    <xf numFmtId="0" fontId="4" fillId="0" borderId="0" xfId="1" applyFont="1"/>
    <xf numFmtId="0" fontId="3" fillId="2" borderId="0" xfId="1" applyFill="1" applyAlignment="1">
      <alignment horizontal="right"/>
    </xf>
    <xf numFmtId="0" fontId="3" fillId="0" borderId="0" xfId="1" applyAlignment="1">
      <alignment horizontal="right"/>
    </xf>
    <xf numFmtId="164" fontId="3" fillId="0" borderId="0" xfId="1" applyNumberFormat="1"/>
    <xf numFmtId="164" fontId="2" fillId="0" borderId="0" xfId="2" applyNumberFormat="1"/>
    <xf numFmtId="0" fontId="3" fillId="2" borderId="0" xfId="1" applyFill="1"/>
    <xf numFmtId="164" fontId="3" fillId="2" borderId="0" xfId="1" applyNumberFormat="1" applyFill="1"/>
    <xf numFmtId="0" fontId="5" fillId="2" borderId="0" xfId="1" applyFont="1" applyFill="1"/>
    <xf numFmtId="164" fontId="5" fillId="2" borderId="0" xfId="1" applyNumberFormat="1" applyFont="1" applyFill="1"/>
    <xf numFmtId="0" fontId="5" fillId="0" borderId="0" xfId="1" applyFont="1" applyFill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" fontId="3" fillId="0" borderId="0" xfId="1" applyNumberFormat="1"/>
    <xf numFmtId="0" fontId="3" fillId="0" borderId="0" xfId="3" applyFont="1"/>
    <xf numFmtId="0" fontId="3" fillId="0" borderId="0" xfId="3"/>
    <xf numFmtId="0" fontId="4" fillId="0" borderId="0" xfId="3" applyFont="1"/>
    <xf numFmtId="1" fontId="3" fillId="0" borderId="0" xfId="3" applyNumberFormat="1" applyFont="1"/>
    <xf numFmtId="0" fontId="3" fillId="2" borderId="0" xfId="3" applyFill="1"/>
    <xf numFmtId="0" fontId="5" fillId="2" borderId="0" xfId="3" applyFont="1" applyFill="1"/>
    <xf numFmtId="0" fontId="5" fillId="0" borderId="0" xfId="3" applyFont="1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1" fillId="0" borderId="0" xfId="0" applyFont="1"/>
    <xf numFmtId="0" fontId="5" fillId="4" borderId="0" xfId="1" applyFont="1" applyFill="1"/>
    <xf numFmtId="1" fontId="3" fillId="4" borderId="0" xfId="1" applyNumberFormat="1" applyFill="1"/>
    <xf numFmtId="0" fontId="0" fillId="5" borderId="0" xfId="0" applyFill="1" applyAlignment="1">
      <alignment horizontal="left" vertical="center"/>
    </xf>
    <xf numFmtId="0" fontId="0" fillId="5" borderId="0" xfId="0" quotePrefix="1" applyFill="1" applyAlignment="1">
      <alignment horizontal="right"/>
    </xf>
    <xf numFmtId="0" fontId="0" fillId="6" borderId="0" xfId="0" applyFill="1" applyAlignment="1">
      <alignment horizontal="left" vertical="center"/>
    </xf>
    <xf numFmtId="0" fontId="0" fillId="6" borderId="0" xfId="0" applyFill="1" applyAlignment="1">
      <alignment horizontal="right"/>
    </xf>
    <xf numFmtId="0" fontId="0" fillId="7" borderId="0" xfId="0" applyFill="1" applyAlignment="1">
      <alignment horizontal="left" vertical="center"/>
    </xf>
    <xf numFmtId="0" fontId="0" fillId="7" borderId="0" xfId="0" quotePrefix="1" applyFill="1" applyAlignment="1">
      <alignment horizontal="right"/>
    </xf>
    <xf numFmtId="164" fontId="3" fillId="3" borderId="0" xfId="3" applyNumberFormat="1" applyFill="1" applyAlignment="1">
      <alignment horizontal="right"/>
    </xf>
    <xf numFmtId="164" fontId="3" fillId="0" borderId="0" xfId="3" applyNumberFormat="1" applyAlignment="1">
      <alignment horizontal="right"/>
    </xf>
    <xf numFmtId="164" fontId="3" fillId="0" borderId="0" xfId="3" applyNumberFormat="1"/>
    <xf numFmtId="164" fontId="3" fillId="2" borderId="0" xfId="3" applyNumberFormat="1" applyFill="1"/>
    <xf numFmtId="164" fontId="5" fillId="2" borderId="0" xfId="3" applyNumberFormat="1" applyFont="1" applyFill="1"/>
    <xf numFmtId="164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3" fillId="8" borderId="0" xfId="1" applyFill="1" applyAlignment="1">
      <alignment horizontal="right"/>
    </xf>
    <xf numFmtId="0" fontId="0" fillId="5" borderId="0" xfId="0" applyFill="1" applyAlignment="1">
      <alignment horizontal="right" vertical="center"/>
    </xf>
    <xf numFmtId="0" fontId="0" fillId="0" borderId="0" xfId="0" applyAlignment="1">
      <alignment horizontal="left" wrapText="1"/>
    </xf>
  </cellXfs>
  <cellStyles count="4">
    <cellStyle name="Normal" xfId="0" builtinId="0"/>
    <cellStyle name="Normal 11" xfId="1"/>
    <cellStyle name="Normal 2" xfId="3"/>
    <cellStyle name="Normal 3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Letaba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'Letaba_1 nat'!$A$93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'Letaba_1 nat'!$B$99:$M$99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'Letaba_1 nat'!$B$93:$M$93</c:f>
              <c:numCache>
                <c:formatCode>0.000</c:formatCode>
                <c:ptCount val="12"/>
                <c:pt idx="0">
                  <c:v>3.9173470065047122</c:v>
                </c:pt>
                <c:pt idx="1">
                  <c:v>6.4256258573388205</c:v>
                </c:pt>
                <c:pt idx="2">
                  <c:v>11.911008230452671</c:v>
                </c:pt>
                <c:pt idx="3">
                  <c:v>23.99064947564051</c:v>
                </c:pt>
                <c:pt idx="4">
                  <c:v>44.996585818857206</c:v>
                </c:pt>
                <c:pt idx="5">
                  <c:v>33.204110248241065</c:v>
                </c:pt>
                <c:pt idx="6">
                  <c:v>17.271004801097394</c:v>
                </c:pt>
                <c:pt idx="7">
                  <c:v>8.4266311562458505</c:v>
                </c:pt>
                <c:pt idx="8">
                  <c:v>6.2332818930041176</c:v>
                </c:pt>
                <c:pt idx="9">
                  <c:v>5.1148280897384844</c:v>
                </c:pt>
                <c:pt idx="10">
                  <c:v>4.4356912916500715</c:v>
                </c:pt>
                <c:pt idx="11">
                  <c:v>4.0060871056241432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'Letaba_1 nat'!$A$94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'Letaba_1 nat'!$B$99:$M$99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'Letaba_1 nat'!$B$94:$M$94</c:f>
              <c:numCache>
                <c:formatCode>0.000</c:formatCode>
                <c:ptCount val="12"/>
                <c:pt idx="0">
                  <c:v>3.7503733572281961</c:v>
                </c:pt>
                <c:pt idx="1">
                  <c:v>5.3375771604938267</c:v>
                </c:pt>
                <c:pt idx="2">
                  <c:v>8.9941756272401427</c:v>
                </c:pt>
                <c:pt idx="3">
                  <c:v>12.837888291517324</c:v>
                </c:pt>
                <c:pt idx="4">
                  <c:v>17.158308751229104</c:v>
                </c:pt>
                <c:pt idx="5">
                  <c:v>15.305779569892472</c:v>
                </c:pt>
                <c:pt idx="6">
                  <c:v>11.651234567901234</c:v>
                </c:pt>
                <c:pt idx="7">
                  <c:v>7.5791517323775386</c:v>
                </c:pt>
                <c:pt idx="8">
                  <c:v>6.190200617283951</c:v>
                </c:pt>
                <c:pt idx="9">
                  <c:v>5.1243279569892461</c:v>
                </c:pt>
                <c:pt idx="10">
                  <c:v>4.6146953405017914</c:v>
                </c:pt>
                <c:pt idx="11">
                  <c:v>4.0817901234567895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589320"/>
        <c:axId val="550583048"/>
      </c:lineChart>
      <c:catAx>
        <c:axId val="550589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83048"/>
        <c:crosses val="autoZero"/>
        <c:auto val="1"/>
        <c:lblAlgn val="ctr"/>
        <c:lblOffset val="100"/>
        <c:noMultiLvlLbl val="0"/>
      </c:catAx>
      <c:valAx>
        <c:axId val="55058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Flows (m</a:t>
                </a:r>
                <a:r>
                  <a:rPr lang="en-US" baseline="30000"/>
                  <a:t>3</a:t>
                </a:r>
                <a:r>
                  <a:rPr lang="en-US"/>
                  <a:t>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89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Letaba_2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'Letaba_2 nat'!$AB$2</c:f>
              <c:strCache>
                <c:ptCount val="1"/>
                <c:pt idx="0">
                  <c:v>NAT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'Letaba_2 nat'!$O$3:$O$93</c:f>
              <c:numCache>
                <c:formatCode>General</c:formatCode>
                <c:ptCount val="9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</c:numCache>
            </c:numRef>
          </c:cat>
          <c:val>
            <c:numRef>
              <c:f>'Letaba_2 nat'!$AB$3:$AB$93</c:f>
              <c:numCache>
                <c:formatCode>0.000</c:formatCode>
                <c:ptCount val="91"/>
                <c:pt idx="0">
                  <c:v>893.35</c:v>
                </c:pt>
                <c:pt idx="1">
                  <c:v>358.32000000000005</c:v>
                </c:pt>
                <c:pt idx="2">
                  <c:v>2312.3200000000006</c:v>
                </c:pt>
                <c:pt idx="3">
                  <c:v>529.04</c:v>
                </c:pt>
                <c:pt idx="4">
                  <c:v>2193.8300000000004</c:v>
                </c:pt>
                <c:pt idx="5">
                  <c:v>310.03999999999996</c:v>
                </c:pt>
                <c:pt idx="6">
                  <c:v>182.51</c:v>
                </c:pt>
                <c:pt idx="7">
                  <c:v>307.74</c:v>
                </c:pt>
                <c:pt idx="8">
                  <c:v>374.01</c:v>
                </c:pt>
                <c:pt idx="9">
                  <c:v>350.51</c:v>
                </c:pt>
                <c:pt idx="10">
                  <c:v>680.75999999999976</c:v>
                </c:pt>
                <c:pt idx="11">
                  <c:v>218.56</c:v>
                </c:pt>
                <c:pt idx="12">
                  <c:v>460.01000000000005</c:v>
                </c:pt>
                <c:pt idx="13">
                  <c:v>475.8300000000001</c:v>
                </c:pt>
                <c:pt idx="14">
                  <c:v>224.92000000000002</c:v>
                </c:pt>
                <c:pt idx="15">
                  <c:v>263.74</c:v>
                </c:pt>
                <c:pt idx="16">
                  <c:v>1054.9699999999998</c:v>
                </c:pt>
                <c:pt idx="17">
                  <c:v>339.37000000000006</c:v>
                </c:pt>
                <c:pt idx="18">
                  <c:v>1746.96</c:v>
                </c:pt>
                <c:pt idx="19">
                  <c:v>438.99999999999989</c:v>
                </c:pt>
                <c:pt idx="20">
                  <c:v>275.66000000000003</c:v>
                </c:pt>
                <c:pt idx="21">
                  <c:v>691.81999999999994</c:v>
                </c:pt>
                <c:pt idx="22">
                  <c:v>360.46</c:v>
                </c:pt>
                <c:pt idx="23">
                  <c:v>429.53000000000003</c:v>
                </c:pt>
                <c:pt idx="24">
                  <c:v>242.95000000000002</c:v>
                </c:pt>
                <c:pt idx="25">
                  <c:v>668.94</c:v>
                </c:pt>
                <c:pt idx="26">
                  <c:v>201.24999999999997</c:v>
                </c:pt>
                <c:pt idx="27">
                  <c:v>1352.9000000000003</c:v>
                </c:pt>
                <c:pt idx="28">
                  <c:v>362.62999999999994</c:v>
                </c:pt>
                <c:pt idx="29">
                  <c:v>283.03999999999996</c:v>
                </c:pt>
                <c:pt idx="30">
                  <c:v>281.64999999999998</c:v>
                </c:pt>
                <c:pt idx="31">
                  <c:v>165.64</c:v>
                </c:pt>
                <c:pt idx="32">
                  <c:v>853.11999999999989</c:v>
                </c:pt>
                <c:pt idx="33">
                  <c:v>360.34000000000003</c:v>
                </c:pt>
                <c:pt idx="34">
                  <c:v>980.44</c:v>
                </c:pt>
                <c:pt idx="35">
                  <c:v>1403.1299999999999</c:v>
                </c:pt>
                <c:pt idx="36">
                  <c:v>308.70999999999998</c:v>
                </c:pt>
                <c:pt idx="37">
                  <c:v>2797.7400000000002</c:v>
                </c:pt>
                <c:pt idx="38">
                  <c:v>363.90999999999997</c:v>
                </c:pt>
                <c:pt idx="39">
                  <c:v>382.8</c:v>
                </c:pt>
                <c:pt idx="40">
                  <c:v>624.17999999999984</c:v>
                </c:pt>
                <c:pt idx="41">
                  <c:v>192.98999999999998</c:v>
                </c:pt>
                <c:pt idx="42">
                  <c:v>220.48000000000002</c:v>
                </c:pt>
                <c:pt idx="43">
                  <c:v>135.91999999999999</c:v>
                </c:pt>
                <c:pt idx="44">
                  <c:v>340.57</c:v>
                </c:pt>
                <c:pt idx="45">
                  <c:v>219.78</c:v>
                </c:pt>
                <c:pt idx="46">
                  <c:v>411.78000000000003</c:v>
                </c:pt>
                <c:pt idx="47">
                  <c:v>184.65</c:v>
                </c:pt>
                <c:pt idx="48">
                  <c:v>566.86</c:v>
                </c:pt>
                <c:pt idx="49">
                  <c:v>203.74</c:v>
                </c:pt>
                <c:pt idx="50">
                  <c:v>269</c:v>
                </c:pt>
                <c:pt idx="51">
                  <c:v>1340.2199999999998</c:v>
                </c:pt>
                <c:pt idx="52">
                  <c:v>220.85999999999999</c:v>
                </c:pt>
                <c:pt idx="53">
                  <c:v>1091.9099999999999</c:v>
                </c:pt>
                <c:pt idx="54">
                  <c:v>624.16000000000008</c:v>
                </c:pt>
                <c:pt idx="55">
                  <c:v>1045.8100000000002</c:v>
                </c:pt>
                <c:pt idx="56">
                  <c:v>1438.8600000000001</c:v>
                </c:pt>
                <c:pt idx="57">
                  <c:v>1161.47</c:v>
                </c:pt>
                <c:pt idx="58">
                  <c:v>241.50000000000003</c:v>
                </c:pt>
                <c:pt idx="59">
                  <c:v>704.62</c:v>
                </c:pt>
                <c:pt idx="60">
                  <c:v>1457.37</c:v>
                </c:pt>
                <c:pt idx="61">
                  <c:v>223.55999999999997</c:v>
                </c:pt>
                <c:pt idx="62">
                  <c:v>141.29999999999998</c:v>
                </c:pt>
                <c:pt idx="63">
                  <c:v>183.31000000000003</c:v>
                </c:pt>
                <c:pt idx="64">
                  <c:v>428.22</c:v>
                </c:pt>
                <c:pt idx="65">
                  <c:v>250.21999999999997</c:v>
                </c:pt>
                <c:pt idx="66">
                  <c:v>249.14</c:v>
                </c:pt>
                <c:pt idx="67">
                  <c:v>824.68000000000006</c:v>
                </c:pt>
                <c:pt idx="68">
                  <c:v>238.7</c:v>
                </c:pt>
                <c:pt idx="69">
                  <c:v>340.44</c:v>
                </c:pt>
                <c:pt idx="70">
                  <c:v>418.12</c:v>
                </c:pt>
                <c:pt idx="71">
                  <c:v>111.05</c:v>
                </c:pt>
                <c:pt idx="72">
                  <c:v>224.48000000000005</c:v>
                </c:pt>
                <c:pt idx="73">
                  <c:v>184.39</c:v>
                </c:pt>
                <c:pt idx="74">
                  <c:v>195.42</c:v>
                </c:pt>
                <c:pt idx="75">
                  <c:v>1743.9800000000002</c:v>
                </c:pt>
                <c:pt idx="76">
                  <c:v>620.44000000000005</c:v>
                </c:pt>
                <c:pt idx="77">
                  <c:v>238.88</c:v>
                </c:pt>
                <c:pt idx="78">
                  <c:v>903.62</c:v>
                </c:pt>
                <c:pt idx="79">
                  <c:v>7030.4000000000005</c:v>
                </c:pt>
                <c:pt idx="80">
                  <c:v>459.28999999999996</c:v>
                </c:pt>
                <c:pt idx="81">
                  <c:v>428.85</c:v>
                </c:pt>
                <c:pt idx="82">
                  <c:v>127</c:v>
                </c:pt>
                <c:pt idx="83">
                  <c:v>567.93999999999994</c:v>
                </c:pt>
                <c:pt idx="84">
                  <c:v>195.64000000000001</c:v>
                </c:pt>
                <c:pt idx="85">
                  <c:v>766.87</c:v>
                </c:pt>
                <c:pt idx="86">
                  <c:v>198.60999999999999</c:v>
                </c:pt>
                <c:pt idx="87">
                  <c:v>292.91000000000003</c:v>
                </c:pt>
                <c:pt idx="88">
                  <c:v>335.09</c:v>
                </c:pt>
                <c:pt idx="89">
                  <c:v>426.96000000000009</c:v>
                </c:pt>
                <c:pt idx="90">
                  <c:v>858.53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'Letaba_2 prs'!$AB$2</c:f>
              <c:strCache>
                <c:ptCount val="1"/>
                <c:pt idx="0">
                  <c:v>PRS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'Letaba_2 nat'!$O$3:$O$93</c:f>
              <c:numCache>
                <c:formatCode>General</c:formatCode>
                <c:ptCount val="91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  <c:pt idx="85">
                  <c:v>2005</c:v>
                </c:pt>
                <c:pt idx="86">
                  <c:v>2006</c:v>
                </c:pt>
                <c:pt idx="87">
                  <c:v>2007</c:v>
                </c:pt>
                <c:pt idx="88">
                  <c:v>2008</c:v>
                </c:pt>
                <c:pt idx="89">
                  <c:v>2009</c:v>
                </c:pt>
                <c:pt idx="90">
                  <c:v>2010</c:v>
                </c:pt>
              </c:numCache>
            </c:numRef>
          </c:cat>
          <c:val>
            <c:numRef>
              <c:f>'Letaba_2 prs'!$AB$3:$AB$93</c:f>
              <c:numCache>
                <c:formatCode>0.000</c:formatCode>
                <c:ptCount val="91"/>
                <c:pt idx="0">
                  <c:v>483.77</c:v>
                </c:pt>
                <c:pt idx="1">
                  <c:v>94.53</c:v>
                </c:pt>
                <c:pt idx="2">
                  <c:v>1902.5299999999995</c:v>
                </c:pt>
                <c:pt idx="3">
                  <c:v>243.66000000000003</c:v>
                </c:pt>
                <c:pt idx="4">
                  <c:v>1598.6299999999999</c:v>
                </c:pt>
                <c:pt idx="5">
                  <c:v>53.169999999999987</c:v>
                </c:pt>
                <c:pt idx="6">
                  <c:v>18.589999999999996</c:v>
                </c:pt>
                <c:pt idx="7">
                  <c:v>73.3</c:v>
                </c:pt>
                <c:pt idx="8">
                  <c:v>78.320000000000007</c:v>
                </c:pt>
                <c:pt idx="9">
                  <c:v>141.57000000000002</c:v>
                </c:pt>
                <c:pt idx="10">
                  <c:v>338.42999999999995</c:v>
                </c:pt>
                <c:pt idx="11">
                  <c:v>18.64</c:v>
                </c:pt>
                <c:pt idx="12">
                  <c:v>175.40000000000003</c:v>
                </c:pt>
                <c:pt idx="13">
                  <c:v>355.60999999999996</c:v>
                </c:pt>
                <c:pt idx="14">
                  <c:v>40.85</c:v>
                </c:pt>
                <c:pt idx="15">
                  <c:v>64.98</c:v>
                </c:pt>
                <c:pt idx="16">
                  <c:v>852.2600000000001</c:v>
                </c:pt>
                <c:pt idx="17">
                  <c:v>113.58999999999999</c:v>
                </c:pt>
                <c:pt idx="18">
                  <c:v>1423.7699999999998</c:v>
                </c:pt>
                <c:pt idx="19">
                  <c:v>200.24</c:v>
                </c:pt>
                <c:pt idx="20">
                  <c:v>54.25</c:v>
                </c:pt>
                <c:pt idx="21">
                  <c:v>151.24</c:v>
                </c:pt>
                <c:pt idx="22">
                  <c:v>102.89</c:v>
                </c:pt>
                <c:pt idx="23">
                  <c:v>168.91000000000003</c:v>
                </c:pt>
                <c:pt idx="24">
                  <c:v>76.599999999999994</c:v>
                </c:pt>
                <c:pt idx="25">
                  <c:v>373.65999999999991</c:v>
                </c:pt>
                <c:pt idx="26">
                  <c:v>18.61</c:v>
                </c:pt>
                <c:pt idx="27">
                  <c:v>900.29</c:v>
                </c:pt>
                <c:pt idx="28">
                  <c:v>146.90000000000006</c:v>
                </c:pt>
                <c:pt idx="29">
                  <c:v>77.289999999999992</c:v>
                </c:pt>
                <c:pt idx="30">
                  <c:v>77.259999999999991</c:v>
                </c:pt>
                <c:pt idx="31">
                  <c:v>19.759999999999998</c:v>
                </c:pt>
                <c:pt idx="32">
                  <c:v>414.41999999999996</c:v>
                </c:pt>
                <c:pt idx="33">
                  <c:v>150.88000000000002</c:v>
                </c:pt>
                <c:pt idx="34">
                  <c:v>511.36999999999995</c:v>
                </c:pt>
                <c:pt idx="35">
                  <c:v>973.58999999999992</c:v>
                </c:pt>
                <c:pt idx="36">
                  <c:v>60.669999999999995</c:v>
                </c:pt>
                <c:pt idx="37">
                  <c:v>2324.1800000000003</c:v>
                </c:pt>
                <c:pt idx="38">
                  <c:v>183.42000000000004</c:v>
                </c:pt>
                <c:pt idx="39">
                  <c:v>125.92999999999999</c:v>
                </c:pt>
                <c:pt idx="40">
                  <c:v>434.90999999999997</c:v>
                </c:pt>
                <c:pt idx="41">
                  <c:v>22.92</c:v>
                </c:pt>
                <c:pt idx="42">
                  <c:v>29.889999999999993</c:v>
                </c:pt>
                <c:pt idx="43">
                  <c:v>18.559999999999999</c:v>
                </c:pt>
                <c:pt idx="44">
                  <c:v>115.47999999999999</c:v>
                </c:pt>
                <c:pt idx="45">
                  <c:v>52.279999999999994</c:v>
                </c:pt>
                <c:pt idx="46">
                  <c:v>322.52999999999992</c:v>
                </c:pt>
                <c:pt idx="47">
                  <c:v>18.559999999999999</c:v>
                </c:pt>
                <c:pt idx="48">
                  <c:v>256.27000000000004</c:v>
                </c:pt>
                <c:pt idx="49">
                  <c:v>21.58</c:v>
                </c:pt>
                <c:pt idx="50">
                  <c:v>43.64</c:v>
                </c:pt>
                <c:pt idx="51">
                  <c:v>812.69000000000017</c:v>
                </c:pt>
                <c:pt idx="52">
                  <c:v>21.189999999999998</c:v>
                </c:pt>
                <c:pt idx="53">
                  <c:v>722.18000000000006</c:v>
                </c:pt>
                <c:pt idx="54">
                  <c:v>348.96000000000004</c:v>
                </c:pt>
                <c:pt idx="55">
                  <c:v>734.19000000000017</c:v>
                </c:pt>
                <c:pt idx="56">
                  <c:v>765.68</c:v>
                </c:pt>
                <c:pt idx="57">
                  <c:v>825.84000000000015</c:v>
                </c:pt>
                <c:pt idx="58">
                  <c:v>18.619999999999997</c:v>
                </c:pt>
                <c:pt idx="59">
                  <c:v>429.15999999999991</c:v>
                </c:pt>
                <c:pt idx="60">
                  <c:v>911.54</c:v>
                </c:pt>
                <c:pt idx="61">
                  <c:v>27.29</c:v>
                </c:pt>
                <c:pt idx="62">
                  <c:v>18.600000000000001</c:v>
                </c:pt>
                <c:pt idx="63">
                  <c:v>19.230000000000004</c:v>
                </c:pt>
                <c:pt idx="64">
                  <c:v>131.15000000000003</c:v>
                </c:pt>
                <c:pt idx="65">
                  <c:v>37.859999999999992</c:v>
                </c:pt>
                <c:pt idx="66">
                  <c:v>19.990000000000002</c:v>
                </c:pt>
                <c:pt idx="67">
                  <c:v>332.61999999999995</c:v>
                </c:pt>
                <c:pt idx="68">
                  <c:v>25.259999999999998</c:v>
                </c:pt>
                <c:pt idx="69">
                  <c:v>74.52</c:v>
                </c:pt>
                <c:pt idx="70">
                  <c:v>193.66000000000005</c:v>
                </c:pt>
                <c:pt idx="71">
                  <c:v>18.509999999999998</c:v>
                </c:pt>
                <c:pt idx="72">
                  <c:v>53.43</c:v>
                </c:pt>
                <c:pt idx="73">
                  <c:v>21.619999999999997</c:v>
                </c:pt>
                <c:pt idx="74">
                  <c:v>22.259999999999998</c:v>
                </c:pt>
                <c:pt idx="75">
                  <c:v>922.2</c:v>
                </c:pt>
                <c:pt idx="76">
                  <c:v>361.77999999999992</c:v>
                </c:pt>
                <c:pt idx="77">
                  <c:v>59.019999999999996</c:v>
                </c:pt>
                <c:pt idx="78">
                  <c:v>712.13000000000022</c:v>
                </c:pt>
                <c:pt idx="79">
                  <c:v>7011.04</c:v>
                </c:pt>
                <c:pt idx="80">
                  <c:v>310.11999999999989</c:v>
                </c:pt>
                <c:pt idx="81">
                  <c:v>181.24000000000004</c:v>
                </c:pt>
                <c:pt idx="82">
                  <c:v>20.129999999999995</c:v>
                </c:pt>
                <c:pt idx="83">
                  <c:v>251.68000000000006</c:v>
                </c:pt>
                <c:pt idx="84">
                  <c:v>20.350000000000001</c:v>
                </c:pt>
                <c:pt idx="85">
                  <c:v>258.98</c:v>
                </c:pt>
                <c:pt idx="86">
                  <c:v>24.11</c:v>
                </c:pt>
                <c:pt idx="87">
                  <c:v>58.239999999999995</c:v>
                </c:pt>
                <c:pt idx="88">
                  <c:v>46.17</c:v>
                </c:pt>
                <c:pt idx="89">
                  <c:v>171.41</c:v>
                </c:pt>
                <c:pt idx="90">
                  <c:v>212.42000000000004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852128"/>
        <c:axId val="448852520"/>
        <c:extLst/>
      </c:lineChart>
      <c:catAx>
        <c:axId val="44885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52520"/>
        <c:crosses val="autoZero"/>
        <c:auto val="1"/>
        <c:lblAlgn val="ctr"/>
        <c:lblOffset val="100"/>
        <c:noMultiLvlLbl val="0"/>
      </c:catAx>
      <c:valAx>
        <c:axId val="44885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Flows (MCM)</a:t>
                </a:r>
              </a:p>
            </c:rich>
          </c:tx>
          <c:layout>
            <c:manualLayout>
              <c:xMode val="edge"/>
              <c:yMode val="edge"/>
              <c:x val="1.5151515151515152E-2"/>
              <c:y val="0.422445745403743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5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Letaba (Lim_EF22)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'Letaba_1 graphs'!$A$5</c:f>
              <c:strCache>
                <c:ptCount val="1"/>
                <c:pt idx="0">
                  <c:v>NAT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'Letaba_1 graphs'!$B$4:$M$4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'Letaba_1 graphs'!$B$5:$M$5</c:f>
              <c:numCache>
                <c:formatCode>0.000</c:formatCode>
                <c:ptCount val="12"/>
                <c:pt idx="0">
                  <c:v>3.9173470065047122</c:v>
                </c:pt>
                <c:pt idx="1">
                  <c:v>6.4256258573388205</c:v>
                </c:pt>
                <c:pt idx="2">
                  <c:v>11.911008230452671</c:v>
                </c:pt>
                <c:pt idx="3">
                  <c:v>23.99064947564051</c:v>
                </c:pt>
                <c:pt idx="4">
                  <c:v>44.996585818857206</c:v>
                </c:pt>
                <c:pt idx="5">
                  <c:v>33.204110248241065</c:v>
                </c:pt>
                <c:pt idx="6">
                  <c:v>17.271004801097394</c:v>
                </c:pt>
                <c:pt idx="7">
                  <c:v>8.4266311562458505</c:v>
                </c:pt>
                <c:pt idx="8">
                  <c:v>6.2332818930041176</c:v>
                </c:pt>
                <c:pt idx="9">
                  <c:v>5.1148280897384844</c:v>
                </c:pt>
                <c:pt idx="10">
                  <c:v>4.4356912916500715</c:v>
                </c:pt>
                <c:pt idx="11">
                  <c:v>4.0060871056241432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'Letaba_1 graphs'!$A$6</c:f>
              <c:strCache>
                <c:ptCount val="1"/>
                <c:pt idx="0">
                  <c:v>BF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'Letaba_1 graphs'!$B$4:$M$4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'Letaba_1 graphs'!$B$6:$M$6</c:f>
              <c:numCache>
                <c:formatCode>0.000</c:formatCode>
                <c:ptCount val="12"/>
                <c:pt idx="0">
                  <c:v>3.5943292558486957</c:v>
                </c:pt>
                <c:pt idx="1">
                  <c:v>3.9058305408687723</c:v>
                </c:pt>
                <c:pt idx="2">
                  <c:v>4.7616286339783755</c:v>
                </c:pt>
                <c:pt idx="3">
                  <c:v>6.7161609237079301</c:v>
                </c:pt>
                <c:pt idx="4">
                  <c:v>10.252411783930675</c:v>
                </c:pt>
                <c:pt idx="5">
                  <c:v>9.9703290307178811</c:v>
                </c:pt>
                <c:pt idx="6">
                  <c:v>8.6375123039335104</c:v>
                </c:pt>
                <c:pt idx="7">
                  <c:v>6.7262676633271186</c:v>
                </c:pt>
                <c:pt idx="8">
                  <c:v>5.8218821578331639</c:v>
                </c:pt>
                <c:pt idx="9">
                  <c:v>5.022957508786944</c:v>
                </c:pt>
                <c:pt idx="10">
                  <c:v>4.3820659890111102</c:v>
                </c:pt>
                <c:pt idx="11">
                  <c:v>3.9291106228212316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'Letaba_1 graphs'!$A$8</c:f>
              <c:strCache>
                <c:ptCount val="1"/>
                <c:pt idx="0">
                  <c:v>PRS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'Letaba_1 graphs'!$B$8:$M$8</c:f>
              <c:numCache>
                <c:formatCode>0.000</c:formatCode>
                <c:ptCount val="12"/>
                <c:pt idx="0">
                  <c:v>9.1845878136200654E-2</c:v>
                </c:pt>
                <c:pt idx="1">
                  <c:v>0.42686899862825778</c:v>
                </c:pt>
                <c:pt idx="2">
                  <c:v>3.1599296429045522</c:v>
                </c:pt>
                <c:pt idx="3">
                  <c:v>11.540015598035307</c:v>
                </c:pt>
                <c:pt idx="4">
                  <c:v>25.335090498561492</c:v>
                </c:pt>
                <c:pt idx="5">
                  <c:v>22.314192552767825</c:v>
                </c:pt>
                <c:pt idx="6">
                  <c:v>8.9760373799725652</c:v>
                </c:pt>
                <c:pt idx="7">
                  <c:v>1.9232460507102078</c:v>
                </c:pt>
                <c:pt idx="8">
                  <c:v>0.94345850480109761</c:v>
                </c:pt>
                <c:pt idx="9">
                  <c:v>0.98640979689366715</c:v>
                </c:pt>
                <c:pt idx="10">
                  <c:v>5.3099694676755613E-2</c:v>
                </c:pt>
                <c:pt idx="11">
                  <c:v>4.6124828532235942E-2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584616"/>
        <c:axId val="550586968"/>
        <c:extLst>
          <c:ext xmlns:c15="http://schemas.microsoft.com/office/drawing/2012/chart" uri="{02D57815-91ED-43cb-92C2-25804820EDAC}">
            <c15:filteredLine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'Letaba_1 graphs'!$A$7</c15:sqref>
                        </c15:formulaRef>
                      </c:ext>
                    </c:extLst>
                    <c:strCache>
                      <c:ptCount val="1"/>
                      <c:pt idx="0">
                        <c:v>Median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'Letaba_1 graphs'!$B$7:$M$7</c15:sqref>
                        </c15:formulaRef>
                      </c:ext>
                    </c:extLst>
                    <c:numCache>
                      <c:formatCode>0.000</c:formatCode>
                      <c:ptCount val="12"/>
                      <c:pt idx="0">
                        <c:v>3.7503733572281961</c:v>
                      </c:pt>
                      <c:pt idx="1">
                        <c:v>5.3375771604938267</c:v>
                      </c:pt>
                      <c:pt idx="2">
                        <c:v>8.9941756272401427</c:v>
                      </c:pt>
                      <c:pt idx="3">
                        <c:v>12.837888291517324</c:v>
                      </c:pt>
                      <c:pt idx="4">
                        <c:v>17.158308751229104</c:v>
                      </c:pt>
                      <c:pt idx="5">
                        <c:v>15.305779569892472</c:v>
                      </c:pt>
                      <c:pt idx="6">
                        <c:v>11.651234567901234</c:v>
                      </c:pt>
                      <c:pt idx="7">
                        <c:v>7.5791517323775386</c:v>
                      </c:pt>
                      <c:pt idx="8">
                        <c:v>6.190200617283951</c:v>
                      </c:pt>
                      <c:pt idx="9">
                        <c:v>5.1243279569892461</c:v>
                      </c:pt>
                      <c:pt idx="10">
                        <c:v>4.6146953405017914</c:v>
                      </c:pt>
                      <c:pt idx="11">
                        <c:v>4.0817901234567895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50584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86968"/>
        <c:crosses val="autoZero"/>
        <c:auto val="1"/>
        <c:lblAlgn val="ctr"/>
        <c:lblOffset val="100"/>
        <c:noMultiLvlLbl val="0"/>
      </c:catAx>
      <c:valAx>
        <c:axId val="55058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Flows (m</a:t>
                </a:r>
                <a:r>
                  <a:rPr lang="en-US" baseline="30000"/>
                  <a:t>3</a:t>
                </a:r>
                <a:r>
                  <a:rPr lang="en-US"/>
                  <a:t>/s)</a:t>
                </a:r>
              </a:p>
            </c:rich>
          </c:tx>
          <c:layout>
            <c:manualLayout>
              <c:xMode val="edge"/>
              <c:yMode val="edge"/>
              <c:x val="1.5151515151515152E-2"/>
              <c:y val="0.422445745403743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84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Letaba (Lim_EF22) - Oct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'Letaba_1 graphs'!$B$31</c:f>
              <c:strCache>
                <c:ptCount val="1"/>
                <c:pt idx="0">
                  <c:v>NAT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'Letaba_1 graphs'!$A$32:$A$48</c:f>
              <c:numCache>
                <c:formatCode>General</c:formatCode>
                <c:ptCount val="1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99</c:v>
                </c:pt>
                <c:pt idx="16">
                  <c:v>99.9</c:v>
                </c:pt>
              </c:numCache>
            </c:numRef>
          </c:cat>
          <c:val>
            <c:numRef>
              <c:f>'Letaba_1 graphs'!$B$32:$B$48</c:f>
              <c:numCache>
                <c:formatCode>0.000</c:formatCode>
                <c:ptCount val="17"/>
                <c:pt idx="0">
                  <c:v>8.4010117980884118</c:v>
                </c:pt>
                <c:pt idx="1">
                  <c:v>7.6324298088410982</c:v>
                </c:pt>
                <c:pt idx="2">
                  <c:v>6.4618802270011937</c:v>
                </c:pt>
                <c:pt idx="3">
                  <c:v>6.1350059737156508</c:v>
                </c:pt>
                <c:pt idx="4">
                  <c:v>5.2964456391875743</c:v>
                </c:pt>
                <c:pt idx="5">
                  <c:v>4.9649044205495807</c:v>
                </c:pt>
                <c:pt idx="6">
                  <c:v>4.5896804062126639</c:v>
                </c:pt>
                <c:pt idx="7">
                  <c:v>4.2144563918757463</c:v>
                </c:pt>
                <c:pt idx="8">
                  <c:v>3.7503733572281961</c:v>
                </c:pt>
                <c:pt idx="9">
                  <c:v>3.4109916367980881</c:v>
                </c:pt>
                <c:pt idx="10">
                  <c:v>2.8923984468339308</c:v>
                </c:pt>
                <c:pt idx="11">
                  <c:v>2.6067801672640383</c:v>
                </c:pt>
                <c:pt idx="12">
                  <c:v>2.4419429510155313</c:v>
                </c:pt>
                <c:pt idx="13">
                  <c:v>2.2871863799283152</c:v>
                </c:pt>
                <c:pt idx="14">
                  <c:v>2.0054883512544803</c:v>
                </c:pt>
                <c:pt idx="15">
                  <c:v>1.5735140382317798</c:v>
                </c:pt>
                <c:pt idx="16">
                  <c:v>1.2595019414575865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'Letaba_1 graphs'!$D$31</c:f>
              <c:strCache>
                <c:ptCount val="1"/>
                <c:pt idx="0">
                  <c:v>BF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'Letaba_1 graphs'!$A$32:$A$48</c:f>
              <c:numCache>
                <c:formatCode>General</c:formatCode>
                <c:ptCount val="1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99</c:v>
                </c:pt>
                <c:pt idx="16">
                  <c:v>99.9</c:v>
                </c:pt>
              </c:numCache>
            </c:numRef>
          </c:cat>
          <c:val>
            <c:numRef>
              <c:f>'Letaba_1 graphs'!$D$32:$D$48</c:f>
              <c:numCache>
                <c:formatCode>0.000</c:formatCode>
                <c:ptCount val="17"/>
                <c:pt idx="0">
                  <c:v>6.3153001792114685</c:v>
                </c:pt>
                <c:pt idx="1">
                  <c:v>6.1973566308243706</c:v>
                </c:pt>
                <c:pt idx="2">
                  <c:v>5.4259886499402619</c:v>
                </c:pt>
                <c:pt idx="3">
                  <c:v>5.1994160812425321</c:v>
                </c:pt>
                <c:pt idx="4">
                  <c:v>4.7968597172441267</c:v>
                </c:pt>
                <c:pt idx="5">
                  <c:v>4.6722700119474316</c:v>
                </c:pt>
                <c:pt idx="6">
                  <c:v>4.2749402628434883</c:v>
                </c:pt>
                <c:pt idx="7">
                  <c:v>3.7933094384707284</c:v>
                </c:pt>
                <c:pt idx="8">
                  <c:v>3.5730286738351253</c:v>
                </c:pt>
                <c:pt idx="9">
                  <c:v>3.1727273994424525</c:v>
                </c:pt>
                <c:pt idx="10">
                  <c:v>2.8636499402628433</c:v>
                </c:pt>
                <c:pt idx="11">
                  <c:v>2.5948327359617682</c:v>
                </c:pt>
                <c:pt idx="12">
                  <c:v>2.3556300278773392</c:v>
                </c:pt>
                <c:pt idx="13">
                  <c:v>2.1953405017921148</c:v>
                </c:pt>
                <c:pt idx="14">
                  <c:v>1.8928016726403822</c:v>
                </c:pt>
                <c:pt idx="15">
                  <c:v>1.5471729988052567</c:v>
                </c:pt>
                <c:pt idx="16">
                  <c:v>1.2568678375149342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'Letaba_1 graphs'!$C$31</c:f>
              <c:strCache>
                <c:ptCount val="1"/>
                <c:pt idx="0">
                  <c:v>PRS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'Letaba_1 graphs'!$C$32:$C$48</c:f>
              <c:numCache>
                <c:formatCode>0.000</c:formatCode>
                <c:ptCount val="17"/>
                <c:pt idx="0">
                  <c:v>1.0113687275985663</c:v>
                </c:pt>
                <c:pt idx="1">
                  <c:v>0.90669802867383509</c:v>
                </c:pt>
                <c:pt idx="2">
                  <c:v>0.43888142174432432</c:v>
                </c:pt>
                <c:pt idx="3">
                  <c:v>8.4005376344086488E-2</c:v>
                </c:pt>
                <c:pt idx="4">
                  <c:v>6.5897550776583019E-2</c:v>
                </c:pt>
                <c:pt idx="5">
                  <c:v>6.347072879330945E-2</c:v>
                </c:pt>
                <c:pt idx="6">
                  <c:v>5.2270011947431305E-2</c:v>
                </c:pt>
                <c:pt idx="7">
                  <c:v>4.4802867383512544E-2</c:v>
                </c:pt>
                <c:pt idx="8">
                  <c:v>4.1069295101553167E-2</c:v>
                </c:pt>
                <c:pt idx="9">
                  <c:v>3.733572281959379E-2</c:v>
                </c:pt>
                <c:pt idx="10">
                  <c:v>3.3602150537634413E-2</c:v>
                </c:pt>
                <c:pt idx="11">
                  <c:v>2.986857825567503E-2</c:v>
                </c:pt>
                <c:pt idx="12">
                  <c:v>2.7441756272401432E-2</c:v>
                </c:pt>
                <c:pt idx="13">
                  <c:v>2.6135005973715653E-2</c:v>
                </c:pt>
                <c:pt idx="14">
                  <c:v>2.2401433691756272E-2</c:v>
                </c:pt>
                <c:pt idx="15">
                  <c:v>1.7435782556750302E-2</c:v>
                </c:pt>
                <c:pt idx="16">
                  <c:v>8.4640083632019116E-3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582656"/>
        <c:axId val="550588536"/>
      </c:lineChart>
      <c:catAx>
        <c:axId val="55058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Percentiles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88536"/>
        <c:crosses val="autoZero"/>
        <c:auto val="1"/>
        <c:lblAlgn val="ctr"/>
        <c:lblOffset val="100"/>
        <c:noMultiLvlLbl val="0"/>
      </c:catAx>
      <c:valAx>
        <c:axId val="55058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Flows (m</a:t>
                </a:r>
                <a:r>
                  <a:rPr lang="en-US" baseline="30000"/>
                  <a:t>3</a:t>
                </a:r>
                <a:r>
                  <a:rPr lang="en-US"/>
                  <a:t>/s)</a:t>
                </a:r>
              </a:p>
            </c:rich>
          </c:tx>
          <c:layout>
            <c:manualLayout>
              <c:xMode val="edge"/>
              <c:yMode val="edge"/>
              <c:x val="1.1737089201877934E-2"/>
              <c:y val="0.41066620487783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8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Letaba (Lim_EF22) - Feb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'Letaba_1 graphs'!$B$51</c:f>
              <c:strCache>
                <c:ptCount val="1"/>
                <c:pt idx="0">
                  <c:v>NAT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'Letaba_1 graphs'!$A$52:$A$68</c:f>
              <c:numCache>
                <c:formatCode>General</c:formatCode>
                <c:ptCount val="1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99</c:v>
                </c:pt>
                <c:pt idx="16">
                  <c:v>99.9</c:v>
                </c:pt>
              </c:numCache>
            </c:numRef>
          </c:cat>
          <c:val>
            <c:numRef>
              <c:f>'Letaba_1 graphs'!$B$52:$B$68</c:f>
              <c:numCache>
                <c:formatCode>0.000</c:formatCode>
                <c:ptCount val="17"/>
                <c:pt idx="0">
                  <c:v>593.34200262209151</c:v>
                </c:pt>
                <c:pt idx="1">
                  <c:v>340.79465748934757</c:v>
                </c:pt>
                <c:pt idx="2">
                  <c:v>143.65228613569317</c:v>
                </c:pt>
                <c:pt idx="3">
                  <c:v>110.89192068174376</c:v>
                </c:pt>
                <c:pt idx="4">
                  <c:v>84.543797115699604</c:v>
                </c:pt>
                <c:pt idx="5">
                  <c:v>55.756309406751889</c:v>
                </c:pt>
                <c:pt idx="6">
                  <c:v>36.151671583087499</c:v>
                </c:pt>
                <c:pt idx="7">
                  <c:v>22.595870206489671</c:v>
                </c:pt>
                <c:pt idx="8">
                  <c:v>17.158308751229104</c:v>
                </c:pt>
                <c:pt idx="9">
                  <c:v>12.920353982300886</c:v>
                </c:pt>
                <c:pt idx="10">
                  <c:v>9.9299410029498532</c:v>
                </c:pt>
                <c:pt idx="11">
                  <c:v>7.7908882333661094</c:v>
                </c:pt>
                <c:pt idx="12">
                  <c:v>7.3055965257292685</c:v>
                </c:pt>
                <c:pt idx="13">
                  <c:v>6.4859882005899703</c:v>
                </c:pt>
                <c:pt idx="14">
                  <c:v>4.6097590953785641</c:v>
                </c:pt>
                <c:pt idx="15">
                  <c:v>3.4282202556538839</c:v>
                </c:pt>
                <c:pt idx="16">
                  <c:v>3.1525565388397245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'Letaba_1 graphs'!$D$51</c:f>
              <c:strCache>
                <c:ptCount val="1"/>
                <c:pt idx="0">
                  <c:v>BF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'Letaba_1 graphs'!$A$52:$A$68</c:f>
              <c:numCache>
                <c:formatCode>General</c:formatCode>
                <c:ptCount val="1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99</c:v>
                </c:pt>
                <c:pt idx="16">
                  <c:v>99.9</c:v>
                </c:pt>
              </c:numCache>
            </c:numRef>
          </c:cat>
          <c:val>
            <c:numRef>
              <c:f>'Letaba_1 graphs'!$D$52:$D$68</c:f>
              <c:numCache>
                <c:formatCode>0.000</c:formatCode>
                <c:ptCount val="17"/>
                <c:pt idx="0">
                  <c:v>87.532076152992175</c:v>
                </c:pt>
                <c:pt idx="1">
                  <c:v>52.728780480201891</c:v>
                </c:pt>
                <c:pt idx="2">
                  <c:v>28.211390249702575</c:v>
                </c:pt>
                <c:pt idx="3">
                  <c:v>22.838499945641544</c:v>
                </c:pt>
                <c:pt idx="4">
                  <c:v>15.58787866988952</c:v>
                </c:pt>
                <c:pt idx="5">
                  <c:v>12.928261469696963</c:v>
                </c:pt>
                <c:pt idx="6">
                  <c:v>8.7894329284428778</c:v>
                </c:pt>
                <c:pt idx="7">
                  <c:v>7.2581162394431242</c:v>
                </c:pt>
                <c:pt idx="8">
                  <c:v>6.2066788519803548</c:v>
                </c:pt>
                <c:pt idx="9">
                  <c:v>5.6770407865718475</c:v>
                </c:pt>
                <c:pt idx="10">
                  <c:v>4.9169238716031343</c:v>
                </c:pt>
                <c:pt idx="11">
                  <c:v>4.6397661634176854</c:v>
                </c:pt>
                <c:pt idx="12">
                  <c:v>3.8797694612010449</c:v>
                </c:pt>
                <c:pt idx="13">
                  <c:v>3.5521905533941309</c:v>
                </c:pt>
                <c:pt idx="14">
                  <c:v>3.2436725755571216</c:v>
                </c:pt>
                <c:pt idx="15">
                  <c:v>2.3062902471902813</c:v>
                </c:pt>
                <c:pt idx="16">
                  <c:v>2.2898247961515152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'Letaba_1 graphs'!$C$51</c:f>
              <c:strCache>
                <c:ptCount val="1"/>
                <c:pt idx="0">
                  <c:v>PRS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'Letaba_1 graphs'!$C$52:$C$68</c:f>
              <c:numCache>
                <c:formatCode>0.000</c:formatCode>
                <c:ptCount val="17"/>
                <c:pt idx="0">
                  <c:v>492.4056415929208</c:v>
                </c:pt>
                <c:pt idx="1">
                  <c:v>192.19800884955728</c:v>
                </c:pt>
                <c:pt idx="2">
                  <c:v>112.35373647984265</c:v>
                </c:pt>
                <c:pt idx="3">
                  <c:v>74.067928548017093</c:v>
                </c:pt>
                <c:pt idx="4">
                  <c:v>44.510406424123182</c:v>
                </c:pt>
                <c:pt idx="5">
                  <c:v>36.631432317273024</c:v>
                </c:pt>
                <c:pt idx="6">
                  <c:v>12.007128810226153</c:v>
                </c:pt>
                <c:pt idx="7">
                  <c:v>5.9111766633890506</c:v>
                </c:pt>
                <c:pt idx="8">
                  <c:v>4.2076368403802036</c:v>
                </c:pt>
                <c:pt idx="9">
                  <c:v>2.5286791215994757</c:v>
                </c:pt>
                <c:pt idx="10">
                  <c:v>1.5658800393313668</c:v>
                </c:pt>
                <c:pt idx="11">
                  <c:v>0.38511963290724344</c:v>
                </c:pt>
                <c:pt idx="12">
                  <c:v>0.2025975090134382</c:v>
                </c:pt>
                <c:pt idx="13">
                  <c:v>6.1455260570304822E-2</c:v>
                </c:pt>
                <c:pt idx="14">
                  <c:v>3.4619796787938382E-2</c:v>
                </c:pt>
                <c:pt idx="15">
                  <c:v>2.8228449688626679E-2</c:v>
                </c:pt>
                <c:pt idx="16">
                  <c:v>2.4946738774172403E-2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588144"/>
        <c:axId val="541939144"/>
      </c:lineChart>
      <c:catAx>
        <c:axId val="55058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Percentiles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39144"/>
        <c:crosses val="autoZero"/>
        <c:auto val="1"/>
        <c:lblAlgn val="ctr"/>
        <c:lblOffset val="100"/>
        <c:noMultiLvlLbl val="0"/>
      </c:catAx>
      <c:valAx>
        <c:axId val="54193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Flows (m</a:t>
                </a:r>
                <a:r>
                  <a:rPr lang="en-US" baseline="30000"/>
                  <a:t>3</a:t>
                </a:r>
                <a:r>
                  <a:rPr lang="en-US"/>
                  <a:t>/s)</a:t>
                </a:r>
              </a:p>
            </c:rich>
          </c:tx>
          <c:layout>
            <c:manualLayout>
              <c:xMode val="edge"/>
              <c:yMode val="edge"/>
              <c:x val="1.1737089201877934E-2"/>
              <c:y val="0.41066620487783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8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Letaba_1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'Letaba_1 nat'!$AB$2</c:f>
              <c:strCache>
                <c:ptCount val="1"/>
                <c:pt idx="0">
                  <c:v>NAT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'[1]Olifants_1 nat'!$O$3:$O$87</c:f>
              <c:numCache>
                <c:formatCode>General</c:formatCode>
                <c:ptCount val="85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</c:numCache>
            </c:numRef>
          </c:cat>
          <c:val>
            <c:numRef>
              <c:f>'Letaba_1 nat'!$AB$3:$AB$92</c:f>
              <c:numCache>
                <c:formatCode>0.000</c:formatCode>
                <c:ptCount val="90"/>
                <c:pt idx="0">
                  <c:v>490.10000000000008</c:v>
                </c:pt>
                <c:pt idx="1">
                  <c:v>256.08000000000004</c:v>
                </c:pt>
                <c:pt idx="2">
                  <c:v>1487.9899999999998</c:v>
                </c:pt>
                <c:pt idx="3">
                  <c:v>344.93000000000006</c:v>
                </c:pt>
                <c:pt idx="4">
                  <c:v>1419.2</c:v>
                </c:pt>
                <c:pt idx="5">
                  <c:v>203.77999999999997</c:v>
                </c:pt>
                <c:pt idx="6">
                  <c:v>136.05000000000001</c:v>
                </c:pt>
                <c:pt idx="7">
                  <c:v>276.12000000000006</c:v>
                </c:pt>
                <c:pt idx="8">
                  <c:v>322.86</c:v>
                </c:pt>
                <c:pt idx="9">
                  <c:v>333.91</c:v>
                </c:pt>
                <c:pt idx="10">
                  <c:v>479.13</c:v>
                </c:pt>
                <c:pt idx="11">
                  <c:v>200.4</c:v>
                </c:pt>
                <c:pt idx="12">
                  <c:v>326.35000000000002</c:v>
                </c:pt>
                <c:pt idx="13">
                  <c:v>454.60999999999996</c:v>
                </c:pt>
                <c:pt idx="14">
                  <c:v>221.04999999999998</c:v>
                </c:pt>
                <c:pt idx="15">
                  <c:v>235.14000000000001</c:v>
                </c:pt>
                <c:pt idx="16">
                  <c:v>991.53</c:v>
                </c:pt>
                <c:pt idx="17">
                  <c:v>319.39999999999998</c:v>
                </c:pt>
                <c:pt idx="18">
                  <c:v>1166.3499999999997</c:v>
                </c:pt>
                <c:pt idx="19">
                  <c:v>388.46</c:v>
                </c:pt>
                <c:pt idx="20">
                  <c:v>213.42</c:v>
                </c:pt>
                <c:pt idx="21">
                  <c:v>296.53999999999996</c:v>
                </c:pt>
                <c:pt idx="22">
                  <c:v>337.09999999999997</c:v>
                </c:pt>
                <c:pt idx="23">
                  <c:v>323.35000000000008</c:v>
                </c:pt>
                <c:pt idx="24">
                  <c:v>270.51</c:v>
                </c:pt>
                <c:pt idx="25">
                  <c:v>495.60000000000008</c:v>
                </c:pt>
                <c:pt idx="26">
                  <c:v>169.26</c:v>
                </c:pt>
                <c:pt idx="27">
                  <c:v>604.77</c:v>
                </c:pt>
                <c:pt idx="28">
                  <c:v>276.32000000000005</c:v>
                </c:pt>
                <c:pt idx="29">
                  <c:v>288.71999999999997</c:v>
                </c:pt>
                <c:pt idx="30">
                  <c:v>273.28000000000003</c:v>
                </c:pt>
                <c:pt idx="31">
                  <c:v>132.76999999999998</c:v>
                </c:pt>
                <c:pt idx="32">
                  <c:v>552.86</c:v>
                </c:pt>
                <c:pt idx="33">
                  <c:v>348.50999999999988</c:v>
                </c:pt>
                <c:pt idx="34">
                  <c:v>744.62</c:v>
                </c:pt>
                <c:pt idx="35">
                  <c:v>893.32999999999993</c:v>
                </c:pt>
                <c:pt idx="36">
                  <c:v>242.70999999999998</c:v>
                </c:pt>
                <c:pt idx="37">
                  <c:v>1080.53</c:v>
                </c:pt>
                <c:pt idx="38">
                  <c:v>321.33</c:v>
                </c:pt>
                <c:pt idx="39">
                  <c:v>315.87999999999994</c:v>
                </c:pt>
                <c:pt idx="40">
                  <c:v>581.18999999999994</c:v>
                </c:pt>
                <c:pt idx="41">
                  <c:v>151.41</c:v>
                </c:pt>
                <c:pt idx="42">
                  <c:v>195.04000000000002</c:v>
                </c:pt>
                <c:pt idx="43">
                  <c:v>127.99000000000001</c:v>
                </c:pt>
                <c:pt idx="44">
                  <c:v>341.88999999999993</c:v>
                </c:pt>
                <c:pt idx="45">
                  <c:v>215.14999999999998</c:v>
                </c:pt>
                <c:pt idx="46">
                  <c:v>559.61</c:v>
                </c:pt>
                <c:pt idx="47">
                  <c:v>150.07999999999998</c:v>
                </c:pt>
                <c:pt idx="48">
                  <c:v>401.15999999999991</c:v>
                </c:pt>
                <c:pt idx="49">
                  <c:v>155.42000000000002</c:v>
                </c:pt>
                <c:pt idx="50">
                  <c:v>224.02</c:v>
                </c:pt>
                <c:pt idx="51">
                  <c:v>1045.7900000000002</c:v>
                </c:pt>
                <c:pt idx="52">
                  <c:v>169.60000000000002</c:v>
                </c:pt>
                <c:pt idx="53">
                  <c:v>901.06999999999982</c:v>
                </c:pt>
                <c:pt idx="54">
                  <c:v>489.75</c:v>
                </c:pt>
                <c:pt idx="55">
                  <c:v>793.2199999999998</c:v>
                </c:pt>
                <c:pt idx="56">
                  <c:v>565.59999999999991</c:v>
                </c:pt>
                <c:pt idx="57">
                  <c:v>656.15</c:v>
                </c:pt>
                <c:pt idx="58">
                  <c:v>199.82999999999998</c:v>
                </c:pt>
                <c:pt idx="59">
                  <c:v>606.92999999999995</c:v>
                </c:pt>
                <c:pt idx="60">
                  <c:v>926.21</c:v>
                </c:pt>
                <c:pt idx="61">
                  <c:v>152.47000000000003</c:v>
                </c:pt>
                <c:pt idx="62">
                  <c:v>95.340000000000018</c:v>
                </c:pt>
                <c:pt idx="63">
                  <c:v>156.02000000000001</c:v>
                </c:pt>
                <c:pt idx="64">
                  <c:v>298.16999999999996</c:v>
                </c:pt>
                <c:pt idx="65">
                  <c:v>243.87</c:v>
                </c:pt>
                <c:pt idx="66">
                  <c:v>228.04000000000002</c:v>
                </c:pt>
                <c:pt idx="67">
                  <c:v>617.65</c:v>
                </c:pt>
                <c:pt idx="68">
                  <c:v>201.1</c:v>
                </c:pt>
                <c:pt idx="69">
                  <c:v>275.14000000000004</c:v>
                </c:pt>
                <c:pt idx="70">
                  <c:v>381.88</c:v>
                </c:pt>
                <c:pt idx="71">
                  <c:v>87.37</c:v>
                </c:pt>
                <c:pt idx="72">
                  <c:v>144.61000000000001</c:v>
                </c:pt>
                <c:pt idx="73">
                  <c:v>164.07</c:v>
                </c:pt>
                <c:pt idx="74">
                  <c:v>189.41000000000003</c:v>
                </c:pt>
                <c:pt idx="75">
                  <c:v>1195.81</c:v>
                </c:pt>
                <c:pt idx="76">
                  <c:v>557.12999999999988</c:v>
                </c:pt>
                <c:pt idx="77">
                  <c:v>235.85</c:v>
                </c:pt>
                <c:pt idx="78">
                  <c:v>580.86</c:v>
                </c:pt>
                <c:pt idx="79">
                  <c:v>3423.2099999999996</c:v>
                </c:pt>
                <c:pt idx="80">
                  <c:v>387.57</c:v>
                </c:pt>
                <c:pt idx="81">
                  <c:v>296.85000000000002</c:v>
                </c:pt>
                <c:pt idx="82">
                  <c:v>78.78</c:v>
                </c:pt>
                <c:pt idx="83">
                  <c:v>461.36</c:v>
                </c:pt>
                <c:pt idx="84">
                  <c:v>140.82</c:v>
                </c:pt>
                <c:pt idx="85">
                  <c:v>452.13000000000005</c:v>
                </c:pt>
                <c:pt idx="86">
                  <c:v>137.66</c:v>
                </c:pt>
                <c:pt idx="87">
                  <c:v>254.23</c:v>
                </c:pt>
                <c:pt idx="88">
                  <c:v>274.53000000000003</c:v>
                </c:pt>
                <c:pt idx="89">
                  <c:v>333.35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'Letaba_1 prs'!$AB$2</c:f>
              <c:strCache>
                <c:ptCount val="1"/>
                <c:pt idx="0">
                  <c:v>PRS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'[1]Olifants_1 nat'!$O$3:$O$87</c:f>
              <c:numCache>
                <c:formatCode>General</c:formatCode>
                <c:ptCount val="85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  <c:pt idx="10">
                  <c:v>1930</c:v>
                </c:pt>
                <c:pt idx="11">
                  <c:v>1931</c:v>
                </c:pt>
                <c:pt idx="12">
                  <c:v>1932</c:v>
                </c:pt>
                <c:pt idx="13">
                  <c:v>1933</c:v>
                </c:pt>
                <c:pt idx="14">
                  <c:v>1934</c:v>
                </c:pt>
                <c:pt idx="15">
                  <c:v>1935</c:v>
                </c:pt>
                <c:pt idx="16">
                  <c:v>1936</c:v>
                </c:pt>
                <c:pt idx="17">
                  <c:v>1937</c:v>
                </c:pt>
                <c:pt idx="18">
                  <c:v>1938</c:v>
                </c:pt>
                <c:pt idx="19">
                  <c:v>1939</c:v>
                </c:pt>
                <c:pt idx="20">
                  <c:v>1940</c:v>
                </c:pt>
                <c:pt idx="21">
                  <c:v>1941</c:v>
                </c:pt>
                <c:pt idx="22">
                  <c:v>1942</c:v>
                </c:pt>
                <c:pt idx="23">
                  <c:v>1943</c:v>
                </c:pt>
                <c:pt idx="24">
                  <c:v>1944</c:v>
                </c:pt>
                <c:pt idx="25">
                  <c:v>1945</c:v>
                </c:pt>
                <c:pt idx="26">
                  <c:v>1946</c:v>
                </c:pt>
                <c:pt idx="27">
                  <c:v>1947</c:v>
                </c:pt>
                <c:pt idx="28">
                  <c:v>1948</c:v>
                </c:pt>
                <c:pt idx="29">
                  <c:v>1949</c:v>
                </c:pt>
                <c:pt idx="30">
                  <c:v>1950</c:v>
                </c:pt>
                <c:pt idx="31">
                  <c:v>1951</c:v>
                </c:pt>
                <c:pt idx="32">
                  <c:v>1952</c:v>
                </c:pt>
                <c:pt idx="33">
                  <c:v>1953</c:v>
                </c:pt>
                <c:pt idx="34">
                  <c:v>1954</c:v>
                </c:pt>
                <c:pt idx="35">
                  <c:v>1955</c:v>
                </c:pt>
                <c:pt idx="36">
                  <c:v>1956</c:v>
                </c:pt>
                <c:pt idx="37">
                  <c:v>1957</c:v>
                </c:pt>
                <c:pt idx="38">
                  <c:v>1958</c:v>
                </c:pt>
                <c:pt idx="39">
                  <c:v>1959</c:v>
                </c:pt>
                <c:pt idx="40">
                  <c:v>1960</c:v>
                </c:pt>
                <c:pt idx="41">
                  <c:v>1961</c:v>
                </c:pt>
                <c:pt idx="42">
                  <c:v>1962</c:v>
                </c:pt>
                <c:pt idx="43">
                  <c:v>1963</c:v>
                </c:pt>
                <c:pt idx="44">
                  <c:v>1964</c:v>
                </c:pt>
                <c:pt idx="45">
                  <c:v>1965</c:v>
                </c:pt>
                <c:pt idx="46">
                  <c:v>1966</c:v>
                </c:pt>
                <c:pt idx="47">
                  <c:v>1967</c:v>
                </c:pt>
                <c:pt idx="48">
                  <c:v>1968</c:v>
                </c:pt>
                <c:pt idx="49">
                  <c:v>1969</c:v>
                </c:pt>
                <c:pt idx="50">
                  <c:v>1970</c:v>
                </c:pt>
                <c:pt idx="51">
                  <c:v>1971</c:v>
                </c:pt>
                <c:pt idx="52">
                  <c:v>1972</c:v>
                </c:pt>
                <c:pt idx="53">
                  <c:v>1973</c:v>
                </c:pt>
                <c:pt idx="54">
                  <c:v>1974</c:v>
                </c:pt>
                <c:pt idx="55">
                  <c:v>1975</c:v>
                </c:pt>
                <c:pt idx="56">
                  <c:v>1976</c:v>
                </c:pt>
                <c:pt idx="57">
                  <c:v>1977</c:v>
                </c:pt>
                <c:pt idx="58">
                  <c:v>1978</c:v>
                </c:pt>
                <c:pt idx="59">
                  <c:v>1979</c:v>
                </c:pt>
                <c:pt idx="60">
                  <c:v>1980</c:v>
                </c:pt>
                <c:pt idx="61">
                  <c:v>1981</c:v>
                </c:pt>
                <c:pt idx="62">
                  <c:v>1982</c:v>
                </c:pt>
                <c:pt idx="63">
                  <c:v>1983</c:v>
                </c:pt>
                <c:pt idx="64">
                  <c:v>1984</c:v>
                </c:pt>
                <c:pt idx="65">
                  <c:v>1985</c:v>
                </c:pt>
                <c:pt idx="66">
                  <c:v>1986</c:v>
                </c:pt>
                <c:pt idx="67">
                  <c:v>1987</c:v>
                </c:pt>
                <c:pt idx="68">
                  <c:v>1988</c:v>
                </c:pt>
                <c:pt idx="69">
                  <c:v>1989</c:v>
                </c:pt>
                <c:pt idx="70">
                  <c:v>1990</c:v>
                </c:pt>
                <c:pt idx="71">
                  <c:v>1991</c:v>
                </c:pt>
                <c:pt idx="72">
                  <c:v>1992</c:v>
                </c:pt>
                <c:pt idx="73">
                  <c:v>1993</c:v>
                </c:pt>
                <c:pt idx="74">
                  <c:v>1994</c:v>
                </c:pt>
                <c:pt idx="75">
                  <c:v>1995</c:v>
                </c:pt>
                <c:pt idx="76">
                  <c:v>1996</c:v>
                </c:pt>
                <c:pt idx="77">
                  <c:v>1997</c:v>
                </c:pt>
                <c:pt idx="78">
                  <c:v>1998</c:v>
                </c:pt>
                <c:pt idx="79">
                  <c:v>1999</c:v>
                </c:pt>
                <c:pt idx="80">
                  <c:v>2000</c:v>
                </c:pt>
                <c:pt idx="81">
                  <c:v>2001</c:v>
                </c:pt>
                <c:pt idx="82">
                  <c:v>2002</c:v>
                </c:pt>
                <c:pt idx="83">
                  <c:v>2003</c:v>
                </c:pt>
                <c:pt idx="84">
                  <c:v>2004</c:v>
                </c:pt>
              </c:numCache>
            </c:numRef>
          </c:cat>
          <c:val>
            <c:numRef>
              <c:f>'Letaba_1 prs'!$AB$3:$AB$92</c:f>
              <c:numCache>
                <c:formatCode>0.000</c:formatCode>
                <c:ptCount val="90"/>
                <c:pt idx="0">
                  <c:v>123.77</c:v>
                </c:pt>
                <c:pt idx="1">
                  <c:v>45.740000000000009</c:v>
                </c:pt>
                <c:pt idx="2">
                  <c:v>746.68999999999983</c:v>
                </c:pt>
                <c:pt idx="3">
                  <c:v>108.84</c:v>
                </c:pt>
                <c:pt idx="4">
                  <c:v>880.3399999999998</c:v>
                </c:pt>
                <c:pt idx="5">
                  <c:v>45.830000000000005</c:v>
                </c:pt>
                <c:pt idx="6">
                  <c:v>7.85</c:v>
                </c:pt>
                <c:pt idx="7">
                  <c:v>39.769999999999996</c:v>
                </c:pt>
                <c:pt idx="8">
                  <c:v>61.19</c:v>
                </c:pt>
                <c:pt idx="9">
                  <c:v>75.279999999999987</c:v>
                </c:pt>
                <c:pt idx="10">
                  <c:v>182.67999999999998</c:v>
                </c:pt>
                <c:pt idx="11">
                  <c:v>8.5200000000000014</c:v>
                </c:pt>
                <c:pt idx="12">
                  <c:v>63.24</c:v>
                </c:pt>
                <c:pt idx="13">
                  <c:v>122.50999999999998</c:v>
                </c:pt>
                <c:pt idx="14">
                  <c:v>20.410000000000007</c:v>
                </c:pt>
                <c:pt idx="15">
                  <c:v>35.709999999999994</c:v>
                </c:pt>
                <c:pt idx="16">
                  <c:v>481.74</c:v>
                </c:pt>
                <c:pt idx="17">
                  <c:v>62.32</c:v>
                </c:pt>
                <c:pt idx="18">
                  <c:v>709.65</c:v>
                </c:pt>
                <c:pt idx="19">
                  <c:v>149.09</c:v>
                </c:pt>
                <c:pt idx="20">
                  <c:v>27.959999999999997</c:v>
                </c:pt>
                <c:pt idx="21">
                  <c:v>158.33000000000004</c:v>
                </c:pt>
                <c:pt idx="22">
                  <c:v>59.810000000000009</c:v>
                </c:pt>
                <c:pt idx="23">
                  <c:v>88.969999999999985</c:v>
                </c:pt>
                <c:pt idx="24">
                  <c:v>21.860000000000003</c:v>
                </c:pt>
                <c:pt idx="25">
                  <c:v>201.7</c:v>
                </c:pt>
                <c:pt idx="26">
                  <c:v>12.72</c:v>
                </c:pt>
                <c:pt idx="27">
                  <c:v>415.11000000000007</c:v>
                </c:pt>
                <c:pt idx="28">
                  <c:v>41.470000000000006</c:v>
                </c:pt>
                <c:pt idx="29">
                  <c:v>37.330000000000013</c:v>
                </c:pt>
                <c:pt idx="30">
                  <c:v>33.85</c:v>
                </c:pt>
                <c:pt idx="31">
                  <c:v>1.6000000000000005</c:v>
                </c:pt>
                <c:pt idx="32">
                  <c:v>290.11999999999995</c:v>
                </c:pt>
                <c:pt idx="33">
                  <c:v>84.859999999999985</c:v>
                </c:pt>
                <c:pt idx="34">
                  <c:v>413.30000000000007</c:v>
                </c:pt>
                <c:pt idx="35">
                  <c:v>511.69</c:v>
                </c:pt>
                <c:pt idx="36">
                  <c:v>51.970000000000013</c:v>
                </c:pt>
                <c:pt idx="37">
                  <c:v>969.75999999999988</c:v>
                </c:pt>
                <c:pt idx="38">
                  <c:v>82.320000000000022</c:v>
                </c:pt>
                <c:pt idx="39">
                  <c:v>73.749999999999986</c:v>
                </c:pt>
                <c:pt idx="40">
                  <c:v>202.83999999999997</c:v>
                </c:pt>
                <c:pt idx="41">
                  <c:v>4.6100000000000003</c:v>
                </c:pt>
                <c:pt idx="42">
                  <c:v>15.129999999999995</c:v>
                </c:pt>
                <c:pt idx="43">
                  <c:v>1.7000000000000006</c:v>
                </c:pt>
                <c:pt idx="44">
                  <c:v>65.920000000000016</c:v>
                </c:pt>
                <c:pt idx="45">
                  <c:v>22.999999999999993</c:v>
                </c:pt>
                <c:pt idx="46">
                  <c:v>83.509999999999991</c:v>
                </c:pt>
                <c:pt idx="47">
                  <c:v>1.1400000000000001</c:v>
                </c:pt>
                <c:pt idx="48">
                  <c:v>159.33000000000001</c:v>
                </c:pt>
                <c:pt idx="49">
                  <c:v>8.36</c:v>
                </c:pt>
                <c:pt idx="50">
                  <c:v>26.709999999999997</c:v>
                </c:pt>
                <c:pt idx="51">
                  <c:v>450.15</c:v>
                </c:pt>
                <c:pt idx="52">
                  <c:v>3.51</c:v>
                </c:pt>
                <c:pt idx="53">
                  <c:v>444.83</c:v>
                </c:pt>
                <c:pt idx="54">
                  <c:v>199.68999999999997</c:v>
                </c:pt>
                <c:pt idx="55">
                  <c:v>449.75999999999993</c:v>
                </c:pt>
                <c:pt idx="56">
                  <c:v>323.53999999999996</c:v>
                </c:pt>
                <c:pt idx="57">
                  <c:v>376.97</c:v>
                </c:pt>
                <c:pt idx="58">
                  <c:v>16.970000000000002</c:v>
                </c:pt>
                <c:pt idx="59">
                  <c:v>296.55000000000013</c:v>
                </c:pt>
                <c:pt idx="60">
                  <c:v>588.06000000000017</c:v>
                </c:pt>
                <c:pt idx="61">
                  <c:v>10.029999999999998</c:v>
                </c:pt>
                <c:pt idx="62">
                  <c:v>1.8100000000000003</c:v>
                </c:pt>
                <c:pt idx="63">
                  <c:v>3.46</c:v>
                </c:pt>
                <c:pt idx="64">
                  <c:v>75.010000000000005</c:v>
                </c:pt>
                <c:pt idx="65">
                  <c:v>21.64</c:v>
                </c:pt>
                <c:pt idx="66">
                  <c:v>17.189999999999998</c:v>
                </c:pt>
                <c:pt idx="67">
                  <c:v>202.45000000000002</c:v>
                </c:pt>
                <c:pt idx="68">
                  <c:v>11.799999999999999</c:v>
                </c:pt>
                <c:pt idx="69">
                  <c:v>52.440000000000012</c:v>
                </c:pt>
                <c:pt idx="70">
                  <c:v>110.27999999999997</c:v>
                </c:pt>
                <c:pt idx="71">
                  <c:v>1.0899999999999999</c:v>
                </c:pt>
                <c:pt idx="72">
                  <c:v>24.509999999999994</c:v>
                </c:pt>
                <c:pt idx="73">
                  <c:v>8.14</c:v>
                </c:pt>
                <c:pt idx="74">
                  <c:v>10.860000000000003</c:v>
                </c:pt>
                <c:pt idx="75">
                  <c:v>668.02</c:v>
                </c:pt>
                <c:pt idx="76">
                  <c:v>274.25999999999993</c:v>
                </c:pt>
                <c:pt idx="77">
                  <c:v>27.000000000000004</c:v>
                </c:pt>
                <c:pt idx="78">
                  <c:v>253.19</c:v>
                </c:pt>
                <c:pt idx="79">
                  <c:v>3667.81</c:v>
                </c:pt>
                <c:pt idx="80">
                  <c:v>118.41999999999999</c:v>
                </c:pt>
                <c:pt idx="81">
                  <c:v>115.76</c:v>
                </c:pt>
                <c:pt idx="82">
                  <c:v>1.7400000000000002</c:v>
                </c:pt>
                <c:pt idx="83">
                  <c:v>127.65999999999997</c:v>
                </c:pt>
                <c:pt idx="84">
                  <c:v>3.5499999999999989</c:v>
                </c:pt>
                <c:pt idx="85">
                  <c:v>335.46</c:v>
                </c:pt>
                <c:pt idx="86">
                  <c:v>14.569999999999999</c:v>
                </c:pt>
                <c:pt idx="87">
                  <c:v>55.92</c:v>
                </c:pt>
                <c:pt idx="88">
                  <c:v>74.490000000000009</c:v>
                </c:pt>
                <c:pt idx="89">
                  <c:v>68.089999999999975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938360"/>
        <c:axId val="541937968"/>
        <c:extLst/>
      </c:lineChart>
      <c:catAx>
        <c:axId val="541938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37968"/>
        <c:crosses val="autoZero"/>
        <c:auto val="1"/>
        <c:lblAlgn val="ctr"/>
        <c:lblOffset val="100"/>
        <c:noMultiLvlLbl val="0"/>
      </c:catAx>
      <c:valAx>
        <c:axId val="54193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Flows (MCM)</a:t>
                </a:r>
              </a:p>
            </c:rich>
          </c:tx>
          <c:layout>
            <c:manualLayout>
              <c:xMode val="edge"/>
              <c:yMode val="edge"/>
              <c:x val="1.5151515151515152E-2"/>
              <c:y val="0.422445745403743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38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Letaba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'Letaba_2 nat'!$A$94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'Letaba_2 nat'!$B$100:$M$100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'Letaba_2 nat'!$B$94:$M$94</c:f>
              <c:numCache>
                <c:formatCode>0.000</c:formatCode>
                <c:ptCount val="12"/>
                <c:pt idx="0">
                  <c:v>5.3490602885764176</c:v>
                </c:pt>
                <c:pt idx="1">
                  <c:v>8.0589472256138883</c:v>
                </c:pt>
                <c:pt idx="2">
                  <c:v>15.474754486851262</c:v>
                </c:pt>
                <c:pt idx="3">
                  <c:v>38.972012157496003</c:v>
                </c:pt>
                <c:pt idx="4">
                  <c:v>71.654807827374214</c:v>
                </c:pt>
                <c:pt idx="5">
                  <c:v>50.500832053251422</c:v>
                </c:pt>
                <c:pt idx="6">
                  <c:v>21.21451465201466</c:v>
                </c:pt>
                <c:pt idx="7">
                  <c:v>10.040642601126475</c:v>
                </c:pt>
                <c:pt idx="8">
                  <c:v>8.0692918192918182</c:v>
                </c:pt>
                <c:pt idx="9">
                  <c:v>6.6361170191815333</c:v>
                </c:pt>
                <c:pt idx="10">
                  <c:v>5.8533387162419421</c:v>
                </c:pt>
                <c:pt idx="11">
                  <c:v>5.4657186948853607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'Letaba_2 nat'!$A$95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'Letaba_2 nat'!$B$100:$M$100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'Letaba_2 nat'!$B$95:$M$95</c:f>
              <c:numCache>
                <c:formatCode>0.000</c:formatCode>
                <c:ptCount val="12"/>
                <c:pt idx="0">
                  <c:v>4.9880525686977295</c:v>
                </c:pt>
                <c:pt idx="1">
                  <c:v>6.8402777777777768</c:v>
                </c:pt>
                <c:pt idx="2">
                  <c:v>9.7707586618876938</c:v>
                </c:pt>
                <c:pt idx="3">
                  <c:v>14.751344086021502</c:v>
                </c:pt>
                <c:pt idx="4">
                  <c:v>16.969845952146834</c:v>
                </c:pt>
                <c:pt idx="5">
                  <c:v>13.608870967741936</c:v>
                </c:pt>
                <c:pt idx="6">
                  <c:v>11.998456790123457</c:v>
                </c:pt>
                <c:pt idx="7">
                  <c:v>9.2629928315412187</c:v>
                </c:pt>
                <c:pt idx="8">
                  <c:v>7.916666666666667</c:v>
                </c:pt>
                <c:pt idx="9">
                  <c:v>6.4516129032258061</c:v>
                </c:pt>
                <c:pt idx="10">
                  <c:v>5.7833034647550772</c:v>
                </c:pt>
                <c:pt idx="11">
                  <c:v>5.2584876543209882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937184"/>
        <c:axId val="541936792"/>
      </c:lineChart>
      <c:catAx>
        <c:axId val="54193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36792"/>
        <c:crosses val="autoZero"/>
        <c:auto val="1"/>
        <c:lblAlgn val="ctr"/>
        <c:lblOffset val="100"/>
        <c:noMultiLvlLbl val="0"/>
      </c:catAx>
      <c:valAx>
        <c:axId val="54193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Flows (m</a:t>
                </a:r>
                <a:r>
                  <a:rPr lang="en-US" baseline="30000"/>
                  <a:t>3</a:t>
                </a:r>
                <a:r>
                  <a:rPr lang="en-US"/>
                  <a:t>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3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Letaba (Lim_EF23)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'Letaba_2 graphs'!$A$5</c:f>
              <c:strCache>
                <c:ptCount val="1"/>
                <c:pt idx="0">
                  <c:v>NAT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'Letaba_2 graphs'!$B$4:$M$4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'Letaba_2 graphs'!$B$5:$M$5</c:f>
              <c:numCache>
                <c:formatCode>0.000</c:formatCode>
                <c:ptCount val="12"/>
                <c:pt idx="0">
                  <c:v>5.3490602885764176</c:v>
                </c:pt>
                <c:pt idx="1">
                  <c:v>8.0589472256138883</c:v>
                </c:pt>
                <c:pt idx="2">
                  <c:v>15.474754486851262</c:v>
                </c:pt>
                <c:pt idx="3">
                  <c:v>38.972012157496003</c:v>
                </c:pt>
                <c:pt idx="4">
                  <c:v>71.654807827374214</c:v>
                </c:pt>
                <c:pt idx="5">
                  <c:v>50.500832053251422</c:v>
                </c:pt>
                <c:pt idx="6">
                  <c:v>21.21451465201466</c:v>
                </c:pt>
                <c:pt idx="7">
                  <c:v>10.040642601126475</c:v>
                </c:pt>
                <c:pt idx="8">
                  <c:v>8.0692918192918182</c:v>
                </c:pt>
                <c:pt idx="9">
                  <c:v>6.6361170191815333</c:v>
                </c:pt>
                <c:pt idx="10">
                  <c:v>5.8533387162419421</c:v>
                </c:pt>
                <c:pt idx="11">
                  <c:v>5.4657186948853607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'Letaba_2 graphs'!$A$6</c:f>
              <c:strCache>
                <c:ptCount val="1"/>
                <c:pt idx="0">
                  <c:v>BF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'Letaba_2 graphs'!$B$4:$M$4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'Letaba_2 graphs'!$B$6:$M$6</c:f>
              <c:numCache>
                <c:formatCode>0.000</c:formatCode>
                <c:ptCount val="12"/>
                <c:pt idx="0">
                  <c:v>5.0171176332070306</c:v>
                </c:pt>
                <c:pt idx="1">
                  <c:v>5.3688436219238502</c:v>
                </c:pt>
                <c:pt idx="2">
                  <c:v>6.4785121461520641</c:v>
                </c:pt>
                <c:pt idx="3">
                  <c:v>10.067110567820258</c:v>
                </c:pt>
                <c:pt idx="4">
                  <c:v>15.718786140820649</c:v>
                </c:pt>
                <c:pt idx="5">
                  <c:v>14.719510582097342</c:v>
                </c:pt>
                <c:pt idx="6">
                  <c:v>11.684870235211703</c:v>
                </c:pt>
                <c:pt idx="7">
                  <c:v>8.5613510260753607</c:v>
                </c:pt>
                <c:pt idx="8">
                  <c:v>7.6245973147922239</c:v>
                </c:pt>
                <c:pt idx="9">
                  <c:v>6.5508703113502929</c:v>
                </c:pt>
                <c:pt idx="10">
                  <c:v>5.8235810097970058</c:v>
                </c:pt>
                <c:pt idx="11">
                  <c:v>5.3834283770654228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'Letaba_2 graphs'!$A$8</c:f>
              <c:strCache>
                <c:ptCount val="1"/>
                <c:pt idx="0">
                  <c:v>PRS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'Letaba_2 graphs'!$B$8:$M$8</c:f>
              <c:numCache>
                <c:formatCode>0.000</c:formatCode>
                <c:ptCount val="12"/>
                <c:pt idx="0">
                  <c:v>0.64787736158703835</c:v>
                </c:pt>
                <c:pt idx="1">
                  <c:v>1.8092439967439955</c:v>
                </c:pt>
                <c:pt idx="2">
                  <c:v>5.7339464597529108</c:v>
                </c:pt>
                <c:pt idx="3">
                  <c:v>25.540301245946406</c:v>
                </c:pt>
                <c:pt idx="4">
                  <c:v>56.65031461491639</c:v>
                </c:pt>
                <c:pt idx="5">
                  <c:v>36.599470571244758</c:v>
                </c:pt>
                <c:pt idx="6">
                  <c:v>11.799026590693275</c:v>
                </c:pt>
                <c:pt idx="7">
                  <c:v>2.1512351149447921</c:v>
                </c:pt>
                <c:pt idx="8">
                  <c:v>1.0299230090896752</c:v>
                </c:pt>
                <c:pt idx="9">
                  <c:v>0.74376042117977603</c:v>
                </c:pt>
                <c:pt idx="10">
                  <c:v>0.59860241311854179</c:v>
                </c:pt>
                <c:pt idx="11">
                  <c:v>0.59171923755257061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951632"/>
        <c:axId val="601950848"/>
        <c:extLst>
          <c:ext xmlns:c15="http://schemas.microsoft.com/office/drawing/2012/chart" uri="{02D57815-91ED-43cb-92C2-25804820EDAC}">
            <c15:filteredLine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'Letaba_2 graphs'!$A$7</c15:sqref>
                        </c15:formulaRef>
                      </c:ext>
                    </c:extLst>
                    <c:strCache>
                      <c:ptCount val="1"/>
                      <c:pt idx="0">
                        <c:v>Median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'Letaba_2 graphs'!$B$7:$M$7</c15:sqref>
                        </c15:formulaRef>
                      </c:ext>
                    </c:extLst>
                    <c:numCache>
                      <c:formatCode>0.000</c:formatCode>
                      <c:ptCount val="12"/>
                      <c:pt idx="0">
                        <c:v>4.9880525686977295</c:v>
                      </c:pt>
                      <c:pt idx="1">
                        <c:v>6.8402777777777768</c:v>
                      </c:pt>
                      <c:pt idx="2">
                        <c:v>9.7707586618876938</c:v>
                      </c:pt>
                      <c:pt idx="3">
                        <c:v>14.751344086021502</c:v>
                      </c:pt>
                      <c:pt idx="4">
                        <c:v>16.969845952146834</c:v>
                      </c:pt>
                      <c:pt idx="5">
                        <c:v>13.608870967741936</c:v>
                      </c:pt>
                      <c:pt idx="6">
                        <c:v>11.998456790123457</c:v>
                      </c:pt>
                      <c:pt idx="7">
                        <c:v>9.2629928315412187</c:v>
                      </c:pt>
                      <c:pt idx="8">
                        <c:v>7.916666666666667</c:v>
                      </c:pt>
                      <c:pt idx="9">
                        <c:v>6.4516129032258061</c:v>
                      </c:pt>
                      <c:pt idx="10">
                        <c:v>5.7833034647550772</c:v>
                      </c:pt>
                      <c:pt idx="11">
                        <c:v>5.2584876543209882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0195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50848"/>
        <c:crosses val="autoZero"/>
        <c:auto val="1"/>
        <c:lblAlgn val="ctr"/>
        <c:lblOffset val="100"/>
        <c:noMultiLvlLbl val="0"/>
      </c:catAx>
      <c:valAx>
        <c:axId val="6019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Flows (m</a:t>
                </a:r>
                <a:r>
                  <a:rPr lang="en-US" baseline="30000"/>
                  <a:t>3</a:t>
                </a:r>
                <a:r>
                  <a:rPr lang="en-US"/>
                  <a:t>/s)</a:t>
                </a:r>
              </a:p>
            </c:rich>
          </c:tx>
          <c:layout>
            <c:manualLayout>
              <c:xMode val="edge"/>
              <c:yMode val="edge"/>
              <c:x val="1.5151515151515152E-2"/>
              <c:y val="0.422445745403743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5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Letaba (Lim_EF23) - Oct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'Letaba_2 graphs'!$B$31</c:f>
              <c:strCache>
                <c:ptCount val="1"/>
                <c:pt idx="0">
                  <c:v>NAT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'Letaba_2 graphs'!$A$32:$A$48</c:f>
              <c:numCache>
                <c:formatCode>General</c:formatCode>
                <c:ptCount val="1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99</c:v>
                </c:pt>
                <c:pt idx="16">
                  <c:v>99.9</c:v>
                </c:pt>
              </c:numCache>
            </c:numRef>
          </c:cat>
          <c:val>
            <c:numRef>
              <c:f>'Letaba_2 graphs'!$B$32:$B$48</c:f>
              <c:numCache>
                <c:formatCode>0.000</c:formatCode>
                <c:ptCount val="17"/>
                <c:pt idx="0">
                  <c:v>12.794093488649928</c:v>
                </c:pt>
                <c:pt idx="1">
                  <c:v>9.9301821983273388</c:v>
                </c:pt>
                <c:pt idx="2">
                  <c:v>8.5592144563918744</c:v>
                </c:pt>
                <c:pt idx="3">
                  <c:v>7.7546296296296289</c:v>
                </c:pt>
                <c:pt idx="4">
                  <c:v>7.2468637992831528</c:v>
                </c:pt>
                <c:pt idx="5">
                  <c:v>6.6420250896057347</c:v>
                </c:pt>
                <c:pt idx="6">
                  <c:v>6.0745221027479088</c:v>
                </c:pt>
                <c:pt idx="7">
                  <c:v>5.5667562724014328</c:v>
                </c:pt>
                <c:pt idx="8">
                  <c:v>4.9880525686977295</c:v>
                </c:pt>
                <c:pt idx="9">
                  <c:v>4.502688172043011</c:v>
                </c:pt>
                <c:pt idx="10">
                  <c:v>4.1442652329749103</c:v>
                </c:pt>
                <c:pt idx="11">
                  <c:v>3.711170848267622</c:v>
                </c:pt>
                <c:pt idx="12">
                  <c:v>3.612231182795699</c:v>
                </c:pt>
                <c:pt idx="13">
                  <c:v>3.3303464755077656</c:v>
                </c:pt>
                <c:pt idx="14">
                  <c:v>3.1044653524492234</c:v>
                </c:pt>
                <c:pt idx="15">
                  <c:v>2.699746117084826</c:v>
                </c:pt>
                <c:pt idx="16">
                  <c:v>2.218899342891278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'Letaba_2 graphs'!$D$31</c:f>
              <c:strCache>
                <c:ptCount val="1"/>
                <c:pt idx="0">
                  <c:v>BF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'Letaba_2 graphs'!$A$32:$A$48</c:f>
              <c:numCache>
                <c:formatCode>General</c:formatCode>
                <c:ptCount val="1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99</c:v>
                </c:pt>
                <c:pt idx="16">
                  <c:v>99.9</c:v>
                </c:pt>
              </c:numCache>
            </c:numRef>
          </c:cat>
          <c:val>
            <c:numRef>
              <c:f>'Letaba_2 graphs'!$D$32:$D$48</c:f>
              <c:numCache>
                <c:formatCode>0.000</c:formatCode>
                <c:ptCount val="17"/>
                <c:pt idx="0">
                  <c:v>8.9803240740740726</c:v>
                </c:pt>
                <c:pt idx="1">
                  <c:v>8.6204450418160068</c:v>
                </c:pt>
                <c:pt idx="2">
                  <c:v>7.7266278375149344</c:v>
                </c:pt>
                <c:pt idx="3">
                  <c:v>7.010350657108722</c:v>
                </c:pt>
                <c:pt idx="4">
                  <c:v>6.5318932696136995</c:v>
                </c:pt>
                <c:pt idx="5">
                  <c:v>6.3118306013540417</c:v>
                </c:pt>
                <c:pt idx="6">
                  <c:v>5.8396985264834722</c:v>
                </c:pt>
                <c:pt idx="7">
                  <c:v>5.2382019115890079</c:v>
                </c:pt>
                <c:pt idx="8">
                  <c:v>4.8275089605734767</c:v>
                </c:pt>
                <c:pt idx="9">
                  <c:v>4.3869474313022696</c:v>
                </c:pt>
                <c:pt idx="10">
                  <c:v>4.1442652329749103</c:v>
                </c:pt>
                <c:pt idx="11">
                  <c:v>3.6887694145758663</c:v>
                </c:pt>
                <c:pt idx="12">
                  <c:v>3.612231182795699</c:v>
                </c:pt>
                <c:pt idx="13">
                  <c:v>3.3303464755077656</c:v>
                </c:pt>
                <c:pt idx="14">
                  <c:v>3.0317837514934292</c:v>
                </c:pt>
                <c:pt idx="15">
                  <c:v>2.699746117084826</c:v>
                </c:pt>
                <c:pt idx="16">
                  <c:v>2.218899342891278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'Letaba_2 graphs'!$C$31</c:f>
              <c:strCache>
                <c:ptCount val="1"/>
                <c:pt idx="0">
                  <c:v>PRS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'Letaba_2 graphs'!$C$32:$C$48</c:f>
              <c:numCache>
                <c:formatCode>0.000</c:formatCode>
                <c:ptCount val="17"/>
                <c:pt idx="0">
                  <c:v>3.4504928315412102</c:v>
                </c:pt>
                <c:pt idx="1">
                  <c:v>1.6420250896057218</c:v>
                </c:pt>
                <c:pt idx="2">
                  <c:v>0.75044802867383509</c:v>
                </c:pt>
                <c:pt idx="3">
                  <c:v>0.58990442054958181</c:v>
                </c:pt>
                <c:pt idx="4">
                  <c:v>0.58990442054958181</c:v>
                </c:pt>
                <c:pt idx="5">
                  <c:v>0.58990442054958181</c:v>
                </c:pt>
                <c:pt idx="6">
                  <c:v>0.58990442054958181</c:v>
                </c:pt>
                <c:pt idx="7">
                  <c:v>0.58990442054958181</c:v>
                </c:pt>
                <c:pt idx="8">
                  <c:v>0.57870370370370361</c:v>
                </c:pt>
                <c:pt idx="9">
                  <c:v>0.57870370370370361</c:v>
                </c:pt>
                <c:pt idx="10">
                  <c:v>0.57870370370370361</c:v>
                </c:pt>
                <c:pt idx="11">
                  <c:v>0.57870370370370361</c:v>
                </c:pt>
                <c:pt idx="12">
                  <c:v>0.57870370370370361</c:v>
                </c:pt>
                <c:pt idx="13">
                  <c:v>0.57870370370370361</c:v>
                </c:pt>
                <c:pt idx="14">
                  <c:v>0.57870370370370361</c:v>
                </c:pt>
                <c:pt idx="15">
                  <c:v>0.57870370370370361</c:v>
                </c:pt>
                <c:pt idx="16">
                  <c:v>0.57870370370370361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954376"/>
        <c:axId val="601953984"/>
      </c:lineChart>
      <c:catAx>
        <c:axId val="601954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53984"/>
        <c:crosses val="autoZero"/>
        <c:auto val="1"/>
        <c:lblAlgn val="ctr"/>
        <c:lblOffset val="100"/>
        <c:noMultiLvlLbl val="0"/>
      </c:catAx>
      <c:valAx>
        <c:axId val="6019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Flows (m</a:t>
                </a:r>
                <a:r>
                  <a:rPr lang="en-US" baseline="30000"/>
                  <a:t>3</a:t>
                </a:r>
                <a:r>
                  <a:rPr lang="en-US"/>
                  <a:t>/s)</a:t>
                </a:r>
              </a:p>
            </c:rich>
          </c:tx>
          <c:layout>
            <c:manualLayout>
              <c:xMode val="edge"/>
              <c:yMode val="edge"/>
              <c:x val="1.1737089201877934E-2"/>
              <c:y val="0.41066620487783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954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Letaba (Lim_EF23) - Feb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'Letaba_2 graphs'!$B$51</c:f>
              <c:strCache>
                <c:ptCount val="1"/>
                <c:pt idx="0">
                  <c:v>NAT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'Letaba_2 graphs'!$A$52:$A$68</c:f>
              <c:numCache>
                <c:formatCode>General</c:formatCode>
                <c:ptCount val="1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99</c:v>
                </c:pt>
                <c:pt idx="16">
                  <c:v>99.9</c:v>
                </c:pt>
              </c:numCache>
            </c:numRef>
          </c:cat>
          <c:val>
            <c:numRef>
              <c:f>'Letaba_2 graphs'!$B$52:$B$68</c:f>
              <c:numCache>
                <c:formatCode>0.000</c:formatCode>
                <c:ptCount val="17"/>
                <c:pt idx="0">
                  <c:v>1385.8850786627299</c:v>
                </c:pt>
                <c:pt idx="1">
                  <c:v>520.68706981316984</c:v>
                </c:pt>
                <c:pt idx="2">
                  <c:v>283.79834480498198</c:v>
                </c:pt>
                <c:pt idx="3">
                  <c:v>174.69272369714847</c:v>
                </c:pt>
                <c:pt idx="4">
                  <c:v>128.26941986234021</c:v>
                </c:pt>
                <c:pt idx="5">
                  <c:v>87.622910521140611</c:v>
                </c:pt>
                <c:pt idx="6">
                  <c:v>39.294493608652893</c:v>
                </c:pt>
                <c:pt idx="7">
                  <c:v>26.413470993117009</c:v>
                </c:pt>
                <c:pt idx="8">
                  <c:v>16.969845952146834</c:v>
                </c:pt>
                <c:pt idx="9">
                  <c:v>13.696329072435265</c:v>
                </c:pt>
                <c:pt idx="10">
                  <c:v>11.160275319567354</c:v>
                </c:pt>
                <c:pt idx="11">
                  <c:v>8.6815798098983947</c:v>
                </c:pt>
                <c:pt idx="12">
                  <c:v>8.003523434939364</c:v>
                </c:pt>
                <c:pt idx="13">
                  <c:v>7.3008849557522124</c:v>
                </c:pt>
                <c:pt idx="14">
                  <c:v>6.2397574565716152</c:v>
                </c:pt>
                <c:pt idx="15">
                  <c:v>5.0405604719763994</c:v>
                </c:pt>
                <c:pt idx="16">
                  <c:v>4.0217551622418872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'Letaba_2 graphs'!$D$51</c:f>
              <c:strCache>
                <c:ptCount val="1"/>
                <c:pt idx="0">
                  <c:v>BF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'Letaba_2 graphs'!$A$52:$A$68</c:f>
              <c:numCache>
                <c:formatCode>General</c:formatCode>
                <c:ptCount val="1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99</c:v>
                </c:pt>
                <c:pt idx="16">
                  <c:v>99.9</c:v>
                </c:pt>
              </c:numCache>
            </c:numRef>
          </c:cat>
          <c:val>
            <c:numRef>
              <c:f>'Letaba_2 graphs'!$D$52:$D$68</c:f>
              <c:numCache>
                <c:formatCode>0.000</c:formatCode>
                <c:ptCount val="17"/>
                <c:pt idx="0">
                  <c:v>200.14017337811816</c:v>
                </c:pt>
                <c:pt idx="1">
                  <c:v>86.505114168975851</c:v>
                </c:pt>
                <c:pt idx="2">
                  <c:v>47.533728101216781</c:v>
                </c:pt>
                <c:pt idx="3">
                  <c:v>31.265946533447533</c:v>
                </c:pt>
                <c:pt idx="4">
                  <c:v>23.557477713989385</c:v>
                </c:pt>
                <c:pt idx="5">
                  <c:v>19.3148561975365</c:v>
                </c:pt>
                <c:pt idx="6">
                  <c:v>11.190726925568567</c:v>
                </c:pt>
                <c:pt idx="7">
                  <c:v>9.3783306207751167</c:v>
                </c:pt>
                <c:pt idx="8">
                  <c:v>7.8589947778771645</c:v>
                </c:pt>
                <c:pt idx="9">
                  <c:v>6.8416011203163425</c:v>
                </c:pt>
                <c:pt idx="10">
                  <c:v>6.2352369345176726</c:v>
                </c:pt>
                <c:pt idx="11">
                  <c:v>5.8427788190808752</c:v>
                </c:pt>
                <c:pt idx="12">
                  <c:v>5.4139880973810808</c:v>
                </c:pt>
                <c:pt idx="13">
                  <c:v>4.8466225849261058</c:v>
                </c:pt>
                <c:pt idx="14">
                  <c:v>4.1835388730394483</c:v>
                </c:pt>
                <c:pt idx="15">
                  <c:v>3.7910034159816277</c:v>
                </c:pt>
                <c:pt idx="16">
                  <c:v>3.7870658473551324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'Letaba_2 graphs'!$C$51</c:f>
              <c:strCache>
                <c:ptCount val="1"/>
                <c:pt idx="0">
                  <c:v>PRS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'Letaba_2 graphs'!$C$52:$C$68</c:f>
              <c:numCache>
                <c:formatCode>0.000</c:formatCode>
                <c:ptCount val="17"/>
                <c:pt idx="0">
                  <c:v>1476.2943297279537</c:v>
                </c:pt>
                <c:pt idx="1">
                  <c:v>512.86955096688928</c:v>
                </c:pt>
                <c:pt idx="2">
                  <c:v>227.6507702392658</c:v>
                </c:pt>
                <c:pt idx="3">
                  <c:v>127.29023271058669</c:v>
                </c:pt>
                <c:pt idx="4">
                  <c:v>97.935103244837762</c:v>
                </c:pt>
                <c:pt idx="5">
                  <c:v>65.019665683382485</c:v>
                </c:pt>
                <c:pt idx="6">
                  <c:v>30.670272041953456</c:v>
                </c:pt>
                <c:pt idx="7">
                  <c:v>17.400032776138968</c:v>
                </c:pt>
                <c:pt idx="8">
                  <c:v>7.6696165191740402</c:v>
                </c:pt>
                <c:pt idx="9">
                  <c:v>3.0195018026876435</c:v>
                </c:pt>
                <c:pt idx="10">
                  <c:v>1.5281874795149128</c:v>
                </c:pt>
                <c:pt idx="11">
                  <c:v>0.59816453621763344</c:v>
                </c:pt>
                <c:pt idx="12">
                  <c:v>0.59406751884627984</c:v>
                </c:pt>
                <c:pt idx="13">
                  <c:v>0.58997050147492625</c:v>
                </c:pt>
                <c:pt idx="14">
                  <c:v>0.58997050147492625</c:v>
                </c:pt>
                <c:pt idx="15">
                  <c:v>0.58177646673221883</c:v>
                </c:pt>
                <c:pt idx="16">
                  <c:v>0.58177646673221883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934528"/>
        <c:axId val="451933744"/>
      </c:lineChart>
      <c:catAx>
        <c:axId val="45193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33744"/>
        <c:crosses val="autoZero"/>
        <c:auto val="1"/>
        <c:lblAlgn val="ctr"/>
        <c:lblOffset val="100"/>
        <c:noMultiLvlLbl val="0"/>
      </c:catAx>
      <c:valAx>
        <c:axId val="45193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Flows (m</a:t>
                </a:r>
                <a:r>
                  <a:rPr lang="en-US" baseline="30000"/>
                  <a:t>3</a:t>
                </a:r>
                <a:r>
                  <a:rPr lang="en-US"/>
                  <a:t>/s)</a:t>
                </a:r>
              </a:p>
            </c:rich>
          </c:tx>
          <c:layout>
            <c:manualLayout>
              <c:xMode val="edge"/>
              <c:yMode val="edge"/>
              <c:x val="1.1737089201877934E-2"/>
              <c:y val="0.41066620487783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3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19049</xdr:colOff>
      <xdr:row>95</xdr:row>
      <xdr:rowOff>14287</xdr:rowOff>
    </xdr:from>
    <xdr:to>
      <xdr:col>24</xdr:col>
      <xdr:colOff>76200</xdr:colOff>
      <xdr:row>114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8</xdr:row>
      <xdr:rowOff>80962</xdr:rowOff>
    </xdr:from>
    <xdr:to>
      <xdr:col>13</xdr:col>
      <xdr:colOff>28575</xdr:colOff>
      <xdr:row>26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581025</xdr:colOff>
      <xdr:row>31</xdr:row>
      <xdr:rowOff>4762</xdr:rowOff>
    </xdr:from>
    <xdr:to>
      <xdr:col>14</xdr:col>
      <xdr:colOff>504825</xdr:colOff>
      <xdr:row>47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</xdr:colOff>
      <xdr:row>51</xdr:row>
      <xdr:rowOff>19050</xdr:rowOff>
    </xdr:from>
    <xdr:to>
      <xdr:col>14</xdr:col>
      <xdr:colOff>561975</xdr:colOff>
      <xdr:row>67</xdr:row>
      <xdr:rowOff>14288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8</xdr:row>
      <xdr:rowOff>0</xdr:rowOff>
    </xdr:from>
    <xdr:to>
      <xdr:col>26</xdr:col>
      <xdr:colOff>581025</xdr:colOff>
      <xdr:row>25</xdr:row>
      <xdr:rowOff>128588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19049</xdr:colOff>
      <xdr:row>96</xdr:row>
      <xdr:rowOff>14287</xdr:rowOff>
    </xdr:from>
    <xdr:to>
      <xdr:col>24</xdr:col>
      <xdr:colOff>76200</xdr:colOff>
      <xdr:row>115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80962</xdr:rowOff>
    </xdr:from>
    <xdr:to>
      <xdr:col>13</xdr:col>
      <xdr:colOff>0</xdr:colOff>
      <xdr:row>26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581025</xdr:colOff>
      <xdr:row>31</xdr:row>
      <xdr:rowOff>4762</xdr:rowOff>
    </xdr:from>
    <xdr:to>
      <xdr:col>14</xdr:col>
      <xdr:colOff>504825</xdr:colOff>
      <xdr:row>47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</xdr:colOff>
      <xdr:row>51</xdr:row>
      <xdr:rowOff>19050</xdr:rowOff>
    </xdr:from>
    <xdr:to>
      <xdr:col>14</xdr:col>
      <xdr:colOff>561975</xdr:colOff>
      <xdr:row>67</xdr:row>
      <xdr:rowOff>14288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581025</xdr:colOff>
      <xdr:row>8</xdr:row>
      <xdr:rowOff>76200</xdr:rowOff>
    </xdr:from>
    <xdr:to>
      <xdr:col>26</xdr:col>
      <xdr:colOff>552450</xdr:colOff>
      <xdr:row>26</xdr:row>
      <xdr:rowOff>14288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mpopo%20hydrology%20for%20RR7%20Sep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"/>
      <sheetName val="Indices"/>
      <sheetName val="Olifants_1 nat"/>
      <sheetName val="Olifants_1 BF"/>
      <sheetName val="Olifants_1 prs"/>
      <sheetName val="Olifants_1 graphs"/>
      <sheetName val="Olifants_2 nat"/>
      <sheetName val="Olifants_2 BF"/>
      <sheetName val="Olifants_2 prs"/>
      <sheetName val="Olifants_2 graphs"/>
    </sheetNames>
    <sheetDataSet>
      <sheetData sheetId="0" refreshError="1"/>
      <sheetData sheetId="1" refreshError="1"/>
      <sheetData sheetId="2">
        <row r="2">
          <cell r="AB2" t="str">
            <v>NAT</v>
          </cell>
        </row>
        <row r="3">
          <cell r="O3">
            <v>1920</v>
          </cell>
        </row>
        <row r="4">
          <cell r="O4">
            <v>1921</v>
          </cell>
        </row>
        <row r="5">
          <cell r="O5">
            <v>1922</v>
          </cell>
        </row>
        <row r="6">
          <cell r="O6">
            <v>1923</v>
          </cell>
        </row>
        <row r="7">
          <cell r="O7">
            <v>1924</v>
          </cell>
        </row>
        <row r="8">
          <cell r="O8">
            <v>1925</v>
          </cell>
        </row>
        <row r="9">
          <cell r="O9">
            <v>1926</v>
          </cell>
        </row>
        <row r="10">
          <cell r="O10">
            <v>1927</v>
          </cell>
        </row>
        <row r="11">
          <cell r="O11">
            <v>1928</v>
          </cell>
        </row>
        <row r="12">
          <cell r="O12">
            <v>1929</v>
          </cell>
        </row>
        <row r="13">
          <cell r="O13">
            <v>1930</v>
          </cell>
        </row>
        <row r="14">
          <cell r="O14">
            <v>1931</v>
          </cell>
        </row>
        <row r="15">
          <cell r="O15">
            <v>1932</v>
          </cell>
        </row>
        <row r="16">
          <cell r="O16">
            <v>1933</v>
          </cell>
        </row>
        <row r="17">
          <cell r="O17">
            <v>1934</v>
          </cell>
        </row>
        <row r="18">
          <cell r="O18">
            <v>1935</v>
          </cell>
        </row>
        <row r="19">
          <cell r="O19">
            <v>1936</v>
          </cell>
        </row>
        <row r="20">
          <cell r="O20">
            <v>1937</v>
          </cell>
        </row>
        <row r="21">
          <cell r="O21">
            <v>1938</v>
          </cell>
        </row>
        <row r="22">
          <cell r="O22">
            <v>1939</v>
          </cell>
        </row>
        <row r="23">
          <cell r="O23">
            <v>1940</v>
          </cell>
        </row>
        <row r="24">
          <cell r="O24">
            <v>1941</v>
          </cell>
        </row>
        <row r="25">
          <cell r="O25">
            <v>1942</v>
          </cell>
        </row>
        <row r="26">
          <cell r="O26">
            <v>1943</v>
          </cell>
        </row>
        <row r="27">
          <cell r="O27">
            <v>1944</v>
          </cell>
        </row>
        <row r="28">
          <cell r="O28">
            <v>1945</v>
          </cell>
        </row>
        <row r="29">
          <cell r="O29">
            <v>1946</v>
          </cell>
        </row>
        <row r="30">
          <cell r="O30">
            <v>1947</v>
          </cell>
        </row>
        <row r="31">
          <cell r="O31">
            <v>1948</v>
          </cell>
        </row>
        <row r="32">
          <cell r="O32">
            <v>1949</v>
          </cell>
        </row>
        <row r="33">
          <cell r="O33">
            <v>1950</v>
          </cell>
        </row>
        <row r="34">
          <cell r="O34">
            <v>1951</v>
          </cell>
        </row>
        <row r="35">
          <cell r="O35">
            <v>1952</v>
          </cell>
        </row>
        <row r="36">
          <cell r="O36">
            <v>1953</v>
          </cell>
        </row>
        <row r="37">
          <cell r="O37">
            <v>1954</v>
          </cell>
        </row>
        <row r="38">
          <cell r="O38">
            <v>1955</v>
          </cell>
        </row>
        <row r="39">
          <cell r="O39">
            <v>1956</v>
          </cell>
        </row>
        <row r="40">
          <cell r="O40">
            <v>1957</v>
          </cell>
        </row>
        <row r="41">
          <cell r="O41">
            <v>1958</v>
          </cell>
        </row>
        <row r="42">
          <cell r="O42">
            <v>1959</v>
          </cell>
        </row>
        <row r="43">
          <cell r="O43">
            <v>1960</v>
          </cell>
        </row>
        <row r="44">
          <cell r="O44">
            <v>1961</v>
          </cell>
        </row>
        <row r="45">
          <cell r="O45">
            <v>1962</v>
          </cell>
        </row>
        <row r="46">
          <cell r="O46">
            <v>1963</v>
          </cell>
        </row>
        <row r="47">
          <cell r="O47">
            <v>1964</v>
          </cell>
        </row>
        <row r="48">
          <cell r="O48">
            <v>1965</v>
          </cell>
        </row>
        <row r="49">
          <cell r="O49">
            <v>1966</v>
          </cell>
        </row>
        <row r="50">
          <cell r="O50">
            <v>1967</v>
          </cell>
        </row>
        <row r="51">
          <cell r="O51">
            <v>1968</v>
          </cell>
        </row>
        <row r="52">
          <cell r="O52">
            <v>1969</v>
          </cell>
        </row>
        <row r="53">
          <cell r="O53">
            <v>1970</v>
          </cell>
        </row>
        <row r="54">
          <cell r="O54">
            <v>1971</v>
          </cell>
        </row>
        <row r="55">
          <cell r="O55">
            <v>1972</v>
          </cell>
        </row>
        <row r="56">
          <cell r="O56">
            <v>1973</v>
          </cell>
        </row>
        <row r="57">
          <cell r="O57">
            <v>1974</v>
          </cell>
        </row>
        <row r="58">
          <cell r="O58">
            <v>1975</v>
          </cell>
        </row>
        <row r="59">
          <cell r="O59">
            <v>1976</v>
          </cell>
        </row>
        <row r="60">
          <cell r="O60">
            <v>1977</v>
          </cell>
        </row>
        <row r="61">
          <cell r="O61">
            <v>1978</v>
          </cell>
        </row>
        <row r="62">
          <cell r="O62">
            <v>1979</v>
          </cell>
        </row>
        <row r="63">
          <cell r="O63">
            <v>1980</v>
          </cell>
        </row>
        <row r="64">
          <cell r="O64">
            <v>1981</v>
          </cell>
        </row>
        <row r="65">
          <cell r="O65">
            <v>1982</v>
          </cell>
        </row>
        <row r="66">
          <cell r="O66">
            <v>1983</v>
          </cell>
        </row>
        <row r="67">
          <cell r="O67">
            <v>1984</v>
          </cell>
        </row>
        <row r="68">
          <cell r="O68">
            <v>1985</v>
          </cell>
        </row>
        <row r="69">
          <cell r="O69">
            <v>1986</v>
          </cell>
        </row>
        <row r="70">
          <cell r="O70">
            <v>1987</v>
          </cell>
        </row>
        <row r="71">
          <cell r="O71">
            <v>1988</v>
          </cell>
        </row>
        <row r="72">
          <cell r="O72">
            <v>1989</v>
          </cell>
        </row>
        <row r="73">
          <cell r="O73">
            <v>1990</v>
          </cell>
        </row>
        <row r="74">
          <cell r="O74">
            <v>1991</v>
          </cell>
        </row>
        <row r="75">
          <cell r="O75">
            <v>1992</v>
          </cell>
        </row>
        <row r="76">
          <cell r="O76">
            <v>1993</v>
          </cell>
        </row>
        <row r="77">
          <cell r="O77">
            <v>1994</v>
          </cell>
        </row>
        <row r="78">
          <cell r="O78">
            <v>1995</v>
          </cell>
        </row>
        <row r="79">
          <cell r="O79">
            <v>1996</v>
          </cell>
        </row>
        <row r="80">
          <cell r="O80">
            <v>1997</v>
          </cell>
        </row>
        <row r="81">
          <cell r="O81">
            <v>1998</v>
          </cell>
        </row>
        <row r="82">
          <cell r="O82">
            <v>1999</v>
          </cell>
        </row>
        <row r="83">
          <cell r="O83">
            <v>2000</v>
          </cell>
        </row>
        <row r="84">
          <cell r="O84">
            <v>2001</v>
          </cell>
        </row>
        <row r="85">
          <cell r="O85">
            <v>2002</v>
          </cell>
        </row>
        <row r="86">
          <cell r="O86">
            <v>2003</v>
          </cell>
        </row>
        <row r="87">
          <cell r="O87">
            <v>2004</v>
          </cell>
        </row>
      </sheetData>
      <sheetData sheetId="3" refreshError="1"/>
      <sheetData sheetId="4">
        <row r="2">
          <cell r="AB2" t="str">
            <v>PRS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D5" sqref="D5"/>
    </sheetView>
  </sheetViews>
  <sheetFormatPr defaultRowHeight="15" x14ac:dyDescent="0.25"/>
  <cols>
    <col min="1" max="1" width="12" style="16" customWidth="1"/>
    <col min="2" max="2" width="33.42578125" customWidth="1"/>
    <col min="3" max="4" width="17.5703125" customWidth="1"/>
    <col min="5" max="6" width="15.28515625" customWidth="1"/>
    <col min="7" max="7" width="13.85546875" style="2" customWidth="1"/>
    <col min="8" max="8" width="35" style="2" customWidth="1"/>
  </cols>
  <sheetData>
    <row r="1" spans="1:8" x14ac:dyDescent="0.25">
      <c r="B1" t="s">
        <v>0</v>
      </c>
    </row>
    <row r="3" spans="1:8" s="1" customFormat="1" ht="33" customHeight="1" x14ac:dyDescent="0.25">
      <c r="A3" s="44" t="s">
        <v>25</v>
      </c>
      <c r="B3" s="45" t="s">
        <v>1</v>
      </c>
      <c r="C3" s="46" t="s">
        <v>44</v>
      </c>
      <c r="D3" s="46" t="s">
        <v>53</v>
      </c>
      <c r="E3" s="44" t="s">
        <v>54</v>
      </c>
      <c r="F3" s="44" t="s">
        <v>55</v>
      </c>
      <c r="G3" s="47" t="s">
        <v>45</v>
      </c>
      <c r="H3" s="42" t="s">
        <v>2</v>
      </c>
    </row>
    <row r="4" spans="1:8" s="1" customFormat="1" ht="60" x14ac:dyDescent="0.25">
      <c r="A4" s="44">
        <v>8.1</v>
      </c>
      <c r="B4" s="1" t="s">
        <v>43</v>
      </c>
      <c r="C4" s="1">
        <v>441.39</v>
      </c>
      <c r="E4" s="49">
        <v>2</v>
      </c>
      <c r="F4" s="49"/>
      <c r="G4" s="42" t="s">
        <v>46</v>
      </c>
      <c r="H4" s="47" t="s">
        <v>57</v>
      </c>
    </row>
    <row r="5" spans="1:8" s="1" customFormat="1" ht="45" x14ac:dyDescent="0.25">
      <c r="A5" s="44">
        <v>8.1999999999999993</v>
      </c>
      <c r="B5" s="1" t="s">
        <v>3</v>
      </c>
      <c r="C5" s="1">
        <v>641.62</v>
      </c>
      <c r="D5" s="1">
        <v>370.63</v>
      </c>
      <c r="E5" s="49">
        <v>3</v>
      </c>
      <c r="F5" s="49">
        <v>3</v>
      </c>
      <c r="G5" s="42" t="s">
        <v>47</v>
      </c>
      <c r="H5" s="47" t="s">
        <v>58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68"/>
  <sheetViews>
    <sheetView topLeftCell="A47" workbookViewId="0">
      <selection activeCell="J49" sqref="J49"/>
    </sheetView>
  </sheetViews>
  <sheetFormatPr defaultRowHeight="15" x14ac:dyDescent="0.25"/>
  <cols>
    <col min="1" max="1" width="11.28515625" customWidth="1"/>
    <col min="2" max="2" width="9.7109375" bestFit="1" customWidth="1"/>
    <col min="3" max="3" width="9.28515625" bestFit="1" customWidth="1"/>
    <col min="4" max="4" width="9.5703125" bestFit="1" customWidth="1"/>
  </cols>
  <sheetData>
    <row r="1" spans="1:13" x14ac:dyDescent="0.25">
      <c r="A1" t="s">
        <v>52</v>
      </c>
    </row>
    <row r="3" spans="1:13" x14ac:dyDescent="0.25">
      <c r="A3" t="s">
        <v>28</v>
      </c>
    </row>
    <row r="4" spans="1:13" x14ac:dyDescent="0.25">
      <c r="B4" s="6" t="s">
        <v>5</v>
      </c>
      <c r="C4" s="6" t="s">
        <v>6</v>
      </c>
      <c r="D4" s="6" t="s">
        <v>7</v>
      </c>
      <c r="E4" s="6" t="s">
        <v>8</v>
      </c>
      <c r="F4" s="6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</row>
    <row r="5" spans="1:13" x14ac:dyDescent="0.25">
      <c r="A5" t="s">
        <v>29</v>
      </c>
      <c r="B5" s="41">
        <f>'Letaba_2 nat'!B94</f>
        <v>5.3490602885764176</v>
      </c>
      <c r="C5" s="41">
        <f>'Letaba_2 nat'!C94</f>
        <v>8.0589472256138883</v>
      </c>
      <c r="D5" s="41">
        <f>'Letaba_2 nat'!D94</f>
        <v>15.474754486851262</v>
      </c>
      <c r="E5" s="41">
        <f>'Letaba_2 nat'!E94</f>
        <v>38.972012157496003</v>
      </c>
      <c r="F5" s="41">
        <f>'Letaba_2 nat'!F94</f>
        <v>71.654807827374214</v>
      </c>
      <c r="G5" s="41">
        <f>'Letaba_2 nat'!G94</f>
        <v>50.500832053251422</v>
      </c>
      <c r="H5" s="41">
        <f>'Letaba_2 nat'!H94</f>
        <v>21.21451465201466</v>
      </c>
      <c r="I5" s="41">
        <f>'Letaba_2 nat'!I94</f>
        <v>10.040642601126475</v>
      </c>
      <c r="J5" s="41">
        <f>'Letaba_2 nat'!J94</f>
        <v>8.0692918192918182</v>
      </c>
      <c r="K5" s="41">
        <f>'Letaba_2 nat'!K94</f>
        <v>6.6361170191815333</v>
      </c>
      <c r="L5" s="41">
        <f>'Letaba_2 nat'!L94</f>
        <v>5.8533387162419421</v>
      </c>
      <c r="M5" s="41">
        <f>'Letaba_2 nat'!M94</f>
        <v>5.4657186948853607</v>
      </c>
    </row>
    <row r="6" spans="1:13" x14ac:dyDescent="0.25">
      <c r="A6" t="s">
        <v>27</v>
      </c>
      <c r="B6" s="41">
        <f>'Letaba_2 BF'!B94</f>
        <v>5.0171176332070306</v>
      </c>
      <c r="C6" s="41">
        <f>'Letaba_2 BF'!C94</f>
        <v>5.3688436219238502</v>
      </c>
      <c r="D6" s="41">
        <f>'Letaba_2 BF'!D94</f>
        <v>6.4785121461520641</v>
      </c>
      <c r="E6" s="41">
        <f>'Letaba_2 BF'!E94</f>
        <v>10.067110567820258</v>
      </c>
      <c r="F6" s="41">
        <f>'Letaba_2 BF'!F94</f>
        <v>15.718786140820649</v>
      </c>
      <c r="G6" s="41">
        <f>'Letaba_2 BF'!G94</f>
        <v>14.719510582097342</v>
      </c>
      <c r="H6" s="41">
        <f>'Letaba_2 BF'!H94</f>
        <v>11.684870235211703</v>
      </c>
      <c r="I6" s="41">
        <f>'Letaba_2 BF'!I94</f>
        <v>8.5613510260753607</v>
      </c>
      <c r="J6" s="41">
        <f>'Letaba_2 BF'!J94</f>
        <v>7.6245973147922239</v>
      </c>
      <c r="K6" s="41">
        <f>'Letaba_2 BF'!K94</f>
        <v>6.5508703113502929</v>
      </c>
      <c r="L6" s="41">
        <f>'Letaba_2 BF'!L94</f>
        <v>5.8235810097970058</v>
      </c>
      <c r="M6" s="41">
        <f>'Letaba_2 BF'!M94</f>
        <v>5.3834283770654228</v>
      </c>
    </row>
    <row r="7" spans="1:13" x14ac:dyDescent="0.25">
      <c r="A7" t="s">
        <v>26</v>
      </c>
      <c r="B7" s="41">
        <f>'Letaba_2 nat'!B95</f>
        <v>4.9880525686977295</v>
      </c>
      <c r="C7" s="41">
        <f>'Letaba_2 nat'!C95</f>
        <v>6.8402777777777768</v>
      </c>
      <c r="D7" s="41">
        <f>'Letaba_2 nat'!D95</f>
        <v>9.7707586618876938</v>
      </c>
      <c r="E7" s="41">
        <f>'Letaba_2 nat'!E95</f>
        <v>14.751344086021502</v>
      </c>
      <c r="F7" s="41">
        <f>'Letaba_2 nat'!F95</f>
        <v>16.969845952146834</v>
      </c>
      <c r="G7" s="41">
        <f>'Letaba_2 nat'!G95</f>
        <v>13.608870967741936</v>
      </c>
      <c r="H7" s="41">
        <f>'Letaba_2 nat'!H95</f>
        <v>11.998456790123457</v>
      </c>
      <c r="I7" s="41">
        <f>'Letaba_2 nat'!I95</f>
        <v>9.2629928315412187</v>
      </c>
      <c r="J7" s="41">
        <f>'Letaba_2 nat'!J95</f>
        <v>7.916666666666667</v>
      </c>
      <c r="K7" s="41">
        <f>'Letaba_2 nat'!K95</f>
        <v>6.4516129032258061</v>
      </c>
      <c r="L7" s="41">
        <f>'Letaba_2 nat'!L95</f>
        <v>5.7833034647550772</v>
      </c>
      <c r="M7" s="41">
        <f>'Letaba_2 nat'!M95</f>
        <v>5.2584876543209882</v>
      </c>
    </row>
    <row r="8" spans="1:13" x14ac:dyDescent="0.25">
      <c r="A8" t="s">
        <v>60</v>
      </c>
      <c r="B8" s="41">
        <f>'Letaba_2 prs'!B94</f>
        <v>0.64787736158703835</v>
      </c>
      <c r="C8" s="41">
        <f>'Letaba_2 prs'!C94</f>
        <v>1.8092439967439955</v>
      </c>
      <c r="D8" s="41">
        <f>'Letaba_2 prs'!D94</f>
        <v>5.7339464597529108</v>
      </c>
      <c r="E8" s="41">
        <f>'Letaba_2 prs'!E94</f>
        <v>25.540301245946406</v>
      </c>
      <c r="F8" s="41">
        <f>'Letaba_2 prs'!F94</f>
        <v>56.65031461491639</v>
      </c>
      <c r="G8" s="41">
        <f>'Letaba_2 prs'!G94</f>
        <v>36.599470571244758</v>
      </c>
      <c r="H8" s="41">
        <f>'Letaba_2 prs'!H94</f>
        <v>11.799026590693275</v>
      </c>
      <c r="I8" s="41">
        <f>'Letaba_2 prs'!I94</f>
        <v>2.1512351149447921</v>
      </c>
      <c r="J8" s="41">
        <f>'Letaba_2 prs'!J94</f>
        <v>1.0299230090896752</v>
      </c>
      <c r="K8" s="41">
        <f>'Letaba_2 prs'!K94</f>
        <v>0.74376042117977603</v>
      </c>
      <c r="L8" s="41">
        <f>'Letaba_2 prs'!L94</f>
        <v>0.59860241311854179</v>
      </c>
      <c r="M8" s="41">
        <f>'Letaba_2 prs'!M94</f>
        <v>0.59171923755257061</v>
      </c>
    </row>
    <row r="29" spans="1:4" x14ac:dyDescent="0.25">
      <c r="A29" t="s">
        <v>31</v>
      </c>
    </row>
    <row r="30" spans="1:4" x14ac:dyDescent="0.25">
      <c r="A30" t="s">
        <v>42</v>
      </c>
    </row>
    <row r="31" spans="1:4" x14ac:dyDescent="0.25">
      <c r="A31" s="10" t="s">
        <v>20</v>
      </c>
      <c r="B31" s="43" t="s">
        <v>29</v>
      </c>
      <c r="C31" s="43" t="s">
        <v>60</v>
      </c>
      <c r="D31" s="43" t="s">
        <v>27</v>
      </c>
    </row>
    <row r="32" spans="1:4" x14ac:dyDescent="0.25">
      <c r="A32" s="12">
        <v>0.1</v>
      </c>
      <c r="B32" s="41">
        <f>'Letaba_2 nat'!B101</f>
        <v>12.794093488649928</v>
      </c>
      <c r="C32" s="41">
        <f>'Letaba_2 prs'!B101</f>
        <v>3.4504928315412102</v>
      </c>
      <c r="D32" s="41">
        <f>'Letaba_2 BF'!B99</f>
        <v>8.9803240740740726</v>
      </c>
    </row>
    <row r="33" spans="1:4" x14ac:dyDescent="0.25">
      <c r="A33" s="12">
        <v>1</v>
      </c>
      <c r="B33" s="41">
        <f>'Letaba_2 nat'!B102</f>
        <v>9.9301821983273388</v>
      </c>
      <c r="C33" s="41">
        <f>'Letaba_2 prs'!B102</f>
        <v>1.6420250896057218</v>
      </c>
      <c r="D33" s="41">
        <f>'Letaba_2 BF'!B100</f>
        <v>8.6204450418160068</v>
      </c>
    </row>
    <row r="34" spans="1:4" x14ac:dyDescent="0.25">
      <c r="A34" s="12">
        <v>5</v>
      </c>
      <c r="B34" s="41">
        <f>'Letaba_2 nat'!B103</f>
        <v>8.5592144563918744</v>
      </c>
      <c r="C34" s="41">
        <f>'Letaba_2 prs'!B103</f>
        <v>0.75044802867383509</v>
      </c>
      <c r="D34" s="41">
        <f>'Letaba_2 BF'!B101</f>
        <v>7.7266278375149344</v>
      </c>
    </row>
    <row r="35" spans="1:4" x14ac:dyDescent="0.25">
      <c r="A35" s="12">
        <v>10</v>
      </c>
      <c r="B35" s="41">
        <f>'Letaba_2 nat'!B104</f>
        <v>7.7546296296296289</v>
      </c>
      <c r="C35" s="41">
        <f>'Letaba_2 prs'!B104</f>
        <v>0.58990442054958181</v>
      </c>
      <c r="D35" s="41">
        <f>'Letaba_2 BF'!B102</f>
        <v>7.010350657108722</v>
      </c>
    </row>
    <row r="36" spans="1:4" x14ac:dyDescent="0.25">
      <c r="A36" s="12">
        <v>15</v>
      </c>
      <c r="B36" s="41">
        <f>'Letaba_2 nat'!B105</f>
        <v>7.2468637992831528</v>
      </c>
      <c r="C36" s="41">
        <f>'Letaba_2 prs'!B105</f>
        <v>0.58990442054958181</v>
      </c>
      <c r="D36" s="41">
        <f>'Letaba_2 BF'!B103</f>
        <v>6.5318932696136995</v>
      </c>
    </row>
    <row r="37" spans="1:4" x14ac:dyDescent="0.25">
      <c r="A37" s="12">
        <v>20</v>
      </c>
      <c r="B37" s="41">
        <f>'Letaba_2 nat'!B106</f>
        <v>6.6420250896057347</v>
      </c>
      <c r="C37" s="41">
        <f>'Letaba_2 prs'!B106</f>
        <v>0.58990442054958181</v>
      </c>
      <c r="D37" s="41">
        <f>'Letaba_2 BF'!B104</f>
        <v>6.3118306013540417</v>
      </c>
    </row>
    <row r="38" spans="1:4" x14ac:dyDescent="0.25">
      <c r="A38" s="12">
        <v>30</v>
      </c>
      <c r="B38" s="41">
        <f>'Letaba_2 nat'!B107</f>
        <v>6.0745221027479088</v>
      </c>
      <c r="C38" s="41">
        <f>'Letaba_2 prs'!B107</f>
        <v>0.58990442054958181</v>
      </c>
      <c r="D38" s="41">
        <f>'Letaba_2 BF'!B105</f>
        <v>5.8396985264834722</v>
      </c>
    </row>
    <row r="39" spans="1:4" x14ac:dyDescent="0.25">
      <c r="A39" s="12">
        <v>40</v>
      </c>
      <c r="B39" s="41">
        <f>'Letaba_2 nat'!B108</f>
        <v>5.5667562724014328</v>
      </c>
      <c r="C39" s="41">
        <f>'Letaba_2 prs'!B108</f>
        <v>0.58990442054958181</v>
      </c>
      <c r="D39" s="41">
        <f>'Letaba_2 BF'!B106</f>
        <v>5.2382019115890079</v>
      </c>
    </row>
    <row r="40" spans="1:4" x14ac:dyDescent="0.25">
      <c r="A40" s="12">
        <v>50</v>
      </c>
      <c r="B40" s="41">
        <f>'Letaba_2 nat'!B109</f>
        <v>4.9880525686977295</v>
      </c>
      <c r="C40" s="41">
        <f>'Letaba_2 prs'!B109</f>
        <v>0.57870370370370361</v>
      </c>
      <c r="D40" s="41">
        <f>'Letaba_2 BF'!B107</f>
        <v>4.8275089605734767</v>
      </c>
    </row>
    <row r="41" spans="1:4" x14ac:dyDescent="0.25">
      <c r="A41" s="12">
        <v>60</v>
      </c>
      <c r="B41" s="41">
        <f>'Letaba_2 nat'!B110</f>
        <v>4.502688172043011</v>
      </c>
      <c r="C41" s="41">
        <f>'Letaba_2 prs'!B110</f>
        <v>0.57870370370370361</v>
      </c>
      <c r="D41" s="41">
        <f>'Letaba_2 BF'!B108</f>
        <v>4.3869474313022696</v>
      </c>
    </row>
    <row r="42" spans="1:4" x14ac:dyDescent="0.25">
      <c r="A42" s="12">
        <v>70</v>
      </c>
      <c r="B42" s="41">
        <f>'Letaba_2 nat'!B111</f>
        <v>4.1442652329749103</v>
      </c>
      <c r="C42" s="41">
        <f>'Letaba_2 prs'!B111</f>
        <v>0.57870370370370361</v>
      </c>
      <c r="D42" s="41">
        <f>'Letaba_2 BF'!B109</f>
        <v>4.1442652329749103</v>
      </c>
    </row>
    <row r="43" spans="1:4" x14ac:dyDescent="0.25">
      <c r="A43" s="12">
        <v>80</v>
      </c>
      <c r="B43" s="41">
        <f>'Letaba_2 nat'!B112</f>
        <v>3.711170848267622</v>
      </c>
      <c r="C43" s="41">
        <f>'Letaba_2 prs'!B112</f>
        <v>0.57870370370370361</v>
      </c>
      <c r="D43" s="41">
        <f>'Letaba_2 BF'!B110</f>
        <v>3.6887694145758663</v>
      </c>
    </row>
    <row r="44" spans="1:4" x14ac:dyDescent="0.25">
      <c r="A44" s="12">
        <v>85</v>
      </c>
      <c r="B44" s="41">
        <f>'Letaba_2 nat'!B113</f>
        <v>3.612231182795699</v>
      </c>
      <c r="C44" s="41">
        <f>'Letaba_2 prs'!B113</f>
        <v>0.57870370370370361</v>
      </c>
      <c r="D44" s="41">
        <f>'Letaba_2 BF'!B111</f>
        <v>3.612231182795699</v>
      </c>
    </row>
    <row r="45" spans="1:4" x14ac:dyDescent="0.25">
      <c r="A45" s="12">
        <v>90</v>
      </c>
      <c r="B45" s="41">
        <f>'Letaba_2 nat'!B114</f>
        <v>3.3303464755077656</v>
      </c>
      <c r="C45" s="41">
        <f>'Letaba_2 prs'!B114</f>
        <v>0.57870370370370361</v>
      </c>
      <c r="D45" s="41">
        <f>'Letaba_2 BF'!B112</f>
        <v>3.3303464755077656</v>
      </c>
    </row>
    <row r="46" spans="1:4" x14ac:dyDescent="0.25">
      <c r="A46" s="12">
        <v>95</v>
      </c>
      <c r="B46" s="41">
        <f>'Letaba_2 nat'!B115</f>
        <v>3.1044653524492234</v>
      </c>
      <c r="C46" s="41">
        <f>'Letaba_2 prs'!B115</f>
        <v>0.57870370370370361</v>
      </c>
      <c r="D46" s="41">
        <f>'Letaba_2 BF'!B113</f>
        <v>3.0317837514934292</v>
      </c>
    </row>
    <row r="47" spans="1:4" x14ac:dyDescent="0.25">
      <c r="A47" s="12">
        <v>99</v>
      </c>
      <c r="B47" s="41">
        <f>'Letaba_2 nat'!B116</f>
        <v>2.699746117084826</v>
      </c>
      <c r="C47" s="41">
        <f>'Letaba_2 prs'!B116</f>
        <v>0.57870370370370361</v>
      </c>
      <c r="D47" s="41">
        <f>'Letaba_2 BF'!B114</f>
        <v>2.699746117084826</v>
      </c>
    </row>
    <row r="48" spans="1:4" x14ac:dyDescent="0.25">
      <c r="A48" s="12">
        <v>99.9</v>
      </c>
      <c r="B48" s="41">
        <f>'Letaba_2 nat'!B117</f>
        <v>2.218899342891278</v>
      </c>
      <c r="C48" s="41">
        <f>'Letaba_2 prs'!B117</f>
        <v>0.57870370370370361</v>
      </c>
      <c r="D48" s="41">
        <f>'Letaba_2 BF'!B115</f>
        <v>2.218899342891278</v>
      </c>
    </row>
    <row r="50" spans="1:4" x14ac:dyDescent="0.25">
      <c r="A50" t="s">
        <v>32</v>
      </c>
    </row>
    <row r="51" spans="1:4" x14ac:dyDescent="0.25">
      <c r="A51" s="10" t="s">
        <v>20</v>
      </c>
      <c r="B51" s="43" t="s">
        <v>29</v>
      </c>
      <c r="C51" s="43" t="s">
        <v>60</v>
      </c>
      <c r="D51" s="43" t="s">
        <v>27</v>
      </c>
    </row>
    <row r="52" spans="1:4" x14ac:dyDescent="0.25">
      <c r="A52" s="12">
        <v>0.1</v>
      </c>
      <c r="B52" s="41">
        <f>'Letaba_2 nat'!F101</f>
        <v>1385.8850786627299</v>
      </c>
      <c r="C52" s="41">
        <f>'Letaba_2 prs'!F101</f>
        <v>1476.2943297279537</v>
      </c>
      <c r="D52" s="41">
        <f>'Letaba_2 BF'!F99</f>
        <v>200.14017337811816</v>
      </c>
    </row>
    <row r="53" spans="1:4" x14ac:dyDescent="0.25">
      <c r="A53" s="12">
        <v>1</v>
      </c>
      <c r="B53" s="41">
        <f>'Letaba_2 nat'!F102</f>
        <v>520.68706981316984</v>
      </c>
      <c r="C53" s="41">
        <f>'Letaba_2 prs'!F102</f>
        <v>512.86955096688928</v>
      </c>
      <c r="D53" s="41">
        <f>'Letaba_2 BF'!F100</f>
        <v>86.505114168975851</v>
      </c>
    </row>
    <row r="54" spans="1:4" x14ac:dyDescent="0.25">
      <c r="A54" s="12">
        <v>5</v>
      </c>
      <c r="B54" s="41">
        <f>'Letaba_2 nat'!F103</f>
        <v>283.79834480498198</v>
      </c>
      <c r="C54" s="41">
        <f>'Letaba_2 prs'!F103</f>
        <v>227.6507702392658</v>
      </c>
      <c r="D54" s="41">
        <f>'Letaba_2 BF'!F101</f>
        <v>47.533728101216781</v>
      </c>
    </row>
    <row r="55" spans="1:4" x14ac:dyDescent="0.25">
      <c r="A55" s="12">
        <v>10</v>
      </c>
      <c r="B55" s="41">
        <f>'Letaba_2 nat'!F104</f>
        <v>174.69272369714847</v>
      </c>
      <c r="C55" s="41">
        <f>'Letaba_2 prs'!F104</f>
        <v>127.29023271058669</v>
      </c>
      <c r="D55" s="41">
        <f>'Letaba_2 BF'!F102</f>
        <v>31.265946533447533</v>
      </c>
    </row>
    <row r="56" spans="1:4" x14ac:dyDescent="0.25">
      <c r="A56" s="12">
        <v>15</v>
      </c>
      <c r="B56" s="41">
        <f>'Letaba_2 nat'!F105</f>
        <v>128.26941986234021</v>
      </c>
      <c r="C56" s="41">
        <f>'Letaba_2 prs'!F105</f>
        <v>97.935103244837762</v>
      </c>
      <c r="D56" s="41">
        <f>'Letaba_2 BF'!F103</f>
        <v>23.557477713989385</v>
      </c>
    </row>
    <row r="57" spans="1:4" x14ac:dyDescent="0.25">
      <c r="A57" s="12">
        <v>20</v>
      </c>
      <c r="B57" s="41">
        <f>'Letaba_2 nat'!F106</f>
        <v>87.622910521140611</v>
      </c>
      <c r="C57" s="41">
        <f>'Letaba_2 prs'!F106</f>
        <v>65.019665683382485</v>
      </c>
      <c r="D57" s="41">
        <f>'Letaba_2 BF'!F104</f>
        <v>19.3148561975365</v>
      </c>
    </row>
    <row r="58" spans="1:4" x14ac:dyDescent="0.25">
      <c r="A58" s="12">
        <v>30</v>
      </c>
      <c r="B58" s="41">
        <f>'Letaba_2 nat'!F107</f>
        <v>39.294493608652893</v>
      </c>
      <c r="C58" s="41">
        <f>'Letaba_2 prs'!F107</f>
        <v>30.670272041953456</v>
      </c>
      <c r="D58" s="41">
        <f>'Letaba_2 BF'!F105</f>
        <v>11.190726925568567</v>
      </c>
    </row>
    <row r="59" spans="1:4" x14ac:dyDescent="0.25">
      <c r="A59" s="12">
        <v>40</v>
      </c>
      <c r="B59" s="41">
        <f>'Letaba_2 nat'!F108</f>
        <v>26.413470993117009</v>
      </c>
      <c r="C59" s="41">
        <f>'Letaba_2 prs'!F108</f>
        <v>17.400032776138968</v>
      </c>
      <c r="D59" s="41">
        <f>'Letaba_2 BF'!F106</f>
        <v>9.3783306207751167</v>
      </c>
    </row>
    <row r="60" spans="1:4" x14ac:dyDescent="0.25">
      <c r="A60" s="12">
        <v>50</v>
      </c>
      <c r="B60" s="41">
        <f>'Letaba_2 nat'!F109</f>
        <v>16.969845952146834</v>
      </c>
      <c r="C60" s="41">
        <f>'Letaba_2 prs'!F109</f>
        <v>7.6696165191740402</v>
      </c>
      <c r="D60" s="41">
        <f>'Letaba_2 BF'!F107</f>
        <v>7.8589947778771645</v>
      </c>
    </row>
    <row r="61" spans="1:4" x14ac:dyDescent="0.25">
      <c r="A61" s="12">
        <v>60</v>
      </c>
      <c r="B61" s="41">
        <f>'Letaba_2 nat'!F110</f>
        <v>13.696329072435265</v>
      </c>
      <c r="C61" s="41">
        <f>'Letaba_2 prs'!F110</f>
        <v>3.0195018026876435</v>
      </c>
      <c r="D61" s="41">
        <f>'Letaba_2 BF'!F108</f>
        <v>6.8416011203163425</v>
      </c>
    </row>
    <row r="62" spans="1:4" x14ac:dyDescent="0.25">
      <c r="A62" s="12">
        <v>70</v>
      </c>
      <c r="B62" s="41">
        <f>'Letaba_2 nat'!F111</f>
        <v>11.160275319567354</v>
      </c>
      <c r="C62" s="41">
        <f>'Letaba_2 prs'!F111</f>
        <v>1.5281874795149128</v>
      </c>
      <c r="D62" s="41">
        <f>'Letaba_2 BF'!F109</f>
        <v>6.2352369345176726</v>
      </c>
    </row>
    <row r="63" spans="1:4" x14ac:dyDescent="0.25">
      <c r="A63" s="12">
        <v>80</v>
      </c>
      <c r="B63" s="41">
        <f>'Letaba_2 nat'!F112</f>
        <v>8.6815798098983947</v>
      </c>
      <c r="C63" s="41">
        <f>'Letaba_2 prs'!F112</f>
        <v>0.59816453621763344</v>
      </c>
      <c r="D63" s="41">
        <f>'Letaba_2 BF'!F110</f>
        <v>5.8427788190808752</v>
      </c>
    </row>
    <row r="64" spans="1:4" x14ac:dyDescent="0.25">
      <c r="A64" s="12">
        <v>85</v>
      </c>
      <c r="B64" s="41">
        <f>'Letaba_2 nat'!F113</f>
        <v>8.003523434939364</v>
      </c>
      <c r="C64" s="41">
        <f>'Letaba_2 prs'!F113</f>
        <v>0.59406751884627984</v>
      </c>
      <c r="D64" s="41">
        <f>'Letaba_2 BF'!F111</f>
        <v>5.4139880973810808</v>
      </c>
    </row>
    <row r="65" spans="1:4" x14ac:dyDescent="0.25">
      <c r="A65" s="12">
        <v>90</v>
      </c>
      <c r="B65" s="41">
        <f>'Letaba_2 nat'!F114</f>
        <v>7.3008849557522124</v>
      </c>
      <c r="C65" s="41">
        <f>'Letaba_2 prs'!F114</f>
        <v>0.58997050147492625</v>
      </c>
      <c r="D65" s="41">
        <f>'Letaba_2 BF'!F112</f>
        <v>4.8466225849261058</v>
      </c>
    </row>
    <row r="66" spans="1:4" x14ac:dyDescent="0.25">
      <c r="A66" s="12">
        <v>95</v>
      </c>
      <c r="B66" s="41">
        <f>'Letaba_2 nat'!F115</f>
        <v>6.2397574565716152</v>
      </c>
      <c r="C66" s="41">
        <f>'Letaba_2 prs'!F115</f>
        <v>0.58997050147492625</v>
      </c>
      <c r="D66" s="41">
        <f>'Letaba_2 BF'!F113</f>
        <v>4.1835388730394483</v>
      </c>
    </row>
    <row r="67" spans="1:4" x14ac:dyDescent="0.25">
      <c r="A67" s="12">
        <v>99</v>
      </c>
      <c r="B67" s="41">
        <f>'Letaba_2 nat'!F116</f>
        <v>5.0405604719763994</v>
      </c>
      <c r="C67" s="41">
        <f>'Letaba_2 prs'!F116</f>
        <v>0.58177646673221883</v>
      </c>
      <c r="D67" s="41">
        <f>'Letaba_2 BF'!F114</f>
        <v>3.7910034159816277</v>
      </c>
    </row>
    <row r="68" spans="1:4" x14ac:dyDescent="0.25">
      <c r="A68" s="12">
        <v>99.9</v>
      </c>
      <c r="B68" s="41">
        <f>'Letaba_2 nat'!F117</f>
        <v>4.0217551622418872</v>
      </c>
      <c r="C68" s="41">
        <f>'Letaba_2 prs'!F117</f>
        <v>0.58177646673221883</v>
      </c>
      <c r="D68" s="41">
        <f>'Letaba_2 BF'!F115</f>
        <v>3.7870658473551324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D9" sqref="D9"/>
    </sheetView>
  </sheetViews>
  <sheetFormatPr defaultRowHeight="15" x14ac:dyDescent="0.25"/>
  <cols>
    <col min="1" max="1" width="18.140625" customWidth="1"/>
    <col min="2" max="2" width="19" customWidth="1"/>
    <col min="3" max="3" width="14.28515625" customWidth="1"/>
  </cols>
  <sheetData>
    <row r="1" spans="1:3" x14ac:dyDescent="0.25">
      <c r="A1" s="27" t="s">
        <v>40</v>
      </c>
    </row>
    <row r="3" spans="1:3" ht="45" customHeight="1" x14ac:dyDescent="0.25">
      <c r="A3" s="50" t="s">
        <v>41</v>
      </c>
      <c r="B3" s="50"/>
      <c r="C3" s="50"/>
    </row>
    <row r="4" spans="1:3" x14ac:dyDescent="0.25">
      <c r="A4" s="25" t="s">
        <v>33</v>
      </c>
      <c r="B4" s="26" t="s">
        <v>34</v>
      </c>
    </row>
    <row r="5" spans="1:3" x14ac:dyDescent="0.25">
      <c r="A5" s="30" t="s">
        <v>35</v>
      </c>
      <c r="B5" s="31" t="s">
        <v>36</v>
      </c>
    </row>
    <row r="6" spans="1:3" x14ac:dyDescent="0.25">
      <c r="A6" s="32" t="s">
        <v>37</v>
      </c>
      <c r="B6" s="33">
        <v>5</v>
      </c>
    </row>
    <row r="7" spans="1:3" x14ac:dyDescent="0.25">
      <c r="A7" s="34" t="s">
        <v>38</v>
      </c>
      <c r="B7" s="35" t="s">
        <v>39</v>
      </c>
    </row>
    <row r="9" spans="1:3" ht="32.25" customHeight="1" x14ac:dyDescent="0.25">
      <c r="A9" s="50"/>
      <c r="B9" s="50"/>
      <c r="C9" s="50"/>
    </row>
    <row r="15" spans="1:3" x14ac:dyDescent="0.25">
      <c r="A15" s="2"/>
    </row>
    <row r="16" spans="1:3" x14ac:dyDescent="0.25">
      <c r="A16" s="2"/>
    </row>
  </sheetData>
  <mergeCells count="2">
    <mergeCell ref="A3:C3"/>
    <mergeCell ref="A9:C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B145"/>
  <sheetViews>
    <sheetView topLeftCell="M1" zoomScaleNormal="100" workbookViewId="0">
      <selection activeCell="O3" sqref="O3:AA92"/>
    </sheetView>
  </sheetViews>
  <sheetFormatPr defaultRowHeight="12.75" x14ac:dyDescent="0.2"/>
  <cols>
    <col min="1" max="1" width="12" style="4" customWidth="1"/>
    <col min="2" max="256" width="9.140625" style="4"/>
    <col min="257" max="257" width="10.28515625" style="4" customWidth="1"/>
    <col min="258" max="512" width="9.140625" style="4"/>
    <col min="513" max="513" width="10.28515625" style="4" customWidth="1"/>
    <col min="514" max="768" width="9.140625" style="4"/>
    <col min="769" max="769" width="10.28515625" style="4" customWidth="1"/>
    <col min="770" max="1024" width="9.140625" style="4"/>
    <col min="1025" max="1025" width="10.28515625" style="4" customWidth="1"/>
    <col min="1026" max="1280" width="9.140625" style="4"/>
    <col min="1281" max="1281" width="10.28515625" style="4" customWidth="1"/>
    <col min="1282" max="1536" width="9.140625" style="4"/>
    <col min="1537" max="1537" width="10.28515625" style="4" customWidth="1"/>
    <col min="1538" max="1792" width="9.140625" style="4"/>
    <col min="1793" max="1793" width="10.28515625" style="4" customWidth="1"/>
    <col min="1794" max="2048" width="9.140625" style="4"/>
    <col min="2049" max="2049" width="10.28515625" style="4" customWidth="1"/>
    <col min="2050" max="2304" width="9.140625" style="4"/>
    <col min="2305" max="2305" width="10.28515625" style="4" customWidth="1"/>
    <col min="2306" max="2560" width="9.140625" style="4"/>
    <col min="2561" max="2561" width="10.28515625" style="4" customWidth="1"/>
    <col min="2562" max="2816" width="9.140625" style="4"/>
    <col min="2817" max="2817" width="10.28515625" style="4" customWidth="1"/>
    <col min="2818" max="3072" width="9.140625" style="4"/>
    <col min="3073" max="3073" width="10.28515625" style="4" customWidth="1"/>
    <col min="3074" max="3328" width="9.140625" style="4"/>
    <col min="3329" max="3329" width="10.28515625" style="4" customWidth="1"/>
    <col min="3330" max="3584" width="9.140625" style="4"/>
    <col min="3585" max="3585" width="10.28515625" style="4" customWidth="1"/>
    <col min="3586" max="3840" width="9.140625" style="4"/>
    <col min="3841" max="3841" width="10.28515625" style="4" customWidth="1"/>
    <col min="3842" max="4096" width="9.140625" style="4"/>
    <col min="4097" max="4097" width="10.28515625" style="4" customWidth="1"/>
    <col min="4098" max="4352" width="9.140625" style="4"/>
    <col min="4353" max="4353" width="10.28515625" style="4" customWidth="1"/>
    <col min="4354" max="4608" width="9.140625" style="4"/>
    <col min="4609" max="4609" width="10.28515625" style="4" customWidth="1"/>
    <col min="4610" max="4864" width="9.140625" style="4"/>
    <col min="4865" max="4865" width="10.28515625" style="4" customWidth="1"/>
    <col min="4866" max="5120" width="9.140625" style="4"/>
    <col min="5121" max="5121" width="10.28515625" style="4" customWidth="1"/>
    <col min="5122" max="5376" width="9.140625" style="4"/>
    <col min="5377" max="5377" width="10.28515625" style="4" customWidth="1"/>
    <col min="5378" max="5632" width="9.140625" style="4"/>
    <col min="5633" max="5633" width="10.28515625" style="4" customWidth="1"/>
    <col min="5634" max="5888" width="9.140625" style="4"/>
    <col min="5889" max="5889" width="10.28515625" style="4" customWidth="1"/>
    <col min="5890" max="6144" width="9.140625" style="4"/>
    <col min="6145" max="6145" width="10.28515625" style="4" customWidth="1"/>
    <col min="6146" max="6400" width="9.140625" style="4"/>
    <col min="6401" max="6401" width="10.28515625" style="4" customWidth="1"/>
    <col min="6402" max="6656" width="9.140625" style="4"/>
    <col min="6657" max="6657" width="10.28515625" style="4" customWidth="1"/>
    <col min="6658" max="6912" width="9.140625" style="4"/>
    <col min="6913" max="6913" width="10.28515625" style="4" customWidth="1"/>
    <col min="6914" max="7168" width="9.140625" style="4"/>
    <col min="7169" max="7169" width="10.28515625" style="4" customWidth="1"/>
    <col min="7170" max="7424" width="9.140625" style="4"/>
    <col min="7425" max="7425" width="10.28515625" style="4" customWidth="1"/>
    <col min="7426" max="7680" width="9.140625" style="4"/>
    <col min="7681" max="7681" width="10.28515625" style="4" customWidth="1"/>
    <col min="7682" max="7936" width="9.140625" style="4"/>
    <col min="7937" max="7937" width="10.28515625" style="4" customWidth="1"/>
    <col min="7938" max="8192" width="9.140625" style="4"/>
    <col min="8193" max="8193" width="10.28515625" style="4" customWidth="1"/>
    <col min="8194" max="8448" width="9.140625" style="4"/>
    <col min="8449" max="8449" width="10.28515625" style="4" customWidth="1"/>
    <col min="8450" max="8704" width="9.140625" style="4"/>
    <col min="8705" max="8705" width="10.28515625" style="4" customWidth="1"/>
    <col min="8706" max="8960" width="9.140625" style="4"/>
    <col min="8961" max="8961" width="10.28515625" style="4" customWidth="1"/>
    <col min="8962" max="9216" width="9.140625" style="4"/>
    <col min="9217" max="9217" width="10.28515625" style="4" customWidth="1"/>
    <col min="9218" max="9472" width="9.140625" style="4"/>
    <col min="9473" max="9473" width="10.28515625" style="4" customWidth="1"/>
    <col min="9474" max="9728" width="9.140625" style="4"/>
    <col min="9729" max="9729" width="10.28515625" style="4" customWidth="1"/>
    <col min="9730" max="9984" width="9.140625" style="4"/>
    <col min="9985" max="9985" width="10.28515625" style="4" customWidth="1"/>
    <col min="9986" max="10240" width="9.140625" style="4"/>
    <col min="10241" max="10241" width="10.28515625" style="4" customWidth="1"/>
    <col min="10242" max="10496" width="9.140625" style="4"/>
    <col min="10497" max="10497" width="10.28515625" style="4" customWidth="1"/>
    <col min="10498" max="10752" width="9.140625" style="4"/>
    <col min="10753" max="10753" width="10.28515625" style="4" customWidth="1"/>
    <col min="10754" max="11008" width="9.140625" style="4"/>
    <col min="11009" max="11009" width="10.28515625" style="4" customWidth="1"/>
    <col min="11010" max="11264" width="9.140625" style="4"/>
    <col min="11265" max="11265" width="10.28515625" style="4" customWidth="1"/>
    <col min="11266" max="11520" width="9.140625" style="4"/>
    <col min="11521" max="11521" width="10.28515625" style="4" customWidth="1"/>
    <col min="11522" max="11776" width="9.140625" style="4"/>
    <col min="11777" max="11777" width="10.28515625" style="4" customWidth="1"/>
    <col min="11778" max="12032" width="9.140625" style="4"/>
    <col min="12033" max="12033" width="10.28515625" style="4" customWidth="1"/>
    <col min="12034" max="12288" width="9.140625" style="4"/>
    <col min="12289" max="12289" width="10.28515625" style="4" customWidth="1"/>
    <col min="12290" max="12544" width="9.140625" style="4"/>
    <col min="12545" max="12545" width="10.28515625" style="4" customWidth="1"/>
    <col min="12546" max="12800" width="9.140625" style="4"/>
    <col min="12801" max="12801" width="10.28515625" style="4" customWidth="1"/>
    <col min="12802" max="13056" width="9.140625" style="4"/>
    <col min="13057" max="13057" width="10.28515625" style="4" customWidth="1"/>
    <col min="13058" max="13312" width="9.140625" style="4"/>
    <col min="13313" max="13313" width="10.28515625" style="4" customWidth="1"/>
    <col min="13314" max="13568" width="9.140625" style="4"/>
    <col min="13569" max="13569" width="10.28515625" style="4" customWidth="1"/>
    <col min="13570" max="13824" width="9.140625" style="4"/>
    <col min="13825" max="13825" width="10.28515625" style="4" customWidth="1"/>
    <col min="13826" max="14080" width="9.140625" style="4"/>
    <col min="14081" max="14081" width="10.28515625" style="4" customWidth="1"/>
    <col min="14082" max="14336" width="9.140625" style="4"/>
    <col min="14337" max="14337" width="10.28515625" style="4" customWidth="1"/>
    <col min="14338" max="14592" width="9.140625" style="4"/>
    <col min="14593" max="14593" width="10.28515625" style="4" customWidth="1"/>
    <col min="14594" max="14848" width="9.140625" style="4"/>
    <col min="14849" max="14849" width="10.28515625" style="4" customWidth="1"/>
    <col min="14850" max="15104" width="9.140625" style="4"/>
    <col min="15105" max="15105" width="10.28515625" style="4" customWidth="1"/>
    <col min="15106" max="15360" width="9.140625" style="4"/>
    <col min="15361" max="15361" width="10.28515625" style="4" customWidth="1"/>
    <col min="15362" max="15616" width="9.140625" style="4"/>
    <col min="15617" max="15617" width="10.28515625" style="4" customWidth="1"/>
    <col min="15618" max="15872" width="9.140625" style="4"/>
    <col min="15873" max="15873" width="10.28515625" style="4" customWidth="1"/>
    <col min="15874" max="16128" width="9.140625" style="4"/>
    <col min="16129" max="16129" width="10.28515625" style="4" customWidth="1"/>
    <col min="16130" max="16384" width="9.140625" style="4"/>
  </cols>
  <sheetData>
    <row r="1" spans="1:28" x14ac:dyDescent="0.2">
      <c r="A1" s="3" t="s">
        <v>56</v>
      </c>
    </row>
    <row r="2" spans="1:28" x14ac:dyDescent="0.2">
      <c r="A2" s="5" t="s">
        <v>4</v>
      </c>
      <c r="B2" s="6" t="s">
        <v>5</v>
      </c>
      <c r="C2" s="6" t="s">
        <v>6</v>
      </c>
      <c r="D2" s="6" t="s">
        <v>7</v>
      </c>
      <c r="E2" s="6" t="s">
        <v>8</v>
      </c>
      <c r="F2" s="6" t="s">
        <v>9</v>
      </c>
      <c r="G2" s="7" t="s">
        <v>10</v>
      </c>
      <c r="H2" s="7" t="s">
        <v>11</v>
      </c>
      <c r="I2" s="7" t="s">
        <v>12</v>
      </c>
      <c r="J2" s="7" t="s">
        <v>13</v>
      </c>
      <c r="K2" s="7" t="s">
        <v>14</v>
      </c>
      <c r="L2" s="7" t="s">
        <v>15</v>
      </c>
      <c r="M2" s="7" t="s">
        <v>16</v>
      </c>
      <c r="O2" s="5" t="s">
        <v>17</v>
      </c>
      <c r="AB2" s="4" t="s">
        <v>29</v>
      </c>
    </row>
    <row r="3" spans="1:28" ht="15.6" customHeight="1" x14ac:dyDescent="0.25">
      <c r="A3" s="4">
        <v>1920</v>
      </c>
      <c r="B3" s="8">
        <f>P3/0.024/3.6/31</f>
        <v>7.5268817204301071</v>
      </c>
      <c r="C3" s="8">
        <f>Q3/0.024/3.6/30</f>
        <v>8.0246913580246915</v>
      </c>
      <c r="D3" s="8">
        <f>R3/0.024/3.6/31</f>
        <v>6.6681600955794496</v>
      </c>
      <c r="E3" s="8">
        <f>S3/0.024/3.6/31</f>
        <v>9.8566308243727594</v>
      </c>
      <c r="F3" s="8">
        <f>T3/0.024/3.6/28.25</f>
        <v>23.861029170763683</v>
      </c>
      <c r="G3" s="8">
        <f>U3/0.024/3.6/31</f>
        <v>55.66009557945042</v>
      </c>
      <c r="H3" s="8">
        <f>V3/0.024/3.6/30</f>
        <v>35.34336419753086</v>
      </c>
      <c r="I3" s="8">
        <f>W3/0.024/3.6/31</f>
        <v>13.784348864994026</v>
      </c>
      <c r="J3" s="8">
        <f>X3/0.024/3.6/30</f>
        <v>9.2592592592592595</v>
      </c>
      <c r="K3" s="8">
        <f>Y3/0.024/3.6/31</f>
        <v>6.6905615292712071</v>
      </c>
      <c r="L3" s="8">
        <f>Z3/0.024/3.6/31</f>
        <v>5.4883512544802864</v>
      </c>
      <c r="M3" s="8">
        <f>AA3/0.024/3.6/30</f>
        <v>4.7878086419753085</v>
      </c>
      <c r="O3" s="4">
        <v>1920</v>
      </c>
      <c r="P3" s="15">
        <v>20.16</v>
      </c>
      <c r="Q3" s="15">
        <v>20.8</v>
      </c>
      <c r="R3" s="15">
        <v>17.86</v>
      </c>
      <c r="S3" s="15">
        <v>26.4</v>
      </c>
      <c r="T3" s="15">
        <v>58.24</v>
      </c>
      <c r="U3" s="15">
        <v>149.08000000000001</v>
      </c>
      <c r="V3" s="15">
        <v>91.61</v>
      </c>
      <c r="W3" s="15">
        <v>36.92</v>
      </c>
      <c r="X3" s="15">
        <v>24</v>
      </c>
      <c r="Y3" s="15">
        <v>17.920000000000002</v>
      </c>
      <c r="Z3" s="15">
        <v>14.7</v>
      </c>
      <c r="AA3" s="15">
        <v>12.41</v>
      </c>
      <c r="AB3" s="9">
        <f>SUM(P3:AA3)</f>
        <v>490.10000000000008</v>
      </c>
    </row>
    <row r="4" spans="1:28" ht="15" x14ac:dyDescent="0.25">
      <c r="A4" s="4">
        <v>1921</v>
      </c>
      <c r="B4" s="8">
        <f t="shared" ref="B4:B67" si="0">P4/0.024/3.6/31</f>
        <v>4.9021804062126648</v>
      </c>
      <c r="C4" s="8">
        <f t="shared" ref="C4:C67" si="1">Q4/0.024/3.6/30</f>
        <v>16.319444444444443</v>
      </c>
      <c r="D4" s="8">
        <f t="shared" ref="D4:E67" si="2">R4/0.024/3.6/31</f>
        <v>17.756869772998805</v>
      </c>
      <c r="E4" s="8">
        <f t="shared" si="2"/>
        <v>10.297192353643966</v>
      </c>
      <c r="F4" s="8">
        <f t="shared" ref="F4:F67" si="3">T4/0.024/3.6/28.25</f>
        <v>7.9072435267125529</v>
      </c>
      <c r="G4" s="8">
        <f t="shared" ref="G4:G67" si="4">U4/0.024/3.6/31</f>
        <v>9.0912485065710875</v>
      </c>
      <c r="H4" s="8">
        <f t="shared" ref="H4:H67" si="5">V4/0.024/3.6/30</f>
        <v>8.6998456790123466</v>
      </c>
      <c r="I4" s="8">
        <f t="shared" ref="I4:I67" si="6">W4/0.024/3.6/31</f>
        <v>6.0222520908004764</v>
      </c>
      <c r="J4" s="8">
        <f t="shared" ref="J4:J67" si="7">X4/0.024/3.6/30</f>
        <v>5.0385802469135799</v>
      </c>
      <c r="K4" s="8">
        <f t="shared" ref="K4:L67" si="8">Y4/0.024/3.6/31</f>
        <v>4.0135902031063324</v>
      </c>
      <c r="L4" s="8">
        <f t="shared" si="8"/>
        <v>3.8567801672640383</v>
      </c>
      <c r="M4" s="8">
        <f t="shared" ref="M4:M67" si="9">AA4/0.024/3.6/30</f>
        <v>3.4876543209876538</v>
      </c>
      <c r="O4" s="4">
        <v>1921</v>
      </c>
      <c r="P4" s="15">
        <v>13.13</v>
      </c>
      <c r="Q4" s="15">
        <v>42.3</v>
      </c>
      <c r="R4" s="15">
        <v>47.56</v>
      </c>
      <c r="S4" s="15">
        <v>27.58</v>
      </c>
      <c r="T4" s="15">
        <v>19.3</v>
      </c>
      <c r="U4" s="15">
        <v>24.35</v>
      </c>
      <c r="V4" s="15">
        <v>22.55</v>
      </c>
      <c r="W4" s="15">
        <v>16.13</v>
      </c>
      <c r="X4" s="15">
        <v>13.06</v>
      </c>
      <c r="Y4" s="15">
        <v>10.75</v>
      </c>
      <c r="Z4" s="15">
        <v>10.33</v>
      </c>
      <c r="AA4" s="15">
        <v>9.0399999999999991</v>
      </c>
      <c r="AB4" s="9">
        <f t="shared" ref="AB4:AB67" si="10">SUM(P4:AA4)</f>
        <v>256.08000000000004</v>
      </c>
    </row>
    <row r="5" spans="1:28" ht="15" x14ac:dyDescent="0.25">
      <c r="A5" s="4">
        <v>1922</v>
      </c>
      <c r="B5" s="8">
        <f t="shared" si="0"/>
        <v>3.4908900836320189</v>
      </c>
      <c r="C5" s="8">
        <f t="shared" si="1"/>
        <v>5.343364197530863</v>
      </c>
      <c r="D5" s="8">
        <f t="shared" si="2"/>
        <v>6.0259856630824364</v>
      </c>
      <c r="E5" s="8">
        <f t="shared" si="2"/>
        <v>95.094086021505376</v>
      </c>
      <c r="F5" s="8">
        <f t="shared" si="3"/>
        <v>306.11274991805965</v>
      </c>
      <c r="G5" s="8">
        <f t="shared" si="4"/>
        <v>115.65860215053762</v>
      </c>
      <c r="H5" s="8">
        <f t="shared" si="5"/>
        <v>21.67824074074074</v>
      </c>
      <c r="I5" s="8">
        <f t="shared" si="6"/>
        <v>9.509408602150538</v>
      </c>
      <c r="J5" s="8">
        <f t="shared" si="7"/>
        <v>6.7013888888888884</v>
      </c>
      <c r="K5" s="8">
        <f t="shared" si="8"/>
        <v>5.5219534050179204</v>
      </c>
      <c r="L5" s="8">
        <f t="shared" si="8"/>
        <v>4.7752389486260451</v>
      </c>
      <c r="M5" s="8">
        <f t="shared" si="9"/>
        <v>4.0123456790123457</v>
      </c>
      <c r="O5" s="4">
        <v>1922</v>
      </c>
      <c r="P5" s="15">
        <v>9.35</v>
      </c>
      <c r="Q5" s="15">
        <v>13.85</v>
      </c>
      <c r="R5" s="15">
        <v>16.14</v>
      </c>
      <c r="S5" s="15">
        <v>254.7</v>
      </c>
      <c r="T5" s="15">
        <v>747.16</v>
      </c>
      <c r="U5" s="15">
        <v>309.77999999999997</v>
      </c>
      <c r="V5" s="15">
        <v>56.19</v>
      </c>
      <c r="W5" s="15">
        <v>25.47</v>
      </c>
      <c r="X5" s="15">
        <v>17.37</v>
      </c>
      <c r="Y5" s="15">
        <v>14.79</v>
      </c>
      <c r="Z5" s="15">
        <v>12.79</v>
      </c>
      <c r="AA5" s="15">
        <v>10.4</v>
      </c>
      <c r="AB5" s="9">
        <f t="shared" si="10"/>
        <v>1487.9899999999998</v>
      </c>
    </row>
    <row r="6" spans="1:28" ht="15" x14ac:dyDescent="0.25">
      <c r="A6" s="4">
        <v>1923</v>
      </c>
      <c r="B6" s="8">
        <f t="shared" si="0"/>
        <v>3.0876642771804059</v>
      </c>
      <c r="C6" s="8">
        <f t="shared" si="1"/>
        <v>2.7314814814814814</v>
      </c>
      <c r="D6" s="8">
        <f t="shared" si="2"/>
        <v>8.7477598566308234</v>
      </c>
      <c r="E6" s="8">
        <f t="shared" si="2"/>
        <v>10.005973715651136</v>
      </c>
      <c r="F6" s="8">
        <f t="shared" si="3"/>
        <v>7.0919370698131745</v>
      </c>
      <c r="G6" s="8">
        <f t="shared" si="4"/>
        <v>36.727150537634408</v>
      </c>
      <c r="H6" s="8">
        <f t="shared" si="5"/>
        <v>31.574074074074073</v>
      </c>
      <c r="I6" s="8">
        <f t="shared" si="6"/>
        <v>9.6550179211469533</v>
      </c>
      <c r="J6" s="8">
        <f t="shared" si="7"/>
        <v>6.6242283950617296</v>
      </c>
      <c r="K6" s="8">
        <f t="shared" si="8"/>
        <v>5.1037933094384709</v>
      </c>
      <c r="L6" s="8">
        <f t="shared" si="8"/>
        <v>4.8237753882915175</v>
      </c>
      <c r="M6" s="8">
        <f t="shared" si="9"/>
        <v>4.7106481481481479</v>
      </c>
      <c r="O6" s="4">
        <v>1923</v>
      </c>
      <c r="P6" s="15">
        <v>8.27</v>
      </c>
      <c r="Q6" s="15">
        <v>7.08</v>
      </c>
      <c r="R6" s="15">
        <v>23.43</v>
      </c>
      <c r="S6" s="15">
        <v>26.8</v>
      </c>
      <c r="T6" s="15">
        <v>17.309999999999999</v>
      </c>
      <c r="U6" s="15">
        <v>98.37</v>
      </c>
      <c r="V6" s="15">
        <v>81.84</v>
      </c>
      <c r="W6" s="15">
        <v>25.86</v>
      </c>
      <c r="X6" s="15">
        <v>17.170000000000002</v>
      </c>
      <c r="Y6" s="15">
        <v>13.67</v>
      </c>
      <c r="Z6" s="15">
        <v>12.92</v>
      </c>
      <c r="AA6" s="15">
        <v>12.21</v>
      </c>
      <c r="AB6" s="9">
        <f t="shared" si="10"/>
        <v>344.93000000000006</v>
      </c>
    </row>
    <row r="7" spans="1:28" ht="15" x14ac:dyDescent="0.25">
      <c r="A7" s="4">
        <v>1924</v>
      </c>
      <c r="B7" s="8">
        <f t="shared" si="0"/>
        <v>5.0552568697729985</v>
      </c>
      <c r="C7" s="8">
        <f t="shared" si="1"/>
        <v>10.887345679012345</v>
      </c>
      <c r="D7" s="8">
        <f t="shared" si="2"/>
        <v>14.318249701314219</v>
      </c>
      <c r="E7" s="8">
        <f t="shared" si="2"/>
        <v>38.104838709677416</v>
      </c>
      <c r="F7" s="8">
        <f t="shared" si="3"/>
        <v>49.946738774172395</v>
      </c>
      <c r="G7" s="8">
        <f t="shared" si="4"/>
        <v>227.77031063321382</v>
      </c>
      <c r="H7" s="8">
        <f t="shared" si="5"/>
        <v>140.10802469135803</v>
      </c>
      <c r="I7" s="8">
        <f t="shared" si="6"/>
        <v>21.875</v>
      </c>
      <c r="J7" s="8">
        <f t="shared" si="7"/>
        <v>11.435185185185185</v>
      </c>
      <c r="K7" s="8">
        <f t="shared" si="8"/>
        <v>7.8442353643966554</v>
      </c>
      <c r="L7" s="8">
        <f t="shared" si="8"/>
        <v>6.3209378733572272</v>
      </c>
      <c r="M7" s="8">
        <f t="shared" si="9"/>
        <v>6.0686728395061724</v>
      </c>
      <c r="O7" s="4">
        <v>1924</v>
      </c>
      <c r="P7" s="15">
        <v>13.54</v>
      </c>
      <c r="Q7" s="15">
        <v>28.22</v>
      </c>
      <c r="R7" s="15">
        <v>38.35</v>
      </c>
      <c r="S7" s="15">
        <v>102.06</v>
      </c>
      <c r="T7" s="15">
        <v>121.91</v>
      </c>
      <c r="U7" s="15">
        <v>610.05999999999995</v>
      </c>
      <c r="V7" s="15">
        <v>363.16</v>
      </c>
      <c r="W7" s="15">
        <v>58.59</v>
      </c>
      <c r="X7" s="15">
        <v>29.64</v>
      </c>
      <c r="Y7" s="15">
        <v>21.01</v>
      </c>
      <c r="Z7" s="15">
        <v>16.93</v>
      </c>
      <c r="AA7" s="15">
        <v>15.73</v>
      </c>
      <c r="AB7" s="9">
        <f t="shared" si="10"/>
        <v>1419.2</v>
      </c>
    </row>
    <row r="8" spans="1:28" ht="15" x14ac:dyDescent="0.25">
      <c r="A8" s="4">
        <v>1925</v>
      </c>
      <c r="B8" s="8">
        <f t="shared" si="0"/>
        <v>5.3166069295101552</v>
      </c>
      <c r="C8" s="8">
        <f t="shared" si="1"/>
        <v>5.104166666666667</v>
      </c>
      <c r="D8" s="8">
        <f t="shared" si="2"/>
        <v>4.5997610513739549</v>
      </c>
      <c r="E8" s="8">
        <f t="shared" si="2"/>
        <v>7.0788530465949817</v>
      </c>
      <c r="F8" s="8">
        <f t="shared" si="3"/>
        <v>11.955096689609963</v>
      </c>
      <c r="G8" s="8">
        <f t="shared" si="4"/>
        <v>11.562873357228193</v>
      </c>
      <c r="H8" s="8">
        <f t="shared" si="5"/>
        <v>8.4799382716049383</v>
      </c>
      <c r="I8" s="8">
        <f t="shared" si="6"/>
        <v>5.6974313022700116</v>
      </c>
      <c r="J8" s="8">
        <f t="shared" si="7"/>
        <v>4.6643518518518512</v>
      </c>
      <c r="K8" s="8">
        <f t="shared" si="8"/>
        <v>4.8461768219832742</v>
      </c>
      <c r="L8" s="8">
        <f t="shared" si="8"/>
        <v>4.6594982078853038</v>
      </c>
      <c r="M8" s="8">
        <f t="shared" si="9"/>
        <v>3.8927469135802464</v>
      </c>
      <c r="O8" s="4">
        <v>1925</v>
      </c>
      <c r="P8" s="15">
        <v>14.24</v>
      </c>
      <c r="Q8" s="15">
        <v>13.23</v>
      </c>
      <c r="R8" s="15">
        <v>12.32</v>
      </c>
      <c r="S8" s="15">
        <v>18.96</v>
      </c>
      <c r="T8" s="15">
        <v>29.18</v>
      </c>
      <c r="U8" s="15">
        <v>30.97</v>
      </c>
      <c r="V8" s="15">
        <v>21.98</v>
      </c>
      <c r="W8" s="15">
        <v>15.26</v>
      </c>
      <c r="X8" s="15">
        <v>12.09</v>
      </c>
      <c r="Y8" s="15">
        <v>12.98</v>
      </c>
      <c r="Z8" s="15">
        <v>12.48</v>
      </c>
      <c r="AA8" s="15">
        <v>10.09</v>
      </c>
      <c r="AB8" s="9">
        <f t="shared" si="10"/>
        <v>203.77999999999997</v>
      </c>
    </row>
    <row r="9" spans="1:28" ht="15" x14ac:dyDescent="0.25">
      <c r="A9" s="4">
        <v>1926</v>
      </c>
      <c r="B9" s="8">
        <f t="shared" si="0"/>
        <v>2.8225806451612905</v>
      </c>
      <c r="C9" s="8">
        <f t="shared" si="1"/>
        <v>2.7739197530864197</v>
      </c>
      <c r="D9" s="8">
        <f t="shared" si="2"/>
        <v>3.1287335722819596</v>
      </c>
      <c r="E9" s="8">
        <f t="shared" si="2"/>
        <v>6.4329450418160086</v>
      </c>
      <c r="F9" s="8">
        <f t="shared" si="3"/>
        <v>8.4644378892166507</v>
      </c>
      <c r="G9" s="8">
        <f t="shared" si="4"/>
        <v>5.7347670250896057</v>
      </c>
      <c r="H9" s="8">
        <f t="shared" si="5"/>
        <v>5.4629629629629628</v>
      </c>
      <c r="I9" s="8">
        <f t="shared" si="6"/>
        <v>4.5101553166069293</v>
      </c>
      <c r="J9" s="8">
        <f t="shared" si="7"/>
        <v>3.7962962962962963</v>
      </c>
      <c r="K9" s="8">
        <f t="shared" si="8"/>
        <v>3.3191457586618878</v>
      </c>
      <c r="L9" s="8">
        <f t="shared" si="8"/>
        <v>3.0055256869772999</v>
      </c>
      <c r="M9" s="8">
        <f t="shared" si="9"/>
        <v>2.5655864197530862</v>
      </c>
      <c r="O9" s="4">
        <v>1926</v>
      </c>
      <c r="P9" s="15">
        <v>7.56</v>
      </c>
      <c r="Q9" s="15">
        <v>7.19</v>
      </c>
      <c r="R9" s="15">
        <v>8.3800000000000008</v>
      </c>
      <c r="S9" s="15">
        <v>17.23</v>
      </c>
      <c r="T9" s="15">
        <v>20.66</v>
      </c>
      <c r="U9" s="15">
        <v>15.36</v>
      </c>
      <c r="V9" s="15">
        <v>14.16</v>
      </c>
      <c r="W9" s="15">
        <v>12.08</v>
      </c>
      <c r="X9" s="15">
        <v>9.84</v>
      </c>
      <c r="Y9" s="15">
        <v>8.89</v>
      </c>
      <c r="Z9" s="15">
        <v>8.0500000000000007</v>
      </c>
      <c r="AA9" s="15">
        <v>6.65</v>
      </c>
      <c r="AB9" s="9">
        <f t="shared" si="10"/>
        <v>136.05000000000001</v>
      </c>
    </row>
    <row r="10" spans="1:28" ht="15" x14ac:dyDescent="0.25">
      <c r="A10" s="4">
        <v>1927</v>
      </c>
      <c r="B10" s="8">
        <f t="shared" si="0"/>
        <v>6.2014635603345276</v>
      </c>
      <c r="C10" s="8">
        <f t="shared" si="1"/>
        <v>5.6905864197530871</v>
      </c>
      <c r="D10" s="8">
        <f t="shared" si="2"/>
        <v>4.4093488649940262</v>
      </c>
      <c r="E10" s="8">
        <f t="shared" si="2"/>
        <v>30.26060334528076</v>
      </c>
      <c r="F10" s="8">
        <f t="shared" si="3"/>
        <v>21.853490658800393</v>
      </c>
      <c r="G10" s="8">
        <f t="shared" si="4"/>
        <v>7.6724910394265233</v>
      </c>
      <c r="H10" s="8">
        <f t="shared" si="5"/>
        <v>6.9405864197530853</v>
      </c>
      <c r="I10" s="8">
        <f t="shared" si="6"/>
        <v>6.1155913978494629</v>
      </c>
      <c r="J10" s="8">
        <f t="shared" si="7"/>
        <v>5.096450617283951</v>
      </c>
      <c r="K10" s="8">
        <f t="shared" si="8"/>
        <v>4.2749402628434892</v>
      </c>
      <c r="L10" s="8">
        <f t="shared" si="8"/>
        <v>3.8866487455197132</v>
      </c>
      <c r="M10" s="8">
        <f t="shared" si="9"/>
        <v>3.3063271604938271</v>
      </c>
      <c r="O10" s="4">
        <v>1927</v>
      </c>
      <c r="P10" s="15">
        <v>16.61</v>
      </c>
      <c r="Q10" s="15">
        <v>14.75</v>
      </c>
      <c r="R10" s="15">
        <v>11.81</v>
      </c>
      <c r="S10" s="15">
        <v>81.05</v>
      </c>
      <c r="T10" s="15">
        <v>53.34</v>
      </c>
      <c r="U10" s="15">
        <v>20.55</v>
      </c>
      <c r="V10" s="15">
        <v>17.989999999999998</v>
      </c>
      <c r="W10" s="15">
        <v>16.38</v>
      </c>
      <c r="X10" s="15">
        <v>13.21</v>
      </c>
      <c r="Y10" s="15">
        <v>11.45</v>
      </c>
      <c r="Z10" s="15">
        <v>10.41</v>
      </c>
      <c r="AA10" s="15">
        <v>8.57</v>
      </c>
      <c r="AB10" s="9">
        <f t="shared" si="10"/>
        <v>276.12000000000006</v>
      </c>
    </row>
    <row r="11" spans="1:28" ht="15" x14ac:dyDescent="0.25">
      <c r="A11" s="4">
        <v>1928</v>
      </c>
      <c r="B11" s="8">
        <f t="shared" si="0"/>
        <v>2.8039127837514934</v>
      </c>
      <c r="C11" s="8">
        <f t="shared" si="1"/>
        <v>3.7577160493827155</v>
      </c>
      <c r="D11" s="8">
        <f t="shared" si="2"/>
        <v>4.7155017921146953</v>
      </c>
      <c r="E11" s="8">
        <f t="shared" si="2"/>
        <v>8.9979091995221037</v>
      </c>
      <c r="F11" s="8">
        <f t="shared" si="3"/>
        <v>18.760242543428383</v>
      </c>
      <c r="G11" s="8">
        <f t="shared" si="4"/>
        <v>29.943249701314215</v>
      </c>
      <c r="H11" s="8">
        <f t="shared" si="5"/>
        <v>22.777777777777779</v>
      </c>
      <c r="I11" s="8">
        <f t="shared" si="6"/>
        <v>9.7520908004778963</v>
      </c>
      <c r="J11" s="8">
        <f t="shared" si="7"/>
        <v>6.8325617283950626</v>
      </c>
      <c r="K11" s="8">
        <f t="shared" si="8"/>
        <v>5.7609020310633214</v>
      </c>
      <c r="L11" s="8">
        <f t="shared" si="8"/>
        <v>5.006720430107527</v>
      </c>
      <c r="M11" s="8">
        <f t="shared" si="9"/>
        <v>4.3132716049382713</v>
      </c>
      <c r="O11" s="4">
        <v>1928</v>
      </c>
      <c r="P11" s="15">
        <v>7.51</v>
      </c>
      <c r="Q11" s="15">
        <v>9.74</v>
      </c>
      <c r="R11" s="15">
        <v>12.63</v>
      </c>
      <c r="S11" s="15">
        <v>24.1</v>
      </c>
      <c r="T11" s="15">
        <v>45.79</v>
      </c>
      <c r="U11" s="15">
        <v>80.2</v>
      </c>
      <c r="V11" s="15">
        <v>59.04</v>
      </c>
      <c r="W11" s="15">
        <v>26.12</v>
      </c>
      <c r="X11" s="15">
        <v>17.71</v>
      </c>
      <c r="Y11" s="15">
        <v>15.43</v>
      </c>
      <c r="Z11" s="15">
        <v>13.41</v>
      </c>
      <c r="AA11" s="15">
        <v>11.18</v>
      </c>
      <c r="AB11" s="9">
        <f t="shared" si="10"/>
        <v>322.86</v>
      </c>
    </row>
    <row r="12" spans="1:28" ht="15" x14ac:dyDescent="0.25">
      <c r="A12" s="4">
        <v>1929</v>
      </c>
      <c r="B12" s="8">
        <f t="shared" si="0"/>
        <v>3.9463859020310634</v>
      </c>
      <c r="C12" s="8">
        <f t="shared" si="1"/>
        <v>5.2391975308641978</v>
      </c>
      <c r="D12" s="8">
        <f t="shared" si="2"/>
        <v>11.89516129032258</v>
      </c>
      <c r="E12" s="8">
        <f t="shared" si="2"/>
        <v>13.739545997610511</v>
      </c>
      <c r="F12" s="8">
        <f t="shared" si="3"/>
        <v>13.167813831530646</v>
      </c>
      <c r="G12" s="8">
        <f t="shared" si="4"/>
        <v>21.673387096774192</v>
      </c>
      <c r="H12" s="8">
        <f t="shared" si="5"/>
        <v>20.273919753086417</v>
      </c>
      <c r="I12" s="8">
        <f t="shared" si="6"/>
        <v>12.612007168458781</v>
      </c>
      <c r="J12" s="8">
        <f t="shared" si="7"/>
        <v>7.9128086419753085</v>
      </c>
      <c r="K12" s="8">
        <f t="shared" si="8"/>
        <v>6.485215053763441</v>
      </c>
      <c r="L12" s="8">
        <f t="shared" si="8"/>
        <v>5.3950119474313016</v>
      </c>
      <c r="M12" s="8">
        <f t="shared" si="9"/>
        <v>4.7260802469135799</v>
      </c>
      <c r="O12" s="4">
        <v>1929</v>
      </c>
      <c r="P12" s="15">
        <v>10.57</v>
      </c>
      <c r="Q12" s="15">
        <v>13.58</v>
      </c>
      <c r="R12" s="15">
        <v>31.86</v>
      </c>
      <c r="S12" s="15">
        <v>36.799999999999997</v>
      </c>
      <c r="T12" s="15">
        <v>32.14</v>
      </c>
      <c r="U12" s="15">
        <v>58.05</v>
      </c>
      <c r="V12" s="15">
        <v>52.55</v>
      </c>
      <c r="W12" s="15">
        <v>33.78</v>
      </c>
      <c r="X12" s="15">
        <v>20.51</v>
      </c>
      <c r="Y12" s="15">
        <v>17.37</v>
      </c>
      <c r="Z12" s="15">
        <v>14.45</v>
      </c>
      <c r="AA12" s="15">
        <v>12.25</v>
      </c>
      <c r="AB12" s="9">
        <f t="shared" si="10"/>
        <v>333.91</v>
      </c>
    </row>
    <row r="13" spans="1:28" ht="15" x14ac:dyDescent="0.25">
      <c r="A13" s="4">
        <v>1930</v>
      </c>
      <c r="B13" s="8">
        <f t="shared" si="0"/>
        <v>3.5730286738351253</v>
      </c>
      <c r="C13" s="8">
        <f t="shared" si="1"/>
        <v>3.5725308641975309</v>
      </c>
      <c r="D13" s="8">
        <f t="shared" si="2"/>
        <v>59.595280764635596</v>
      </c>
      <c r="E13" s="8">
        <f t="shared" si="2"/>
        <v>37.290919952210267</v>
      </c>
      <c r="F13" s="8">
        <f t="shared" si="3"/>
        <v>14.593575876761715</v>
      </c>
      <c r="G13" s="8">
        <f t="shared" si="4"/>
        <v>13.201911589008363</v>
      </c>
      <c r="H13" s="8">
        <f t="shared" si="5"/>
        <v>13.665123456790125</v>
      </c>
      <c r="I13" s="8">
        <f t="shared" si="6"/>
        <v>10.315860215053764</v>
      </c>
      <c r="J13" s="8">
        <f t="shared" si="7"/>
        <v>7.1334876543209873</v>
      </c>
      <c r="K13" s="8">
        <f t="shared" si="8"/>
        <v>6.9817801672640378</v>
      </c>
      <c r="L13" s="8">
        <f t="shared" si="8"/>
        <v>6.1902628434886493</v>
      </c>
      <c r="M13" s="8">
        <f t="shared" si="9"/>
        <v>5.0154320987654319</v>
      </c>
      <c r="O13" s="4">
        <v>1930</v>
      </c>
      <c r="P13" s="15">
        <v>9.57</v>
      </c>
      <c r="Q13" s="15">
        <v>9.26</v>
      </c>
      <c r="R13" s="15">
        <v>159.62</v>
      </c>
      <c r="S13" s="15">
        <v>99.88</v>
      </c>
      <c r="T13" s="15">
        <v>35.619999999999997</v>
      </c>
      <c r="U13" s="15">
        <v>35.36</v>
      </c>
      <c r="V13" s="15">
        <v>35.42</v>
      </c>
      <c r="W13" s="15">
        <v>27.63</v>
      </c>
      <c r="X13" s="15">
        <v>18.489999999999998</v>
      </c>
      <c r="Y13" s="15">
        <v>18.7</v>
      </c>
      <c r="Z13" s="15">
        <v>16.579999999999998</v>
      </c>
      <c r="AA13" s="15">
        <v>13</v>
      </c>
      <c r="AB13" s="9">
        <f t="shared" si="10"/>
        <v>479.13</v>
      </c>
    </row>
    <row r="14" spans="1:28" ht="15" x14ac:dyDescent="0.25">
      <c r="A14" s="4">
        <v>1931</v>
      </c>
      <c r="B14" s="8">
        <f t="shared" si="0"/>
        <v>3.9090501792114698</v>
      </c>
      <c r="C14" s="8">
        <f t="shared" si="1"/>
        <v>5.44753086419753</v>
      </c>
      <c r="D14" s="8">
        <f t="shared" si="2"/>
        <v>6.1865292712066902</v>
      </c>
      <c r="E14" s="8">
        <f t="shared" si="2"/>
        <v>7.3962066905615291</v>
      </c>
      <c r="F14" s="8">
        <f t="shared" si="3"/>
        <v>9.4559160930842339</v>
      </c>
      <c r="G14" s="8">
        <f t="shared" si="4"/>
        <v>9.1845878136200714</v>
      </c>
      <c r="H14" s="8">
        <f t="shared" si="5"/>
        <v>8.9737654320987659</v>
      </c>
      <c r="I14" s="8">
        <f t="shared" si="6"/>
        <v>7.5791517323775386</v>
      </c>
      <c r="J14" s="8">
        <f t="shared" si="7"/>
        <v>6.3503086419753085</v>
      </c>
      <c r="K14" s="8">
        <f t="shared" si="8"/>
        <v>4.834976105137395</v>
      </c>
      <c r="L14" s="8">
        <f t="shared" si="8"/>
        <v>3.8978494623655906</v>
      </c>
      <c r="M14" s="8">
        <f t="shared" si="9"/>
        <v>3.2175925925925926</v>
      </c>
      <c r="O14" s="4">
        <v>1931</v>
      </c>
      <c r="P14" s="15">
        <v>10.47</v>
      </c>
      <c r="Q14" s="15">
        <v>14.12</v>
      </c>
      <c r="R14" s="15">
        <v>16.57</v>
      </c>
      <c r="S14" s="15">
        <v>19.809999999999999</v>
      </c>
      <c r="T14" s="15">
        <v>23.08</v>
      </c>
      <c r="U14" s="15">
        <v>24.6</v>
      </c>
      <c r="V14" s="15">
        <v>23.26</v>
      </c>
      <c r="W14" s="15">
        <v>20.3</v>
      </c>
      <c r="X14" s="15">
        <v>16.46</v>
      </c>
      <c r="Y14" s="15">
        <v>12.95</v>
      </c>
      <c r="Z14" s="15">
        <v>10.44</v>
      </c>
      <c r="AA14" s="15">
        <v>8.34</v>
      </c>
      <c r="AB14" s="9">
        <f t="shared" si="10"/>
        <v>200.4</v>
      </c>
    </row>
    <row r="15" spans="1:28" ht="15" x14ac:dyDescent="0.25">
      <c r="A15" s="4">
        <v>1932</v>
      </c>
      <c r="B15" s="8">
        <f t="shared" si="0"/>
        <v>2.6396356033452806</v>
      </c>
      <c r="C15" s="8">
        <f t="shared" si="1"/>
        <v>2.2723765432098761</v>
      </c>
      <c r="D15" s="8">
        <f t="shared" si="2"/>
        <v>6.0931899641577063</v>
      </c>
      <c r="E15" s="8">
        <f t="shared" si="2"/>
        <v>46.792861409796892</v>
      </c>
      <c r="F15" s="8">
        <f t="shared" si="3"/>
        <v>33.067027204195341</v>
      </c>
      <c r="G15" s="8">
        <f t="shared" si="4"/>
        <v>9.0240442054958194</v>
      </c>
      <c r="H15" s="8">
        <f t="shared" si="5"/>
        <v>6.882716049382716</v>
      </c>
      <c r="I15" s="8">
        <f t="shared" si="6"/>
        <v>5.2083333333333339</v>
      </c>
      <c r="J15" s="8">
        <f t="shared" si="7"/>
        <v>4.2901234567901234</v>
      </c>
      <c r="K15" s="8">
        <f t="shared" si="8"/>
        <v>3.5132915173237751</v>
      </c>
      <c r="L15" s="8">
        <f t="shared" si="8"/>
        <v>3.00925925925926</v>
      </c>
      <c r="M15" s="8">
        <f t="shared" si="9"/>
        <v>2.5</v>
      </c>
      <c r="O15" s="4">
        <v>1932</v>
      </c>
      <c r="P15" s="15">
        <v>7.07</v>
      </c>
      <c r="Q15" s="15">
        <v>5.89</v>
      </c>
      <c r="R15" s="15">
        <v>16.32</v>
      </c>
      <c r="S15" s="15">
        <v>125.33</v>
      </c>
      <c r="T15" s="15">
        <v>80.709999999999994</v>
      </c>
      <c r="U15" s="15">
        <v>24.17</v>
      </c>
      <c r="V15" s="15">
        <v>17.84</v>
      </c>
      <c r="W15" s="15">
        <v>13.95</v>
      </c>
      <c r="X15" s="15">
        <v>11.12</v>
      </c>
      <c r="Y15" s="15">
        <v>9.41</v>
      </c>
      <c r="Z15" s="15">
        <v>8.06</v>
      </c>
      <c r="AA15" s="15">
        <v>6.48</v>
      </c>
      <c r="AB15" s="9">
        <f t="shared" si="10"/>
        <v>326.35000000000002</v>
      </c>
    </row>
    <row r="16" spans="1:28" ht="15" x14ac:dyDescent="0.25">
      <c r="A16" s="4">
        <v>1933</v>
      </c>
      <c r="B16" s="8">
        <f t="shared" si="0"/>
        <v>1.9601254480286738</v>
      </c>
      <c r="C16" s="8">
        <f t="shared" si="1"/>
        <v>17.156635802469133</v>
      </c>
      <c r="D16" s="8">
        <f t="shared" si="2"/>
        <v>15.475657108721625</v>
      </c>
      <c r="E16" s="8">
        <f t="shared" si="2"/>
        <v>40.897550776583039</v>
      </c>
      <c r="F16" s="8">
        <f t="shared" si="3"/>
        <v>35.06637168141593</v>
      </c>
      <c r="G16" s="8">
        <f t="shared" si="4"/>
        <v>17.084826762246117</v>
      </c>
      <c r="H16" s="8">
        <f t="shared" si="5"/>
        <v>14.039351851851851</v>
      </c>
      <c r="I16" s="8">
        <f t="shared" si="6"/>
        <v>9.9387694145758658</v>
      </c>
      <c r="J16" s="8">
        <f t="shared" si="7"/>
        <v>7.3109567901234556</v>
      </c>
      <c r="K16" s="8">
        <f t="shared" si="8"/>
        <v>5.9550477897252083</v>
      </c>
      <c r="L16" s="8">
        <f t="shared" si="8"/>
        <v>5.0179211469534044</v>
      </c>
      <c r="M16" s="8">
        <f t="shared" si="9"/>
        <v>4.3209876543209873</v>
      </c>
      <c r="O16" s="4">
        <v>1933</v>
      </c>
      <c r="P16" s="15">
        <v>5.25</v>
      </c>
      <c r="Q16" s="15">
        <v>44.47</v>
      </c>
      <c r="R16" s="15">
        <v>41.45</v>
      </c>
      <c r="S16" s="15">
        <v>109.54</v>
      </c>
      <c r="T16" s="15">
        <v>85.59</v>
      </c>
      <c r="U16" s="15">
        <v>45.76</v>
      </c>
      <c r="V16" s="15">
        <v>36.39</v>
      </c>
      <c r="W16" s="15">
        <v>26.62</v>
      </c>
      <c r="X16" s="15">
        <v>18.95</v>
      </c>
      <c r="Y16" s="15">
        <v>15.95</v>
      </c>
      <c r="Z16" s="15">
        <v>13.44</v>
      </c>
      <c r="AA16" s="15">
        <v>11.2</v>
      </c>
      <c r="AB16" s="9">
        <f t="shared" si="10"/>
        <v>454.60999999999996</v>
      </c>
    </row>
    <row r="17" spans="1:28" ht="15" x14ac:dyDescent="0.25">
      <c r="A17" s="4">
        <v>1934</v>
      </c>
      <c r="B17" s="8">
        <f t="shared" si="0"/>
        <v>3.8231780167264038</v>
      </c>
      <c r="C17" s="8">
        <f t="shared" si="1"/>
        <v>8.3449074074074066</v>
      </c>
      <c r="D17" s="8">
        <f t="shared" si="2"/>
        <v>15.300179211469532</v>
      </c>
      <c r="E17" s="8">
        <f t="shared" si="2"/>
        <v>12.765083632019115</v>
      </c>
      <c r="F17" s="8">
        <f t="shared" si="3"/>
        <v>10.111438872500818</v>
      </c>
      <c r="G17" s="8">
        <f t="shared" si="4"/>
        <v>7.4148745519713266</v>
      </c>
      <c r="H17" s="8">
        <f t="shared" si="5"/>
        <v>5.8449074074074074</v>
      </c>
      <c r="I17" s="8">
        <f t="shared" si="6"/>
        <v>5.4174133811230574</v>
      </c>
      <c r="J17" s="8">
        <f t="shared" si="7"/>
        <v>4.9305555555555554</v>
      </c>
      <c r="K17" s="8">
        <f t="shared" si="8"/>
        <v>4.032258064516129</v>
      </c>
      <c r="L17" s="8">
        <f t="shared" si="8"/>
        <v>3.3154121863799282</v>
      </c>
      <c r="M17" s="8">
        <f t="shared" si="9"/>
        <v>2.8356481481481479</v>
      </c>
      <c r="O17" s="4">
        <v>1934</v>
      </c>
      <c r="P17" s="15">
        <v>10.24</v>
      </c>
      <c r="Q17" s="15">
        <v>21.63</v>
      </c>
      <c r="R17" s="15">
        <v>40.98</v>
      </c>
      <c r="S17" s="15">
        <v>34.19</v>
      </c>
      <c r="T17" s="15">
        <v>24.68</v>
      </c>
      <c r="U17" s="15">
        <v>19.86</v>
      </c>
      <c r="V17" s="15">
        <v>15.15</v>
      </c>
      <c r="W17" s="15">
        <v>14.51</v>
      </c>
      <c r="X17" s="15">
        <v>12.78</v>
      </c>
      <c r="Y17" s="15">
        <v>10.8</v>
      </c>
      <c r="Z17" s="15">
        <v>8.8800000000000008</v>
      </c>
      <c r="AA17" s="15">
        <v>7.35</v>
      </c>
      <c r="AB17" s="9">
        <f t="shared" si="10"/>
        <v>221.04999999999998</v>
      </c>
    </row>
    <row r="18" spans="1:28" ht="15" x14ac:dyDescent="0.25">
      <c r="A18" s="4">
        <v>1935</v>
      </c>
      <c r="B18" s="8">
        <f t="shared" si="0"/>
        <v>2.3558841099163677</v>
      </c>
      <c r="C18" s="8">
        <f t="shared" si="1"/>
        <v>1.8171296296296295</v>
      </c>
      <c r="D18" s="8">
        <f t="shared" si="2"/>
        <v>1.8518518518518519</v>
      </c>
      <c r="E18" s="8">
        <f t="shared" si="2"/>
        <v>4.8499103942652333</v>
      </c>
      <c r="F18" s="8">
        <f t="shared" si="3"/>
        <v>20.317109144542773</v>
      </c>
      <c r="G18" s="8">
        <f t="shared" si="4"/>
        <v>18.585722819593787</v>
      </c>
      <c r="H18" s="8">
        <f t="shared" si="5"/>
        <v>10.983796296296296</v>
      </c>
      <c r="I18" s="8">
        <f t="shared" si="6"/>
        <v>7.9861111111111107</v>
      </c>
      <c r="J18" s="8">
        <f t="shared" si="7"/>
        <v>6.5432098765432105</v>
      </c>
      <c r="K18" s="8">
        <f t="shared" si="8"/>
        <v>5.5518219832735953</v>
      </c>
      <c r="L18" s="8">
        <f t="shared" si="8"/>
        <v>4.7901732377538835</v>
      </c>
      <c r="M18" s="8">
        <f t="shared" si="9"/>
        <v>4.7376543209876543</v>
      </c>
      <c r="O18" s="4">
        <v>1935</v>
      </c>
      <c r="P18" s="15">
        <v>6.31</v>
      </c>
      <c r="Q18" s="15">
        <v>4.71</v>
      </c>
      <c r="R18" s="15">
        <v>4.96</v>
      </c>
      <c r="S18" s="15">
        <v>12.99</v>
      </c>
      <c r="T18" s="15">
        <v>49.59</v>
      </c>
      <c r="U18" s="15">
        <v>49.78</v>
      </c>
      <c r="V18" s="15">
        <v>28.47</v>
      </c>
      <c r="W18" s="15">
        <v>21.39</v>
      </c>
      <c r="X18" s="15">
        <v>16.96</v>
      </c>
      <c r="Y18" s="15">
        <v>14.87</v>
      </c>
      <c r="Z18" s="15">
        <v>12.83</v>
      </c>
      <c r="AA18" s="15">
        <v>12.28</v>
      </c>
      <c r="AB18" s="9">
        <f t="shared" si="10"/>
        <v>235.14000000000001</v>
      </c>
    </row>
    <row r="19" spans="1:28" ht="15" x14ac:dyDescent="0.25">
      <c r="A19" s="4">
        <v>1936</v>
      </c>
      <c r="B19" s="8">
        <f t="shared" si="0"/>
        <v>4.4504181600955794</v>
      </c>
      <c r="C19" s="8">
        <f t="shared" si="1"/>
        <v>10.007716049382715</v>
      </c>
      <c r="D19" s="8">
        <f t="shared" si="2"/>
        <v>13.747013142174431</v>
      </c>
      <c r="E19" s="8">
        <f t="shared" si="2"/>
        <v>24.529569892473116</v>
      </c>
      <c r="F19" s="8">
        <f t="shared" si="3"/>
        <v>198.50458865945589</v>
      </c>
      <c r="G19" s="8">
        <f t="shared" si="4"/>
        <v>91.849611708482669</v>
      </c>
      <c r="H19" s="8">
        <f t="shared" si="5"/>
        <v>17.766203703703702</v>
      </c>
      <c r="I19" s="8">
        <f t="shared" si="6"/>
        <v>7.8778375149342903</v>
      </c>
      <c r="J19" s="8">
        <f t="shared" si="7"/>
        <v>6.1844135802469138</v>
      </c>
      <c r="K19" s="8">
        <f t="shared" si="8"/>
        <v>5.1299283154121857</v>
      </c>
      <c r="L19" s="8">
        <f t="shared" si="8"/>
        <v>4.603494623655914</v>
      </c>
      <c r="M19" s="8">
        <f t="shared" si="9"/>
        <v>4.3904320987654319</v>
      </c>
      <c r="O19" s="4">
        <v>1936</v>
      </c>
      <c r="P19" s="15">
        <v>11.92</v>
      </c>
      <c r="Q19" s="15">
        <v>25.94</v>
      </c>
      <c r="R19" s="15">
        <v>36.82</v>
      </c>
      <c r="S19" s="15">
        <v>65.7</v>
      </c>
      <c r="T19" s="15">
        <v>484.51</v>
      </c>
      <c r="U19" s="15">
        <v>246.01</v>
      </c>
      <c r="V19" s="15">
        <v>46.05</v>
      </c>
      <c r="W19" s="15">
        <v>21.1</v>
      </c>
      <c r="X19" s="15">
        <v>16.03</v>
      </c>
      <c r="Y19" s="15">
        <v>13.74</v>
      </c>
      <c r="Z19" s="15">
        <v>12.33</v>
      </c>
      <c r="AA19" s="15">
        <v>11.38</v>
      </c>
      <c r="AB19" s="9">
        <f t="shared" si="10"/>
        <v>991.53</v>
      </c>
    </row>
    <row r="20" spans="1:28" ht="15" x14ac:dyDescent="0.25">
      <c r="A20" s="4">
        <v>1937</v>
      </c>
      <c r="B20" s="8">
        <f t="shared" si="0"/>
        <v>3.7335722819593791</v>
      </c>
      <c r="C20" s="8">
        <f t="shared" si="1"/>
        <v>3.0748456790123457</v>
      </c>
      <c r="D20" s="8">
        <f t="shared" si="2"/>
        <v>8.0495818399044197</v>
      </c>
      <c r="E20" s="8">
        <f t="shared" si="2"/>
        <v>18.182497013142175</v>
      </c>
      <c r="F20" s="8">
        <f t="shared" si="3"/>
        <v>16.01933792199279</v>
      </c>
      <c r="G20" s="8">
        <f t="shared" si="4"/>
        <v>7.5866188769414569</v>
      </c>
      <c r="H20" s="8">
        <f t="shared" si="5"/>
        <v>23.287037037037035</v>
      </c>
      <c r="I20" s="8">
        <f t="shared" si="6"/>
        <v>18.048088410991639</v>
      </c>
      <c r="J20" s="8">
        <f t="shared" si="7"/>
        <v>8.4027777777777768</v>
      </c>
      <c r="K20" s="8">
        <f t="shared" si="8"/>
        <v>5.8766427718040619</v>
      </c>
      <c r="L20" s="8">
        <f t="shared" si="8"/>
        <v>4.7640382317801668</v>
      </c>
      <c r="M20" s="8">
        <f t="shared" si="9"/>
        <v>4.9266975308641969</v>
      </c>
      <c r="O20" s="4">
        <v>1937</v>
      </c>
      <c r="P20" s="15">
        <v>10</v>
      </c>
      <c r="Q20" s="15">
        <v>7.97</v>
      </c>
      <c r="R20" s="15">
        <v>21.56</v>
      </c>
      <c r="S20" s="15">
        <v>48.7</v>
      </c>
      <c r="T20" s="15">
        <v>39.1</v>
      </c>
      <c r="U20" s="15">
        <v>20.32</v>
      </c>
      <c r="V20" s="15">
        <v>60.36</v>
      </c>
      <c r="W20" s="15">
        <v>48.34</v>
      </c>
      <c r="X20" s="15">
        <v>21.78</v>
      </c>
      <c r="Y20" s="15">
        <v>15.74</v>
      </c>
      <c r="Z20" s="15">
        <v>12.76</v>
      </c>
      <c r="AA20" s="15">
        <v>12.77</v>
      </c>
      <c r="AB20" s="9">
        <f t="shared" si="10"/>
        <v>319.39999999999998</v>
      </c>
    </row>
    <row r="21" spans="1:28" ht="15" x14ac:dyDescent="0.25">
      <c r="A21" s="4">
        <v>1938</v>
      </c>
      <c r="B21" s="8">
        <f t="shared" si="0"/>
        <v>8.4864097968936676</v>
      </c>
      <c r="C21" s="8">
        <f t="shared" si="1"/>
        <v>8.5108024691358022</v>
      </c>
      <c r="D21" s="8">
        <f t="shared" si="2"/>
        <v>72.987604540023895</v>
      </c>
      <c r="E21" s="8">
        <f t="shared" si="2"/>
        <v>70.299432497013143</v>
      </c>
      <c r="F21" s="8">
        <f t="shared" si="3"/>
        <v>136.29957391019337</v>
      </c>
      <c r="G21" s="8">
        <f t="shared" si="4"/>
        <v>86.447132616487451</v>
      </c>
      <c r="H21" s="8">
        <f t="shared" si="5"/>
        <v>24.58719135802469</v>
      </c>
      <c r="I21" s="8">
        <f t="shared" si="6"/>
        <v>10.009707287933095</v>
      </c>
      <c r="J21" s="8">
        <f t="shared" si="7"/>
        <v>8.1404320987654337</v>
      </c>
      <c r="K21" s="8">
        <f t="shared" si="8"/>
        <v>8.295997610513739</v>
      </c>
      <c r="L21" s="8">
        <f t="shared" si="8"/>
        <v>7.6052867383512543</v>
      </c>
      <c r="M21" s="8">
        <f t="shared" si="9"/>
        <v>7.4575617283950617</v>
      </c>
      <c r="O21" s="4">
        <v>1938</v>
      </c>
      <c r="P21" s="15">
        <v>22.73</v>
      </c>
      <c r="Q21" s="15">
        <v>22.06</v>
      </c>
      <c r="R21" s="15">
        <v>195.49</v>
      </c>
      <c r="S21" s="15">
        <v>188.29</v>
      </c>
      <c r="T21" s="15">
        <v>332.68</v>
      </c>
      <c r="U21" s="15">
        <v>231.54</v>
      </c>
      <c r="V21" s="15">
        <v>63.73</v>
      </c>
      <c r="W21" s="15">
        <v>26.81</v>
      </c>
      <c r="X21" s="15">
        <v>21.1</v>
      </c>
      <c r="Y21" s="15">
        <v>22.22</v>
      </c>
      <c r="Z21" s="15">
        <v>20.37</v>
      </c>
      <c r="AA21" s="15">
        <v>19.329999999999998</v>
      </c>
      <c r="AB21" s="9">
        <f t="shared" si="10"/>
        <v>1166.3499999999997</v>
      </c>
    </row>
    <row r="22" spans="1:28" ht="15" x14ac:dyDescent="0.25">
      <c r="A22" s="4">
        <v>1939</v>
      </c>
      <c r="B22" s="8">
        <f t="shared" si="0"/>
        <v>6.3284050179211464</v>
      </c>
      <c r="C22" s="8">
        <f t="shared" si="1"/>
        <v>22.349537037037035</v>
      </c>
      <c r="D22" s="8">
        <f t="shared" si="2"/>
        <v>25.466696535244917</v>
      </c>
      <c r="E22" s="8">
        <f t="shared" si="2"/>
        <v>14.314516129032258</v>
      </c>
      <c r="F22" s="8">
        <f t="shared" si="3"/>
        <v>10.906260242543429</v>
      </c>
      <c r="G22" s="8">
        <f t="shared" si="4"/>
        <v>16.539725209080046</v>
      </c>
      <c r="H22" s="8">
        <f t="shared" si="5"/>
        <v>15.354938271604937</v>
      </c>
      <c r="I22" s="8">
        <f t="shared" si="6"/>
        <v>9.5168757467144545</v>
      </c>
      <c r="J22" s="8">
        <f t="shared" si="7"/>
        <v>8.4490740740740726</v>
      </c>
      <c r="K22" s="8">
        <f t="shared" si="8"/>
        <v>7.0489844683393068</v>
      </c>
      <c r="L22" s="8">
        <f t="shared" si="8"/>
        <v>5.7385005973715648</v>
      </c>
      <c r="M22" s="8">
        <f t="shared" si="9"/>
        <v>5.6597222222222223</v>
      </c>
      <c r="O22" s="4">
        <v>1939</v>
      </c>
      <c r="P22" s="15">
        <v>16.95</v>
      </c>
      <c r="Q22" s="15">
        <v>57.93</v>
      </c>
      <c r="R22" s="15">
        <v>68.209999999999994</v>
      </c>
      <c r="S22" s="15">
        <v>38.340000000000003</v>
      </c>
      <c r="T22" s="15">
        <v>26.62</v>
      </c>
      <c r="U22" s="15">
        <v>44.3</v>
      </c>
      <c r="V22" s="15">
        <v>39.799999999999997</v>
      </c>
      <c r="W22" s="15">
        <v>25.49</v>
      </c>
      <c r="X22" s="15">
        <v>21.9</v>
      </c>
      <c r="Y22" s="15">
        <v>18.88</v>
      </c>
      <c r="Z22" s="15">
        <v>15.37</v>
      </c>
      <c r="AA22" s="15">
        <v>14.67</v>
      </c>
      <c r="AB22" s="9">
        <f t="shared" si="10"/>
        <v>388.46</v>
      </c>
    </row>
    <row r="23" spans="1:28" ht="15" x14ac:dyDescent="0.25">
      <c r="A23" s="4">
        <v>1940</v>
      </c>
      <c r="B23" s="8">
        <f t="shared" si="0"/>
        <v>4.9469832735961772</v>
      </c>
      <c r="C23" s="8">
        <f t="shared" si="1"/>
        <v>5.543981481481481</v>
      </c>
      <c r="D23" s="8">
        <f t="shared" si="2"/>
        <v>14.792413381123058</v>
      </c>
      <c r="E23" s="8">
        <f t="shared" si="2"/>
        <v>12.608273596176824</v>
      </c>
      <c r="F23" s="8">
        <f t="shared" si="3"/>
        <v>8.6692887577843329</v>
      </c>
      <c r="G23" s="8">
        <f t="shared" si="4"/>
        <v>6.0222520908004764</v>
      </c>
      <c r="H23" s="8">
        <f t="shared" si="5"/>
        <v>7.4035493827160499</v>
      </c>
      <c r="I23" s="8">
        <f t="shared" si="6"/>
        <v>6.6606929510155313</v>
      </c>
      <c r="J23" s="8">
        <f t="shared" si="7"/>
        <v>4.9884259259259256</v>
      </c>
      <c r="K23" s="8">
        <f t="shared" si="8"/>
        <v>3.7335722819593791</v>
      </c>
      <c r="L23" s="8">
        <f t="shared" si="8"/>
        <v>3.1362007168458779</v>
      </c>
      <c r="M23" s="8">
        <f t="shared" si="9"/>
        <v>2.6080246913580245</v>
      </c>
      <c r="O23" s="4">
        <v>1940</v>
      </c>
      <c r="P23" s="15">
        <v>13.25</v>
      </c>
      <c r="Q23" s="15">
        <v>14.37</v>
      </c>
      <c r="R23" s="15">
        <v>39.619999999999997</v>
      </c>
      <c r="S23" s="15">
        <v>33.770000000000003</v>
      </c>
      <c r="T23" s="15">
        <v>21.16</v>
      </c>
      <c r="U23" s="15">
        <v>16.13</v>
      </c>
      <c r="V23" s="15">
        <v>19.190000000000001</v>
      </c>
      <c r="W23" s="15">
        <v>17.84</v>
      </c>
      <c r="X23" s="15">
        <v>12.93</v>
      </c>
      <c r="Y23" s="15">
        <v>10</v>
      </c>
      <c r="Z23" s="15">
        <v>8.4</v>
      </c>
      <c r="AA23" s="15">
        <v>6.76</v>
      </c>
      <c r="AB23" s="9">
        <f t="shared" si="10"/>
        <v>213.42</v>
      </c>
    </row>
    <row r="24" spans="1:28" ht="15" x14ac:dyDescent="0.25">
      <c r="A24" s="4">
        <v>1941</v>
      </c>
      <c r="B24" s="8">
        <f t="shared" si="0"/>
        <v>2.2924133811230583</v>
      </c>
      <c r="C24" s="8">
        <f t="shared" si="1"/>
        <v>2.3919753086419751</v>
      </c>
      <c r="D24" s="8">
        <f t="shared" si="2"/>
        <v>12.806152927120667</v>
      </c>
      <c r="E24" s="8">
        <f t="shared" si="2"/>
        <v>8.7813620071684593</v>
      </c>
      <c r="F24" s="8">
        <f t="shared" si="3"/>
        <v>6.7068174369059328</v>
      </c>
      <c r="G24" s="8">
        <f t="shared" si="4"/>
        <v>29.304808841099163</v>
      </c>
      <c r="H24" s="8">
        <f t="shared" si="5"/>
        <v>20.933641975308639</v>
      </c>
      <c r="I24" s="8">
        <f t="shared" si="6"/>
        <v>7.9338410991636792</v>
      </c>
      <c r="J24" s="8">
        <f t="shared" si="7"/>
        <v>6.3001543209876543</v>
      </c>
      <c r="K24" s="8">
        <f t="shared" si="8"/>
        <v>5.2232676224611705</v>
      </c>
      <c r="L24" s="8">
        <f t="shared" si="8"/>
        <v>4.6333632019115889</v>
      </c>
      <c r="M24" s="8">
        <f t="shared" si="9"/>
        <v>5.1234567901234556</v>
      </c>
      <c r="O24" s="4">
        <v>1941</v>
      </c>
      <c r="P24" s="15">
        <v>6.14</v>
      </c>
      <c r="Q24" s="15">
        <v>6.2</v>
      </c>
      <c r="R24" s="15">
        <v>34.299999999999997</v>
      </c>
      <c r="S24" s="15">
        <v>23.52</v>
      </c>
      <c r="T24" s="15">
        <v>16.37</v>
      </c>
      <c r="U24" s="15">
        <v>78.489999999999995</v>
      </c>
      <c r="V24" s="15">
        <v>54.26</v>
      </c>
      <c r="W24" s="15">
        <v>21.25</v>
      </c>
      <c r="X24" s="15">
        <v>16.329999999999998</v>
      </c>
      <c r="Y24" s="15">
        <v>13.99</v>
      </c>
      <c r="Z24" s="15">
        <v>12.41</v>
      </c>
      <c r="AA24" s="15">
        <v>13.28</v>
      </c>
      <c r="AB24" s="9">
        <f t="shared" si="10"/>
        <v>296.53999999999996</v>
      </c>
    </row>
    <row r="25" spans="1:28" ht="15" x14ac:dyDescent="0.25">
      <c r="A25" s="4">
        <v>1942</v>
      </c>
      <c r="B25" s="8">
        <f t="shared" si="0"/>
        <v>5.0365890083632019</v>
      </c>
      <c r="C25" s="8">
        <f t="shared" si="1"/>
        <v>6.0802469135802459</v>
      </c>
      <c r="D25" s="8">
        <f t="shared" si="2"/>
        <v>10.834826762246115</v>
      </c>
      <c r="E25" s="8">
        <f t="shared" si="2"/>
        <v>11.167114695340501</v>
      </c>
      <c r="F25" s="8">
        <f t="shared" si="3"/>
        <v>7.9523107177974435</v>
      </c>
      <c r="G25" s="8">
        <f t="shared" si="4"/>
        <v>11.458333333333332</v>
      </c>
      <c r="H25" s="8">
        <f t="shared" si="5"/>
        <v>25.327932098765434</v>
      </c>
      <c r="I25" s="8">
        <f t="shared" si="6"/>
        <v>18.402777777777779</v>
      </c>
      <c r="J25" s="8">
        <f t="shared" si="7"/>
        <v>9.3055555555555554</v>
      </c>
      <c r="K25" s="8">
        <f t="shared" si="8"/>
        <v>7.3999402628434892</v>
      </c>
      <c r="L25" s="8">
        <f t="shared" si="8"/>
        <v>7.8479689366786136</v>
      </c>
      <c r="M25" s="8">
        <f t="shared" si="9"/>
        <v>7.2993827160493829</v>
      </c>
      <c r="O25" s="4">
        <v>1942</v>
      </c>
      <c r="P25" s="15">
        <v>13.49</v>
      </c>
      <c r="Q25" s="15">
        <v>15.76</v>
      </c>
      <c r="R25" s="15">
        <v>29.02</v>
      </c>
      <c r="S25" s="15">
        <v>29.91</v>
      </c>
      <c r="T25" s="15">
        <v>19.41</v>
      </c>
      <c r="U25" s="15">
        <v>30.69</v>
      </c>
      <c r="V25" s="15">
        <v>65.650000000000006</v>
      </c>
      <c r="W25" s="15">
        <v>49.29</v>
      </c>
      <c r="X25" s="15">
        <v>24.12</v>
      </c>
      <c r="Y25" s="15">
        <v>19.82</v>
      </c>
      <c r="Z25" s="15">
        <v>21.02</v>
      </c>
      <c r="AA25" s="15">
        <v>18.920000000000002</v>
      </c>
      <c r="AB25" s="9">
        <f t="shared" si="10"/>
        <v>337.09999999999997</v>
      </c>
    </row>
    <row r="26" spans="1:28" ht="15" x14ac:dyDescent="0.25">
      <c r="A26" s="4">
        <v>1943</v>
      </c>
      <c r="B26" s="8">
        <f t="shared" si="0"/>
        <v>5.2867383512544803</v>
      </c>
      <c r="C26" s="8">
        <f t="shared" si="1"/>
        <v>5.1697530864197541</v>
      </c>
      <c r="D26" s="8">
        <f t="shared" si="2"/>
        <v>4.7528375149342894</v>
      </c>
      <c r="E26" s="8">
        <f t="shared" si="2"/>
        <v>7.3066009557945035</v>
      </c>
      <c r="F26" s="8">
        <f t="shared" si="3"/>
        <v>38.700426089806619</v>
      </c>
      <c r="G26" s="8">
        <f t="shared" si="4"/>
        <v>27.370818399044207</v>
      </c>
      <c r="H26" s="8">
        <f t="shared" si="5"/>
        <v>12.172067901234566</v>
      </c>
      <c r="I26" s="8">
        <f t="shared" si="6"/>
        <v>6.3844086021505371</v>
      </c>
      <c r="J26" s="8">
        <f t="shared" si="7"/>
        <v>5.6828703703703702</v>
      </c>
      <c r="K26" s="8">
        <f t="shared" si="8"/>
        <v>4.868578255675029</v>
      </c>
      <c r="L26" s="8">
        <f t="shared" si="8"/>
        <v>4.0023894862604541</v>
      </c>
      <c r="M26" s="8">
        <f t="shared" si="9"/>
        <v>3.3101851851851851</v>
      </c>
      <c r="O26" s="4">
        <v>1943</v>
      </c>
      <c r="P26" s="15">
        <v>14.16</v>
      </c>
      <c r="Q26" s="15">
        <v>13.4</v>
      </c>
      <c r="R26" s="15">
        <v>12.73</v>
      </c>
      <c r="S26" s="15">
        <v>19.57</v>
      </c>
      <c r="T26" s="15">
        <v>94.46</v>
      </c>
      <c r="U26" s="15">
        <v>73.31</v>
      </c>
      <c r="V26" s="15">
        <v>31.55</v>
      </c>
      <c r="W26" s="15">
        <v>17.100000000000001</v>
      </c>
      <c r="X26" s="15">
        <v>14.73</v>
      </c>
      <c r="Y26" s="15">
        <v>13.04</v>
      </c>
      <c r="Z26" s="15">
        <v>10.72</v>
      </c>
      <c r="AA26" s="15">
        <v>8.58</v>
      </c>
      <c r="AB26" s="9">
        <f t="shared" si="10"/>
        <v>323.35000000000008</v>
      </c>
    </row>
    <row r="27" spans="1:28" ht="15" x14ac:dyDescent="0.25">
      <c r="A27" s="4">
        <v>1944</v>
      </c>
      <c r="B27" s="8">
        <f t="shared" si="0"/>
        <v>4.3309438470728789</v>
      </c>
      <c r="C27" s="8">
        <f t="shared" si="1"/>
        <v>4.4907407407407414</v>
      </c>
      <c r="D27" s="8">
        <f t="shared" si="2"/>
        <v>3.6775686977299875</v>
      </c>
      <c r="E27" s="8">
        <f t="shared" si="2"/>
        <v>7.9077060931899643</v>
      </c>
      <c r="F27" s="8">
        <f t="shared" si="3"/>
        <v>19.034742707309075</v>
      </c>
      <c r="G27" s="8">
        <f t="shared" si="4"/>
        <v>22.726254480286737</v>
      </c>
      <c r="H27" s="8">
        <f t="shared" si="5"/>
        <v>15.609567901234566</v>
      </c>
      <c r="I27" s="8">
        <f t="shared" si="6"/>
        <v>8.3183990442054956</v>
      </c>
      <c r="J27" s="8">
        <f t="shared" si="7"/>
        <v>5.7793209876543203</v>
      </c>
      <c r="K27" s="8">
        <f t="shared" si="8"/>
        <v>4.6408303464755072</v>
      </c>
      <c r="L27" s="8">
        <f t="shared" si="8"/>
        <v>3.9015830346475502</v>
      </c>
      <c r="M27" s="8">
        <f t="shared" si="9"/>
        <v>3.2060185185185186</v>
      </c>
      <c r="O27" s="4">
        <v>1944</v>
      </c>
      <c r="P27" s="15">
        <v>11.6</v>
      </c>
      <c r="Q27" s="15">
        <v>11.64</v>
      </c>
      <c r="R27" s="15">
        <v>9.85</v>
      </c>
      <c r="S27" s="15">
        <v>21.18</v>
      </c>
      <c r="T27" s="15">
        <v>46.46</v>
      </c>
      <c r="U27" s="15">
        <v>60.87</v>
      </c>
      <c r="V27" s="15">
        <v>40.46</v>
      </c>
      <c r="W27" s="15">
        <v>22.28</v>
      </c>
      <c r="X27" s="15">
        <v>14.98</v>
      </c>
      <c r="Y27" s="15">
        <v>12.43</v>
      </c>
      <c r="Z27" s="15">
        <v>10.45</v>
      </c>
      <c r="AA27" s="15">
        <v>8.31</v>
      </c>
      <c r="AB27" s="9">
        <f t="shared" si="10"/>
        <v>270.51</v>
      </c>
    </row>
    <row r="28" spans="1:28" ht="15" x14ac:dyDescent="0.25">
      <c r="A28" s="4">
        <v>1945</v>
      </c>
      <c r="B28" s="8">
        <f t="shared" si="0"/>
        <v>3.3863500597371563</v>
      </c>
      <c r="C28" s="8">
        <f t="shared" si="1"/>
        <v>3.6033950617283943</v>
      </c>
      <c r="D28" s="8">
        <f t="shared" si="2"/>
        <v>3.5543608124253283</v>
      </c>
      <c r="E28" s="8">
        <f t="shared" si="2"/>
        <v>60.995370370370367</v>
      </c>
      <c r="F28" s="8">
        <f t="shared" si="3"/>
        <v>59.984431333988852</v>
      </c>
      <c r="G28" s="8">
        <f t="shared" si="4"/>
        <v>20.814665471923533</v>
      </c>
      <c r="H28" s="8">
        <f t="shared" si="5"/>
        <v>13.287037037037035</v>
      </c>
      <c r="I28" s="8">
        <f t="shared" si="6"/>
        <v>7.38873954599761</v>
      </c>
      <c r="J28" s="8">
        <f t="shared" si="7"/>
        <v>5.9606481481481479</v>
      </c>
      <c r="K28" s="8">
        <f t="shared" si="8"/>
        <v>4.8461768219832742</v>
      </c>
      <c r="L28" s="8">
        <f t="shared" si="8"/>
        <v>4.0546594982078847</v>
      </c>
      <c r="M28" s="8">
        <f t="shared" si="9"/>
        <v>3.3256172839506166</v>
      </c>
      <c r="O28" s="4">
        <v>1945</v>
      </c>
      <c r="P28" s="15">
        <v>9.07</v>
      </c>
      <c r="Q28" s="15">
        <v>9.34</v>
      </c>
      <c r="R28" s="15">
        <v>9.52</v>
      </c>
      <c r="S28" s="15">
        <v>163.37</v>
      </c>
      <c r="T28" s="15">
        <v>146.41</v>
      </c>
      <c r="U28" s="15">
        <v>55.75</v>
      </c>
      <c r="V28" s="15">
        <v>34.44</v>
      </c>
      <c r="W28" s="15">
        <v>19.79</v>
      </c>
      <c r="X28" s="15">
        <v>15.45</v>
      </c>
      <c r="Y28" s="15">
        <v>12.98</v>
      </c>
      <c r="Z28" s="15">
        <v>10.86</v>
      </c>
      <c r="AA28" s="15">
        <v>8.6199999999999992</v>
      </c>
      <c r="AB28" s="9">
        <f t="shared" si="10"/>
        <v>495.60000000000008</v>
      </c>
    </row>
    <row r="29" spans="1:28" ht="15" x14ac:dyDescent="0.25">
      <c r="A29" s="4">
        <v>1946</v>
      </c>
      <c r="B29" s="8">
        <f t="shared" si="0"/>
        <v>2.6545698924731185</v>
      </c>
      <c r="C29" s="8">
        <f t="shared" si="1"/>
        <v>2.6195987654320989</v>
      </c>
      <c r="D29" s="8">
        <f t="shared" si="2"/>
        <v>2.4230884109916371</v>
      </c>
      <c r="E29" s="8">
        <f t="shared" si="2"/>
        <v>3.0764635603345281</v>
      </c>
      <c r="F29" s="8">
        <f t="shared" si="3"/>
        <v>12.1107833497214</v>
      </c>
      <c r="G29" s="8">
        <f t="shared" si="4"/>
        <v>13.332586618876942</v>
      </c>
      <c r="H29" s="8">
        <f t="shared" si="5"/>
        <v>7.7353395061728385</v>
      </c>
      <c r="I29" s="8">
        <f t="shared" si="6"/>
        <v>6.1118578255675038</v>
      </c>
      <c r="J29" s="8">
        <f t="shared" si="7"/>
        <v>4.8611111111111116</v>
      </c>
      <c r="K29" s="8">
        <f t="shared" si="8"/>
        <v>3.9277180406212664</v>
      </c>
      <c r="L29" s="8">
        <f t="shared" si="8"/>
        <v>3.2295400238948626</v>
      </c>
      <c r="M29" s="8">
        <f t="shared" si="9"/>
        <v>2.7662037037037037</v>
      </c>
      <c r="O29" s="4">
        <v>1946</v>
      </c>
      <c r="P29" s="15">
        <v>7.11</v>
      </c>
      <c r="Q29" s="15">
        <v>6.79</v>
      </c>
      <c r="R29" s="15">
        <v>6.49</v>
      </c>
      <c r="S29" s="15">
        <v>8.24</v>
      </c>
      <c r="T29" s="15">
        <v>29.56</v>
      </c>
      <c r="U29" s="15">
        <v>35.71</v>
      </c>
      <c r="V29" s="15">
        <v>20.05</v>
      </c>
      <c r="W29" s="15">
        <v>16.37</v>
      </c>
      <c r="X29" s="15">
        <v>12.6</v>
      </c>
      <c r="Y29" s="15">
        <v>10.52</v>
      </c>
      <c r="Z29" s="15">
        <v>8.65</v>
      </c>
      <c r="AA29" s="15">
        <v>7.17</v>
      </c>
      <c r="AB29" s="9">
        <f t="shared" si="10"/>
        <v>169.26</v>
      </c>
    </row>
    <row r="30" spans="1:28" ht="15" x14ac:dyDescent="0.25">
      <c r="A30" s="4">
        <v>1947</v>
      </c>
      <c r="B30" s="8">
        <f t="shared" si="0"/>
        <v>2.6097670250896057</v>
      </c>
      <c r="C30" s="8">
        <f t="shared" si="1"/>
        <v>5.0771604938271606</v>
      </c>
      <c r="D30" s="8">
        <f t="shared" si="2"/>
        <v>13.694743130227</v>
      </c>
      <c r="E30" s="8">
        <f t="shared" si="2"/>
        <v>12.865890083632017</v>
      </c>
      <c r="F30" s="8">
        <f t="shared" si="3"/>
        <v>11.553588987217305</v>
      </c>
      <c r="G30" s="8">
        <f t="shared" si="4"/>
        <v>90.737007168458774</v>
      </c>
      <c r="H30" s="8">
        <f t="shared" si="5"/>
        <v>60.871913580246911</v>
      </c>
      <c r="I30" s="8">
        <f t="shared" si="6"/>
        <v>10.87962962962963</v>
      </c>
      <c r="J30" s="8">
        <f t="shared" si="7"/>
        <v>6.8904320987654311</v>
      </c>
      <c r="K30" s="8">
        <f t="shared" si="8"/>
        <v>5.4734169653524489</v>
      </c>
      <c r="L30" s="8">
        <f t="shared" si="8"/>
        <v>4.6482974910394264</v>
      </c>
      <c r="M30" s="8">
        <f t="shared" si="9"/>
        <v>3.9969135802469129</v>
      </c>
      <c r="O30" s="4">
        <v>1947</v>
      </c>
      <c r="P30" s="15">
        <v>6.99</v>
      </c>
      <c r="Q30" s="15">
        <v>13.16</v>
      </c>
      <c r="R30" s="15">
        <v>36.68</v>
      </c>
      <c r="S30" s="15">
        <v>34.46</v>
      </c>
      <c r="T30" s="15">
        <v>28.2</v>
      </c>
      <c r="U30" s="15">
        <v>243.03</v>
      </c>
      <c r="V30" s="15">
        <v>157.78</v>
      </c>
      <c r="W30" s="15">
        <v>29.14</v>
      </c>
      <c r="X30" s="15">
        <v>17.86</v>
      </c>
      <c r="Y30" s="15">
        <v>14.66</v>
      </c>
      <c r="Z30" s="15">
        <v>12.45</v>
      </c>
      <c r="AA30" s="15">
        <v>10.36</v>
      </c>
      <c r="AB30" s="9">
        <f t="shared" si="10"/>
        <v>604.77</v>
      </c>
    </row>
    <row r="31" spans="1:28" ht="15" x14ac:dyDescent="0.25">
      <c r="A31" s="4">
        <v>1948</v>
      </c>
      <c r="B31" s="8">
        <f t="shared" si="0"/>
        <v>4.5437574671445633</v>
      </c>
      <c r="C31" s="8">
        <f t="shared" si="1"/>
        <v>5.4436728395061724</v>
      </c>
      <c r="D31" s="8">
        <f t="shared" si="2"/>
        <v>5.0589904420549585</v>
      </c>
      <c r="E31" s="8">
        <f t="shared" si="2"/>
        <v>25.451762246117081</v>
      </c>
      <c r="F31" s="8">
        <f t="shared" si="3"/>
        <v>21.607669616519171</v>
      </c>
      <c r="G31" s="8">
        <f t="shared" si="4"/>
        <v>10.62948028673835</v>
      </c>
      <c r="H31" s="8">
        <f t="shared" si="5"/>
        <v>7.8819444444444438</v>
      </c>
      <c r="I31" s="8">
        <f t="shared" si="6"/>
        <v>6.3657407407407396</v>
      </c>
      <c r="J31" s="8">
        <f t="shared" si="7"/>
        <v>6.0185185185185182</v>
      </c>
      <c r="K31" s="8">
        <f t="shared" si="8"/>
        <v>5.0963261648745517</v>
      </c>
      <c r="L31" s="8">
        <f t="shared" si="8"/>
        <v>4.1591995221027478</v>
      </c>
      <c r="M31" s="8">
        <f t="shared" si="9"/>
        <v>3.5648148148148149</v>
      </c>
      <c r="O31" s="4">
        <v>1948</v>
      </c>
      <c r="P31" s="15">
        <v>12.17</v>
      </c>
      <c r="Q31" s="15">
        <v>14.11</v>
      </c>
      <c r="R31" s="15">
        <v>13.55</v>
      </c>
      <c r="S31" s="15">
        <v>68.17</v>
      </c>
      <c r="T31" s="15">
        <v>52.74</v>
      </c>
      <c r="U31" s="15">
        <v>28.47</v>
      </c>
      <c r="V31" s="15">
        <v>20.43</v>
      </c>
      <c r="W31" s="15">
        <v>17.05</v>
      </c>
      <c r="X31" s="15">
        <v>15.6</v>
      </c>
      <c r="Y31" s="15">
        <v>13.65</v>
      </c>
      <c r="Z31" s="15">
        <v>11.14</v>
      </c>
      <c r="AA31" s="15">
        <v>9.24</v>
      </c>
      <c r="AB31" s="9">
        <f t="shared" si="10"/>
        <v>276.32000000000005</v>
      </c>
    </row>
    <row r="32" spans="1:28" ht="15" x14ac:dyDescent="0.25">
      <c r="A32" s="4">
        <v>1949</v>
      </c>
      <c r="B32" s="8">
        <f t="shared" si="0"/>
        <v>2.8636499402628433</v>
      </c>
      <c r="C32" s="8">
        <f t="shared" si="1"/>
        <v>3.4104938271604937</v>
      </c>
      <c r="D32" s="8">
        <f t="shared" si="2"/>
        <v>10.091845878136201</v>
      </c>
      <c r="E32" s="8">
        <f t="shared" si="2"/>
        <v>9.9499701314217432</v>
      </c>
      <c r="F32" s="8">
        <f t="shared" si="3"/>
        <v>15.06473287446739</v>
      </c>
      <c r="G32" s="8">
        <f t="shared" si="4"/>
        <v>16.812275985663081</v>
      </c>
      <c r="H32" s="8">
        <f t="shared" si="5"/>
        <v>15.374228395061728</v>
      </c>
      <c r="I32" s="8">
        <f t="shared" si="6"/>
        <v>11.932497013142175</v>
      </c>
      <c r="J32" s="8">
        <f t="shared" si="7"/>
        <v>8.4683641975308639</v>
      </c>
      <c r="K32" s="8">
        <f t="shared" si="8"/>
        <v>6.3060035842293907</v>
      </c>
      <c r="L32" s="8">
        <f t="shared" si="8"/>
        <v>5.3390083632019119</v>
      </c>
      <c r="M32" s="8">
        <f t="shared" si="9"/>
        <v>4.5447530864197523</v>
      </c>
      <c r="O32" s="4">
        <v>1949</v>
      </c>
      <c r="P32" s="15">
        <v>7.67</v>
      </c>
      <c r="Q32" s="15">
        <v>8.84</v>
      </c>
      <c r="R32" s="15">
        <v>27.03</v>
      </c>
      <c r="S32" s="15">
        <v>26.65</v>
      </c>
      <c r="T32" s="15">
        <v>36.770000000000003</v>
      </c>
      <c r="U32" s="15">
        <v>45.03</v>
      </c>
      <c r="V32" s="15">
        <v>39.85</v>
      </c>
      <c r="W32" s="15">
        <v>31.96</v>
      </c>
      <c r="X32" s="15">
        <v>21.95</v>
      </c>
      <c r="Y32" s="15">
        <v>16.89</v>
      </c>
      <c r="Z32" s="15">
        <v>14.3</v>
      </c>
      <c r="AA32" s="15">
        <v>11.78</v>
      </c>
      <c r="AB32" s="9">
        <f t="shared" si="10"/>
        <v>288.71999999999997</v>
      </c>
    </row>
    <row r="33" spans="1:28" ht="15" x14ac:dyDescent="0.25">
      <c r="A33" s="4">
        <v>1950</v>
      </c>
      <c r="B33" s="8">
        <f t="shared" si="0"/>
        <v>3.4311529271206687</v>
      </c>
      <c r="C33" s="8">
        <f t="shared" si="1"/>
        <v>3.5108024691358022</v>
      </c>
      <c r="D33" s="8">
        <f t="shared" si="2"/>
        <v>22.267025089605731</v>
      </c>
      <c r="E33" s="8">
        <f t="shared" si="2"/>
        <v>20.967741935483872</v>
      </c>
      <c r="F33" s="8">
        <f t="shared" si="3"/>
        <v>7.7843330055719431</v>
      </c>
      <c r="G33" s="8">
        <f t="shared" si="4"/>
        <v>6.4366786140979677</v>
      </c>
      <c r="H33" s="8">
        <f t="shared" si="5"/>
        <v>7.901234567901235</v>
      </c>
      <c r="I33" s="8">
        <f t="shared" si="6"/>
        <v>8.4864097968936676</v>
      </c>
      <c r="J33" s="8">
        <f t="shared" si="7"/>
        <v>7.8703703703703694</v>
      </c>
      <c r="K33" s="8">
        <f t="shared" si="8"/>
        <v>5.5704898446833919</v>
      </c>
      <c r="L33" s="8">
        <f t="shared" si="8"/>
        <v>4.737903225806452</v>
      </c>
      <c r="M33" s="8">
        <f t="shared" si="9"/>
        <v>4.5254629629629628</v>
      </c>
      <c r="O33" s="4">
        <v>1950</v>
      </c>
      <c r="P33" s="15">
        <v>9.19</v>
      </c>
      <c r="Q33" s="15">
        <v>9.1</v>
      </c>
      <c r="R33" s="15">
        <v>59.64</v>
      </c>
      <c r="S33" s="15">
        <v>56.16</v>
      </c>
      <c r="T33" s="15">
        <v>19</v>
      </c>
      <c r="U33" s="15">
        <v>17.239999999999998</v>
      </c>
      <c r="V33" s="15">
        <v>20.48</v>
      </c>
      <c r="W33" s="15">
        <v>22.73</v>
      </c>
      <c r="X33" s="15">
        <v>20.399999999999999</v>
      </c>
      <c r="Y33" s="15">
        <v>14.92</v>
      </c>
      <c r="Z33" s="15">
        <v>12.69</v>
      </c>
      <c r="AA33" s="15">
        <v>11.73</v>
      </c>
      <c r="AB33" s="9">
        <f t="shared" si="10"/>
        <v>273.28000000000003</v>
      </c>
    </row>
    <row r="34" spans="1:28" ht="15" x14ac:dyDescent="0.25">
      <c r="A34" s="4">
        <v>1951</v>
      </c>
      <c r="B34" s="8">
        <f t="shared" si="0"/>
        <v>4.9133811230585422</v>
      </c>
      <c r="C34" s="8">
        <f t="shared" si="1"/>
        <v>4.5756172839506171</v>
      </c>
      <c r="D34" s="8">
        <f t="shared" si="2"/>
        <v>3.5767622461170849</v>
      </c>
      <c r="E34" s="8">
        <f t="shared" si="2"/>
        <v>3.7373058542413378</v>
      </c>
      <c r="F34" s="8">
        <f t="shared" si="3"/>
        <v>5.502294329727957</v>
      </c>
      <c r="G34" s="8">
        <f t="shared" si="4"/>
        <v>5.4248805256869765</v>
      </c>
      <c r="H34" s="8">
        <f t="shared" si="5"/>
        <v>5.0462962962962958</v>
      </c>
      <c r="I34" s="8">
        <f t="shared" si="6"/>
        <v>4.3309438470728789</v>
      </c>
      <c r="J34" s="8">
        <f t="shared" si="7"/>
        <v>3.8888888888888884</v>
      </c>
      <c r="K34" s="8">
        <f t="shared" si="8"/>
        <v>3.6551672640382313</v>
      </c>
      <c r="L34" s="8">
        <f t="shared" si="8"/>
        <v>3.274342891278375</v>
      </c>
      <c r="M34" s="8">
        <f t="shared" si="9"/>
        <v>2.6543209876543208</v>
      </c>
      <c r="O34" s="4">
        <v>1951</v>
      </c>
      <c r="P34" s="15">
        <v>13.16</v>
      </c>
      <c r="Q34" s="15">
        <v>11.86</v>
      </c>
      <c r="R34" s="15">
        <v>9.58</v>
      </c>
      <c r="S34" s="15">
        <v>10.01</v>
      </c>
      <c r="T34" s="15">
        <v>13.43</v>
      </c>
      <c r="U34" s="15">
        <v>14.53</v>
      </c>
      <c r="V34" s="15">
        <v>13.08</v>
      </c>
      <c r="W34" s="15">
        <v>11.6</v>
      </c>
      <c r="X34" s="15">
        <v>10.08</v>
      </c>
      <c r="Y34" s="15">
        <v>9.7899999999999991</v>
      </c>
      <c r="Z34" s="15">
        <v>8.77</v>
      </c>
      <c r="AA34" s="15">
        <v>6.88</v>
      </c>
      <c r="AB34" s="9">
        <f t="shared" si="10"/>
        <v>132.76999999999998</v>
      </c>
    </row>
    <row r="35" spans="1:28" ht="15" x14ac:dyDescent="0.25">
      <c r="A35" s="4">
        <v>1952</v>
      </c>
      <c r="B35" s="8">
        <f t="shared" si="0"/>
        <v>2.2401433691756272</v>
      </c>
      <c r="C35" s="8">
        <f t="shared" si="1"/>
        <v>3.3140432098765427</v>
      </c>
      <c r="D35" s="8">
        <f t="shared" si="2"/>
        <v>10.226254480286737</v>
      </c>
      <c r="E35" s="8">
        <f t="shared" si="2"/>
        <v>18.705197132616487</v>
      </c>
      <c r="F35" s="8">
        <f t="shared" si="3"/>
        <v>91.18731563421828</v>
      </c>
      <c r="G35" s="8">
        <f t="shared" si="4"/>
        <v>40.561529271206687</v>
      </c>
      <c r="H35" s="8">
        <f t="shared" si="5"/>
        <v>15.933641975308641</v>
      </c>
      <c r="I35" s="8">
        <f t="shared" si="6"/>
        <v>10.304659498207887</v>
      </c>
      <c r="J35" s="8">
        <f t="shared" si="7"/>
        <v>7.1257716049382704</v>
      </c>
      <c r="K35" s="8">
        <f t="shared" si="8"/>
        <v>6.0222520908004764</v>
      </c>
      <c r="L35" s="8">
        <f t="shared" si="8"/>
        <v>5.3054062126642778</v>
      </c>
      <c r="M35" s="8">
        <f t="shared" si="9"/>
        <v>4.5756172839506171</v>
      </c>
      <c r="O35" s="4">
        <v>1952</v>
      </c>
      <c r="P35" s="15">
        <v>6</v>
      </c>
      <c r="Q35" s="15">
        <v>8.59</v>
      </c>
      <c r="R35" s="15">
        <v>27.39</v>
      </c>
      <c r="S35" s="15">
        <v>50.1</v>
      </c>
      <c r="T35" s="15">
        <v>222.57</v>
      </c>
      <c r="U35" s="15">
        <v>108.64</v>
      </c>
      <c r="V35" s="15">
        <v>41.3</v>
      </c>
      <c r="W35" s="15">
        <v>27.6</v>
      </c>
      <c r="X35" s="15">
        <v>18.47</v>
      </c>
      <c r="Y35" s="15">
        <v>16.13</v>
      </c>
      <c r="Z35" s="15">
        <v>14.21</v>
      </c>
      <c r="AA35" s="15">
        <v>11.86</v>
      </c>
      <c r="AB35" s="9">
        <f t="shared" si="10"/>
        <v>552.86</v>
      </c>
    </row>
    <row r="36" spans="1:28" ht="15" x14ac:dyDescent="0.25">
      <c r="A36" s="4">
        <v>1953</v>
      </c>
      <c r="B36" s="8">
        <f t="shared" si="0"/>
        <v>3.7671744324970127</v>
      </c>
      <c r="C36" s="8">
        <f t="shared" si="1"/>
        <v>6.3194444444444446</v>
      </c>
      <c r="D36" s="8">
        <f t="shared" si="2"/>
        <v>10.9281660692951</v>
      </c>
      <c r="E36" s="8">
        <f t="shared" si="2"/>
        <v>23.935931899641577</v>
      </c>
      <c r="F36" s="8">
        <f t="shared" si="3"/>
        <v>27.134546050475254</v>
      </c>
      <c r="G36" s="8">
        <f t="shared" si="4"/>
        <v>16.192502986857825</v>
      </c>
      <c r="H36" s="8">
        <f t="shared" si="5"/>
        <v>13.175154320987652</v>
      </c>
      <c r="I36" s="8">
        <f t="shared" si="6"/>
        <v>10.271057347670251</v>
      </c>
      <c r="J36" s="8">
        <f t="shared" si="7"/>
        <v>6.9753086419753076</v>
      </c>
      <c r="K36" s="8">
        <f t="shared" si="8"/>
        <v>5.443548387096774</v>
      </c>
      <c r="L36" s="8">
        <f t="shared" si="8"/>
        <v>4.9805854241338112</v>
      </c>
      <c r="M36" s="8">
        <f t="shared" si="9"/>
        <v>4.3981481481481479</v>
      </c>
      <c r="O36" s="4">
        <v>1953</v>
      </c>
      <c r="P36" s="15">
        <v>10.09</v>
      </c>
      <c r="Q36" s="15">
        <v>16.38</v>
      </c>
      <c r="R36" s="15">
        <v>29.27</v>
      </c>
      <c r="S36" s="15">
        <v>64.11</v>
      </c>
      <c r="T36" s="15">
        <v>66.23</v>
      </c>
      <c r="U36" s="15">
        <v>43.37</v>
      </c>
      <c r="V36" s="15">
        <v>34.15</v>
      </c>
      <c r="W36" s="15">
        <v>27.51</v>
      </c>
      <c r="X36" s="15">
        <v>18.079999999999998</v>
      </c>
      <c r="Y36" s="15">
        <v>14.58</v>
      </c>
      <c r="Z36" s="15">
        <v>13.34</v>
      </c>
      <c r="AA36" s="15">
        <v>11.4</v>
      </c>
      <c r="AB36" s="9">
        <f t="shared" si="10"/>
        <v>348.50999999999988</v>
      </c>
    </row>
    <row r="37" spans="1:28" ht="15" x14ac:dyDescent="0.25">
      <c r="A37" s="4">
        <v>1954</v>
      </c>
      <c r="B37" s="8">
        <f t="shared" si="0"/>
        <v>4.2898745519713266</v>
      </c>
      <c r="C37" s="8">
        <f t="shared" si="1"/>
        <v>8.8425925925925917</v>
      </c>
      <c r="D37" s="8">
        <f t="shared" si="2"/>
        <v>12.765083632019115</v>
      </c>
      <c r="E37" s="8">
        <f t="shared" si="2"/>
        <v>40.554062126642769</v>
      </c>
      <c r="F37" s="8">
        <f t="shared" si="3"/>
        <v>98.664372336938698</v>
      </c>
      <c r="G37" s="8">
        <f t="shared" si="4"/>
        <v>60.431600955794501</v>
      </c>
      <c r="H37" s="8">
        <f t="shared" si="5"/>
        <v>21.531635802469133</v>
      </c>
      <c r="I37" s="8">
        <f t="shared" si="6"/>
        <v>13.340053763440856</v>
      </c>
      <c r="J37" s="8">
        <f t="shared" si="7"/>
        <v>8.9390432098765427</v>
      </c>
      <c r="K37" s="8">
        <f t="shared" si="8"/>
        <v>7.556750298685782</v>
      </c>
      <c r="L37" s="8">
        <f t="shared" si="8"/>
        <v>6.1529271206690561</v>
      </c>
      <c r="M37" s="8">
        <f t="shared" si="9"/>
        <v>5.127314814814814</v>
      </c>
      <c r="O37" s="4">
        <v>1954</v>
      </c>
      <c r="P37" s="15">
        <v>11.49</v>
      </c>
      <c r="Q37" s="15">
        <v>22.92</v>
      </c>
      <c r="R37" s="15">
        <v>34.19</v>
      </c>
      <c r="S37" s="15">
        <v>108.62</v>
      </c>
      <c r="T37" s="15">
        <v>240.82</v>
      </c>
      <c r="U37" s="15">
        <v>161.86000000000001</v>
      </c>
      <c r="V37" s="15">
        <v>55.81</v>
      </c>
      <c r="W37" s="15">
        <v>35.729999999999997</v>
      </c>
      <c r="X37" s="15">
        <v>23.17</v>
      </c>
      <c r="Y37" s="15">
        <v>20.239999999999998</v>
      </c>
      <c r="Z37" s="15">
        <v>16.48</v>
      </c>
      <c r="AA37" s="15">
        <v>13.29</v>
      </c>
      <c r="AB37" s="9">
        <f t="shared" si="10"/>
        <v>744.62</v>
      </c>
    </row>
    <row r="38" spans="1:28" ht="15" x14ac:dyDescent="0.25">
      <c r="A38" s="4">
        <v>1955</v>
      </c>
      <c r="B38" s="8">
        <f t="shared" si="0"/>
        <v>4.8947132616487457</v>
      </c>
      <c r="C38" s="8">
        <f t="shared" si="1"/>
        <v>8.7307098765432105</v>
      </c>
      <c r="D38" s="8">
        <f t="shared" si="2"/>
        <v>16.498655913978492</v>
      </c>
      <c r="E38" s="8">
        <f t="shared" si="2"/>
        <v>15.344982078853047</v>
      </c>
      <c r="F38" s="8">
        <f t="shared" si="3"/>
        <v>149.66814159292036</v>
      </c>
      <c r="G38" s="8">
        <f t="shared" si="4"/>
        <v>96.023745519713259</v>
      </c>
      <c r="H38" s="8">
        <f t="shared" si="5"/>
        <v>22.912808641975307</v>
      </c>
      <c r="I38" s="8">
        <f t="shared" si="6"/>
        <v>9.6363500597371541</v>
      </c>
      <c r="J38" s="8">
        <f t="shared" si="7"/>
        <v>7.6118827160493829</v>
      </c>
      <c r="K38" s="8">
        <f t="shared" si="8"/>
        <v>6.2612007168458783</v>
      </c>
      <c r="L38" s="8">
        <f t="shared" si="8"/>
        <v>5.275537634408602</v>
      </c>
      <c r="M38" s="8">
        <f t="shared" si="9"/>
        <v>5.3896604938271606</v>
      </c>
      <c r="O38" s="4">
        <v>1955</v>
      </c>
      <c r="P38" s="15">
        <v>13.11</v>
      </c>
      <c r="Q38" s="15">
        <v>22.63</v>
      </c>
      <c r="R38" s="15">
        <v>44.19</v>
      </c>
      <c r="S38" s="15">
        <v>41.1</v>
      </c>
      <c r="T38" s="15">
        <v>365.31</v>
      </c>
      <c r="U38" s="15">
        <v>257.19</v>
      </c>
      <c r="V38" s="15">
        <v>59.39</v>
      </c>
      <c r="W38" s="15">
        <v>25.81</v>
      </c>
      <c r="X38" s="15">
        <v>19.73</v>
      </c>
      <c r="Y38" s="15">
        <v>16.77</v>
      </c>
      <c r="Z38" s="15">
        <v>14.13</v>
      </c>
      <c r="AA38" s="15">
        <v>13.97</v>
      </c>
      <c r="AB38" s="9">
        <f t="shared" si="10"/>
        <v>893.32999999999993</v>
      </c>
    </row>
    <row r="39" spans="1:28" ht="15" x14ac:dyDescent="0.25">
      <c r="A39" s="4">
        <v>1956</v>
      </c>
      <c r="B39" s="8">
        <f t="shared" si="0"/>
        <v>4.6968339307048987</v>
      </c>
      <c r="C39" s="8">
        <f t="shared" si="1"/>
        <v>4.2746913580246915</v>
      </c>
      <c r="D39" s="8">
        <f t="shared" si="2"/>
        <v>5.309139784946237</v>
      </c>
      <c r="E39" s="8">
        <f t="shared" si="2"/>
        <v>6.7017622461170845</v>
      </c>
      <c r="F39" s="8">
        <f t="shared" si="3"/>
        <v>13.737299246148803</v>
      </c>
      <c r="G39" s="8">
        <f t="shared" si="4"/>
        <v>13.276583034647551</v>
      </c>
      <c r="H39" s="8">
        <f t="shared" si="5"/>
        <v>11.797839506172838</v>
      </c>
      <c r="I39" s="8">
        <f t="shared" si="6"/>
        <v>8.3221326164874547</v>
      </c>
      <c r="J39" s="8">
        <f t="shared" si="7"/>
        <v>6.6010802469135799</v>
      </c>
      <c r="K39" s="8">
        <f t="shared" si="8"/>
        <v>6.4068100358422937</v>
      </c>
      <c r="L39" s="8">
        <f t="shared" si="8"/>
        <v>6.1790621266427719</v>
      </c>
      <c r="M39" s="8">
        <f t="shared" si="9"/>
        <v>5.439814814814814</v>
      </c>
      <c r="O39" s="4">
        <v>1956</v>
      </c>
      <c r="P39" s="15">
        <v>12.58</v>
      </c>
      <c r="Q39" s="15">
        <v>11.08</v>
      </c>
      <c r="R39" s="15">
        <v>14.22</v>
      </c>
      <c r="S39" s="15">
        <v>17.95</v>
      </c>
      <c r="T39" s="15">
        <v>33.53</v>
      </c>
      <c r="U39" s="15">
        <v>35.56</v>
      </c>
      <c r="V39" s="15">
        <v>30.58</v>
      </c>
      <c r="W39" s="15">
        <v>22.29</v>
      </c>
      <c r="X39" s="15">
        <v>17.11</v>
      </c>
      <c r="Y39" s="15">
        <v>17.16</v>
      </c>
      <c r="Z39" s="15">
        <v>16.55</v>
      </c>
      <c r="AA39" s="15">
        <v>14.1</v>
      </c>
      <c r="AB39" s="9">
        <f t="shared" si="10"/>
        <v>242.70999999999998</v>
      </c>
    </row>
    <row r="40" spans="1:28" ht="15" x14ac:dyDescent="0.25">
      <c r="A40" s="4">
        <v>1957</v>
      </c>
      <c r="B40" s="8">
        <f t="shared" si="0"/>
        <v>6.1342592592592586</v>
      </c>
      <c r="C40" s="8">
        <f t="shared" si="1"/>
        <v>6.9521604938271597</v>
      </c>
      <c r="D40" s="8">
        <f t="shared" si="2"/>
        <v>7.0191158900836328</v>
      </c>
      <c r="E40" s="8">
        <f t="shared" si="2"/>
        <v>228.59169653524492</v>
      </c>
      <c r="F40" s="8">
        <f t="shared" si="3"/>
        <v>118.39560799737791</v>
      </c>
      <c r="G40" s="8">
        <f t="shared" si="4"/>
        <v>14.859617682198326</v>
      </c>
      <c r="H40" s="8">
        <f t="shared" si="5"/>
        <v>8.5069444444444446</v>
      </c>
      <c r="I40" s="8">
        <f t="shared" si="6"/>
        <v>6.4926821983273602</v>
      </c>
      <c r="J40" s="8">
        <f t="shared" si="7"/>
        <v>5.4629629629629628</v>
      </c>
      <c r="K40" s="8">
        <f t="shared" si="8"/>
        <v>4.4840203106332135</v>
      </c>
      <c r="L40" s="8">
        <f t="shared" si="8"/>
        <v>3.7373058542413378</v>
      </c>
      <c r="M40" s="8">
        <f t="shared" si="9"/>
        <v>4.0972222222222214</v>
      </c>
      <c r="O40" s="4">
        <v>1957</v>
      </c>
      <c r="P40" s="15">
        <v>16.43</v>
      </c>
      <c r="Q40" s="15">
        <v>18.02</v>
      </c>
      <c r="R40" s="15">
        <v>18.8</v>
      </c>
      <c r="S40" s="15">
        <v>612.26</v>
      </c>
      <c r="T40" s="15">
        <v>288.98</v>
      </c>
      <c r="U40" s="15">
        <v>39.799999999999997</v>
      </c>
      <c r="V40" s="15">
        <v>22.05</v>
      </c>
      <c r="W40" s="15">
        <v>17.39</v>
      </c>
      <c r="X40" s="15">
        <v>14.16</v>
      </c>
      <c r="Y40" s="15">
        <v>12.01</v>
      </c>
      <c r="Z40" s="15">
        <v>10.01</v>
      </c>
      <c r="AA40" s="15">
        <v>10.62</v>
      </c>
      <c r="AB40" s="9">
        <f t="shared" si="10"/>
        <v>1080.53</v>
      </c>
    </row>
    <row r="41" spans="1:28" ht="15" x14ac:dyDescent="0.25">
      <c r="A41" s="4">
        <v>1958</v>
      </c>
      <c r="B41" s="8">
        <f t="shared" si="0"/>
        <v>4.1741338112305852</v>
      </c>
      <c r="C41" s="8">
        <f t="shared" si="1"/>
        <v>4.5370370370370372</v>
      </c>
      <c r="D41" s="8">
        <f t="shared" si="2"/>
        <v>19.735663082437277</v>
      </c>
      <c r="E41" s="8">
        <f t="shared" si="2"/>
        <v>33.146654719235364</v>
      </c>
      <c r="F41" s="8">
        <f t="shared" si="3"/>
        <v>19.977056702720418</v>
      </c>
      <c r="G41" s="8">
        <f t="shared" si="4"/>
        <v>11.839157706093189</v>
      </c>
      <c r="H41" s="8">
        <f t="shared" si="5"/>
        <v>7.627314814814814</v>
      </c>
      <c r="I41" s="8">
        <f t="shared" si="6"/>
        <v>5.5966248506571095</v>
      </c>
      <c r="J41" s="8">
        <f t="shared" si="7"/>
        <v>4.8070987654320998</v>
      </c>
      <c r="K41" s="8">
        <f t="shared" si="8"/>
        <v>4.2077359617682193</v>
      </c>
      <c r="L41" s="8">
        <f t="shared" si="8"/>
        <v>3.629032258064516</v>
      </c>
      <c r="M41" s="8">
        <f t="shared" si="9"/>
        <v>3.1134259259259256</v>
      </c>
      <c r="O41" s="4">
        <v>1958</v>
      </c>
      <c r="P41" s="15">
        <v>11.18</v>
      </c>
      <c r="Q41" s="15">
        <v>11.76</v>
      </c>
      <c r="R41" s="15">
        <v>52.86</v>
      </c>
      <c r="S41" s="15">
        <v>88.78</v>
      </c>
      <c r="T41" s="15">
        <v>48.76</v>
      </c>
      <c r="U41" s="15">
        <v>31.71</v>
      </c>
      <c r="V41" s="15">
        <v>19.77</v>
      </c>
      <c r="W41" s="15">
        <v>14.99</v>
      </c>
      <c r="X41" s="15">
        <v>12.46</v>
      </c>
      <c r="Y41" s="15">
        <v>11.27</v>
      </c>
      <c r="Z41" s="15">
        <v>9.7200000000000006</v>
      </c>
      <c r="AA41" s="15">
        <v>8.07</v>
      </c>
      <c r="AB41" s="9">
        <f t="shared" si="10"/>
        <v>321.33</v>
      </c>
    </row>
    <row r="42" spans="1:28" ht="15" x14ac:dyDescent="0.25">
      <c r="A42" s="4">
        <v>1959</v>
      </c>
      <c r="B42" s="8">
        <f t="shared" si="0"/>
        <v>2.9009856630824373</v>
      </c>
      <c r="C42" s="8">
        <f t="shared" si="1"/>
        <v>9.1358024691358022</v>
      </c>
      <c r="D42" s="8">
        <f t="shared" si="2"/>
        <v>16.199970131421743</v>
      </c>
      <c r="E42" s="8">
        <f t="shared" si="2"/>
        <v>11.014038231780168</v>
      </c>
      <c r="F42" s="8">
        <f t="shared" si="3"/>
        <v>28.21615863651262</v>
      </c>
      <c r="G42" s="8">
        <f t="shared" si="4"/>
        <v>16.263440860215052</v>
      </c>
      <c r="H42" s="8">
        <f t="shared" si="5"/>
        <v>10.204475308641975</v>
      </c>
      <c r="I42" s="8">
        <f t="shared" si="6"/>
        <v>7.5791517323775386</v>
      </c>
      <c r="J42" s="8">
        <f t="shared" si="7"/>
        <v>6.481481481481481</v>
      </c>
      <c r="K42" s="8">
        <f t="shared" si="8"/>
        <v>5.2568697729988054</v>
      </c>
      <c r="L42" s="8">
        <f t="shared" si="8"/>
        <v>4.3048088410991632</v>
      </c>
      <c r="M42" s="8">
        <f t="shared" si="9"/>
        <v>3.8387345679012341</v>
      </c>
      <c r="O42" s="4">
        <v>1959</v>
      </c>
      <c r="P42" s="15">
        <v>7.77</v>
      </c>
      <c r="Q42" s="15">
        <v>23.68</v>
      </c>
      <c r="R42" s="15">
        <v>43.39</v>
      </c>
      <c r="S42" s="15">
        <v>29.5</v>
      </c>
      <c r="T42" s="15">
        <v>68.87</v>
      </c>
      <c r="U42" s="15">
        <v>43.56</v>
      </c>
      <c r="V42" s="15">
        <v>26.45</v>
      </c>
      <c r="W42" s="15">
        <v>20.3</v>
      </c>
      <c r="X42" s="15">
        <v>16.8</v>
      </c>
      <c r="Y42" s="15">
        <v>14.08</v>
      </c>
      <c r="Z42" s="15">
        <v>11.53</v>
      </c>
      <c r="AA42" s="15">
        <v>9.9499999999999993</v>
      </c>
      <c r="AB42" s="9">
        <f t="shared" si="10"/>
        <v>315.87999999999994</v>
      </c>
    </row>
    <row r="43" spans="1:28" ht="15" x14ac:dyDescent="0.25">
      <c r="A43" s="4">
        <v>1960</v>
      </c>
      <c r="B43" s="8">
        <f t="shared" si="0"/>
        <v>3.1399342891278375</v>
      </c>
      <c r="C43" s="8">
        <f t="shared" si="1"/>
        <v>10.80246913580247</v>
      </c>
      <c r="D43" s="8">
        <f t="shared" si="2"/>
        <v>53.027927120669062</v>
      </c>
      <c r="E43" s="8">
        <f t="shared" si="2"/>
        <v>35.734020310633213</v>
      </c>
      <c r="F43" s="8">
        <f t="shared" si="3"/>
        <v>30.068010488364468</v>
      </c>
      <c r="G43" s="8">
        <f t="shared" si="4"/>
        <v>26.03046594982079</v>
      </c>
      <c r="H43" s="8">
        <f t="shared" si="5"/>
        <v>20.300925925925924</v>
      </c>
      <c r="I43" s="8">
        <f t="shared" si="6"/>
        <v>13.422192353643968</v>
      </c>
      <c r="J43" s="8">
        <f t="shared" si="7"/>
        <v>8.7037037037037024</v>
      </c>
      <c r="K43" s="8">
        <f t="shared" si="8"/>
        <v>7.4634109916367981</v>
      </c>
      <c r="L43" s="8">
        <f t="shared" si="8"/>
        <v>6.5561529271206691</v>
      </c>
      <c r="M43" s="8">
        <f t="shared" si="9"/>
        <v>5.8834876543209873</v>
      </c>
      <c r="O43" s="4">
        <v>1960</v>
      </c>
      <c r="P43" s="15">
        <v>8.41</v>
      </c>
      <c r="Q43" s="15">
        <v>28</v>
      </c>
      <c r="R43" s="15">
        <v>142.03</v>
      </c>
      <c r="S43" s="15">
        <v>95.71</v>
      </c>
      <c r="T43" s="15">
        <v>73.39</v>
      </c>
      <c r="U43" s="15">
        <v>69.72</v>
      </c>
      <c r="V43" s="15">
        <v>52.62</v>
      </c>
      <c r="W43" s="15">
        <v>35.950000000000003</v>
      </c>
      <c r="X43" s="15">
        <v>22.56</v>
      </c>
      <c r="Y43" s="15">
        <v>19.989999999999998</v>
      </c>
      <c r="Z43" s="15">
        <v>17.559999999999999</v>
      </c>
      <c r="AA43" s="15">
        <v>15.25</v>
      </c>
      <c r="AB43" s="9">
        <f t="shared" si="10"/>
        <v>581.18999999999994</v>
      </c>
    </row>
    <row r="44" spans="1:28" ht="15" x14ac:dyDescent="0.25">
      <c r="A44" s="4">
        <v>1961</v>
      </c>
      <c r="B44" s="8">
        <f t="shared" si="0"/>
        <v>4.7901732377538835</v>
      </c>
      <c r="C44" s="8">
        <f t="shared" si="1"/>
        <v>4.3788580246913575</v>
      </c>
      <c r="D44" s="8">
        <f t="shared" si="2"/>
        <v>4.6184289127837506</v>
      </c>
      <c r="E44" s="8">
        <f t="shared" si="2"/>
        <v>6.3620071684587813</v>
      </c>
      <c r="F44" s="8">
        <f t="shared" si="3"/>
        <v>7.6409373975745654</v>
      </c>
      <c r="G44" s="8">
        <f t="shared" si="4"/>
        <v>5.7086320191158899</v>
      </c>
      <c r="H44" s="8">
        <f t="shared" si="5"/>
        <v>5.9722222222222223</v>
      </c>
      <c r="I44" s="8">
        <f t="shared" si="6"/>
        <v>5.3950119474313016</v>
      </c>
      <c r="J44" s="8">
        <f t="shared" si="7"/>
        <v>4.4714506172839501</v>
      </c>
      <c r="K44" s="8">
        <f t="shared" si="8"/>
        <v>3.3639486260453997</v>
      </c>
      <c r="L44" s="8">
        <f t="shared" si="8"/>
        <v>2.770310633213859</v>
      </c>
      <c r="M44" s="8">
        <f t="shared" si="9"/>
        <v>2.2878086419753085</v>
      </c>
      <c r="O44" s="4">
        <v>1961</v>
      </c>
      <c r="P44" s="15">
        <v>12.83</v>
      </c>
      <c r="Q44" s="15">
        <v>11.35</v>
      </c>
      <c r="R44" s="15">
        <v>12.37</v>
      </c>
      <c r="S44" s="15">
        <v>17.04</v>
      </c>
      <c r="T44" s="15">
        <v>18.649999999999999</v>
      </c>
      <c r="U44" s="15">
        <v>15.29</v>
      </c>
      <c r="V44" s="15">
        <v>15.48</v>
      </c>
      <c r="W44" s="15">
        <v>14.45</v>
      </c>
      <c r="X44" s="15">
        <v>11.59</v>
      </c>
      <c r="Y44" s="15">
        <v>9.01</v>
      </c>
      <c r="Z44" s="15">
        <v>7.42</v>
      </c>
      <c r="AA44" s="15">
        <v>5.93</v>
      </c>
      <c r="AB44" s="9">
        <f t="shared" si="10"/>
        <v>151.41</v>
      </c>
    </row>
    <row r="45" spans="1:28" ht="15" x14ac:dyDescent="0.25">
      <c r="A45" s="4">
        <v>1962</v>
      </c>
      <c r="B45" s="8">
        <f t="shared" si="0"/>
        <v>1.7174432497013139</v>
      </c>
      <c r="C45" s="8">
        <f t="shared" si="1"/>
        <v>5.3317901234567904</v>
      </c>
      <c r="D45" s="8">
        <f t="shared" si="2"/>
        <v>11.626344086021506</v>
      </c>
      <c r="E45" s="8">
        <f t="shared" si="2"/>
        <v>12.414127837514934</v>
      </c>
      <c r="F45" s="8">
        <f t="shared" si="3"/>
        <v>7.7925270403146509</v>
      </c>
      <c r="G45" s="8">
        <f t="shared" si="4"/>
        <v>5.0963261648745517</v>
      </c>
      <c r="H45" s="8">
        <f t="shared" si="5"/>
        <v>5.5709876543209873</v>
      </c>
      <c r="I45" s="8">
        <f t="shared" si="6"/>
        <v>5.4547491039426523</v>
      </c>
      <c r="J45" s="8">
        <f t="shared" si="7"/>
        <v>5.8912037037037042</v>
      </c>
      <c r="K45" s="8">
        <f t="shared" si="8"/>
        <v>5.4024790919952208</v>
      </c>
      <c r="L45" s="8">
        <f t="shared" si="8"/>
        <v>4.4130824372759854</v>
      </c>
      <c r="M45" s="8">
        <f t="shared" si="9"/>
        <v>3.4529320987654315</v>
      </c>
      <c r="O45" s="4">
        <v>1962</v>
      </c>
      <c r="P45" s="15">
        <v>4.5999999999999996</v>
      </c>
      <c r="Q45" s="15">
        <v>13.82</v>
      </c>
      <c r="R45" s="15">
        <v>31.14</v>
      </c>
      <c r="S45" s="15">
        <v>33.25</v>
      </c>
      <c r="T45" s="15">
        <v>19.02</v>
      </c>
      <c r="U45" s="15">
        <v>13.65</v>
      </c>
      <c r="V45" s="15">
        <v>14.44</v>
      </c>
      <c r="W45" s="15">
        <v>14.61</v>
      </c>
      <c r="X45" s="15">
        <v>15.27</v>
      </c>
      <c r="Y45" s="15">
        <v>14.47</v>
      </c>
      <c r="Z45" s="15">
        <v>11.82</v>
      </c>
      <c r="AA45" s="15">
        <v>8.9499999999999993</v>
      </c>
      <c r="AB45" s="9">
        <f t="shared" si="10"/>
        <v>195.04000000000002</v>
      </c>
    </row>
    <row r="46" spans="1:28" ht="15" x14ac:dyDescent="0.25">
      <c r="A46" s="4">
        <v>1963</v>
      </c>
      <c r="B46" s="8">
        <f t="shared" si="0"/>
        <v>2.889784946236559</v>
      </c>
      <c r="C46" s="8">
        <f t="shared" si="1"/>
        <v>3.2368827160493834</v>
      </c>
      <c r="D46" s="8">
        <f t="shared" si="2"/>
        <v>3.8194444444444442</v>
      </c>
      <c r="E46" s="8">
        <f t="shared" si="2"/>
        <v>7.0228494623655902</v>
      </c>
      <c r="F46" s="8">
        <f t="shared" si="3"/>
        <v>8.9806620780072102</v>
      </c>
      <c r="G46" s="8">
        <f t="shared" si="4"/>
        <v>5.4510155316606923</v>
      </c>
      <c r="H46" s="8">
        <f t="shared" si="5"/>
        <v>4.382716049382716</v>
      </c>
      <c r="I46" s="8">
        <f t="shared" si="6"/>
        <v>3.6925029868578259</v>
      </c>
      <c r="J46" s="8">
        <f t="shared" si="7"/>
        <v>3.117283950617284</v>
      </c>
      <c r="K46" s="8">
        <f t="shared" si="8"/>
        <v>2.5126941457586618</v>
      </c>
      <c r="L46" s="8">
        <f t="shared" si="8"/>
        <v>2.0982676224611705</v>
      </c>
      <c r="M46" s="8">
        <f t="shared" si="9"/>
        <v>1.7824074074074074</v>
      </c>
      <c r="O46" s="4">
        <v>1963</v>
      </c>
      <c r="P46" s="15">
        <v>7.74</v>
      </c>
      <c r="Q46" s="15">
        <v>8.39</v>
      </c>
      <c r="R46" s="15">
        <v>10.23</v>
      </c>
      <c r="S46" s="15">
        <v>18.809999999999999</v>
      </c>
      <c r="T46" s="15">
        <v>21.92</v>
      </c>
      <c r="U46" s="15">
        <v>14.6</v>
      </c>
      <c r="V46" s="15">
        <v>11.36</v>
      </c>
      <c r="W46" s="15">
        <v>9.89</v>
      </c>
      <c r="X46" s="15">
        <v>8.08</v>
      </c>
      <c r="Y46" s="15">
        <v>6.73</v>
      </c>
      <c r="Z46" s="15">
        <v>5.62</v>
      </c>
      <c r="AA46" s="15">
        <v>4.62</v>
      </c>
      <c r="AB46" s="9">
        <f t="shared" si="10"/>
        <v>127.99000000000001</v>
      </c>
    </row>
    <row r="47" spans="1:28" ht="15" x14ac:dyDescent="0.25">
      <c r="A47" s="4">
        <v>1964</v>
      </c>
      <c r="B47" s="8">
        <f t="shared" si="0"/>
        <v>2.4492234169653524</v>
      </c>
      <c r="C47" s="8">
        <f t="shared" si="1"/>
        <v>3.6535493827160499</v>
      </c>
      <c r="D47" s="8">
        <f t="shared" si="2"/>
        <v>36.540471923536444</v>
      </c>
      <c r="E47" s="8">
        <f t="shared" si="2"/>
        <v>34.195788530465947</v>
      </c>
      <c r="F47" s="8">
        <f t="shared" si="3"/>
        <v>16.523271058669287</v>
      </c>
      <c r="G47" s="8">
        <f t="shared" si="4"/>
        <v>9.1024492234169649</v>
      </c>
      <c r="H47" s="8">
        <f t="shared" si="5"/>
        <v>6.7554012345679011</v>
      </c>
      <c r="I47" s="8">
        <f t="shared" si="6"/>
        <v>5.4696833930704889</v>
      </c>
      <c r="J47" s="8">
        <f t="shared" si="7"/>
        <v>4.6990740740740744</v>
      </c>
      <c r="K47" s="8">
        <f t="shared" si="8"/>
        <v>3.8605137395459974</v>
      </c>
      <c r="L47" s="8">
        <f t="shared" si="8"/>
        <v>3.3004778972520907</v>
      </c>
      <c r="M47" s="8">
        <f t="shared" si="9"/>
        <v>3.1520061728395059</v>
      </c>
      <c r="O47" s="4">
        <v>1964</v>
      </c>
      <c r="P47" s="15">
        <v>6.56</v>
      </c>
      <c r="Q47" s="15">
        <v>9.4700000000000006</v>
      </c>
      <c r="R47" s="15">
        <v>97.87</v>
      </c>
      <c r="S47" s="15">
        <v>91.59</v>
      </c>
      <c r="T47" s="15">
        <v>40.33</v>
      </c>
      <c r="U47" s="15">
        <v>24.38</v>
      </c>
      <c r="V47" s="15">
        <v>17.510000000000002</v>
      </c>
      <c r="W47" s="15">
        <v>14.65</v>
      </c>
      <c r="X47" s="15">
        <v>12.18</v>
      </c>
      <c r="Y47" s="15">
        <v>10.34</v>
      </c>
      <c r="Z47" s="15">
        <v>8.84</v>
      </c>
      <c r="AA47" s="15">
        <v>8.17</v>
      </c>
      <c r="AB47" s="9">
        <f t="shared" si="10"/>
        <v>341.88999999999993</v>
      </c>
    </row>
    <row r="48" spans="1:28" ht="15" x14ac:dyDescent="0.25">
      <c r="A48" s="4">
        <v>1965</v>
      </c>
      <c r="B48" s="8">
        <f t="shared" si="0"/>
        <v>2.5948327359617682</v>
      </c>
      <c r="C48" s="8">
        <f t="shared" si="1"/>
        <v>3.0825617283950622</v>
      </c>
      <c r="D48" s="8">
        <f t="shared" si="2"/>
        <v>3.2332735961768213</v>
      </c>
      <c r="E48" s="8">
        <f t="shared" si="2"/>
        <v>14.30704898446834</v>
      </c>
      <c r="F48" s="8">
        <f t="shared" si="3"/>
        <v>21.792035398230087</v>
      </c>
      <c r="G48" s="8">
        <f t="shared" si="4"/>
        <v>13.474462365591398</v>
      </c>
      <c r="H48" s="8">
        <f t="shared" si="5"/>
        <v>7.0679012345679011</v>
      </c>
      <c r="I48" s="8">
        <f t="shared" si="6"/>
        <v>4.5512246117084825</v>
      </c>
      <c r="J48" s="8">
        <f t="shared" si="7"/>
        <v>3.9429012345679011</v>
      </c>
      <c r="K48" s="8">
        <f t="shared" si="8"/>
        <v>3.2706093189964158</v>
      </c>
      <c r="L48" s="8">
        <f t="shared" si="8"/>
        <v>2.8300477897252092</v>
      </c>
      <c r="M48" s="8">
        <f t="shared" si="9"/>
        <v>2.6543209876543208</v>
      </c>
      <c r="O48" s="4">
        <v>1965</v>
      </c>
      <c r="P48" s="15">
        <v>6.95</v>
      </c>
      <c r="Q48" s="15">
        <v>7.99</v>
      </c>
      <c r="R48" s="15">
        <v>8.66</v>
      </c>
      <c r="S48" s="15">
        <v>38.32</v>
      </c>
      <c r="T48" s="15">
        <v>53.19</v>
      </c>
      <c r="U48" s="15">
        <v>36.090000000000003</v>
      </c>
      <c r="V48" s="15">
        <v>18.32</v>
      </c>
      <c r="W48" s="15">
        <v>12.19</v>
      </c>
      <c r="X48" s="15">
        <v>10.220000000000001</v>
      </c>
      <c r="Y48" s="15">
        <v>8.76</v>
      </c>
      <c r="Z48" s="15">
        <v>7.58</v>
      </c>
      <c r="AA48" s="15">
        <v>6.88</v>
      </c>
      <c r="AB48" s="9">
        <f t="shared" si="10"/>
        <v>215.14999999999998</v>
      </c>
    </row>
    <row r="49" spans="1:28" ht="15" x14ac:dyDescent="0.25">
      <c r="A49" s="4">
        <v>1966</v>
      </c>
      <c r="B49" s="8">
        <f t="shared" si="0"/>
        <v>2.8935185185185186</v>
      </c>
      <c r="C49" s="8">
        <f t="shared" si="1"/>
        <v>3.356481481481481</v>
      </c>
      <c r="D49" s="8">
        <f t="shared" si="2"/>
        <v>5.0365890083632019</v>
      </c>
      <c r="E49" s="8">
        <f t="shared" si="2"/>
        <v>15.837813620071685</v>
      </c>
      <c r="F49" s="8">
        <f t="shared" si="3"/>
        <v>94.313339888561117</v>
      </c>
      <c r="G49" s="8">
        <f t="shared" si="4"/>
        <v>36.936230585424134</v>
      </c>
      <c r="H49" s="8">
        <f t="shared" si="5"/>
        <v>20.231481481481481</v>
      </c>
      <c r="I49" s="8">
        <f t="shared" si="6"/>
        <v>15.565262843488648</v>
      </c>
      <c r="J49" s="8">
        <f t="shared" si="7"/>
        <v>8.379629629629628</v>
      </c>
      <c r="K49" s="8">
        <f t="shared" si="8"/>
        <v>6.2985364396654724</v>
      </c>
      <c r="L49" s="8">
        <f t="shared" si="8"/>
        <v>5.275537634408602</v>
      </c>
      <c r="M49" s="8">
        <f t="shared" si="9"/>
        <v>4.3479938271604937</v>
      </c>
      <c r="O49" s="4">
        <v>1966</v>
      </c>
      <c r="P49" s="15">
        <v>7.75</v>
      </c>
      <c r="Q49" s="15">
        <v>8.6999999999999993</v>
      </c>
      <c r="R49" s="15">
        <v>13.49</v>
      </c>
      <c r="S49" s="15">
        <v>42.42</v>
      </c>
      <c r="T49" s="15">
        <v>230.2</v>
      </c>
      <c r="U49" s="15">
        <v>98.93</v>
      </c>
      <c r="V49" s="15">
        <v>52.44</v>
      </c>
      <c r="W49" s="15">
        <v>41.69</v>
      </c>
      <c r="X49" s="15">
        <v>21.72</v>
      </c>
      <c r="Y49" s="15">
        <v>16.87</v>
      </c>
      <c r="Z49" s="15">
        <v>14.13</v>
      </c>
      <c r="AA49" s="15">
        <v>11.27</v>
      </c>
      <c r="AB49" s="9">
        <f t="shared" si="10"/>
        <v>559.61</v>
      </c>
    </row>
    <row r="50" spans="1:28" ht="15" x14ac:dyDescent="0.25">
      <c r="A50" s="4">
        <v>1967</v>
      </c>
      <c r="B50" s="8">
        <f t="shared" si="0"/>
        <v>3.7746415770609314</v>
      </c>
      <c r="C50" s="8">
        <f t="shared" si="1"/>
        <v>5.5131172839506171</v>
      </c>
      <c r="D50" s="8">
        <f t="shared" si="2"/>
        <v>5.8691756272401427</v>
      </c>
      <c r="E50" s="8">
        <f t="shared" si="2"/>
        <v>4.8573775388291507</v>
      </c>
      <c r="F50" s="8">
        <f t="shared" si="3"/>
        <v>5.1294657489347752</v>
      </c>
      <c r="G50" s="8">
        <f t="shared" si="4"/>
        <v>5.2270011947431305</v>
      </c>
      <c r="H50" s="8">
        <f t="shared" si="5"/>
        <v>5.6442901234567904</v>
      </c>
      <c r="I50" s="8">
        <f t="shared" si="6"/>
        <v>5.4696833930704889</v>
      </c>
      <c r="J50" s="8">
        <f t="shared" si="7"/>
        <v>5.2121913580246915</v>
      </c>
      <c r="K50" s="8">
        <f t="shared" si="8"/>
        <v>4.1816009557945035</v>
      </c>
      <c r="L50" s="8">
        <f t="shared" si="8"/>
        <v>3.4348864994026278</v>
      </c>
      <c r="M50" s="8">
        <f t="shared" si="9"/>
        <v>2.7932098765432101</v>
      </c>
      <c r="O50" s="4">
        <v>1967</v>
      </c>
      <c r="P50" s="15">
        <v>10.11</v>
      </c>
      <c r="Q50" s="15">
        <v>14.29</v>
      </c>
      <c r="R50" s="15">
        <v>15.72</v>
      </c>
      <c r="S50" s="15">
        <v>13.01</v>
      </c>
      <c r="T50" s="15">
        <v>12.52</v>
      </c>
      <c r="U50" s="15">
        <v>14</v>
      </c>
      <c r="V50" s="15">
        <v>14.63</v>
      </c>
      <c r="W50" s="15">
        <v>14.65</v>
      </c>
      <c r="X50" s="15">
        <v>13.51</v>
      </c>
      <c r="Y50" s="15">
        <v>11.2</v>
      </c>
      <c r="Z50" s="15">
        <v>9.1999999999999993</v>
      </c>
      <c r="AA50" s="15">
        <v>7.24</v>
      </c>
      <c r="AB50" s="9">
        <f t="shared" si="10"/>
        <v>150.07999999999998</v>
      </c>
    </row>
    <row r="51" spans="1:28" ht="15" x14ac:dyDescent="0.25">
      <c r="A51" s="4">
        <v>1968</v>
      </c>
      <c r="B51" s="8">
        <f t="shared" si="0"/>
        <v>2.3073476702508957</v>
      </c>
      <c r="C51" s="8">
        <f t="shared" si="1"/>
        <v>4.5408950617283947</v>
      </c>
      <c r="D51" s="8">
        <f t="shared" si="2"/>
        <v>13.765681003584227</v>
      </c>
      <c r="E51" s="8">
        <f t="shared" si="2"/>
        <v>16.03942652329749</v>
      </c>
      <c r="F51" s="8">
        <f t="shared" si="3"/>
        <v>12.549164208456244</v>
      </c>
      <c r="G51" s="8">
        <f t="shared" si="4"/>
        <v>46.423237753882908</v>
      </c>
      <c r="H51" s="8">
        <f t="shared" si="5"/>
        <v>26.701388888888882</v>
      </c>
      <c r="I51" s="8">
        <f t="shared" si="6"/>
        <v>9.1323178016726398</v>
      </c>
      <c r="J51" s="8">
        <f t="shared" si="7"/>
        <v>6.6126543209876543</v>
      </c>
      <c r="K51" s="8">
        <f t="shared" si="8"/>
        <v>5.4659498207885298</v>
      </c>
      <c r="L51" s="8">
        <f t="shared" si="8"/>
        <v>4.6258960573476697</v>
      </c>
      <c r="M51" s="8">
        <f t="shared" si="9"/>
        <v>4.0779320987654319</v>
      </c>
      <c r="O51" s="4">
        <v>1968</v>
      </c>
      <c r="P51" s="15">
        <v>6.18</v>
      </c>
      <c r="Q51" s="15">
        <v>11.77</v>
      </c>
      <c r="R51" s="15">
        <v>36.869999999999997</v>
      </c>
      <c r="S51" s="15">
        <v>42.96</v>
      </c>
      <c r="T51" s="15">
        <v>30.63</v>
      </c>
      <c r="U51" s="15">
        <v>124.34</v>
      </c>
      <c r="V51" s="15">
        <v>69.209999999999994</v>
      </c>
      <c r="W51" s="15">
        <v>24.46</v>
      </c>
      <c r="X51" s="15">
        <v>17.14</v>
      </c>
      <c r="Y51" s="15">
        <v>14.64</v>
      </c>
      <c r="Z51" s="15">
        <v>12.39</v>
      </c>
      <c r="AA51" s="15">
        <v>10.57</v>
      </c>
      <c r="AB51" s="9">
        <f t="shared" si="10"/>
        <v>401.15999999999991</v>
      </c>
    </row>
    <row r="52" spans="1:28" ht="15" x14ac:dyDescent="0.25">
      <c r="A52" s="4">
        <v>1969</v>
      </c>
      <c r="B52" s="8">
        <f t="shared" si="0"/>
        <v>5.5219534050179204</v>
      </c>
      <c r="C52" s="8">
        <f t="shared" si="1"/>
        <v>6.2538580246913584</v>
      </c>
      <c r="D52" s="8">
        <f t="shared" si="2"/>
        <v>8.0794504181600946</v>
      </c>
      <c r="E52" s="8">
        <f t="shared" si="2"/>
        <v>7.2281959378733562</v>
      </c>
      <c r="F52" s="8">
        <f t="shared" si="3"/>
        <v>7.014093739757457</v>
      </c>
      <c r="G52" s="8">
        <f t="shared" si="4"/>
        <v>5.6190262843488652</v>
      </c>
      <c r="H52" s="8">
        <f t="shared" si="5"/>
        <v>4.4483024691358013</v>
      </c>
      <c r="I52" s="8">
        <f t="shared" si="6"/>
        <v>3.7634408602150535</v>
      </c>
      <c r="J52" s="8">
        <f t="shared" si="7"/>
        <v>3.4220679012345676</v>
      </c>
      <c r="K52" s="8">
        <f t="shared" si="8"/>
        <v>3.0353942652329748</v>
      </c>
      <c r="L52" s="8">
        <f t="shared" si="8"/>
        <v>2.5985663082437278</v>
      </c>
      <c r="M52" s="8">
        <f t="shared" si="9"/>
        <v>2.191358024691358</v>
      </c>
      <c r="O52" s="4">
        <v>1969</v>
      </c>
      <c r="P52" s="15">
        <v>14.79</v>
      </c>
      <c r="Q52" s="15">
        <v>16.21</v>
      </c>
      <c r="R52" s="15">
        <v>21.64</v>
      </c>
      <c r="S52" s="15">
        <v>19.36</v>
      </c>
      <c r="T52" s="15">
        <v>17.12</v>
      </c>
      <c r="U52" s="15">
        <v>15.05</v>
      </c>
      <c r="V52" s="15">
        <v>11.53</v>
      </c>
      <c r="W52" s="15">
        <v>10.08</v>
      </c>
      <c r="X52" s="15">
        <v>8.8699999999999992</v>
      </c>
      <c r="Y52" s="15">
        <v>8.1300000000000008</v>
      </c>
      <c r="Z52" s="15">
        <v>6.96</v>
      </c>
      <c r="AA52" s="15">
        <v>5.68</v>
      </c>
      <c r="AB52" s="9">
        <f t="shared" si="10"/>
        <v>155.42000000000002</v>
      </c>
    </row>
    <row r="53" spans="1:28" ht="15" x14ac:dyDescent="0.25">
      <c r="A53" s="4">
        <v>1970</v>
      </c>
      <c r="B53" s="8">
        <f t="shared" si="0"/>
        <v>2.0609318996415769</v>
      </c>
      <c r="C53" s="8">
        <f t="shared" si="1"/>
        <v>2.4421296296296293</v>
      </c>
      <c r="D53" s="8">
        <f t="shared" si="2"/>
        <v>5.8915770609318994</v>
      </c>
      <c r="E53" s="8">
        <f t="shared" si="2"/>
        <v>18.208632019115889</v>
      </c>
      <c r="F53" s="8">
        <f t="shared" si="3"/>
        <v>17.79334644378892</v>
      </c>
      <c r="G53" s="8">
        <f t="shared" si="4"/>
        <v>7.5007467144563913</v>
      </c>
      <c r="H53" s="8">
        <f t="shared" si="5"/>
        <v>7.8472222222222223</v>
      </c>
      <c r="I53" s="8">
        <f t="shared" si="6"/>
        <v>7.3514038231780168</v>
      </c>
      <c r="J53" s="8">
        <f t="shared" si="7"/>
        <v>5.8101851851851851</v>
      </c>
      <c r="K53" s="8">
        <f t="shared" si="8"/>
        <v>4.3346774193548381</v>
      </c>
      <c r="L53" s="8">
        <f t="shared" si="8"/>
        <v>3.5356929510155322</v>
      </c>
      <c r="M53" s="8">
        <f t="shared" si="9"/>
        <v>3.0594135802469129</v>
      </c>
      <c r="O53" s="4">
        <v>1970</v>
      </c>
      <c r="P53" s="15">
        <v>5.52</v>
      </c>
      <c r="Q53" s="15">
        <v>6.33</v>
      </c>
      <c r="R53" s="15">
        <v>15.78</v>
      </c>
      <c r="S53" s="15">
        <v>48.77</v>
      </c>
      <c r="T53" s="15">
        <v>43.43</v>
      </c>
      <c r="U53" s="15">
        <v>20.09</v>
      </c>
      <c r="V53" s="15">
        <v>20.34</v>
      </c>
      <c r="W53" s="15">
        <v>19.690000000000001</v>
      </c>
      <c r="X53" s="15">
        <v>15.06</v>
      </c>
      <c r="Y53" s="15">
        <v>11.61</v>
      </c>
      <c r="Z53" s="15">
        <v>9.4700000000000006</v>
      </c>
      <c r="AA53" s="15">
        <v>7.93</v>
      </c>
      <c r="AB53" s="9">
        <f t="shared" si="10"/>
        <v>224.02</v>
      </c>
    </row>
    <row r="54" spans="1:28" ht="15" x14ac:dyDescent="0.25">
      <c r="A54" s="4">
        <v>1971</v>
      </c>
      <c r="B54" s="8">
        <f t="shared" si="0"/>
        <v>3.8829151732377536</v>
      </c>
      <c r="C54" s="8">
        <f t="shared" si="1"/>
        <v>7.0679012345679011</v>
      </c>
      <c r="D54" s="8">
        <f t="shared" si="2"/>
        <v>7.7956989247311812</v>
      </c>
      <c r="E54" s="8">
        <f t="shared" si="2"/>
        <v>99.966397849462354</v>
      </c>
      <c r="F54" s="8">
        <f t="shared" si="3"/>
        <v>120.25975090134381</v>
      </c>
      <c r="G54" s="8">
        <f t="shared" si="4"/>
        <v>87.014635603345283</v>
      </c>
      <c r="H54" s="8">
        <f t="shared" si="5"/>
        <v>40.941358024691361</v>
      </c>
      <c r="I54" s="8">
        <f t="shared" si="6"/>
        <v>11.428464755077655</v>
      </c>
      <c r="J54" s="8">
        <f t="shared" si="7"/>
        <v>8.4066358024691343</v>
      </c>
      <c r="K54" s="8">
        <f t="shared" si="8"/>
        <v>6.3284050179211464</v>
      </c>
      <c r="L54" s="8">
        <f t="shared" si="8"/>
        <v>5.3875448028673834</v>
      </c>
      <c r="M54" s="8">
        <f t="shared" si="9"/>
        <v>4.6103395061728385</v>
      </c>
      <c r="O54" s="4">
        <v>1971</v>
      </c>
      <c r="P54" s="15">
        <v>10.4</v>
      </c>
      <c r="Q54" s="15">
        <v>18.32</v>
      </c>
      <c r="R54" s="15">
        <v>20.88</v>
      </c>
      <c r="S54" s="15">
        <v>267.75</v>
      </c>
      <c r="T54" s="15">
        <v>293.52999999999997</v>
      </c>
      <c r="U54" s="15">
        <v>233.06</v>
      </c>
      <c r="V54" s="15">
        <v>106.12</v>
      </c>
      <c r="W54" s="15">
        <v>30.61</v>
      </c>
      <c r="X54" s="15">
        <v>21.79</v>
      </c>
      <c r="Y54" s="15">
        <v>16.95</v>
      </c>
      <c r="Z54" s="15">
        <v>14.43</v>
      </c>
      <c r="AA54" s="15">
        <v>11.95</v>
      </c>
      <c r="AB54" s="9">
        <f t="shared" si="10"/>
        <v>1045.7900000000002</v>
      </c>
    </row>
    <row r="55" spans="1:28" ht="15" x14ac:dyDescent="0.25">
      <c r="A55" s="4">
        <v>1972</v>
      </c>
      <c r="B55" s="8">
        <f t="shared" si="0"/>
        <v>4.5138888888888884</v>
      </c>
      <c r="C55" s="8">
        <f t="shared" si="1"/>
        <v>5.3935185185185182</v>
      </c>
      <c r="D55" s="8">
        <f t="shared" si="2"/>
        <v>5.1336618876941449</v>
      </c>
      <c r="E55" s="8">
        <f t="shared" si="2"/>
        <v>5.0739247311827951</v>
      </c>
      <c r="F55" s="8">
        <f t="shared" si="3"/>
        <v>6.1946902654867255</v>
      </c>
      <c r="G55" s="8">
        <f t="shared" si="4"/>
        <v>6.1678614097968927</v>
      </c>
      <c r="H55" s="8">
        <f t="shared" si="5"/>
        <v>7.1296296296296298</v>
      </c>
      <c r="I55" s="8">
        <f t="shared" si="6"/>
        <v>6.2537335722819591</v>
      </c>
      <c r="J55" s="8">
        <f t="shared" si="7"/>
        <v>4.9382716049382713</v>
      </c>
      <c r="K55" s="8">
        <f t="shared" si="8"/>
        <v>4.1517323775388286</v>
      </c>
      <c r="L55" s="8">
        <f t="shared" si="8"/>
        <v>3.6178315412186373</v>
      </c>
      <c r="M55" s="8">
        <f t="shared" si="9"/>
        <v>6.0609567901234573</v>
      </c>
      <c r="O55" s="4">
        <v>1972</v>
      </c>
      <c r="P55" s="15">
        <v>12.09</v>
      </c>
      <c r="Q55" s="15">
        <v>13.98</v>
      </c>
      <c r="R55" s="15">
        <v>13.75</v>
      </c>
      <c r="S55" s="15">
        <v>13.59</v>
      </c>
      <c r="T55" s="15">
        <v>15.12</v>
      </c>
      <c r="U55" s="15">
        <v>16.52</v>
      </c>
      <c r="V55" s="15">
        <v>18.48</v>
      </c>
      <c r="W55" s="15">
        <v>16.75</v>
      </c>
      <c r="X55" s="15">
        <v>12.8</v>
      </c>
      <c r="Y55" s="15">
        <v>11.12</v>
      </c>
      <c r="Z55" s="15">
        <v>9.69</v>
      </c>
      <c r="AA55" s="15">
        <v>15.71</v>
      </c>
      <c r="AB55" s="9">
        <f t="shared" si="10"/>
        <v>169.60000000000002</v>
      </c>
    </row>
    <row r="56" spans="1:28" ht="15" x14ac:dyDescent="0.25">
      <c r="A56" s="4">
        <v>1973</v>
      </c>
      <c r="B56" s="8">
        <f t="shared" si="0"/>
        <v>7.2281959378733562</v>
      </c>
      <c r="C56" s="8">
        <f t="shared" si="1"/>
        <v>9.1550925925925917</v>
      </c>
      <c r="D56" s="8">
        <f t="shared" si="2"/>
        <v>17.85020908004779</v>
      </c>
      <c r="E56" s="8">
        <f t="shared" si="2"/>
        <v>58.766427718040617</v>
      </c>
      <c r="F56" s="8">
        <f t="shared" si="3"/>
        <v>133.87004260898067</v>
      </c>
      <c r="G56" s="8">
        <f t="shared" si="4"/>
        <v>67.932347670250877</v>
      </c>
      <c r="H56" s="8">
        <f t="shared" si="5"/>
        <v>19.012345679012348</v>
      </c>
      <c r="I56" s="8">
        <f t="shared" si="6"/>
        <v>10.103046594982079</v>
      </c>
      <c r="J56" s="8">
        <f t="shared" si="7"/>
        <v>7.3842592592592586</v>
      </c>
      <c r="K56" s="8">
        <f t="shared" si="8"/>
        <v>6.4516129032258061</v>
      </c>
      <c r="L56" s="8">
        <f t="shared" si="8"/>
        <v>5.7160991636798082</v>
      </c>
      <c r="M56" s="8">
        <f t="shared" si="9"/>
        <v>6.1728395061728385</v>
      </c>
      <c r="O56" s="4">
        <v>1973</v>
      </c>
      <c r="P56" s="15">
        <v>19.36</v>
      </c>
      <c r="Q56" s="15">
        <v>23.73</v>
      </c>
      <c r="R56" s="15">
        <v>47.81</v>
      </c>
      <c r="S56" s="15">
        <v>157.4</v>
      </c>
      <c r="T56" s="15">
        <v>326.75</v>
      </c>
      <c r="U56" s="15">
        <v>181.95</v>
      </c>
      <c r="V56" s="15">
        <v>49.28</v>
      </c>
      <c r="W56" s="15">
        <v>27.06</v>
      </c>
      <c r="X56" s="15">
        <v>19.14</v>
      </c>
      <c r="Y56" s="15">
        <v>17.28</v>
      </c>
      <c r="Z56" s="15">
        <v>15.31</v>
      </c>
      <c r="AA56" s="15">
        <v>16</v>
      </c>
      <c r="AB56" s="9">
        <f t="shared" si="10"/>
        <v>901.06999999999982</v>
      </c>
    </row>
    <row r="57" spans="1:28" ht="15" x14ac:dyDescent="0.25">
      <c r="A57" s="4">
        <v>1974</v>
      </c>
      <c r="B57" s="8">
        <f t="shared" si="0"/>
        <v>5.3016726403823178</v>
      </c>
      <c r="C57" s="8">
        <f t="shared" si="1"/>
        <v>7.5077160493827169</v>
      </c>
      <c r="D57" s="8">
        <f t="shared" si="2"/>
        <v>9.8902329749103952</v>
      </c>
      <c r="E57" s="8">
        <f t="shared" si="2"/>
        <v>22.909199522102746</v>
      </c>
      <c r="F57" s="8">
        <f t="shared" si="3"/>
        <v>54.699278924942632</v>
      </c>
      <c r="G57" s="8">
        <f t="shared" si="4"/>
        <v>41.394115890083626</v>
      </c>
      <c r="H57" s="8">
        <f t="shared" si="5"/>
        <v>14.780092592592592</v>
      </c>
      <c r="I57" s="8">
        <f t="shared" si="6"/>
        <v>9.1061827956989259</v>
      </c>
      <c r="J57" s="8">
        <f t="shared" si="7"/>
        <v>7.6967592592592586</v>
      </c>
      <c r="K57" s="8">
        <f t="shared" si="8"/>
        <v>6.0633213859020314</v>
      </c>
      <c r="L57" s="8">
        <f t="shared" si="8"/>
        <v>5.1000597371565108</v>
      </c>
      <c r="M57" s="8">
        <f t="shared" si="9"/>
        <v>4.3634259259259256</v>
      </c>
      <c r="O57" s="4">
        <v>1974</v>
      </c>
      <c r="P57" s="15">
        <v>14.2</v>
      </c>
      <c r="Q57" s="15">
        <v>19.46</v>
      </c>
      <c r="R57" s="15">
        <v>26.49</v>
      </c>
      <c r="S57" s="15">
        <v>61.36</v>
      </c>
      <c r="T57" s="15">
        <v>133.51</v>
      </c>
      <c r="U57" s="15">
        <v>110.87</v>
      </c>
      <c r="V57" s="15">
        <v>38.31</v>
      </c>
      <c r="W57" s="15">
        <v>24.39</v>
      </c>
      <c r="X57" s="15">
        <v>19.95</v>
      </c>
      <c r="Y57" s="15">
        <v>16.239999999999998</v>
      </c>
      <c r="Z57" s="15">
        <v>13.66</v>
      </c>
      <c r="AA57" s="15">
        <v>11.31</v>
      </c>
      <c r="AB57" s="9">
        <f t="shared" si="10"/>
        <v>489.75</v>
      </c>
    </row>
    <row r="58" spans="1:28" ht="15" x14ac:dyDescent="0.25">
      <c r="A58" s="4">
        <v>1975</v>
      </c>
      <c r="B58" s="8">
        <f t="shared" si="0"/>
        <v>3.479689366786141</v>
      </c>
      <c r="C58" s="8">
        <f t="shared" si="1"/>
        <v>3.0748456790123457</v>
      </c>
      <c r="D58" s="8">
        <f t="shared" si="2"/>
        <v>25.623506571087212</v>
      </c>
      <c r="E58" s="8">
        <f t="shared" si="2"/>
        <v>57.489545997610513</v>
      </c>
      <c r="F58" s="8">
        <f t="shared" si="3"/>
        <v>71.042281219272368</v>
      </c>
      <c r="G58" s="8">
        <f t="shared" si="4"/>
        <v>63.39979091995221</v>
      </c>
      <c r="H58" s="8">
        <f t="shared" si="5"/>
        <v>38.533950617283942</v>
      </c>
      <c r="I58" s="8">
        <f t="shared" si="6"/>
        <v>12.567204301075266</v>
      </c>
      <c r="J58" s="8">
        <f t="shared" si="7"/>
        <v>10.632716049382715</v>
      </c>
      <c r="K58" s="8">
        <f t="shared" si="8"/>
        <v>7.5156810035842287</v>
      </c>
      <c r="L58" s="8">
        <f t="shared" si="8"/>
        <v>5.9886499402628424</v>
      </c>
      <c r="M58" s="8">
        <f t="shared" si="9"/>
        <v>4.9537037037037042</v>
      </c>
      <c r="O58" s="4">
        <v>1975</v>
      </c>
      <c r="P58" s="15">
        <v>9.32</v>
      </c>
      <c r="Q58" s="15">
        <v>7.97</v>
      </c>
      <c r="R58" s="15">
        <v>68.63</v>
      </c>
      <c r="S58" s="15">
        <v>153.97999999999999</v>
      </c>
      <c r="T58" s="15">
        <v>173.4</v>
      </c>
      <c r="U58" s="15">
        <v>169.81</v>
      </c>
      <c r="V58" s="15">
        <v>99.88</v>
      </c>
      <c r="W58" s="15">
        <v>33.659999999999997</v>
      </c>
      <c r="X58" s="15">
        <v>27.56</v>
      </c>
      <c r="Y58" s="15">
        <v>20.13</v>
      </c>
      <c r="Z58" s="15">
        <v>16.04</v>
      </c>
      <c r="AA58" s="15">
        <v>12.84</v>
      </c>
      <c r="AB58" s="9">
        <f t="shared" si="10"/>
        <v>793.2199999999998</v>
      </c>
    </row>
    <row r="59" spans="1:28" ht="15" x14ac:dyDescent="0.25">
      <c r="A59" s="4">
        <v>1976</v>
      </c>
      <c r="B59" s="8">
        <f t="shared" si="0"/>
        <v>4.2749402628434892</v>
      </c>
      <c r="C59" s="8">
        <f t="shared" si="1"/>
        <v>7.1489197530864201</v>
      </c>
      <c r="D59" s="8">
        <f t="shared" si="2"/>
        <v>7.661290322580645</v>
      </c>
      <c r="E59" s="8">
        <f t="shared" si="2"/>
        <v>29.226403823178014</v>
      </c>
      <c r="F59" s="8">
        <f t="shared" si="3"/>
        <v>49.860701409373974</v>
      </c>
      <c r="G59" s="8">
        <f t="shared" si="4"/>
        <v>45.280764635603347</v>
      </c>
      <c r="H59" s="8">
        <f t="shared" si="5"/>
        <v>35.162037037037038</v>
      </c>
      <c r="I59" s="8">
        <f t="shared" si="6"/>
        <v>13.795549581839905</v>
      </c>
      <c r="J59" s="8">
        <f t="shared" si="7"/>
        <v>8.163580246913579</v>
      </c>
      <c r="K59" s="8">
        <f t="shared" si="8"/>
        <v>6.1305256869773004</v>
      </c>
      <c r="L59" s="8">
        <f t="shared" si="8"/>
        <v>5.1784647550776581</v>
      </c>
      <c r="M59" s="8">
        <f t="shared" si="9"/>
        <v>5.5169753086419755</v>
      </c>
      <c r="O59" s="4">
        <v>1976</v>
      </c>
      <c r="P59" s="15">
        <v>11.45</v>
      </c>
      <c r="Q59" s="15">
        <v>18.53</v>
      </c>
      <c r="R59" s="15">
        <v>20.52</v>
      </c>
      <c r="S59" s="15">
        <v>78.28</v>
      </c>
      <c r="T59" s="15">
        <v>121.7</v>
      </c>
      <c r="U59" s="15">
        <v>121.28</v>
      </c>
      <c r="V59" s="15">
        <v>91.14</v>
      </c>
      <c r="W59" s="15">
        <v>36.950000000000003</v>
      </c>
      <c r="X59" s="15">
        <v>21.16</v>
      </c>
      <c r="Y59" s="15">
        <v>16.420000000000002</v>
      </c>
      <c r="Z59" s="15">
        <v>13.87</v>
      </c>
      <c r="AA59" s="15">
        <v>14.3</v>
      </c>
      <c r="AB59" s="9">
        <f t="shared" si="10"/>
        <v>565.59999999999991</v>
      </c>
    </row>
    <row r="60" spans="1:28" ht="15" x14ac:dyDescent="0.25">
      <c r="A60" s="4">
        <v>1977</v>
      </c>
      <c r="B60" s="8">
        <f t="shared" si="0"/>
        <v>4.9581839904420537</v>
      </c>
      <c r="C60" s="8">
        <f t="shared" si="1"/>
        <v>4.8996913580246915</v>
      </c>
      <c r="D60" s="8">
        <f t="shared" si="2"/>
        <v>11.245519713261649</v>
      </c>
      <c r="E60" s="8">
        <f t="shared" si="2"/>
        <v>66.00955794504182</v>
      </c>
      <c r="F60" s="8">
        <f t="shared" si="3"/>
        <v>72.205834152736813</v>
      </c>
      <c r="G60" s="8">
        <f t="shared" si="4"/>
        <v>37.914426523297486</v>
      </c>
      <c r="H60" s="8">
        <f t="shared" si="5"/>
        <v>24.976851851851848</v>
      </c>
      <c r="I60" s="8">
        <f t="shared" si="6"/>
        <v>9.4758064516129039</v>
      </c>
      <c r="J60" s="8">
        <f t="shared" si="7"/>
        <v>6.7438271604938267</v>
      </c>
      <c r="K60" s="8">
        <f t="shared" si="8"/>
        <v>5.4958183990442055</v>
      </c>
      <c r="L60" s="8">
        <f t="shared" si="8"/>
        <v>4.6706989247311821</v>
      </c>
      <c r="M60" s="8">
        <f t="shared" si="9"/>
        <v>4.1010802469135799</v>
      </c>
      <c r="O60" s="4">
        <v>1977</v>
      </c>
      <c r="P60" s="15">
        <v>13.28</v>
      </c>
      <c r="Q60" s="15">
        <v>12.7</v>
      </c>
      <c r="R60" s="15">
        <v>30.12</v>
      </c>
      <c r="S60" s="15">
        <v>176.8</v>
      </c>
      <c r="T60" s="15">
        <v>176.24</v>
      </c>
      <c r="U60" s="15">
        <v>101.55</v>
      </c>
      <c r="V60" s="15">
        <v>64.739999999999995</v>
      </c>
      <c r="W60" s="15">
        <v>25.38</v>
      </c>
      <c r="X60" s="15">
        <v>17.48</v>
      </c>
      <c r="Y60" s="15">
        <v>14.72</v>
      </c>
      <c r="Z60" s="15">
        <v>12.51</v>
      </c>
      <c r="AA60" s="15">
        <v>10.63</v>
      </c>
      <c r="AB60" s="9">
        <f t="shared" si="10"/>
        <v>656.15</v>
      </c>
    </row>
    <row r="61" spans="1:28" ht="15" x14ac:dyDescent="0.25">
      <c r="A61" s="4">
        <v>1978</v>
      </c>
      <c r="B61" s="8">
        <f t="shared" si="0"/>
        <v>3.5879629629629624</v>
      </c>
      <c r="C61" s="8">
        <f t="shared" si="1"/>
        <v>6.2962962962962958</v>
      </c>
      <c r="D61" s="8">
        <f t="shared" si="2"/>
        <v>7.3215352449223401</v>
      </c>
      <c r="E61" s="8">
        <f t="shared" si="2"/>
        <v>8.2773297491039433</v>
      </c>
      <c r="F61" s="8">
        <f t="shared" si="3"/>
        <v>9.5337594231399532</v>
      </c>
      <c r="G61" s="8">
        <f t="shared" si="4"/>
        <v>7.8517025089605736</v>
      </c>
      <c r="H61" s="8">
        <f t="shared" si="5"/>
        <v>7.916666666666667</v>
      </c>
      <c r="I61" s="8">
        <f t="shared" si="6"/>
        <v>6.5337514934289125</v>
      </c>
      <c r="J61" s="8">
        <f t="shared" si="7"/>
        <v>5.3009259259259256</v>
      </c>
      <c r="K61" s="8">
        <f t="shared" si="8"/>
        <v>4.1704002389486252</v>
      </c>
      <c r="L61" s="8">
        <f t="shared" si="8"/>
        <v>4.8237753882915175</v>
      </c>
      <c r="M61" s="8">
        <f t="shared" si="9"/>
        <v>4.6180555555555554</v>
      </c>
      <c r="O61" s="4">
        <v>1978</v>
      </c>
      <c r="P61" s="15">
        <v>9.61</v>
      </c>
      <c r="Q61" s="15">
        <v>16.32</v>
      </c>
      <c r="R61" s="15">
        <v>19.61</v>
      </c>
      <c r="S61" s="15">
        <v>22.17</v>
      </c>
      <c r="T61" s="15">
        <v>23.27</v>
      </c>
      <c r="U61" s="15">
        <v>21.03</v>
      </c>
      <c r="V61" s="15">
        <v>20.52</v>
      </c>
      <c r="W61" s="15">
        <v>17.5</v>
      </c>
      <c r="X61" s="15">
        <v>13.74</v>
      </c>
      <c r="Y61" s="15">
        <v>11.17</v>
      </c>
      <c r="Z61" s="15">
        <v>12.92</v>
      </c>
      <c r="AA61" s="15">
        <v>11.97</v>
      </c>
      <c r="AB61" s="9">
        <f t="shared" si="10"/>
        <v>199.82999999999998</v>
      </c>
    </row>
    <row r="62" spans="1:28" ht="15" x14ac:dyDescent="0.25">
      <c r="A62" s="4">
        <v>1979</v>
      </c>
      <c r="B62" s="8">
        <f t="shared" si="0"/>
        <v>4.7864396654719235</v>
      </c>
      <c r="C62" s="8">
        <f t="shared" si="1"/>
        <v>6.0956790123456797</v>
      </c>
      <c r="D62" s="8">
        <f t="shared" si="2"/>
        <v>9.240591397849462</v>
      </c>
      <c r="E62" s="8">
        <f t="shared" si="2"/>
        <v>17.995818399044207</v>
      </c>
      <c r="F62" s="8">
        <f t="shared" si="3"/>
        <v>110.05817764667322</v>
      </c>
      <c r="G62" s="8">
        <f t="shared" si="4"/>
        <v>49.563172043010752</v>
      </c>
      <c r="H62" s="8">
        <f t="shared" si="5"/>
        <v>12.195216049382715</v>
      </c>
      <c r="I62" s="8">
        <f t="shared" si="6"/>
        <v>7.1460573476702507</v>
      </c>
      <c r="J62" s="8">
        <f t="shared" si="7"/>
        <v>5.9297839506172831</v>
      </c>
      <c r="K62" s="8">
        <f t="shared" si="8"/>
        <v>4.8573775388291507</v>
      </c>
      <c r="L62" s="8">
        <f t="shared" si="8"/>
        <v>4.4130824372759854</v>
      </c>
      <c r="M62" s="8">
        <f t="shared" si="9"/>
        <v>5.0270061728395055</v>
      </c>
      <c r="O62" s="4">
        <v>1979</v>
      </c>
      <c r="P62" s="15">
        <v>12.82</v>
      </c>
      <c r="Q62" s="15">
        <v>15.8</v>
      </c>
      <c r="R62" s="15">
        <v>24.75</v>
      </c>
      <c r="S62" s="15">
        <v>48.2</v>
      </c>
      <c r="T62" s="15">
        <v>268.63</v>
      </c>
      <c r="U62" s="15">
        <v>132.75</v>
      </c>
      <c r="V62" s="15">
        <v>31.61</v>
      </c>
      <c r="W62" s="15">
        <v>19.14</v>
      </c>
      <c r="X62" s="15">
        <v>15.37</v>
      </c>
      <c r="Y62" s="15">
        <v>13.01</v>
      </c>
      <c r="Z62" s="15">
        <v>11.82</v>
      </c>
      <c r="AA62" s="15">
        <v>13.03</v>
      </c>
      <c r="AB62" s="9">
        <f t="shared" si="10"/>
        <v>606.92999999999995</v>
      </c>
    </row>
    <row r="63" spans="1:28" ht="15" x14ac:dyDescent="0.25">
      <c r="A63" s="4">
        <v>1980</v>
      </c>
      <c r="B63" s="8">
        <f t="shared" si="0"/>
        <v>4.9917861409796886</v>
      </c>
      <c r="C63" s="8">
        <f t="shared" si="1"/>
        <v>15.956790123456789</v>
      </c>
      <c r="D63" s="8">
        <f t="shared" si="2"/>
        <v>17.461917562724015</v>
      </c>
      <c r="E63" s="8">
        <f t="shared" si="2"/>
        <v>122.15501792114695</v>
      </c>
      <c r="F63" s="8">
        <f t="shared" si="3"/>
        <v>106.19878728285806</v>
      </c>
      <c r="G63" s="8">
        <f t="shared" si="4"/>
        <v>42.368578255675025</v>
      </c>
      <c r="H63" s="8">
        <f t="shared" si="5"/>
        <v>16.184413580246915</v>
      </c>
      <c r="I63" s="8">
        <f t="shared" si="6"/>
        <v>8.7813620071684593</v>
      </c>
      <c r="J63" s="8">
        <f t="shared" si="7"/>
        <v>6.9907407407407414</v>
      </c>
      <c r="K63" s="8">
        <f t="shared" si="8"/>
        <v>5.6339605734767026</v>
      </c>
      <c r="L63" s="8">
        <f t="shared" si="8"/>
        <v>5.1560633213859024</v>
      </c>
      <c r="M63" s="8">
        <f t="shared" si="9"/>
        <v>4.7646604938271597</v>
      </c>
      <c r="O63" s="4">
        <v>1980</v>
      </c>
      <c r="P63" s="15">
        <v>13.37</v>
      </c>
      <c r="Q63" s="15">
        <v>41.36</v>
      </c>
      <c r="R63" s="15">
        <v>46.77</v>
      </c>
      <c r="S63" s="15">
        <v>327.18</v>
      </c>
      <c r="T63" s="15">
        <v>259.20999999999998</v>
      </c>
      <c r="U63" s="15">
        <v>113.48</v>
      </c>
      <c r="V63" s="15">
        <v>41.95</v>
      </c>
      <c r="W63" s="15">
        <v>23.52</v>
      </c>
      <c r="X63" s="15">
        <v>18.12</v>
      </c>
      <c r="Y63" s="15">
        <v>15.09</v>
      </c>
      <c r="Z63" s="15">
        <v>13.81</v>
      </c>
      <c r="AA63" s="15">
        <v>12.35</v>
      </c>
      <c r="AB63" s="9">
        <f t="shared" si="10"/>
        <v>926.21</v>
      </c>
    </row>
    <row r="64" spans="1:28" ht="15" x14ac:dyDescent="0.25">
      <c r="A64" s="4">
        <v>1981</v>
      </c>
      <c r="B64" s="8">
        <f t="shared" si="0"/>
        <v>4.3570788530465947</v>
      </c>
      <c r="C64" s="8">
        <f t="shared" si="1"/>
        <v>5.833333333333333</v>
      </c>
      <c r="D64" s="8">
        <f t="shared" si="2"/>
        <v>6.7316308243727594</v>
      </c>
      <c r="E64" s="8">
        <f t="shared" si="2"/>
        <v>6.8847072879330939</v>
      </c>
      <c r="F64" s="8">
        <f t="shared" si="3"/>
        <v>6.5183546378236636</v>
      </c>
      <c r="G64" s="8">
        <f t="shared" si="4"/>
        <v>4.6482974910394264</v>
      </c>
      <c r="H64" s="8">
        <f t="shared" si="5"/>
        <v>4.799382716049382</v>
      </c>
      <c r="I64" s="8">
        <f t="shared" si="6"/>
        <v>4.9208482676224605</v>
      </c>
      <c r="J64" s="8">
        <f t="shared" si="7"/>
        <v>4.3711419753086416</v>
      </c>
      <c r="K64" s="8">
        <f t="shared" si="8"/>
        <v>3.5095579450418164</v>
      </c>
      <c r="L64" s="8">
        <f t="shared" si="8"/>
        <v>2.9495221027479093</v>
      </c>
      <c r="M64" s="8">
        <f t="shared" si="9"/>
        <v>2.5462962962962963</v>
      </c>
      <c r="O64" s="4">
        <v>1981</v>
      </c>
      <c r="P64" s="15">
        <v>11.67</v>
      </c>
      <c r="Q64" s="15">
        <v>15.12</v>
      </c>
      <c r="R64" s="15">
        <v>18.03</v>
      </c>
      <c r="S64" s="15">
        <v>18.440000000000001</v>
      </c>
      <c r="T64" s="15">
        <v>15.91</v>
      </c>
      <c r="U64" s="15">
        <v>12.45</v>
      </c>
      <c r="V64" s="15">
        <v>12.44</v>
      </c>
      <c r="W64" s="15">
        <v>13.18</v>
      </c>
      <c r="X64" s="15">
        <v>11.33</v>
      </c>
      <c r="Y64" s="15">
        <v>9.4</v>
      </c>
      <c r="Z64" s="15">
        <v>7.9</v>
      </c>
      <c r="AA64" s="15">
        <v>6.6</v>
      </c>
      <c r="AB64" s="9">
        <f t="shared" si="10"/>
        <v>152.47000000000003</v>
      </c>
    </row>
    <row r="65" spans="1:28" ht="15" x14ac:dyDescent="0.25">
      <c r="A65" s="4">
        <v>1982</v>
      </c>
      <c r="B65" s="8">
        <f t="shared" si="0"/>
        <v>2.4977598566308243</v>
      </c>
      <c r="C65" s="8">
        <f t="shared" si="1"/>
        <v>2.9166666666666665</v>
      </c>
      <c r="D65" s="8">
        <f t="shared" si="2"/>
        <v>3.6140979689366781</v>
      </c>
      <c r="E65" s="8">
        <f t="shared" si="2"/>
        <v>3.7858422939068102</v>
      </c>
      <c r="F65" s="8">
        <f t="shared" si="3"/>
        <v>3.4660766961651914</v>
      </c>
      <c r="G65" s="8">
        <f t="shared" si="4"/>
        <v>3.7373058542413378</v>
      </c>
      <c r="H65" s="8">
        <f t="shared" si="5"/>
        <v>3.9081790123456792</v>
      </c>
      <c r="I65" s="8">
        <f t="shared" si="6"/>
        <v>3.0428614097968936</v>
      </c>
      <c r="J65" s="8">
        <f t="shared" si="7"/>
        <v>2.6658950617283952</v>
      </c>
      <c r="K65" s="8">
        <f t="shared" si="8"/>
        <v>2.2662783751493429</v>
      </c>
      <c r="L65" s="8">
        <f t="shared" si="8"/>
        <v>2.2961469534050178</v>
      </c>
      <c r="M65" s="8">
        <f t="shared" si="9"/>
        <v>2.0794753086419751</v>
      </c>
      <c r="O65" s="4">
        <v>1982</v>
      </c>
      <c r="P65" s="15">
        <v>6.69</v>
      </c>
      <c r="Q65" s="15">
        <v>7.56</v>
      </c>
      <c r="R65" s="15">
        <v>9.68</v>
      </c>
      <c r="S65" s="15">
        <v>10.14</v>
      </c>
      <c r="T65" s="15">
        <v>8.4600000000000009</v>
      </c>
      <c r="U65" s="15">
        <v>10.01</v>
      </c>
      <c r="V65" s="15">
        <v>10.130000000000001</v>
      </c>
      <c r="W65" s="15">
        <v>8.15</v>
      </c>
      <c r="X65" s="15">
        <v>6.91</v>
      </c>
      <c r="Y65" s="15">
        <v>6.07</v>
      </c>
      <c r="Z65" s="15">
        <v>6.15</v>
      </c>
      <c r="AA65" s="15">
        <v>5.39</v>
      </c>
      <c r="AB65" s="9">
        <f t="shared" si="10"/>
        <v>95.340000000000018</v>
      </c>
    </row>
    <row r="66" spans="1:28" ht="15" x14ac:dyDescent="0.25">
      <c r="A66" s="4">
        <v>1983</v>
      </c>
      <c r="B66" s="8">
        <f t="shared" si="0"/>
        <v>2.2326762246117084</v>
      </c>
      <c r="C66" s="8">
        <f t="shared" si="1"/>
        <v>4.9922839506172831</v>
      </c>
      <c r="D66" s="8">
        <f t="shared" si="2"/>
        <v>4.7976403823178018</v>
      </c>
      <c r="E66" s="8">
        <f t="shared" si="2"/>
        <v>4.0621266427718048</v>
      </c>
      <c r="F66" s="8">
        <f t="shared" si="3"/>
        <v>3.9945919370698131</v>
      </c>
      <c r="G66" s="8">
        <f t="shared" si="4"/>
        <v>6.1043906810035846</v>
      </c>
      <c r="H66" s="8">
        <f t="shared" si="5"/>
        <v>7.1141975308641978</v>
      </c>
      <c r="I66" s="8">
        <f t="shared" si="6"/>
        <v>5.6712962962962958</v>
      </c>
      <c r="J66" s="8">
        <f t="shared" si="7"/>
        <v>4.3209876543209873</v>
      </c>
      <c r="K66" s="8">
        <f t="shared" si="8"/>
        <v>5.4211469534050174</v>
      </c>
      <c r="L66" s="8">
        <f t="shared" si="8"/>
        <v>5.8206391875746704</v>
      </c>
      <c r="M66" s="8">
        <f t="shared" si="9"/>
        <v>4.7569444444444446</v>
      </c>
      <c r="O66" s="4">
        <v>1983</v>
      </c>
      <c r="P66" s="15">
        <v>5.98</v>
      </c>
      <c r="Q66" s="15">
        <v>12.94</v>
      </c>
      <c r="R66" s="15">
        <v>12.85</v>
      </c>
      <c r="S66" s="15">
        <v>10.88</v>
      </c>
      <c r="T66" s="15">
        <v>9.75</v>
      </c>
      <c r="U66" s="15">
        <v>16.350000000000001</v>
      </c>
      <c r="V66" s="15">
        <v>18.440000000000001</v>
      </c>
      <c r="W66" s="15">
        <v>15.19</v>
      </c>
      <c r="X66" s="15">
        <v>11.2</v>
      </c>
      <c r="Y66" s="15">
        <v>14.52</v>
      </c>
      <c r="Z66" s="15">
        <v>15.59</v>
      </c>
      <c r="AA66" s="15">
        <v>12.33</v>
      </c>
      <c r="AB66" s="9">
        <f t="shared" si="10"/>
        <v>156.02000000000001</v>
      </c>
    </row>
    <row r="67" spans="1:28" ht="15" x14ac:dyDescent="0.25">
      <c r="A67" s="4">
        <v>1984</v>
      </c>
      <c r="B67" s="8">
        <f t="shared" si="0"/>
        <v>6.5710872162485066</v>
      </c>
      <c r="C67" s="8">
        <f t="shared" si="1"/>
        <v>9.4328703703703702</v>
      </c>
      <c r="D67" s="8">
        <f t="shared" si="2"/>
        <v>7.8927718040621269</v>
      </c>
      <c r="E67" s="8">
        <f t="shared" si="2"/>
        <v>10.562275985663081</v>
      </c>
      <c r="F67" s="8">
        <f t="shared" si="3"/>
        <v>23.709439528023598</v>
      </c>
      <c r="G67" s="8">
        <f t="shared" si="4"/>
        <v>18.02568697729988</v>
      </c>
      <c r="H67" s="8">
        <f t="shared" si="5"/>
        <v>9.6566358024691361</v>
      </c>
      <c r="I67" s="8">
        <f t="shared" si="6"/>
        <v>6.7839008363201909</v>
      </c>
      <c r="J67" s="8">
        <f t="shared" si="7"/>
        <v>6.7129629629629619</v>
      </c>
      <c r="K67" s="8">
        <f t="shared" si="8"/>
        <v>5.6974313022700116</v>
      </c>
      <c r="L67" s="8">
        <f t="shared" si="8"/>
        <v>4.7341696535244919</v>
      </c>
      <c r="M67" s="8">
        <f t="shared" si="9"/>
        <v>4.6296296296296298</v>
      </c>
      <c r="O67" s="4">
        <v>1984</v>
      </c>
      <c r="P67" s="15">
        <v>17.600000000000001</v>
      </c>
      <c r="Q67" s="15">
        <v>24.45</v>
      </c>
      <c r="R67" s="15">
        <v>21.14</v>
      </c>
      <c r="S67" s="15">
        <v>28.29</v>
      </c>
      <c r="T67" s="15">
        <v>57.87</v>
      </c>
      <c r="U67" s="15">
        <v>48.28</v>
      </c>
      <c r="V67" s="15">
        <v>25.03</v>
      </c>
      <c r="W67" s="15">
        <v>18.170000000000002</v>
      </c>
      <c r="X67" s="15">
        <v>17.399999999999999</v>
      </c>
      <c r="Y67" s="15">
        <v>15.26</v>
      </c>
      <c r="Z67" s="15">
        <v>12.68</v>
      </c>
      <c r="AA67" s="15">
        <v>12</v>
      </c>
      <c r="AB67" s="9">
        <f t="shared" si="10"/>
        <v>298.16999999999996</v>
      </c>
    </row>
    <row r="68" spans="1:28" ht="15" x14ac:dyDescent="0.25">
      <c r="A68" s="4">
        <v>1985</v>
      </c>
      <c r="B68" s="8">
        <f t="shared" ref="B68:B86" si="11">P68/0.024/3.6/31</f>
        <v>4.939516129032258</v>
      </c>
      <c r="C68" s="8">
        <f t="shared" ref="C68:C86" si="12">Q68/0.024/3.6/30</f>
        <v>4.375</v>
      </c>
      <c r="D68" s="8">
        <f t="shared" ref="D68:E86" si="13">R68/0.024/3.6/31</f>
        <v>4.7304360812425328</v>
      </c>
      <c r="E68" s="8">
        <f t="shared" si="13"/>
        <v>5.4696833930704889</v>
      </c>
      <c r="F68" s="8">
        <f t="shared" ref="F68:F86" si="14">T68/0.024/3.6/28.25</f>
        <v>7.7351687971156995</v>
      </c>
      <c r="G68" s="8">
        <f t="shared" ref="G68:G86" si="15">U68/0.024/3.6/31</f>
        <v>6.7764336917562709</v>
      </c>
      <c r="H68" s="8">
        <f t="shared" ref="H68:H86" si="16">V68/0.024/3.6/30</f>
        <v>18.769290123456791</v>
      </c>
      <c r="I68" s="8">
        <f t="shared" ref="I68:I86" si="17">W68/0.024/3.6/31</f>
        <v>17.163231780167262</v>
      </c>
      <c r="J68" s="8">
        <f t="shared" ref="J68:J86" si="18">X68/0.024/3.6/30</f>
        <v>8.6072530864197514</v>
      </c>
      <c r="K68" s="8">
        <f t="shared" ref="K68:L86" si="19">Y68/0.024/3.6/31</f>
        <v>5.5182198327359604</v>
      </c>
      <c r="L68" s="8">
        <f t="shared" si="19"/>
        <v>4.7229689366786145</v>
      </c>
      <c r="M68" s="8">
        <f t="shared" ref="M68:M86" si="20">AA68/0.024/3.6/30</f>
        <v>4.0856481481481479</v>
      </c>
      <c r="O68" s="4">
        <v>1985</v>
      </c>
      <c r="P68" s="15">
        <v>13.23</v>
      </c>
      <c r="Q68" s="15">
        <v>11.34</v>
      </c>
      <c r="R68" s="15">
        <v>12.67</v>
      </c>
      <c r="S68" s="15">
        <v>14.65</v>
      </c>
      <c r="T68" s="15">
        <v>18.88</v>
      </c>
      <c r="U68" s="15">
        <v>18.149999999999999</v>
      </c>
      <c r="V68" s="15">
        <v>48.65</v>
      </c>
      <c r="W68" s="15">
        <v>45.97</v>
      </c>
      <c r="X68" s="15">
        <v>22.31</v>
      </c>
      <c r="Y68" s="15">
        <v>14.78</v>
      </c>
      <c r="Z68" s="15">
        <v>12.65</v>
      </c>
      <c r="AA68" s="15">
        <v>10.59</v>
      </c>
      <c r="AB68" s="9">
        <f t="shared" ref="AB68:AB92" si="21">SUM(P68:AA68)</f>
        <v>243.87</v>
      </c>
    </row>
    <row r="69" spans="1:28" ht="15" x14ac:dyDescent="0.25">
      <c r="A69" s="4">
        <v>1986</v>
      </c>
      <c r="B69" s="8">
        <f t="shared" si="11"/>
        <v>3.7933094384707284</v>
      </c>
      <c r="C69" s="8">
        <f t="shared" si="12"/>
        <v>5.0270061728395055</v>
      </c>
      <c r="D69" s="8">
        <f t="shared" si="13"/>
        <v>7.3103345280764627</v>
      </c>
      <c r="E69" s="8">
        <f t="shared" si="13"/>
        <v>7.7732974910394264</v>
      </c>
      <c r="F69" s="8">
        <f t="shared" si="14"/>
        <v>15.50311373320223</v>
      </c>
      <c r="G69" s="8">
        <f t="shared" si="15"/>
        <v>15.751941457586616</v>
      </c>
      <c r="H69" s="8">
        <f t="shared" si="16"/>
        <v>8.7654320987654319</v>
      </c>
      <c r="I69" s="8">
        <f t="shared" si="17"/>
        <v>5.7945041816009555</v>
      </c>
      <c r="J69" s="8">
        <f t="shared" si="18"/>
        <v>5.1466049382716053</v>
      </c>
      <c r="K69" s="8">
        <f t="shared" si="19"/>
        <v>4.1405316606929503</v>
      </c>
      <c r="L69" s="8">
        <f t="shared" si="19"/>
        <v>3.7933094384707284</v>
      </c>
      <c r="M69" s="8">
        <f t="shared" si="20"/>
        <v>4.4714506172839501</v>
      </c>
      <c r="O69" s="4">
        <v>1986</v>
      </c>
      <c r="P69" s="15">
        <v>10.16</v>
      </c>
      <c r="Q69" s="15">
        <v>13.03</v>
      </c>
      <c r="R69" s="15">
        <v>19.579999999999998</v>
      </c>
      <c r="S69" s="15">
        <v>20.82</v>
      </c>
      <c r="T69" s="15">
        <v>37.840000000000003</v>
      </c>
      <c r="U69" s="15">
        <v>42.19</v>
      </c>
      <c r="V69" s="15">
        <v>22.72</v>
      </c>
      <c r="W69" s="15">
        <v>15.52</v>
      </c>
      <c r="X69" s="15">
        <v>13.34</v>
      </c>
      <c r="Y69" s="15">
        <v>11.09</v>
      </c>
      <c r="Z69" s="15">
        <v>10.16</v>
      </c>
      <c r="AA69" s="15">
        <v>11.59</v>
      </c>
      <c r="AB69" s="9">
        <f t="shared" si="21"/>
        <v>228.04000000000002</v>
      </c>
    </row>
    <row r="70" spans="1:28" ht="15" x14ac:dyDescent="0.25">
      <c r="A70" s="4">
        <v>1987</v>
      </c>
      <c r="B70" s="8">
        <f t="shared" si="11"/>
        <v>4.3309438470728789</v>
      </c>
      <c r="C70" s="8">
        <f t="shared" si="12"/>
        <v>4.6682098765432096</v>
      </c>
      <c r="D70" s="8">
        <f t="shared" si="13"/>
        <v>21.0200119474313</v>
      </c>
      <c r="E70" s="8">
        <f t="shared" si="13"/>
        <v>15.120967741935484</v>
      </c>
      <c r="F70" s="8">
        <f t="shared" si="14"/>
        <v>62.983448049819721</v>
      </c>
      <c r="G70" s="8">
        <f t="shared" si="15"/>
        <v>63.127240143369171</v>
      </c>
      <c r="H70" s="8">
        <f t="shared" si="16"/>
        <v>29.085648148148149</v>
      </c>
      <c r="I70" s="8">
        <f t="shared" si="17"/>
        <v>10.173984468339308</v>
      </c>
      <c r="J70" s="8">
        <f t="shared" si="18"/>
        <v>8.028549382716049</v>
      </c>
      <c r="K70" s="8">
        <f t="shared" si="19"/>
        <v>7.3812724014336917</v>
      </c>
      <c r="L70" s="8">
        <f t="shared" si="19"/>
        <v>6.1379928315412187</v>
      </c>
      <c r="M70" s="8">
        <f t="shared" si="20"/>
        <v>5.6635802469135799</v>
      </c>
      <c r="O70" s="4">
        <v>1987</v>
      </c>
      <c r="P70" s="15">
        <v>11.6</v>
      </c>
      <c r="Q70" s="15">
        <v>12.1</v>
      </c>
      <c r="R70" s="15">
        <v>56.3</v>
      </c>
      <c r="S70" s="15">
        <v>40.5</v>
      </c>
      <c r="T70" s="15">
        <v>153.72999999999999</v>
      </c>
      <c r="U70" s="15">
        <v>169.08</v>
      </c>
      <c r="V70" s="15">
        <v>75.39</v>
      </c>
      <c r="W70" s="15">
        <v>27.25</v>
      </c>
      <c r="X70" s="15">
        <v>20.81</v>
      </c>
      <c r="Y70" s="15">
        <v>19.77</v>
      </c>
      <c r="Z70" s="15">
        <v>16.440000000000001</v>
      </c>
      <c r="AA70" s="15">
        <v>14.68</v>
      </c>
      <c r="AB70" s="9">
        <f t="shared" si="21"/>
        <v>617.65</v>
      </c>
    </row>
    <row r="71" spans="1:28" ht="15" x14ac:dyDescent="0.25">
      <c r="A71" s="4">
        <v>1988</v>
      </c>
      <c r="B71" s="8">
        <f t="shared" si="11"/>
        <v>7.3402031063321376</v>
      </c>
      <c r="C71" s="8">
        <f t="shared" si="12"/>
        <v>7.314814814814814</v>
      </c>
      <c r="D71" s="8">
        <f t="shared" si="13"/>
        <v>6.2836021505376332</v>
      </c>
      <c r="E71" s="8">
        <f t="shared" si="13"/>
        <v>6.2724014336917557</v>
      </c>
      <c r="F71" s="8">
        <f t="shared" si="14"/>
        <v>10.308095706325794</v>
      </c>
      <c r="G71" s="8">
        <f t="shared" si="15"/>
        <v>9.9462365591397841</v>
      </c>
      <c r="H71" s="8">
        <f t="shared" si="16"/>
        <v>7.3225308641975309</v>
      </c>
      <c r="I71" s="8">
        <f t="shared" si="17"/>
        <v>5.5182198327359604</v>
      </c>
      <c r="J71" s="8">
        <f t="shared" si="18"/>
        <v>5.127314814814814</v>
      </c>
      <c r="K71" s="8">
        <f t="shared" si="19"/>
        <v>4.435483870967742</v>
      </c>
      <c r="L71" s="8">
        <f t="shared" si="19"/>
        <v>3.7709080047789723</v>
      </c>
      <c r="M71" s="8">
        <f t="shared" si="20"/>
        <v>3.0941358024691352</v>
      </c>
      <c r="O71" s="4">
        <v>1988</v>
      </c>
      <c r="P71" s="15">
        <v>19.66</v>
      </c>
      <c r="Q71" s="15">
        <v>18.96</v>
      </c>
      <c r="R71" s="15">
        <v>16.829999999999998</v>
      </c>
      <c r="S71" s="15">
        <v>16.8</v>
      </c>
      <c r="T71" s="15">
        <v>25.16</v>
      </c>
      <c r="U71" s="15">
        <v>26.64</v>
      </c>
      <c r="V71" s="15">
        <v>18.98</v>
      </c>
      <c r="W71" s="15">
        <v>14.78</v>
      </c>
      <c r="X71" s="15">
        <v>13.29</v>
      </c>
      <c r="Y71" s="15">
        <v>11.88</v>
      </c>
      <c r="Z71" s="15">
        <v>10.1</v>
      </c>
      <c r="AA71" s="15">
        <v>8.02</v>
      </c>
      <c r="AB71" s="9">
        <f t="shared" si="21"/>
        <v>201.1</v>
      </c>
    </row>
    <row r="72" spans="1:28" ht="15" x14ac:dyDescent="0.25">
      <c r="A72" s="4">
        <v>1989</v>
      </c>
      <c r="B72" s="8">
        <f t="shared" si="11"/>
        <v>3.1922043010752685</v>
      </c>
      <c r="C72" s="8">
        <f t="shared" si="12"/>
        <v>11.616512345679011</v>
      </c>
      <c r="D72" s="8">
        <f t="shared" si="13"/>
        <v>12.664277180406213</v>
      </c>
      <c r="E72" s="8">
        <f t="shared" si="13"/>
        <v>14.73267622461171</v>
      </c>
      <c r="F72" s="8">
        <f t="shared" si="14"/>
        <v>16.322517207472959</v>
      </c>
      <c r="G72" s="8">
        <f t="shared" si="15"/>
        <v>13.179510155316606</v>
      </c>
      <c r="H72" s="8">
        <f t="shared" si="16"/>
        <v>9.2438271604938276</v>
      </c>
      <c r="I72" s="8">
        <f t="shared" si="17"/>
        <v>6.8175029868578259</v>
      </c>
      <c r="J72" s="8">
        <f t="shared" si="18"/>
        <v>5.536265432098765</v>
      </c>
      <c r="K72" s="8">
        <f t="shared" si="19"/>
        <v>4.6146953405017914</v>
      </c>
      <c r="L72" s="8">
        <f t="shared" si="19"/>
        <v>3.9650537634408596</v>
      </c>
      <c r="M72" s="8">
        <f t="shared" si="20"/>
        <v>3.2445987654320989</v>
      </c>
      <c r="O72" s="4">
        <v>1989</v>
      </c>
      <c r="P72" s="15">
        <v>8.5500000000000007</v>
      </c>
      <c r="Q72" s="15">
        <v>30.11</v>
      </c>
      <c r="R72" s="15">
        <v>33.92</v>
      </c>
      <c r="S72" s="15">
        <v>39.46</v>
      </c>
      <c r="T72" s="15">
        <v>39.840000000000003</v>
      </c>
      <c r="U72" s="15">
        <v>35.299999999999997</v>
      </c>
      <c r="V72" s="15">
        <v>23.96</v>
      </c>
      <c r="W72" s="15">
        <v>18.260000000000002</v>
      </c>
      <c r="X72" s="15">
        <v>14.35</v>
      </c>
      <c r="Y72" s="15">
        <v>12.36</v>
      </c>
      <c r="Z72" s="15">
        <v>10.62</v>
      </c>
      <c r="AA72" s="15">
        <v>8.41</v>
      </c>
      <c r="AB72" s="9">
        <f t="shared" si="21"/>
        <v>275.14000000000004</v>
      </c>
    </row>
    <row r="73" spans="1:28" ht="15" x14ac:dyDescent="0.25">
      <c r="A73" s="4">
        <v>1990</v>
      </c>
      <c r="B73" s="8">
        <f t="shared" si="11"/>
        <v>3.225806451612903</v>
      </c>
      <c r="C73" s="8">
        <f t="shared" si="12"/>
        <v>4.6180555555555554</v>
      </c>
      <c r="D73" s="8">
        <f t="shared" si="13"/>
        <v>9.7782258064516121</v>
      </c>
      <c r="E73" s="8">
        <f t="shared" si="13"/>
        <v>26.478494623655912</v>
      </c>
      <c r="F73" s="8">
        <f t="shared" si="14"/>
        <v>24.172402490986563</v>
      </c>
      <c r="G73" s="8">
        <f t="shared" si="15"/>
        <v>25.112007168458781</v>
      </c>
      <c r="H73" s="8">
        <f t="shared" si="16"/>
        <v>21.493055555555554</v>
      </c>
      <c r="I73" s="8">
        <f t="shared" si="17"/>
        <v>8.9643070489844696</v>
      </c>
      <c r="J73" s="8">
        <f t="shared" si="18"/>
        <v>7.0177469135802477</v>
      </c>
      <c r="K73" s="8">
        <f t="shared" si="19"/>
        <v>5.9214456391875734</v>
      </c>
      <c r="L73" s="8">
        <f t="shared" si="19"/>
        <v>4.8835125448028673</v>
      </c>
      <c r="M73" s="8">
        <f t="shared" si="20"/>
        <v>4.2631172839506171</v>
      </c>
      <c r="O73" s="4">
        <v>1990</v>
      </c>
      <c r="P73" s="15">
        <v>8.64</v>
      </c>
      <c r="Q73" s="15">
        <v>11.97</v>
      </c>
      <c r="R73" s="15">
        <v>26.19</v>
      </c>
      <c r="S73" s="15">
        <v>70.92</v>
      </c>
      <c r="T73" s="15">
        <v>59</v>
      </c>
      <c r="U73" s="15">
        <v>67.260000000000005</v>
      </c>
      <c r="V73" s="15">
        <v>55.71</v>
      </c>
      <c r="W73" s="15">
        <v>24.01</v>
      </c>
      <c r="X73" s="15">
        <v>18.190000000000001</v>
      </c>
      <c r="Y73" s="15">
        <v>15.86</v>
      </c>
      <c r="Z73" s="15">
        <v>13.08</v>
      </c>
      <c r="AA73" s="15">
        <v>11.05</v>
      </c>
      <c r="AB73" s="9">
        <f t="shared" si="21"/>
        <v>381.88</v>
      </c>
    </row>
    <row r="74" spans="1:28" ht="15" x14ac:dyDescent="0.25">
      <c r="A74" s="4">
        <v>1991</v>
      </c>
      <c r="B74" s="8">
        <f t="shared" si="11"/>
        <v>3.4274193548387095</v>
      </c>
      <c r="C74" s="8">
        <f t="shared" si="12"/>
        <v>3.6882716049382718</v>
      </c>
      <c r="D74" s="8">
        <f t="shared" si="13"/>
        <v>3.6140979689366781</v>
      </c>
      <c r="E74" s="8">
        <f t="shared" si="13"/>
        <v>3.2519414575866192</v>
      </c>
      <c r="F74" s="8">
        <f t="shared" si="14"/>
        <v>3.1219272369714846</v>
      </c>
      <c r="G74" s="8">
        <f t="shared" si="15"/>
        <v>3.274342891278375</v>
      </c>
      <c r="H74" s="8">
        <f t="shared" si="16"/>
        <v>3.3680555555555554</v>
      </c>
      <c r="I74" s="8">
        <f t="shared" si="17"/>
        <v>2.5948327359617682</v>
      </c>
      <c r="J74" s="8">
        <f t="shared" si="18"/>
        <v>2.1334876543209877</v>
      </c>
      <c r="K74" s="8">
        <f t="shared" si="19"/>
        <v>1.795848267622461</v>
      </c>
      <c r="L74" s="8">
        <f t="shared" si="19"/>
        <v>1.5830346475507766</v>
      </c>
      <c r="M74" s="8">
        <f t="shared" si="20"/>
        <v>1.3850308641975306</v>
      </c>
      <c r="O74" s="4">
        <v>1991</v>
      </c>
      <c r="P74" s="15">
        <v>9.18</v>
      </c>
      <c r="Q74" s="15">
        <v>9.56</v>
      </c>
      <c r="R74" s="15">
        <v>9.68</v>
      </c>
      <c r="S74" s="15">
        <v>8.7100000000000009</v>
      </c>
      <c r="T74" s="15">
        <v>7.62</v>
      </c>
      <c r="U74" s="15">
        <v>8.77</v>
      </c>
      <c r="V74" s="15">
        <v>8.73</v>
      </c>
      <c r="W74" s="15">
        <v>6.95</v>
      </c>
      <c r="X74" s="15">
        <v>5.53</v>
      </c>
      <c r="Y74" s="15">
        <v>4.8099999999999996</v>
      </c>
      <c r="Z74" s="15">
        <v>4.24</v>
      </c>
      <c r="AA74" s="15">
        <v>3.59</v>
      </c>
      <c r="AB74" s="9">
        <f t="shared" si="21"/>
        <v>87.37</v>
      </c>
    </row>
    <row r="75" spans="1:28" ht="15" x14ac:dyDescent="0.25">
      <c r="A75" s="4">
        <v>1992</v>
      </c>
      <c r="B75" s="8">
        <f t="shared" si="11"/>
        <v>1.2246117084826762</v>
      </c>
      <c r="C75" s="8">
        <f t="shared" si="12"/>
        <v>1.3310185185185186</v>
      </c>
      <c r="D75" s="8">
        <f t="shared" si="13"/>
        <v>12.556003584229391</v>
      </c>
      <c r="E75" s="8">
        <f t="shared" si="13"/>
        <v>8.064516129032258</v>
      </c>
      <c r="F75" s="8">
        <f t="shared" si="14"/>
        <v>4.4862340216322512</v>
      </c>
      <c r="G75" s="8">
        <f t="shared" si="15"/>
        <v>5.4174133811230574</v>
      </c>
      <c r="H75" s="8">
        <f t="shared" si="16"/>
        <v>5.7330246913580245</v>
      </c>
      <c r="I75" s="8">
        <f t="shared" si="17"/>
        <v>4.2450716845878125</v>
      </c>
      <c r="J75" s="8">
        <f t="shared" si="18"/>
        <v>3.4799382716049378</v>
      </c>
      <c r="K75" s="8">
        <f t="shared" si="19"/>
        <v>3.0353942652329748</v>
      </c>
      <c r="L75" s="8">
        <f t="shared" si="19"/>
        <v>2.7441756272401432</v>
      </c>
      <c r="M75" s="8">
        <f t="shared" si="20"/>
        <v>2.492283950617284</v>
      </c>
      <c r="O75" s="4">
        <v>1992</v>
      </c>
      <c r="P75" s="15">
        <v>3.28</v>
      </c>
      <c r="Q75" s="15">
        <v>3.45</v>
      </c>
      <c r="R75" s="15">
        <v>33.630000000000003</v>
      </c>
      <c r="S75" s="15">
        <v>21.6</v>
      </c>
      <c r="T75" s="15">
        <v>10.95</v>
      </c>
      <c r="U75" s="15">
        <v>14.51</v>
      </c>
      <c r="V75" s="15">
        <v>14.86</v>
      </c>
      <c r="W75" s="15">
        <v>11.37</v>
      </c>
      <c r="X75" s="15">
        <v>9.02</v>
      </c>
      <c r="Y75" s="15">
        <v>8.1300000000000008</v>
      </c>
      <c r="Z75" s="15">
        <v>7.35</v>
      </c>
      <c r="AA75" s="15">
        <v>6.46</v>
      </c>
      <c r="AB75" s="9">
        <f t="shared" si="21"/>
        <v>144.61000000000001</v>
      </c>
    </row>
    <row r="76" spans="1:28" ht="15" x14ac:dyDescent="0.25">
      <c r="A76" s="4">
        <v>1993</v>
      </c>
      <c r="B76" s="8">
        <f t="shared" si="11"/>
        <v>2.1953405017921148</v>
      </c>
      <c r="C76" s="8">
        <f t="shared" si="12"/>
        <v>5.3742283950617287</v>
      </c>
      <c r="D76" s="8">
        <f t="shared" si="13"/>
        <v>9.6699522102747899</v>
      </c>
      <c r="E76" s="8">
        <f t="shared" si="13"/>
        <v>8.1727897252090802</v>
      </c>
      <c r="F76" s="8">
        <f t="shared" si="14"/>
        <v>7.3295640773516872</v>
      </c>
      <c r="G76" s="8">
        <f t="shared" si="15"/>
        <v>6.6308243727598564</v>
      </c>
      <c r="H76" s="8">
        <f t="shared" si="16"/>
        <v>6.2962962962962958</v>
      </c>
      <c r="I76" s="8">
        <f t="shared" si="17"/>
        <v>4.8200418160095575</v>
      </c>
      <c r="J76" s="8">
        <f t="shared" si="18"/>
        <v>3.8657407407407405</v>
      </c>
      <c r="K76" s="8">
        <f t="shared" si="19"/>
        <v>3.0951314217443247</v>
      </c>
      <c r="L76" s="8">
        <f t="shared" si="19"/>
        <v>2.7105734767025087</v>
      </c>
      <c r="M76" s="8">
        <f t="shared" si="20"/>
        <v>2.3225308641975309</v>
      </c>
      <c r="O76" s="4">
        <v>1993</v>
      </c>
      <c r="P76" s="15">
        <v>5.88</v>
      </c>
      <c r="Q76" s="15">
        <v>13.93</v>
      </c>
      <c r="R76" s="15">
        <v>25.9</v>
      </c>
      <c r="S76" s="15">
        <v>21.89</v>
      </c>
      <c r="T76" s="15">
        <v>17.89</v>
      </c>
      <c r="U76" s="15">
        <v>17.760000000000002</v>
      </c>
      <c r="V76" s="15">
        <v>16.32</v>
      </c>
      <c r="W76" s="15">
        <v>12.91</v>
      </c>
      <c r="X76" s="15">
        <v>10.02</v>
      </c>
      <c r="Y76" s="15">
        <v>8.2899999999999991</v>
      </c>
      <c r="Z76" s="15">
        <v>7.26</v>
      </c>
      <c r="AA76" s="15">
        <v>6.02</v>
      </c>
      <c r="AB76" s="9">
        <f t="shared" si="21"/>
        <v>164.07</v>
      </c>
    </row>
    <row r="77" spans="1:28" ht="15" x14ac:dyDescent="0.25">
      <c r="A77" s="4">
        <v>1994</v>
      </c>
      <c r="B77" s="8">
        <f t="shared" si="11"/>
        <v>2.5612305854241333</v>
      </c>
      <c r="C77" s="8">
        <f t="shared" si="12"/>
        <v>2.9745370370370372</v>
      </c>
      <c r="D77" s="8">
        <f t="shared" si="13"/>
        <v>4.0919952210274788</v>
      </c>
      <c r="E77" s="8">
        <f t="shared" si="13"/>
        <v>6.2686678614097957</v>
      </c>
      <c r="F77" s="8">
        <f t="shared" si="14"/>
        <v>9.64028187479515</v>
      </c>
      <c r="G77" s="8">
        <f t="shared" si="15"/>
        <v>10.39053166069295</v>
      </c>
      <c r="H77" s="8">
        <f t="shared" si="16"/>
        <v>10.308641975308641</v>
      </c>
      <c r="I77" s="8">
        <f t="shared" si="17"/>
        <v>8.2661290322580641</v>
      </c>
      <c r="J77" s="8">
        <f t="shared" si="18"/>
        <v>6.0609567901234573</v>
      </c>
      <c r="K77" s="8">
        <f t="shared" si="19"/>
        <v>4.5474910394265233</v>
      </c>
      <c r="L77" s="8">
        <f t="shared" si="19"/>
        <v>3.8605137395459974</v>
      </c>
      <c r="M77" s="8">
        <f t="shared" si="20"/>
        <v>3.3333333333333335</v>
      </c>
      <c r="O77" s="4">
        <v>1994</v>
      </c>
      <c r="P77" s="15">
        <v>6.86</v>
      </c>
      <c r="Q77" s="15">
        <v>7.71</v>
      </c>
      <c r="R77" s="15">
        <v>10.96</v>
      </c>
      <c r="S77" s="15">
        <v>16.79</v>
      </c>
      <c r="T77" s="15">
        <v>23.53</v>
      </c>
      <c r="U77" s="15">
        <v>27.83</v>
      </c>
      <c r="V77" s="15">
        <v>26.72</v>
      </c>
      <c r="W77" s="15">
        <v>22.14</v>
      </c>
      <c r="X77" s="15">
        <v>15.71</v>
      </c>
      <c r="Y77" s="15">
        <v>12.18</v>
      </c>
      <c r="Z77" s="15">
        <v>10.34</v>
      </c>
      <c r="AA77" s="15">
        <v>8.64</v>
      </c>
      <c r="AB77" s="9">
        <f t="shared" si="21"/>
        <v>189.41000000000003</v>
      </c>
    </row>
    <row r="78" spans="1:28" ht="15" x14ac:dyDescent="0.25">
      <c r="A78" s="4">
        <v>1995</v>
      </c>
      <c r="B78" s="8">
        <f t="shared" si="11"/>
        <v>2.8487156511350058</v>
      </c>
      <c r="C78" s="8">
        <f t="shared" si="12"/>
        <v>9.1280864197530871</v>
      </c>
      <c r="D78" s="8">
        <f t="shared" si="13"/>
        <v>14.867084826762246</v>
      </c>
      <c r="E78" s="8">
        <f t="shared" si="13"/>
        <v>41.084229390681003</v>
      </c>
      <c r="F78" s="8">
        <f t="shared" si="14"/>
        <v>222.7630285152409</v>
      </c>
      <c r="G78" s="8">
        <f t="shared" si="15"/>
        <v>110.59587813620071</v>
      </c>
      <c r="H78" s="8">
        <f t="shared" si="16"/>
        <v>18.086419753086421</v>
      </c>
      <c r="I78" s="8">
        <f t="shared" si="17"/>
        <v>12.234916367980885</v>
      </c>
      <c r="J78" s="8">
        <f t="shared" si="18"/>
        <v>11.331018518518517</v>
      </c>
      <c r="K78" s="8">
        <f t="shared" si="19"/>
        <v>8.8448327359617682</v>
      </c>
      <c r="L78" s="8">
        <f t="shared" si="19"/>
        <v>8.8560334528076456</v>
      </c>
      <c r="M78" s="8">
        <f t="shared" si="20"/>
        <v>7.0563271604938258</v>
      </c>
      <c r="O78" s="4">
        <v>1995</v>
      </c>
      <c r="P78" s="15">
        <v>7.63</v>
      </c>
      <c r="Q78" s="15">
        <v>23.66</v>
      </c>
      <c r="R78" s="15">
        <v>39.82</v>
      </c>
      <c r="S78" s="15">
        <v>110.04</v>
      </c>
      <c r="T78" s="15">
        <v>543.72</v>
      </c>
      <c r="U78" s="15">
        <v>296.22000000000003</v>
      </c>
      <c r="V78" s="15">
        <v>46.88</v>
      </c>
      <c r="W78" s="15">
        <v>32.770000000000003</v>
      </c>
      <c r="X78" s="15">
        <v>29.37</v>
      </c>
      <c r="Y78" s="15">
        <v>23.69</v>
      </c>
      <c r="Z78" s="15">
        <v>23.72</v>
      </c>
      <c r="AA78" s="15">
        <v>18.29</v>
      </c>
      <c r="AB78" s="9">
        <f t="shared" si="21"/>
        <v>1195.81</v>
      </c>
    </row>
    <row r="79" spans="1:28" ht="15" x14ac:dyDescent="0.25">
      <c r="A79" s="4">
        <v>1996</v>
      </c>
      <c r="B79" s="8">
        <f t="shared" si="11"/>
        <v>6.1417264038231778</v>
      </c>
      <c r="C79" s="8">
        <f t="shared" si="12"/>
        <v>7.1874999999999991</v>
      </c>
      <c r="D79" s="8">
        <f t="shared" si="13"/>
        <v>11.637544802867383</v>
      </c>
      <c r="E79" s="8">
        <f t="shared" si="13"/>
        <v>38.537933094384705</v>
      </c>
      <c r="F79" s="8">
        <f t="shared" si="14"/>
        <v>38.684038020321204</v>
      </c>
      <c r="G79" s="8">
        <f t="shared" si="15"/>
        <v>41.9205495818399</v>
      </c>
      <c r="H79" s="8">
        <f t="shared" si="16"/>
        <v>34.506172839506171</v>
      </c>
      <c r="I79" s="8">
        <f t="shared" si="17"/>
        <v>10.63321385902031</v>
      </c>
      <c r="J79" s="8">
        <f t="shared" si="18"/>
        <v>7.4729938271604937</v>
      </c>
      <c r="K79" s="8">
        <f t="shared" si="19"/>
        <v>5.9923835125448024</v>
      </c>
      <c r="L79" s="8">
        <f t="shared" si="19"/>
        <v>5.0813918757467134</v>
      </c>
      <c r="M79" s="8">
        <f t="shared" si="20"/>
        <v>5.4050925925925926</v>
      </c>
      <c r="O79" s="4">
        <v>1996</v>
      </c>
      <c r="P79" s="15">
        <v>16.45</v>
      </c>
      <c r="Q79" s="15">
        <v>18.63</v>
      </c>
      <c r="R79" s="15">
        <v>31.17</v>
      </c>
      <c r="S79" s="15">
        <v>103.22</v>
      </c>
      <c r="T79" s="15">
        <v>94.42</v>
      </c>
      <c r="U79" s="15">
        <v>112.28</v>
      </c>
      <c r="V79" s="15">
        <v>89.44</v>
      </c>
      <c r="W79" s="15">
        <v>28.48</v>
      </c>
      <c r="X79" s="15">
        <v>19.37</v>
      </c>
      <c r="Y79" s="15">
        <v>16.05</v>
      </c>
      <c r="Z79" s="15">
        <v>13.61</v>
      </c>
      <c r="AA79" s="15">
        <v>14.01</v>
      </c>
      <c r="AB79" s="9">
        <f t="shared" si="21"/>
        <v>557.12999999999988</v>
      </c>
    </row>
    <row r="80" spans="1:28" ht="15" x14ac:dyDescent="0.25">
      <c r="A80" s="4">
        <v>1997</v>
      </c>
      <c r="B80" s="8">
        <f t="shared" si="11"/>
        <v>5.8579749103942653</v>
      </c>
      <c r="C80" s="8">
        <f t="shared" si="12"/>
        <v>8.2368827160493829</v>
      </c>
      <c r="D80" s="8">
        <f t="shared" si="13"/>
        <v>6.3060035842293907</v>
      </c>
      <c r="E80" s="8">
        <f t="shared" si="13"/>
        <v>18.813470728793309</v>
      </c>
      <c r="F80" s="8">
        <f t="shared" si="14"/>
        <v>20.345788266142247</v>
      </c>
      <c r="G80" s="8">
        <f t="shared" si="15"/>
        <v>7.3103345280764627</v>
      </c>
      <c r="H80" s="8">
        <f t="shared" si="16"/>
        <v>5.5787037037037042</v>
      </c>
      <c r="I80" s="8">
        <f t="shared" si="17"/>
        <v>4.4280167264038228</v>
      </c>
      <c r="J80" s="8">
        <f t="shared" si="18"/>
        <v>3.6728395061728394</v>
      </c>
      <c r="K80" s="8">
        <f t="shared" si="19"/>
        <v>3.5618279569892466</v>
      </c>
      <c r="L80" s="8">
        <f t="shared" si="19"/>
        <v>3.3228793309438469</v>
      </c>
      <c r="M80" s="8">
        <f t="shared" si="20"/>
        <v>3.0902777777777777</v>
      </c>
      <c r="O80" s="4">
        <v>1997</v>
      </c>
      <c r="P80" s="15">
        <v>15.69</v>
      </c>
      <c r="Q80" s="15">
        <v>21.35</v>
      </c>
      <c r="R80" s="15">
        <v>16.89</v>
      </c>
      <c r="S80" s="15">
        <v>50.39</v>
      </c>
      <c r="T80" s="15">
        <v>49.66</v>
      </c>
      <c r="U80" s="15">
        <v>19.579999999999998</v>
      </c>
      <c r="V80" s="15">
        <v>14.46</v>
      </c>
      <c r="W80" s="15">
        <v>11.86</v>
      </c>
      <c r="X80" s="15">
        <v>9.52</v>
      </c>
      <c r="Y80" s="15">
        <v>9.5399999999999991</v>
      </c>
      <c r="Z80" s="15">
        <v>8.9</v>
      </c>
      <c r="AA80" s="15">
        <v>8.01</v>
      </c>
      <c r="AB80" s="9">
        <f t="shared" si="21"/>
        <v>235.85</v>
      </c>
    </row>
    <row r="81" spans="1:28" ht="15" x14ac:dyDescent="0.25">
      <c r="A81" s="4">
        <v>1998</v>
      </c>
      <c r="B81" s="8">
        <f t="shared" si="11"/>
        <v>3.5244922341696534</v>
      </c>
      <c r="C81" s="8">
        <f t="shared" si="12"/>
        <v>5.2739197530864201</v>
      </c>
      <c r="D81" s="8">
        <f t="shared" si="13"/>
        <v>30.062724014336915</v>
      </c>
      <c r="E81" s="8">
        <f t="shared" si="13"/>
        <v>44.044952210274786</v>
      </c>
      <c r="F81" s="8">
        <f t="shared" si="14"/>
        <v>45.026220911176665</v>
      </c>
      <c r="G81" s="8">
        <f t="shared" si="15"/>
        <v>30.503285543608122</v>
      </c>
      <c r="H81" s="8">
        <f t="shared" si="16"/>
        <v>24.31712962962963</v>
      </c>
      <c r="I81" s="8">
        <f t="shared" si="17"/>
        <v>11.525537634408602</v>
      </c>
      <c r="J81" s="8">
        <f t="shared" si="18"/>
        <v>8.2908950617283956</v>
      </c>
      <c r="K81" s="8">
        <f t="shared" si="19"/>
        <v>7.6388888888888884</v>
      </c>
      <c r="L81" s="8">
        <f t="shared" si="19"/>
        <v>6.6345579450418155</v>
      </c>
      <c r="M81" s="8">
        <f t="shared" si="20"/>
        <v>5.416666666666667</v>
      </c>
      <c r="O81" s="4">
        <v>1998</v>
      </c>
      <c r="P81" s="15">
        <v>9.44</v>
      </c>
      <c r="Q81" s="15">
        <v>13.67</v>
      </c>
      <c r="R81" s="15">
        <v>80.52</v>
      </c>
      <c r="S81" s="15">
        <v>117.97</v>
      </c>
      <c r="T81" s="15">
        <v>109.9</v>
      </c>
      <c r="U81" s="15">
        <v>81.7</v>
      </c>
      <c r="V81" s="15">
        <v>63.03</v>
      </c>
      <c r="W81" s="15">
        <v>30.87</v>
      </c>
      <c r="X81" s="15">
        <v>21.49</v>
      </c>
      <c r="Y81" s="15">
        <v>20.46</v>
      </c>
      <c r="Z81" s="15">
        <v>17.77</v>
      </c>
      <c r="AA81" s="15">
        <v>14.04</v>
      </c>
      <c r="AB81" s="9">
        <f t="shared" si="21"/>
        <v>580.86</v>
      </c>
    </row>
    <row r="82" spans="1:28" ht="15" x14ac:dyDescent="0.25">
      <c r="A82" s="4">
        <v>1999</v>
      </c>
      <c r="B82" s="8">
        <f t="shared" si="11"/>
        <v>4.4429510155316603</v>
      </c>
      <c r="C82" s="8">
        <f t="shared" si="12"/>
        <v>7.9668209876543203</v>
      </c>
      <c r="D82" s="8">
        <f t="shared" si="13"/>
        <v>13.679808841099163</v>
      </c>
      <c r="E82" s="8">
        <f t="shared" si="13"/>
        <v>52.116935483870968</v>
      </c>
      <c r="F82" s="8">
        <f t="shared" si="14"/>
        <v>621.40281874795141</v>
      </c>
      <c r="G82" s="8">
        <f t="shared" si="15"/>
        <v>473.02494026284347</v>
      </c>
      <c r="H82" s="8">
        <f t="shared" si="16"/>
        <v>115.3125</v>
      </c>
      <c r="I82" s="8">
        <f t="shared" si="17"/>
        <v>15.415919952210274</v>
      </c>
      <c r="J82" s="8">
        <f t="shared" si="18"/>
        <v>11.05324074074074</v>
      </c>
      <c r="K82" s="8">
        <f t="shared" si="19"/>
        <v>9.7147550776583014</v>
      </c>
      <c r="L82" s="8">
        <f t="shared" si="19"/>
        <v>7.2095280764635596</v>
      </c>
      <c r="M82" s="8">
        <f t="shared" si="20"/>
        <v>6.4043209876543212</v>
      </c>
      <c r="O82" s="4">
        <v>1999</v>
      </c>
      <c r="P82" s="15">
        <v>11.9</v>
      </c>
      <c r="Q82" s="15">
        <v>20.65</v>
      </c>
      <c r="R82" s="15">
        <v>36.64</v>
      </c>
      <c r="S82" s="15">
        <v>139.59</v>
      </c>
      <c r="T82" s="15">
        <v>1516.72</v>
      </c>
      <c r="U82" s="15">
        <v>1266.95</v>
      </c>
      <c r="V82" s="15">
        <v>298.89</v>
      </c>
      <c r="W82" s="15">
        <v>41.29</v>
      </c>
      <c r="X82" s="15">
        <v>28.65</v>
      </c>
      <c r="Y82" s="15">
        <v>26.02</v>
      </c>
      <c r="Z82" s="15">
        <v>19.309999999999999</v>
      </c>
      <c r="AA82" s="15">
        <v>16.600000000000001</v>
      </c>
      <c r="AB82" s="9">
        <f t="shared" si="21"/>
        <v>3423.2099999999996</v>
      </c>
    </row>
    <row r="83" spans="1:28" ht="15" x14ac:dyDescent="0.25">
      <c r="A83" s="4">
        <v>2000</v>
      </c>
      <c r="B83" s="8">
        <f t="shared" si="11"/>
        <v>6.1827956989247301</v>
      </c>
      <c r="C83" s="8">
        <f t="shared" si="12"/>
        <v>8.0902777777777768</v>
      </c>
      <c r="D83" s="8">
        <f t="shared" si="13"/>
        <v>8.2922640382317798</v>
      </c>
      <c r="E83" s="8">
        <f t="shared" si="13"/>
        <v>6.9183094384707298</v>
      </c>
      <c r="F83" s="8">
        <f t="shared" si="14"/>
        <v>50.647328744673871</v>
      </c>
      <c r="G83" s="8">
        <f t="shared" si="15"/>
        <v>31.880973715651134</v>
      </c>
      <c r="H83" s="8">
        <f t="shared" si="16"/>
        <v>11.504629629629628</v>
      </c>
      <c r="I83" s="8">
        <f t="shared" si="17"/>
        <v>7.2655316606929512</v>
      </c>
      <c r="J83" s="8">
        <f t="shared" si="18"/>
        <v>6.1959876543209873</v>
      </c>
      <c r="K83" s="8">
        <f t="shared" si="19"/>
        <v>5.1187275985663074</v>
      </c>
      <c r="L83" s="8">
        <f t="shared" si="19"/>
        <v>4.3906810035842296</v>
      </c>
      <c r="M83" s="8">
        <f t="shared" si="20"/>
        <v>3.657407407407407</v>
      </c>
      <c r="O83" s="4">
        <v>2000</v>
      </c>
      <c r="P83" s="15">
        <v>16.559999999999999</v>
      </c>
      <c r="Q83" s="15">
        <v>20.97</v>
      </c>
      <c r="R83" s="15">
        <v>22.21</v>
      </c>
      <c r="S83" s="15">
        <v>18.53</v>
      </c>
      <c r="T83" s="15">
        <v>123.62</v>
      </c>
      <c r="U83" s="15">
        <v>85.39</v>
      </c>
      <c r="V83" s="15">
        <v>29.82</v>
      </c>
      <c r="W83" s="15">
        <v>19.46</v>
      </c>
      <c r="X83" s="15">
        <v>16.059999999999999</v>
      </c>
      <c r="Y83" s="15">
        <v>13.71</v>
      </c>
      <c r="Z83" s="15">
        <v>11.76</v>
      </c>
      <c r="AA83" s="15">
        <v>9.48</v>
      </c>
      <c r="AB83" s="9">
        <f t="shared" si="21"/>
        <v>387.57</v>
      </c>
    </row>
    <row r="84" spans="1:28" ht="15" x14ac:dyDescent="0.25">
      <c r="A84" s="4">
        <v>2001</v>
      </c>
      <c r="B84" s="8">
        <f t="shared" si="11"/>
        <v>3.8157108721624851</v>
      </c>
      <c r="C84" s="8">
        <f t="shared" si="12"/>
        <v>31.77469135802469</v>
      </c>
      <c r="D84" s="8">
        <f t="shared" si="13"/>
        <v>25.313620071684586</v>
      </c>
      <c r="E84" s="8">
        <f t="shared" si="13"/>
        <v>12.80988649940263</v>
      </c>
      <c r="F84" s="8">
        <f t="shared" si="14"/>
        <v>10.054080629301868</v>
      </c>
      <c r="G84" s="8">
        <f t="shared" si="15"/>
        <v>6.4964157706093184</v>
      </c>
      <c r="H84" s="8">
        <f t="shared" si="16"/>
        <v>5.2777777777777777</v>
      </c>
      <c r="I84" s="8">
        <f t="shared" si="17"/>
        <v>4.2525388291517334</v>
      </c>
      <c r="J84" s="8">
        <f t="shared" si="18"/>
        <v>4.1165123456790118</v>
      </c>
      <c r="K84" s="8">
        <f t="shared" si="19"/>
        <v>3.5767622461170849</v>
      </c>
      <c r="L84" s="8">
        <f t="shared" si="19"/>
        <v>3.024193548387097</v>
      </c>
      <c r="M84" s="8">
        <f t="shared" si="20"/>
        <v>2.6234567901234565</v>
      </c>
      <c r="O84" s="4">
        <v>2001</v>
      </c>
      <c r="P84" s="15">
        <v>10.220000000000001</v>
      </c>
      <c r="Q84" s="15">
        <v>82.36</v>
      </c>
      <c r="R84" s="15">
        <v>67.8</v>
      </c>
      <c r="S84" s="15">
        <v>34.31</v>
      </c>
      <c r="T84" s="15">
        <v>24.54</v>
      </c>
      <c r="U84" s="15">
        <v>17.399999999999999</v>
      </c>
      <c r="V84" s="15">
        <v>13.68</v>
      </c>
      <c r="W84" s="15">
        <v>11.39</v>
      </c>
      <c r="X84" s="15">
        <v>10.67</v>
      </c>
      <c r="Y84" s="15">
        <v>9.58</v>
      </c>
      <c r="Z84" s="15">
        <v>8.1</v>
      </c>
      <c r="AA84" s="15">
        <v>6.8</v>
      </c>
      <c r="AB84" s="9">
        <f t="shared" si="21"/>
        <v>296.85000000000002</v>
      </c>
    </row>
    <row r="85" spans="1:28" ht="15" x14ac:dyDescent="0.25">
      <c r="A85" s="4">
        <v>2002</v>
      </c>
      <c r="B85" s="8">
        <f t="shared" si="11"/>
        <v>2.4193548387096775</v>
      </c>
      <c r="C85" s="8">
        <f t="shared" si="12"/>
        <v>2.0023148148148149</v>
      </c>
      <c r="D85" s="8">
        <f t="shared" si="13"/>
        <v>2.2401433691756272</v>
      </c>
      <c r="E85" s="8">
        <f t="shared" si="13"/>
        <v>2.8449820788530467</v>
      </c>
      <c r="F85" s="8">
        <f t="shared" si="14"/>
        <v>3.9577187807276304</v>
      </c>
      <c r="G85" s="8">
        <f t="shared" si="15"/>
        <v>3.6028972520908003</v>
      </c>
      <c r="H85" s="8">
        <f t="shared" si="16"/>
        <v>3.1442901234567899</v>
      </c>
      <c r="I85" s="8">
        <f t="shared" si="17"/>
        <v>2.3446833930704902</v>
      </c>
      <c r="J85" s="8">
        <f t="shared" si="18"/>
        <v>2.2530864197530862</v>
      </c>
      <c r="K85" s="8">
        <f t="shared" si="19"/>
        <v>2.001194743130227</v>
      </c>
      <c r="L85" s="8">
        <f t="shared" si="19"/>
        <v>1.668906810035842</v>
      </c>
      <c r="M85" s="8">
        <f t="shared" si="20"/>
        <v>1.574074074074074</v>
      </c>
      <c r="O85" s="4">
        <v>2002</v>
      </c>
      <c r="P85" s="15">
        <v>6.48</v>
      </c>
      <c r="Q85" s="15">
        <v>5.19</v>
      </c>
      <c r="R85" s="15">
        <v>6</v>
      </c>
      <c r="S85" s="15">
        <v>7.62</v>
      </c>
      <c r="T85" s="15">
        <v>9.66</v>
      </c>
      <c r="U85" s="15">
        <v>9.65</v>
      </c>
      <c r="V85" s="15">
        <v>8.15</v>
      </c>
      <c r="W85" s="15">
        <v>6.28</v>
      </c>
      <c r="X85" s="15">
        <v>5.84</v>
      </c>
      <c r="Y85" s="15">
        <v>5.36</v>
      </c>
      <c r="Z85" s="15">
        <v>4.47</v>
      </c>
      <c r="AA85" s="15">
        <v>4.08</v>
      </c>
      <c r="AB85" s="9">
        <f t="shared" si="21"/>
        <v>78.78</v>
      </c>
    </row>
    <row r="86" spans="1:28" ht="15" x14ac:dyDescent="0.25">
      <c r="A86" s="4">
        <v>2003</v>
      </c>
      <c r="B86" s="8">
        <f t="shared" si="11"/>
        <v>1.6390382317801673</v>
      </c>
      <c r="C86" s="8">
        <f t="shared" si="12"/>
        <v>2.1064814814814814</v>
      </c>
      <c r="D86" s="8">
        <f t="shared" si="13"/>
        <v>2.0908004778972518</v>
      </c>
      <c r="E86" s="8">
        <f t="shared" si="13"/>
        <v>3.0839307048984463</v>
      </c>
      <c r="F86" s="8">
        <f t="shared" si="14"/>
        <v>42.240249098656179</v>
      </c>
      <c r="G86" s="8">
        <f t="shared" si="15"/>
        <v>58.833632019115889</v>
      </c>
      <c r="H86" s="8">
        <f t="shared" si="16"/>
        <v>32.573302469135804</v>
      </c>
      <c r="I86" s="8">
        <f t="shared" si="17"/>
        <v>12.761350059737154</v>
      </c>
      <c r="J86" s="8">
        <f t="shared" si="18"/>
        <v>7.1412037037037042</v>
      </c>
      <c r="K86" s="8">
        <f t="shared" si="19"/>
        <v>5.5779569892473111</v>
      </c>
      <c r="L86" s="8">
        <f t="shared" si="19"/>
        <v>4.9880525686977295</v>
      </c>
      <c r="M86" s="8">
        <f t="shared" si="20"/>
        <v>4.4560185185185182</v>
      </c>
      <c r="O86" s="4">
        <v>2003</v>
      </c>
      <c r="P86" s="15">
        <v>4.3899999999999997</v>
      </c>
      <c r="Q86" s="15">
        <v>5.46</v>
      </c>
      <c r="R86" s="15">
        <v>5.6</v>
      </c>
      <c r="S86" s="15">
        <v>8.26</v>
      </c>
      <c r="T86" s="15">
        <v>103.1</v>
      </c>
      <c r="U86" s="15">
        <v>157.58000000000001</v>
      </c>
      <c r="V86" s="15">
        <v>84.43</v>
      </c>
      <c r="W86" s="15">
        <v>34.18</v>
      </c>
      <c r="X86" s="15">
        <v>18.510000000000002</v>
      </c>
      <c r="Y86" s="15">
        <v>14.94</v>
      </c>
      <c r="Z86" s="15">
        <v>13.36</v>
      </c>
      <c r="AA86" s="15">
        <v>11.55</v>
      </c>
      <c r="AB86" s="9">
        <f t="shared" si="21"/>
        <v>461.36</v>
      </c>
    </row>
    <row r="87" spans="1:28" ht="15" x14ac:dyDescent="0.25">
      <c r="A87" s="4">
        <v>2004</v>
      </c>
      <c r="B87" s="8">
        <f>P87/0.024/3.6/31</f>
        <v>3.7074372759856633</v>
      </c>
      <c r="C87" s="8">
        <f>Q87/0.024/3.6/30</f>
        <v>3.341049382716049</v>
      </c>
      <c r="D87" s="8">
        <f t="shared" ref="D87:E92" si="22">R87/0.024/3.6/31</f>
        <v>5.1224611708482666</v>
      </c>
      <c r="E87" s="8">
        <f t="shared" si="22"/>
        <v>7.2057945041816005</v>
      </c>
      <c r="F87" s="8">
        <f>T87/0.024/3.6/28.25</f>
        <v>7.2926909210095046</v>
      </c>
      <c r="G87" s="8">
        <f>U87/0.024/3.6/31</f>
        <v>6.1753285543608119</v>
      </c>
      <c r="H87" s="8">
        <f>V87/0.024/3.6/30</f>
        <v>5.3780864197530862</v>
      </c>
      <c r="I87" s="8">
        <f>W87/0.024/3.6/31</f>
        <v>4.368279569892473</v>
      </c>
      <c r="J87" s="8">
        <f>X87/0.024/3.6/30</f>
        <v>3.6419753086419751</v>
      </c>
      <c r="K87" s="8">
        <f t="shared" ref="K87:L92" si="23">Y87/0.024/3.6/31</f>
        <v>2.9308542413381122</v>
      </c>
      <c r="L87" s="8">
        <f t="shared" si="23"/>
        <v>2.452956989247312</v>
      </c>
      <c r="M87" s="8">
        <f>AA87/0.024/3.6/30</f>
        <v>2.0717592592592591</v>
      </c>
      <c r="O87" s="4">
        <v>2004</v>
      </c>
      <c r="P87" s="15">
        <v>9.93</v>
      </c>
      <c r="Q87" s="15">
        <v>8.66</v>
      </c>
      <c r="R87" s="15">
        <v>13.72</v>
      </c>
      <c r="S87" s="15">
        <v>19.3</v>
      </c>
      <c r="T87" s="15">
        <v>17.8</v>
      </c>
      <c r="U87" s="15">
        <v>16.54</v>
      </c>
      <c r="V87" s="15">
        <v>13.94</v>
      </c>
      <c r="W87" s="15">
        <v>11.7</v>
      </c>
      <c r="X87" s="15">
        <v>9.44</v>
      </c>
      <c r="Y87" s="15">
        <v>7.85</v>
      </c>
      <c r="Z87" s="15">
        <v>6.57</v>
      </c>
      <c r="AA87" s="15">
        <v>5.37</v>
      </c>
      <c r="AB87" s="9">
        <f t="shared" si="21"/>
        <v>140.82</v>
      </c>
    </row>
    <row r="88" spans="1:28" ht="15" x14ac:dyDescent="0.25">
      <c r="A88" s="4">
        <v>2005</v>
      </c>
      <c r="B88" s="8">
        <f>P88/0.024/3.6/31</f>
        <v>1.6166367980884107</v>
      </c>
      <c r="C88" s="8">
        <f>Q88/0.024/3.6/30</f>
        <v>1.774691358024691</v>
      </c>
      <c r="D88" s="8">
        <f t="shared" si="22"/>
        <v>2.7292413381123057</v>
      </c>
      <c r="E88" s="8">
        <f t="shared" si="22"/>
        <v>28.367682198327358</v>
      </c>
      <c r="F88" s="8">
        <f>T88/0.024/3.6/28.25</f>
        <v>53.355457227138629</v>
      </c>
      <c r="G88" s="8">
        <f>U88/0.024/3.6/31</f>
        <v>43.309438470728786</v>
      </c>
      <c r="H88" s="8">
        <f>V88/0.024/3.6/30</f>
        <v>18.128858024691358</v>
      </c>
      <c r="I88" s="8">
        <f>W88/0.024/3.6/31</f>
        <v>7.5306152927120671</v>
      </c>
      <c r="J88" s="8">
        <f>X88/0.024/3.6/30</f>
        <v>5.7638888888888884</v>
      </c>
      <c r="K88" s="8">
        <f t="shared" si="23"/>
        <v>4.6557646356033455</v>
      </c>
      <c r="L88" s="8">
        <f t="shared" si="23"/>
        <v>3.9613201911589009</v>
      </c>
      <c r="M88" s="8">
        <f>AA88/0.024/3.6/30</f>
        <v>3.2793209876543212</v>
      </c>
      <c r="O88" s="4">
        <v>2005</v>
      </c>
      <c r="P88" s="15">
        <v>4.33</v>
      </c>
      <c r="Q88" s="15">
        <v>4.5999999999999996</v>
      </c>
      <c r="R88" s="15">
        <v>7.31</v>
      </c>
      <c r="S88" s="15">
        <v>75.98</v>
      </c>
      <c r="T88" s="15">
        <v>130.22999999999999</v>
      </c>
      <c r="U88" s="15">
        <v>116</v>
      </c>
      <c r="V88" s="15">
        <v>46.99</v>
      </c>
      <c r="W88" s="15">
        <v>20.170000000000002</v>
      </c>
      <c r="X88" s="15">
        <v>14.94</v>
      </c>
      <c r="Y88" s="15">
        <v>12.47</v>
      </c>
      <c r="Z88" s="15">
        <v>10.61</v>
      </c>
      <c r="AA88" s="15">
        <v>8.5</v>
      </c>
      <c r="AB88" s="9">
        <f t="shared" si="21"/>
        <v>452.13000000000005</v>
      </c>
    </row>
    <row r="89" spans="1:28" ht="15" x14ac:dyDescent="0.25">
      <c r="A89" s="4">
        <v>2006</v>
      </c>
      <c r="B89" s="8">
        <f t="shared" ref="B89:B92" si="24">P89/0.024/3.6/31</f>
        <v>2.4380227001194741</v>
      </c>
      <c r="C89" s="8">
        <f t="shared" ref="C89:C92" si="25">Q89/0.024/3.6/30</f>
        <v>6.5354938271604937</v>
      </c>
      <c r="D89" s="8">
        <f t="shared" si="22"/>
        <v>12.343189964157705</v>
      </c>
      <c r="E89" s="8">
        <f t="shared" si="22"/>
        <v>8.3482676224611705</v>
      </c>
      <c r="F89" s="8">
        <f t="shared" ref="F89:F92" si="26">T89/0.024/3.6/28.25</f>
        <v>4.7607341855129466</v>
      </c>
      <c r="G89" s="8">
        <f t="shared" ref="G89:G92" si="27">U89/0.024/3.6/31</f>
        <v>3.4012843488649938</v>
      </c>
      <c r="H89" s="8">
        <f t="shared" ref="H89:H92" si="28">V89/0.024/3.6/30</f>
        <v>3.5339506172839505</v>
      </c>
      <c r="I89" s="8">
        <f t="shared" ref="I89:I92" si="29">W89/0.024/3.6/31</f>
        <v>3.0129928315412182</v>
      </c>
      <c r="J89" s="8">
        <f t="shared" ref="J89:J92" si="30">X89/0.024/3.6/30</f>
        <v>2.3958333333333335</v>
      </c>
      <c r="K89" s="8">
        <f t="shared" si="23"/>
        <v>2.0310633213859024</v>
      </c>
      <c r="L89" s="8">
        <f t="shared" si="23"/>
        <v>1.7846475507765831</v>
      </c>
      <c r="M89" s="8">
        <f t="shared" ref="M89:M92" si="31">AA89/0.024/3.6/30</f>
        <v>1.6898148148148147</v>
      </c>
      <c r="O89" s="4">
        <v>2006</v>
      </c>
      <c r="P89" s="15">
        <v>6.53</v>
      </c>
      <c r="Q89" s="15">
        <v>16.940000000000001</v>
      </c>
      <c r="R89" s="15">
        <v>33.06</v>
      </c>
      <c r="S89" s="15">
        <v>22.36</v>
      </c>
      <c r="T89" s="15">
        <v>11.62</v>
      </c>
      <c r="U89" s="15">
        <v>9.11</v>
      </c>
      <c r="V89" s="15">
        <v>9.16</v>
      </c>
      <c r="W89" s="15">
        <v>8.07</v>
      </c>
      <c r="X89" s="15">
        <v>6.21</v>
      </c>
      <c r="Y89" s="15">
        <v>5.44</v>
      </c>
      <c r="Z89" s="15">
        <v>4.78</v>
      </c>
      <c r="AA89" s="15">
        <v>4.38</v>
      </c>
      <c r="AB89" s="9">
        <f t="shared" si="21"/>
        <v>137.66</v>
      </c>
    </row>
    <row r="90" spans="1:28" ht="15" x14ac:dyDescent="0.25">
      <c r="A90" s="4">
        <v>2007</v>
      </c>
      <c r="B90" s="8">
        <f t="shared" si="24"/>
        <v>3.3004778972520907</v>
      </c>
      <c r="C90" s="8">
        <f t="shared" si="25"/>
        <v>10.829475308641975</v>
      </c>
      <c r="D90" s="8">
        <f t="shared" si="22"/>
        <v>18.077956989247312</v>
      </c>
      <c r="E90" s="8">
        <f t="shared" si="22"/>
        <v>15.501792114695339</v>
      </c>
      <c r="F90" s="8">
        <f t="shared" si="26"/>
        <v>14.241232382825302</v>
      </c>
      <c r="G90" s="8">
        <f t="shared" si="27"/>
        <v>8.9120370370370363</v>
      </c>
      <c r="H90" s="8">
        <f t="shared" si="28"/>
        <v>6.9328703703703694</v>
      </c>
      <c r="I90" s="8">
        <f t="shared" si="29"/>
        <v>5.3464755077658301</v>
      </c>
      <c r="J90" s="8">
        <f t="shared" si="30"/>
        <v>4.4444444444444446</v>
      </c>
      <c r="K90" s="8">
        <f t="shared" si="23"/>
        <v>3.6252986857825569</v>
      </c>
      <c r="L90" s="8">
        <f t="shared" si="23"/>
        <v>3.1063321385902034</v>
      </c>
      <c r="M90" s="8">
        <f t="shared" si="31"/>
        <v>2.6658950617283952</v>
      </c>
      <c r="O90" s="4">
        <v>2007</v>
      </c>
      <c r="P90" s="15">
        <v>8.84</v>
      </c>
      <c r="Q90" s="15">
        <v>28.07</v>
      </c>
      <c r="R90" s="15">
        <v>48.42</v>
      </c>
      <c r="S90" s="15">
        <v>41.52</v>
      </c>
      <c r="T90" s="15">
        <v>34.76</v>
      </c>
      <c r="U90" s="15">
        <v>23.87</v>
      </c>
      <c r="V90" s="15">
        <v>17.97</v>
      </c>
      <c r="W90" s="15">
        <v>14.32</v>
      </c>
      <c r="X90" s="15">
        <v>11.52</v>
      </c>
      <c r="Y90" s="15">
        <v>9.7100000000000009</v>
      </c>
      <c r="Z90" s="15">
        <v>8.32</v>
      </c>
      <c r="AA90" s="15">
        <v>6.91</v>
      </c>
      <c r="AB90" s="9">
        <f t="shared" si="21"/>
        <v>254.23</v>
      </c>
    </row>
    <row r="91" spans="1:28" ht="15" x14ac:dyDescent="0.25">
      <c r="A91" s="4">
        <v>2008</v>
      </c>
      <c r="B91" s="8">
        <f t="shared" si="24"/>
        <v>2.6545698924731185</v>
      </c>
      <c r="C91" s="8">
        <f t="shared" si="25"/>
        <v>7.7353395061728385</v>
      </c>
      <c r="D91" s="8">
        <f t="shared" si="22"/>
        <v>9.8304958183990419</v>
      </c>
      <c r="E91" s="8">
        <f t="shared" si="22"/>
        <v>11.771953405017921</v>
      </c>
      <c r="F91" s="8">
        <f t="shared" si="26"/>
        <v>25.917731891183216</v>
      </c>
      <c r="G91" s="8">
        <f t="shared" si="27"/>
        <v>18.581989247311828</v>
      </c>
      <c r="H91" s="8">
        <f t="shared" si="28"/>
        <v>7.6311728395061733</v>
      </c>
      <c r="I91" s="8">
        <f t="shared" si="29"/>
        <v>5.3539426523297493</v>
      </c>
      <c r="J91" s="8">
        <f t="shared" si="30"/>
        <v>5.0385802469135799</v>
      </c>
      <c r="K91" s="8">
        <f t="shared" si="23"/>
        <v>4.3458781362007173</v>
      </c>
      <c r="L91" s="8">
        <f t="shared" si="23"/>
        <v>3.6589008363201914</v>
      </c>
      <c r="M91" s="8">
        <f t="shared" si="31"/>
        <v>3.032407407407407</v>
      </c>
      <c r="O91" s="4">
        <v>2008</v>
      </c>
      <c r="P91" s="15">
        <v>7.11</v>
      </c>
      <c r="Q91" s="15">
        <v>20.05</v>
      </c>
      <c r="R91" s="15">
        <v>26.33</v>
      </c>
      <c r="S91" s="15">
        <v>31.53</v>
      </c>
      <c r="T91" s="15">
        <v>63.26</v>
      </c>
      <c r="U91" s="15">
        <v>49.77</v>
      </c>
      <c r="V91" s="15">
        <v>19.78</v>
      </c>
      <c r="W91" s="15">
        <v>14.34</v>
      </c>
      <c r="X91" s="15">
        <v>13.06</v>
      </c>
      <c r="Y91" s="15">
        <v>11.64</v>
      </c>
      <c r="Z91" s="15">
        <v>9.8000000000000007</v>
      </c>
      <c r="AA91" s="15">
        <v>7.86</v>
      </c>
      <c r="AB91" s="9">
        <f t="shared" si="21"/>
        <v>274.53000000000003</v>
      </c>
    </row>
    <row r="92" spans="1:28" ht="15" x14ac:dyDescent="0.25">
      <c r="A92" s="4">
        <v>2009</v>
      </c>
      <c r="B92" s="8">
        <f t="shared" si="24"/>
        <v>3.1287335722819596</v>
      </c>
      <c r="C92" s="8">
        <f t="shared" si="25"/>
        <v>14.521604938271603</v>
      </c>
      <c r="D92" s="8">
        <f t="shared" si="22"/>
        <v>10.678016726403824</v>
      </c>
      <c r="E92" s="8">
        <f t="shared" si="22"/>
        <v>10.734020310633214</v>
      </c>
      <c r="F92" s="8">
        <f t="shared" si="26"/>
        <v>11.078334972140281</v>
      </c>
      <c r="G92" s="8">
        <f t="shared" si="27"/>
        <v>7.3103345280764627</v>
      </c>
      <c r="H92" s="8">
        <f t="shared" si="28"/>
        <v>30.906635802469133</v>
      </c>
      <c r="I92" s="8">
        <f t="shared" si="29"/>
        <v>16.517323775388292</v>
      </c>
      <c r="J92" s="8">
        <f t="shared" si="30"/>
        <v>7.5424382716049383</v>
      </c>
      <c r="K92" s="8">
        <f t="shared" si="23"/>
        <v>5.8878434886499393</v>
      </c>
      <c r="L92" s="8">
        <f t="shared" si="23"/>
        <v>4.9283154121863797</v>
      </c>
      <c r="M92" s="8">
        <f t="shared" si="31"/>
        <v>4.0470679012345672</v>
      </c>
      <c r="O92" s="4">
        <v>2009</v>
      </c>
      <c r="P92" s="15">
        <v>8.3800000000000008</v>
      </c>
      <c r="Q92" s="15">
        <v>37.64</v>
      </c>
      <c r="R92" s="15">
        <v>28.6</v>
      </c>
      <c r="S92" s="15">
        <v>28.75</v>
      </c>
      <c r="T92" s="15">
        <v>27.04</v>
      </c>
      <c r="U92" s="15">
        <v>19.579999999999998</v>
      </c>
      <c r="V92" s="15">
        <v>80.11</v>
      </c>
      <c r="W92" s="15">
        <v>44.24</v>
      </c>
      <c r="X92" s="15">
        <v>19.55</v>
      </c>
      <c r="Y92" s="15">
        <v>15.77</v>
      </c>
      <c r="Z92" s="15">
        <v>13.2</v>
      </c>
      <c r="AA92" s="15">
        <v>10.49</v>
      </c>
      <c r="AB92" s="9">
        <f t="shared" si="21"/>
        <v>333.35</v>
      </c>
    </row>
    <row r="93" spans="1:28" x14ac:dyDescent="0.2">
      <c r="A93" s="10" t="s">
        <v>30</v>
      </c>
      <c r="B93" s="11">
        <f t="shared" ref="B93:M93" si="32">AVERAGE(B3:B92)</f>
        <v>3.9173470065047122</v>
      </c>
      <c r="C93" s="11">
        <f t="shared" si="32"/>
        <v>6.4256258573388205</v>
      </c>
      <c r="D93" s="11">
        <f t="shared" si="32"/>
        <v>11.911008230452671</v>
      </c>
      <c r="E93" s="11">
        <f t="shared" si="32"/>
        <v>23.99064947564051</v>
      </c>
      <c r="F93" s="11">
        <f t="shared" si="32"/>
        <v>44.996585818857206</v>
      </c>
      <c r="G93" s="11">
        <f t="shared" si="32"/>
        <v>33.204110248241065</v>
      </c>
      <c r="H93" s="11">
        <f t="shared" si="32"/>
        <v>17.271004801097394</v>
      </c>
      <c r="I93" s="11">
        <f t="shared" si="32"/>
        <v>8.4266311562458505</v>
      </c>
      <c r="J93" s="11">
        <f t="shared" si="32"/>
        <v>6.2332818930041176</v>
      </c>
      <c r="K93" s="11">
        <f t="shared" si="32"/>
        <v>5.1148280897384844</v>
      </c>
      <c r="L93" s="11">
        <f t="shared" si="32"/>
        <v>4.4356912916500715</v>
      </c>
      <c r="M93" s="11">
        <f t="shared" si="32"/>
        <v>4.0060871056241432</v>
      </c>
      <c r="O93" s="4" t="s">
        <v>30</v>
      </c>
      <c r="P93" s="8">
        <f t="shared" ref="P93:AB93" si="33">AVERAGE(P3:P92)</f>
        <v>10.492222222222225</v>
      </c>
      <c r="Q93" s="8">
        <f t="shared" si="33"/>
        <v>16.655222222222228</v>
      </c>
      <c r="R93" s="8">
        <f t="shared" si="33"/>
        <v>31.902444444444441</v>
      </c>
      <c r="S93" s="8">
        <f t="shared" si="33"/>
        <v>64.256555555555579</v>
      </c>
      <c r="T93" s="8">
        <f t="shared" si="33"/>
        <v>109.82766666666666</v>
      </c>
      <c r="U93" s="8">
        <f t="shared" si="33"/>
        <v>88.933888888888887</v>
      </c>
      <c r="V93" s="8">
        <f t="shared" si="33"/>
        <v>44.766444444444453</v>
      </c>
      <c r="W93" s="8">
        <f t="shared" si="33"/>
        <v>22.569888888888897</v>
      </c>
      <c r="X93" s="8">
        <f t="shared" si="33"/>
        <v>16.156666666666659</v>
      </c>
      <c r="Y93" s="8">
        <f t="shared" si="33"/>
        <v>13.699555555555555</v>
      </c>
      <c r="Z93" s="8">
        <f t="shared" si="33"/>
        <v>11.880555555555556</v>
      </c>
      <c r="AA93" s="8">
        <f t="shared" si="33"/>
        <v>10.383777777777777</v>
      </c>
      <c r="AB93" s="8">
        <f t="shared" si="33"/>
        <v>441.52488888888894</v>
      </c>
    </row>
    <row r="94" spans="1:28" x14ac:dyDescent="0.2">
      <c r="A94" s="10" t="s">
        <v>26</v>
      </c>
      <c r="B94" s="11">
        <f t="shared" ref="B94:M94" si="34">MEDIAN(B3:B92)</f>
        <v>3.7503733572281961</v>
      </c>
      <c r="C94" s="11">
        <f t="shared" si="34"/>
        <v>5.3375771604938267</v>
      </c>
      <c r="D94" s="11">
        <f t="shared" si="34"/>
        <v>8.9941756272401427</v>
      </c>
      <c r="E94" s="11">
        <f t="shared" si="34"/>
        <v>12.837888291517324</v>
      </c>
      <c r="F94" s="11">
        <f t="shared" si="34"/>
        <v>17.158308751229104</v>
      </c>
      <c r="G94" s="11">
        <f t="shared" si="34"/>
        <v>15.305779569892472</v>
      </c>
      <c r="H94" s="11">
        <f t="shared" si="34"/>
        <v>11.651234567901234</v>
      </c>
      <c r="I94" s="11">
        <f t="shared" si="34"/>
        <v>7.5791517323775386</v>
      </c>
      <c r="J94" s="11">
        <f t="shared" si="34"/>
        <v>6.190200617283951</v>
      </c>
      <c r="K94" s="11">
        <f t="shared" si="34"/>
        <v>5.1243279569892461</v>
      </c>
      <c r="L94" s="11">
        <f t="shared" si="34"/>
        <v>4.6146953405017914</v>
      </c>
      <c r="M94" s="11">
        <f t="shared" si="34"/>
        <v>4.0817901234567895</v>
      </c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spans="1:28" x14ac:dyDescent="0.2">
      <c r="A95" s="10" t="s">
        <v>18</v>
      </c>
      <c r="B95" s="11">
        <f t="shared" ref="B95:M95" si="35">MIN(B3:B92)</f>
        <v>1.2246117084826762</v>
      </c>
      <c r="C95" s="11">
        <f t="shared" si="35"/>
        <v>1.3310185185185186</v>
      </c>
      <c r="D95" s="11">
        <f t="shared" si="35"/>
        <v>1.8518518518518519</v>
      </c>
      <c r="E95" s="11">
        <f t="shared" si="35"/>
        <v>2.8449820788530467</v>
      </c>
      <c r="F95" s="11">
        <f t="shared" si="35"/>
        <v>3.1219272369714846</v>
      </c>
      <c r="G95" s="11">
        <f t="shared" si="35"/>
        <v>3.274342891278375</v>
      </c>
      <c r="H95" s="11">
        <f t="shared" si="35"/>
        <v>3.1442901234567899</v>
      </c>
      <c r="I95" s="11">
        <f t="shared" si="35"/>
        <v>2.3446833930704902</v>
      </c>
      <c r="J95" s="11">
        <f t="shared" si="35"/>
        <v>2.1334876543209877</v>
      </c>
      <c r="K95" s="11">
        <f t="shared" si="35"/>
        <v>1.795848267622461</v>
      </c>
      <c r="L95" s="11">
        <f t="shared" si="35"/>
        <v>1.5830346475507766</v>
      </c>
      <c r="M95" s="11">
        <f t="shared" si="35"/>
        <v>1.3850308641975306</v>
      </c>
    </row>
    <row r="96" spans="1:28" x14ac:dyDescent="0.2">
      <c r="A96" s="10" t="s">
        <v>19</v>
      </c>
      <c r="B96" s="11">
        <f t="shared" ref="B96:M96" si="36">MAX(B3:B92)</f>
        <v>8.4864097968936676</v>
      </c>
      <c r="C96" s="11">
        <f t="shared" si="36"/>
        <v>31.77469135802469</v>
      </c>
      <c r="D96" s="11">
        <f t="shared" si="36"/>
        <v>72.987604540023895</v>
      </c>
      <c r="E96" s="11">
        <f t="shared" si="36"/>
        <v>228.59169653524492</v>
      </c>
      <c r="F96" s="11">
        <f t="shared" si="36"/>
        <v>621.40281874795141</v>
      </c>
      <c r="G96" s="11">
        <f t="shared" si="36"/>
        <v>473.02494026284347</v>
      </c>
      <c r="H96" s="11">
        <f t="shared" si="36"/>
        <v>140.10802469135803</v>
      </c>
      <c r="I96" s="11">
        <f t="shared" si="36"/>
        <v>21.875</v>
      </c>
      <c r="J96" s="11">
        <f t="shared" si="36"/>
        <v>11.435185185185185</v>
      </c>
      <c r="K96" s="11">
        <f t="shared" si="36"/>
        <v>9.7147550776583014</v>
      </c>
      <c r="L96" s="11">
        <f t="shared" si="36"/>
        <v>8.8560334528076456</v>
      </c>
      <c r="M96" s="11">
        <f t="shared" si="36"/>
        <v>7.4575617283950617</v>
      </c>
    </row>
    <row r="97" spans="1:13" x14ac:dyDescent="0.2">
      <c r="A97" s="10" t="s">
        <v>23</v>
      </c>
      <c r="B97" s="11">
        <f t="shared" ref="B97:M97" si="37">STDEV(B3:B92)</f>
        <v>1.4745333637117819</v>
      </c>
      <c r="C97" s="11">
        <f t="shared" si="37"/>
        <v>4.5447282925684309</v>
      </c>
      <c r="D97" s="11">
        <f t="shared" si="37"/>
        <v>11.542955336594527</v>
      </c>
      <c r="E97" s="11">
        <f t="shared" si="37"/>
        <v>31.240782401928726</v>
      </c>
      <c r="F97" s="11">
        <f t="shared" si="37"/>
        <v>80.568908935217848</v>
      </c>
      <c r="G97" s="11">
        <f t="shared" si="37"/>
        <v>57.909852117594966</v>
      </c>
      <c r="H97" s="11">
        <f t="shared" si="37"/>
        <v>19.82164858775484</v>
      </c>
      <c r="I97" s="11">
        <f t="shared" si="37"/>
        <v>3.8813604638082673</v>
      </c>
      <c r="J97" s="11">
        <f t="shared" si="37"/>
        <v>2.01293133831483</v>
      </c>
      <c r="K97" s="11">
        <f t="shared" si="37"/>
        <v>1.5666021097340099</v>
      </c>
      <c r="L97" s="11">
        <f t="shared" si="37"/>
        <v>1.3793765003934171</v>
      </c>
      <c r="M97" s="11">
        <f t="shared" si="37"/>
        <v>1.3213606043798551</v>
      </c>
    </row>
    <row r="98" spans="1:13" x14ac:dyDescent="0.2">
      <c r="A98" s="10" t="s">
        <v>21</v>
      </c>
      <c r="B98" s="11">
        <f t="shared" ref="B98:M98" si="38">B97/B93</f>
        <v>0.37641121944605244</v>
      </c>
      <c r="C98" s="11">
        <f t="shared" si="38"/>
        <v>0.70728181090372955</v>
      </c>
      <c r="D98" s="11">
        <f t="shared" si="38"/>
        <v>0.96909976999955816</v>
      </c>
      <c r="E98" s="11">
        <f t="shared" si="38"/>
        <v>1.3022066131911025</v>
      </c>
      <c r="F98" s="11">
        <f t="shared" si="38"/>
        <v>1.790556049287032</v>
      </c>
      <c r="G98" s="11">
        <f t="shared" si="38"/>
        <v>1.7440567352851337</v>
      </c>
      <c r="H98" s="11">
        <f t="shared" si="38"/>
        <v>1.1476835781144232</v>
      </c>
      <c r="I98" s="11">
        <f t="shared" si="38"/>
        <v>0.46060642644022559</v>
      </c>
      <c r="J98" s="11">
        <f t="shared" si="38"/>
        <v>0.32293282621696123</v>
      </c>
      <c r="K98" s="11">
        <f t="shared" si="38"/>
        <v>0.30628636627631184</v>
      </c>
      <c r="L98" s="11">
        <f t="shared" si="38"/>
        <v>0.31097215962481706</v>
      </c>
      <c r="M98" s="11">
        <f t="shared" si="38"/>
        <v>0.32983821108752176</v>
      </c>
    </row>
    <row r="99" spans="1:13" x14ac:dyDescent="0.2">
      <c r="A99" s="10" t="s">
        <v>20</v>
      </c>
      <c r="B99" s="48" t="s">
        <v>5</v>
      </c>
      <c r="C99" s="6" t="s">
        <v>6</v>
      </c>
      <c r="D99" s="6" t="s">
        <v>7</v>
      </c>
      <c r="E99" s="6" t="s">
        <v>8</v>
      </c>
      <c r="F99" s="48" t="s">
        <v>9</v>
      </c>
      <c r="G99" s="6" t="s">
        <v>10</v>
      </c>
      <c r="H99" s="6" t="s">
        <v>11</v>
      </c>
      <c r="I99" s="6" t="s">
        <v>12</v>
      </c>
      <c r="J99" s="6" t="s">
        <v>13</v>
      </c>
      <c r="K99" s="6" t="s">
        <v>14</v>
      </c>
      <c r="L99" s="6" t="s">
        <v>15</v>
      </c>
      <c r="M99" s="6" t="s">
        <v>16</v>
      </c>
    </row>
    <row r="100" spans="1:13" x14ac:dyDescent="0.2">
      <c r="A100" s="12">
        <v>0.1</v>
      </c>
      <c r="B100" s="13">
        <f t="shared" ref="B100:M100" si="39">PERCENTILE(B3:B92,0.999)</f>
        <v>8.4010117980884118</v>
      </c>
      <c r="C100" s="13">
        <f t="shared" si="39"/>
        <v>30.935852623456803</v>
      </c>
      <c r="D100" s="13">
        <f t="shared" si="39"/>
        <v>71.795687724014357</v>
      </c>
      <c r="E100" s="13">
        <f t="shared" si="39"/>
        <v>219.11883213859034</v>
      </c>
      <c r="F100" s="13">
        <f t="shared" si="39"/>
        <v>593.34200262209151</v>
      </c>
      <c r="G100" s="13">
        <f t="shared" si="39"/>
        <v>451.19727822580677</v>
      </c>
      <c r="H100" s="13">
        <f t="shared" si="39"/>
        <v>137.90122299382719</v>
      </c>
      <c r="I100" s="13">
        <f t="shared" si="39"/>
        <v>21.565972222222229</v>
      </c>
      <c r="J100" s="13">
        <f t="shared" si="39"/>
        <v>11.425914351851851</v>
      </c>
      <c r="K100" s="13">
        <f t="shared" si="39"/>
        <v>9.6373319892473113</v>
      </c>
      <c r="L100" s="13">
        <f t="shared" si="39"/>
        <v>8.7663157108721634</v>
      </c>
      <c r="M100" s="13">
        <f t="shared" si="39"/>
        <v>7.4434837962962961</v>
      </c>
    </row>
    <row r="101" spans="1:13" x14ac:dyDescent="0.2">
      <c r="A101" s="12">
        <v>1</v>
      </c>
      <c r="B101" s="13">
        <f t="shared" ref="B101:M101" si="40">PERCENTILE(B3:B92,0.99)</f>
        <v>7.6324298088410982</v>
      </c>
      <c r="C101" s="13">
        <f t="shared" si="40"/>
        <v>23.386304012345672</v>
      </c>
      <c r="D101" s="13">
        <f t="shared" si="40"/>
        <v>61.068436379928301</v>
      </c>
      <c r="E101" s="13">
        <f t="shared" si="40"/>
        <v>133.86305256869767</v>
      </c>
      <c r="F101" s="13">
        <f t="shared" si="40"/>
        <v>340.79465748934757</v>
      </c>
      <c r="G101" s="13">
        <f t="shared" si="40"/>
        <v>254.74831989247295</v>
      </c>
      <c r="H101" s="13">
        <f t="shared" si="40"/>
        <v>118.04000771604937</v>
      </c>
      <c r="I101" s="13">
        <f t="shared" si="40"/>
        <v>18.784722222222221</v>
      </c>
      <c r="J101" s="13">
        <f t="shared" si="40"/>
        <v>11.342476851851851</v>
      </c>
      <c r="K101" s="13">
        <f t="shared" si="40"/>
        <v>8.9405241935483861</v>
      </c>
      <c r="L101" s="13">
        <f t="shared" si="40"/>
        <v>7.9588560334528067</v>
      </c>
      <c r="M101" s="13">
        <f t="shared" si="40"/>
        <v>7.3167824074074073</v>
      </c>
    </row>
    <row r="102" spans="1:13" x14ac:dyDescent="0.2">
      <c r="A102" s="12">
        <v>5</v>
      </c>
      <c r="B102" s="13">
        <f t="shared" ref="B102:M102" si="41">PERCENTILE(B3:B92,0.95)</f>
        <v>6.4618802270011937</v>
      </c>
      <c r="C102" s="13">
        <f t="shared" si="41"/>
        <v>15.310956790123452</v>
      </c>
      <c r="D102" s="13">
        <f t="shared" si="41"/>
        <v>28.065076164874537</v>
      </c>
      <c r="E102" s="13">
        <f t="shared" si="41"/>
        <v>68.36898894862604</v>
      </c>
      <c r="F102" s="13">
        <f t="shared" si="41"/>
        <v>143.65228613569317</v>
      </c>
      <c r="G102" s="13">
        <f t="shared" si="41"/>
        <v>94.145385304659484</v>
      </c>
      <c r="H102" s="13">
        <f t="shared" si="41"/>
        <v>37.098186728395049</v>
      </c>
      <c r="I102" s="13">
        <f t="shared" si="41"/>
        <v>16.088896356033448</v>
      </c>
      <c r="J102" s="13">
        <f t="shared" si="41"/>
        <v>9.2847222222222214</v>
      </c>
      <c r="K102" s="13">
        <f t="shared" si="41"/>
        <v>7.6019265232974904</v>
      </c>
      <c r="L102" s="13">
        <f t="shared" si="41"/>
        <v>6.5992756869772995</v>
      </c>
      <c r="M102" s="13">
        <f t="shared" si="41"/>
        <v>6.1259645061728385</v>
      </c>
    </row>
    <row r="103" spans="1:13" x14ac:dyDescent="0.2">
      <c r="A103" s="12">
        <v>10</v>
      </c>
      <c r="B103" s="13">
        <f t="shared" ref="B103:M103" si="42">PERCENTILE(B3:B92,0.9)</f>
        <v>6.1350059737156508</v>
      </c>
      <c r="C103" s="13">
        <f t="shared" si="42"/>
        <v>10.805169753086421</v>
      </c>
      <c r="D103" s="13">
        <f t="shared" si="42"/>
        <v>21.144713261648754</v>
      </c>
      <c r="E103" s="13">
        <f t="shared" si="42"/>
        <v>52.654196535244971</v>
      </c>
      <c r="F103" s="13">
        <f t="shared" si="42"/>
        <v>110.89192068174376</v>
      </c>
      <c r="G103" s="13">
        <f t="shared" si="42"/>
        <v>69.783826164874696</v>
      </c>
      <c r="H103" s="13">
        <f t="shared" si="42"/>
        <v>31.673996913580254</v>
      </c>
      <c r="I103" s="13">
        <f t="shared" si="42"/>
        <v>13.458408004778978</v>
      </c>
      <c r="J103" s="13">
        <f t="shared" si="42"/>
        <v>8.4822530864197532</v>
      </c>
      <c r="K103" s="13">
        <f t="shared" si="42"/>
        <v>7.3831391875746712</v>
      </c>
      <c r="L103" s="13">
        <f t="shared" si="42"/>
        <v>6.1555406212664279</v>
      </c>
      <c r="M103" s="13">
        <f t="shared" si="42"/>
        <v>5.6601080246913584</v>
      </c>
    </row>
    <row r="104" spans="1:13" x14ac:dyDescent="0.2">
      <c r="A104" s="12">
        <v>15</v>
      </c>
      <c r="B104" s="13">
        <f t="shared" ref="B104:M104" si="43">PERCENTILE(B3:B92,0.85)</f>
        <v>5.2964456391875743</v>
      </c>
      <c r="C104" s="13">
        <f t="shared" si="43"/>
        <v>9.1331018518518512</v>
      </c>
      <c r="D104" s="13">
        <f t="shared" si="43"/>
        <v>17.653636499402626</v>
      </c>
      <c r="E104" s="13">
        <f t="shared" si="43"/>
        <v>40.777329749103941</v>
      </c>
      <c r="F104" s="13">
        <f t="shared" si="43"/>
        <v>84.543797115699604</v>
      </c>
      <c r="G104" s="13">
        <f t="shared" si="43"/>
        <v>57.722894265232945</v>
      </c>
      <c r="H104" s="13">
        <f t="shared" si="43"/>
        <v>25.205054012345677</v>
      </c>
      <c r="I104" s="13">
        <f t="shared" si="43"/>
        <v>12.450903524492229</v>
      </c>
      <c r="J104" s="13">
        <f t="shared" si="43"/>
        <v>8.348572530864196</v>
      </c>
      <c r="K104" s="13">
        <f t="shared" si="43"/>
        <v>6.4734543010752681</v>
      </c>
      <c r="L104" s="13">
        <f t="shared" si="43"/>
        <v>5.7306600955794496</v>
      </c>
      <c r="M104" s="13">
        <f t="shared" si="43"/>
        <v>5.3996913580246915</v>
      </c>
    </row>
    <row r="105" spans="1:13" ht="12" customHeight="1" x14ac:dyDescent="0.2">
      <c r="A105" s="12">
        <v>20</v>
      </c>
      <c r="B105" s="13">
        <f t="shared" ref="B105:M105" si="44">PERCENTILE(B3:B92,0.8)</f>
        <v>4.9649044205495807</v>
      </c>
      <c r="C105" s="13">
        <f t="shared" si="44"/>
        <v>8.3780864197530853</v>
      </c>
      <c r="D105" s="13">
        <f t="shared" si="44"/>
        <v>15.33527479091995</v>
      </c>
      <c r="E105" s="13">
        <f t="shared" si="44"/>
        <v>36.045400238948631</v>
      </c>
      <c r="F105" s="13">
        <f t="shared" si="44"/>
        <v>55.756309406751889</v>
      </c>
      <c r="G105" s="13">
        <f t="shared" si="44"/>
        <v>43.703703703703702</v>
      </c>
      <c r="H105" s="13">
        <f t="shared" si="44"/>
        <v>22.987654320987652</v>
      </c>
      <c r="I105" s="13">
        <f t="shared" si="44"/>
        <v>10.989396654719236</v>
      </c>
      <c r="J105" s="13">
        <f t="shared" si="44"/>
        <v>7.9359567901234573</v>
      </c>
      <c r="K105" s="13">
        <f t="shared" si="44"/>
        <v>6.3000298685782559</v>
      </c>
      <c r="L105" s="13">
        <f t="shared" si="44"/>
        <v>5.3487156511350067</v>
      </c>
      <c r="M105" s="13">
        <f t="shared" si="44"/>
        <v>5.0177469135802468</v>
      </c>
    </row>
    <row r="106" spans="1:13" x14ac:dyDescent="0.2">
      <c r="A106" s="12">
        <v>30</v>
      </c>
      <c r="B106" s="13">
        <f t="shared" ref="B106:M106" si="45">PERCENTILE(B3:B92,0.7)</f>
        <v>4.5896804062126639</v>
      </c>
      <c r="C106" s="13">
        <f t="shared" si="45"/>
        <v>7.1604938271604937</v>
      </c>
      <c r="D106" s="13">
        <f t="shared" si="45"/>
        <v>12.77740442054958</v>
      </c>
      <c r="E106" s="13">
        <f t="shared" si="45"/>
        <v>24.114023297491038</v>
      </c>
      <c r="F106" s="13">
        <f t="shared" si="45"/>
        <v>36.151671583087499</v>
      </c>
      <c r="G106" s="13">
        <f t="shared" si="45"/>
        <v>30.916591995221022</v>
      </c>
      <c r="H106" s="13">
        <f t="shared" si="45"/>
        <v>19.378086419753085</v>
      </c>
      <c r="I106" s="13">
        <f t="shared" si="45"/>
        <v>9.808094384707287</v>
      </c>
      <c r="J106" s="13">
        <f t="shared" si="45"/>
        <v>7.1358024691358022</v>
      </c>
      <c r="K106" s="13">
        <f t="shared" si="45"/>
        <v>5.880002986857825</v>
      </c>
      <c r="L106" s="13">
        <f t="shared" si="45"/>
        <v>5.01008064516129</v>
      </c>
      <c r="M106" s="13">
        <f t="shared" si="45"/>
        <v>4.6539351851851851</v>
      </c>
    </row>
    <row r="107" spans="1:13" x14ac:dyDescent="0.2">
      <c r="A107" s="12">
        <v>40</v>
      </c>
      <c r="B107" s="13">
        <f t="shared" ref="B107:M107" si="46">PERCENTILE(B3:B92,0.6)</f>
        <v>4.2144563918757463</v>
      </c>
      <c r="C107" s="13">
        <f t="shared" si="46"/>
        <v>5.932098765432098</v>
      </c>
      <c r="D107" s="13">
        <f t="shared" si="46"/>
        <v>10.87216248506571</v>
      </c>
      <c r="E107" s="13">
        <f t="shared" si="46"/>
        <v>15.918458781362007</v>
      </c>
      <c r="F107" s="13">
        <f t="shared" si="46"/>
        <v>22.595870206489671</v>
      </c>
      <c r="G107" s="13">
        <f t="shared" si="46"/>
        <v>19.477299880525681</v>
      </c>
      <c r="H107" s="13">
        <f t="shared" si="46"/>
        <v>15.362654320987653</v>
      </c>
      <c r="I107" s="13">
        <f t="shared" si="46"/>
        <v>8.8545400238948631</v>
      </c>
      <c r="J107" s="13">
        <f t="shared" si="46"/>
        <v>6.7060185185185182</v>
      </c>
      <c r="K107" s="13">
        <f t="shared" si="46"/>
        <v>5.5047789725209073</v>
      </c>
      <c r="L107" s="13">
        <f t="shared" si="46"/>
        <v>4.7685185185185182</v>
      </c>
      <c r="M107" s="13">
        <f t="shared" si="46"/>
        <v>4.3935185185185182</v>
      </c>
    </row>
    <row r="108" spans="1:13" x14ac:dyDescent="0.2">
      <c r="A108" s="12">
        <v>50</v>
      </c>
      <c r="B108" s="13">
        <f t="shared" ref="B108:M108" si="47">PERCENTILE(B3:B92,0.5)</f>
        <v>3.7503733572281961</v>
      </c>
      <c r="C108" s="13">
        <f t="shared" si="47"/>
        <v>5.3375771604938267</v>
      </c>
      <c r="D108" s="13">
        <f t="shared" si="47"/>
        <v>8.9941756272401427</v>
      </c>
      <c r="E108" s="13">
        <f t="shared" si="47"/>
        <v>12.837888291517324</v>
      </c>
      <c r="F108" s="13">
        <f t="shared" si="47"/>
        <v>17.158308751229104</v>
      </c>
      <c r="G108" s="13">
        <f t="shared" si="47"/>
        <v>15.305779569892472</v>
      </c>
      <c r="H108" s="13">
        <f t="shared" si="47"/>
        <v>11.651234567901234</v>
      </c>
      <c r="I108" s="13">
        <f t="shared" si="47"/>
        <v>7.5791517323775386</v>
      </c>
      <c r="J108" s="13">
        <f t="shared" si="47"/>
        <v>6.190200617283951</v>
      </c>
      <c r="K108" s="13">
        <f t="shared" si="47"/>
        <v>5.1243279569892461</v>
      </c>
      <c r="L108" s="13">
        <f t="shared" si="47"/>
        <v>4.6146953405017914</v>
      </c>
      <c r="M108" s="13">
        <f t="shared" si="47"/>
        <v>4.0817901234567895</v>
      </c>
    </row>
    <row r="109" spans="1:13" x14ac:dyDescent="0.2">
      <c r="A109" s="12">
        <v>60</v>
      </c>
      <c r="B109" s="13">
        <f t="shared" ref="B109:M109" si="48">PERCENTILE(B3:B92,0.4)</f>
        <v>3.4109916367980881</v>
      </c>
      <c r="C109" s="13">
        <f t="shared" si="48"/>
        <v>4.8070987654320989</v>
      </c>
      <c r="D109" s="13">
        <f t="shared" si="48"/>
        <v>7.1938470728793309</v>
      </c>
      <c r="E109" s="13">
        <f t="shared" si="48"/>
        <v>10.456242532855436</v>
      </c>
      <c r="F109" s="13">
        <f t="shared" si="48"/>
        <v>12.920353982300886</v>
      </c>
      <c r="G109" s="13">
        <f t="shared" si="48"/>
        <v>11.126792114695339</v>
      </c>
      <c r="H109" s="13">
        <f t="shared" si="48"/>
        <v>8.6226851851851869</v>
      </c>
      <c r="I109" s="13">
        <f t="shared" si="48"/>
        <v>6.6099163679808841</v>
      </c>
      <c r="J109" s="13">
        <f t="shared" si="48"/>
        <v>5.731481481481481</v>
      </c>
      <c r="K109" s="13">
        <f t="shared" si="48"/>
        <v>4.6497909199522098</v>
      </c>
      <c r="L109" s="13">
        <f t="shared" si="48"/>
        <v>3.9635603345280761</v>
      </c>
      <c r="M109" s="13">
        <f t="shared" si="48"/>
        <v>3.473765432098765</v>
      </c>
    </row>
    <row r="110" spans="1:13" x14ac:dyDescent="0.2">
      <c r="A110" s="12">
        <v>70</v>
      </c>
      <c r="B110" s="13">
        <f t="shared" ref="B110:M110" si="49">PERCENTILE(B3:B92,0.3)</f>
        <v>2.8923984468339308</v>
      </c>
      <c r="C110" s="13">
        <f t="shared" si="49"/>
        <v>4.119598765432098</v>
      </c>
      <c r="D110" s="13">
        <f t="shared" si="49"/>
        <v>5.8848566308243724</v>
      </c>
      <c r="E110" s="13">
        <f t="shared" si="49"/>
        <v>8.1403076463560335</v>
      </c>
      <c r="F110" s="13">
        <f t="shared" si="49"/>
        <v>9.9299410029498532</v>
      </c>
      <c r="G110" s="13">
        <f t="shared" si="49"/>
        <v>7.7979390681003586</v>
      </c>
      <c r="H110" s="13">
        <f t="shared" si="49"/>
        <v>7.5601851851851842</v>
      </c>
      <c r="I110" s="13">
        <f t="shared" si="49"/>
        <v>5.7653823178016719</v>
      </c>
      <c r="J110" s="13">
        <f t="shared" si="49"/>
        <v>5.0385802469135799</v>
      </c>
      <c r="K110" s="13">
        <f t="shared" si="49"/>
        <v>4.1998954599761049</v>
      </c>
      <c r="L110" s="13">
        <f t="shared" si="49"/>
        <v>3.7137843488649938</v>
      </c>
      <c r="M110" s="13">
        <f t="shared" si="49"/>
        <v>3.1898148148148149</v>
      </c>
    </row>
    <row r="111" spans="1:13" x14ac:dyDescent="0.2">
      <c r="A111" s="12">
        <v>80</v>
      </c>
      <c r="B111" s="13">
        <f t="shared" ref="B111:M111" si="50">PERCENTILE(B3:B92,0.2)</f>
        <v>2.6067801672640383</v>
      </c>
      <c r="C111" s="13">
        <f t="shared" si="50"/>
        <v>3.3356481481481479</v>
      </c>
      <c r="D111" s="13">
        <f t="shared" si="50"/>
        <v>4.7274492234169649</v>
      </c>
      <c r="E111" s="13">
        <f t="shared" si="50"/>
        <v>7.0019414575866179</v>
      </c>
      <c r="F111" s="13">
        <f t="shared" si="50"/>
        <v>7.7908882333661094</v>
      </c>
      <c r="G111" s="13">
        <f t="shared" si="50"/>
        <v>6.4844683393070479</v>
      </c>
      <c r="H111" s="13">
        <f t="shared" si="50"/>
        <v>6.6635802469135808</v>
      </c>
      <c r="I111" s="13">
        <f t="shared" si="50"/>
        <v>5.3867980884109912</v>
      </c>
      <c r="J111" s="13">
        <f t="shared" si="50"/>
        <v>4.466049382716049</v>
      </c>
      <c r="K111" s="13">
        <f t="shared" si="50"/>
        <v>3.7178912783751494</v>
      </c>
      <c r="L111" s="13">
        <f t="shared" si="50"/>
        <v>3.2653823178016723</v>
      </c>
      <c r="M111" s="13">
        <f t="shared" si="50"/>
        <v>2.746141975308642</v>
      </c>
    </row>
    <row r="112" spans="1:13" x14ac:dyDescent="0.2">
      <c r="A112" s="12">
        <v>85</v>
      </c>
      <c r="B112" s="13">
        <f t="shared" ref="B112:M112" si="51">PERCENTILE(B3:B92,0.15)</f>
        <v>2.4419429510155313</v>
      </c>
      <c r="C112" s="13">
        <f t="shared" si="51"/>
        <v>3.0748456790123457</v>
      </c>
      <c r="D112" s="13">
        <f t="shared" si="51"/>
        <v>4.2030689964157704</v>
      </c>
      <c r="E112" s="13">
        <f t="shared" si="51"/>
        <v>6.3868354241338112</v>
      </c>
      <c r="F112" s="13">
        <f t="shared" si="51"/>
        <v>7.3055965257292685</v>
      </c>
      <c r="G112" s="13">
        <f t="shared" si="51"/>
        <v>6.0510005973715639</v>
      </c>
      <c r="H112" s="13">
        <f t="shared" si="51"/>
        <v>5.6753472222222223</v>
      </c>
      <c r="I112" s="13">
        <f t="shared" si="51"/>
        <v>4.8553240740740735</v>
      </c>
      <c r="J112" s="13">
        <f t="shared" si="51"/>
        <v>4.1772762345679011</v>
      </c>
      <c r="K112" s="13">
        <f t="shared" si="51"/>
        <v>3.5302792712066902</v>
      </c>
      <c r="L112" s="13">
        <f t="shared" si="51"/>
        <v>3.014486260454003</v>
      </c>
      <c r="M112" s="13">
        <f t="shared" si="51"/>
        <v>2.6134259259259256</v>
      </c>
    </row>
    <row r="113" spans="1:13" x14ac:dyDescent="0.2">
      <c r="A113" s="12">
        <v>90</v>
      </c>
      <c r="B113" s="13">
        <f t="shared" ref="B113:M113" si="52">PERCENTILE(B3:B92,0.1)</f>
        <v>2.2871863799283152</v>
      </c>
      <c r="C113" s="13">
        <f t="shared" si="52"/>
        <v>2.7202932098765431</v>
      </c>
      <c r="D113" s="13">
        <f t="shared" si="52"/>
        <v>3.610364396654719</v>
      </c>
      <c r="E113" s="13">
        <f t="shared" si="52"/>
        <v>5.0522700119474306</v>
      </c>
      <c r="F113" s="13">
        <f t="shared" si="52"/>
        <v>6.4859882005899703</v>
      </c>
      <c r="G113" s="13">
        <f t="shared" si="52"/>
        <v>5.4484020310633205</v>
      </c>
      <c r="H113" s="13">
        <f t="shared" si="52"/>
        <v>5.3680555555555554</v>
      </c>
      <c r="I113" s="13">
        <f t="shared" si="52"/>
        <v>4.3645459976105139</v>
      </c>
      <c r="J113" s="13">
        <f t="shared" si="52"/>
        <v>3.7839506172839505</v>
      </c>
      <c r="K113" s="13">
        <f t="shared" si="52"/>
        <v>3.2530615292712066</v>
      </c>
      <c r="L113" s="13">
        <f t="shared" si="52"/>
        <v>2.7676971326164872</v>
      </c>
      <c r="M113" s="13">
        <f t="shared" si="52"/>
        <v>2.475308641975309</v>
      </c>
    </row>
    <row r="114" spans="1:13" x14ac:dyDescent="0.2">
      <c r="A114" s="12">
        <v>95</v>
      </c>
      <c r="B114" s="13">
        <f t="shared" ref="B114:M114" si="53">PERCENTILE(B3:B92,0.05)</f>
        <v>2.0054883512544803</v>
      </c>
      <c r="C114" s="13">
        <f t="shared" si="53"/>
        <v>2.1811342592592591</v>
      </c>
      <c r="D114" s="13">
        <f t="shared" si="53"/>
        <v>2.9090128434886502</v>
      </c>
      <c r="E114" s="13">
        <f t="shared" si="53"/>
        <v>3.7591472520908003</v>
      </c>
      <c r="F114" s="13">
        <f t="shared" si="53"/>
        <v>4.6097590953785641</v>
      </c>
      <c r="G114" s="13">
        <f t="shared" si="53"/>
        <v>4.8499103942652333</v>
      </c>
      <c r="H114" s="13">
        <f t="shared" si="53"/>
        <v>4.4122299382716044</v>
      </c>
      <c r="I114" s="13">
        <f t="shared" si="53"/>
        <v>3.7244250298685784</v>
      </c>
      <c r="J114" s="13">
        <f t="shared" si="53"/>
        <v>3.2544367283950617</v>
      </c>
      <c r="K114" s="13">
        <f t="shared" si="53"/>
        <v>2.7008661887694148</v>
      </c>
      <c r="L114" s="13">
        <f t="shared" si="53"/>
        <v>2.3667114695340503</v>
      </c>
      <c r="M114" s="13">
        <f t="shared" si="53"/>
        <v>2.0752314814814814</v>
      </c>
    </row>
    <row r="115" spans="1:13" x14ac:dyDescent="0.2">
      <c r="A115" s="12">
        <v>99</v>
      </c>
      <c r="B115" s="13">
        <f t="shared" ref="B115:M115" si="54">PERCENTILE(B3:B92,0.01)</f>
        <v>1.5735140382317798</v>
      </c>
      <c r="C115" s="13">
        <f t="shared" si="54"/>
        <v>1.725887345679012</v>
      </c>
      <c r="D115" s="13">
        <f t="shared" si="54"/>
        <v>2.064516129032258</v>
      </c>
      <c r="E115" s="13">
        <f t="shared" si="54"/>
        <v>3.0510005973715653</v>
      </c>
      <c r="F115" s="13">
        <f t="shared" si="54"/>
        <v>3.4282202556538839</v>
      </c>
      <c r="G115" s="13">
        <f t="shared" si="54"/>
        <v>3.3873207885304657</v>
      </c>
      <c r="H115" s="13">
        <f t="shared" si="54"/>
        <v>3.3434413580246911</v>
      </c>
      <c r="I115" s="13">
        <f t="shared" si="54"/>
        <v>2.5673163082437278</v>
      </c>
      <c r="J115" s="13">
        <f t="shared" si="54"/>
        <v>2.2399305555555555</v>
      </c>
      <c r="K115" s="13">
        <f t="shared" si="54"/>
        <v>1.9786066308243728</v>
      </c>
      <c r="L115" s="13">
        <f t="shared" si="54"/>
        <v>1.6594608721624848</v>
      </c>
      <c r="M115" s="13">
        <f t="shared" si="54"/>
        <v>1.5532793209876543</v>
      </c>
    </row>
    <row r="116" spans="1:13" x14ac:dyDescent="0.2">
      <c r="A116" s="12">
        <v>99.9</v>
      </c>
      <c r="B116" s="13">
        <f t="shared" ref="B116:M116" si="55">PERCENTILE(B3:B92,0.001)</f>
        <v>1.2595019414575865</v>
      </c>
      <c r="C116" s="13">
        <f t="shared" si="55"/>
        <v>1.3705054012345679</v>
      </c>
      <c r="D116" s="13">
        <f t="shared" si="55"/>
        <v>1.8731182795698924</v>
      </c>
      <c r="E116" s="13">
        <f t="shared" si="55"/>
        <v>2.8655839307048985</v>
      </c>
      <c r="F116" s="13">
        <f t="shared" si="55"/>
        <v>3.1525565388397245</v>
      </c>
      <c r="G116" s="13">
        <f t="shared" si="55"/>
        <v>3.2856406810035841</v>
      </c>
      <c r="H116" s="13">
        <f t="shared" si="55"/>
        <v>3.1642052469135802</v>
      </c>
      <c r="I116" s="13">
        <f t="shared" si="55"/>
        <v>2.366946684587814</v>
      </c>
      <c r="J116" s="13">
        <f t="shared" si="55"/>
        <v>2.1441319444444447</v>
      </c>
      <c r="K116" s="13">
        <f t="shared" si="55"/>
        <v>1.8141241039426521</v>
      </c>
      <c r="L116" s="13">
        <f t="shared" si="55"/>
        <v>1.5906772700119474</v>
      </c>
      <c r="M116" s="13">
        <f t="shared" si="55"/>
        <v>1.401855709876543</v>
      </c>
    </row>
    <row r="117" spans="1:13" x14ac:dyDescent="0.2">
      <c r="A117" s="14"/>
    </row>
    <row r="118" spans="1:13" ht="15" x14ac:dyDescent="0.25">
      <c r="A118" s="14">
        <v>0</v>
      </c>
      <c r="B118">
        <f t="shared" ref="B118:M118" si="56">FREQUENCY(B3:B92,$A$118)</f>
        <v>0</v>
      </c>
      <c r="C118">
        <f t="shared" si="56"/>
        <v>0</v>
      </c>
      <c r="D118">
        <f t="shared" si="56"/>
        <v>0</v>
      </c>
      <c r="E118">
        <f t="shared" si="56"/>
        <v>0</v>
      </c>
      <c r="F118">
        <f t="shared" si="56"/>
        <v>0</v>
      </c>
      <c r="G118">
        <f t="shared" si="56"/>
        <v>0</v>
      </c>
      <c r="H118">
        <f t="shared" si="56"/>
        <v>0</v>
      </c>
      <c r="I118">
        <f t="shared" si="56"/>
        <v>0</v>
      </c>
      <c r="J118">
        <f t="shared" si="56"/>
        <v>0</v>
      </c>
      <c r="K118">
        <f t="shared" si="56"/>
        <v>0</v>
      </c>
      <c r="L118">
        <f t="shared" si="56"/>
        <v>0</v>
      </c>
      <c r="M118">
        <f t="shared" si="56"/>
        <v>0</v>
      </c>
    </row>
    <row r="119" spans="1:13" ht="12" customHeight="1" x14ac:dyDescent="0.2">
      <c r="A119" s="14" t="s">
        <v>22</v>
      </c>
      <c r="B119" s="17">
        <f>B118/91*100</f>
        <v>0</v>
      </c>
      <c r="C119" s="17">
        <f t="shared" ref="C119:M119" si="57">C118/91*100</f>
        <v>0</v>
      </c>
      <c r="D119" s="17">
        <f t="shared" si="57"/>
        <v>0</v>
      </c>
      <c r="E119" s="17">
        <f t="shared" si="57"/>
        <v>0</v>
      </c>
      <c r="F119" s="17">
        <f t="shared" si="57"/>
        <v>0</v>
      </c>
      <c r="G119" s="17">
        <f t="shared" si="57"/>
        <v>0</v>
      </c>
      <c r="H119" s="17">
        <f t="shared" si="57"/>
        <v>0</v>
      </c>
      <c r="I119" s="17">
        <f t="shared" si="57"/>
        <v>0</v>
      </c>
      <c r="J119" s="17">
        <f t="shared" si="57"/>
        <v>0</v>
      </c>
      <c r="K119" s="17">
        <f t="shared" si="57"/>
        <v>0</v>
      </c>
      <c r="L119" s="17">
        <f t="shared" si="57"/>
        <v>0</v>
      </c>
      <c r="M119" s="17">
        <f t="shared" si="57"/>
        <v>0</v>
      </c>
    </row>
    <row r="120" spans="1:13" x14ac:dyDescent="0.2">
      <c r="A120" s="28" t="s">
        <v>24</v>
      </c>
      <c r="B120" s="29">
        <f>(E98+F98+G98)/3 +(B98+L98+M98)/3</f>
        <v>1.9513469959738863</v>
      </c>
    </row>
    <row r="121" spans="1:13" x14ac:dyDescent="0.2">
      <c r="A121" s="14"/>
    </row>
    <row r="122" spans="1:13" x14ac:dyDescent="0.2">
      <c r="A122" s="14"/>
    </row>
    <row r="123" spans="1:13" x14ac:dyDescent="0.2">
      <c r="A123" s="14"/>
    </row>
    <row r="124" spans="1:13" x14ac:dyDescent="0.2">
      <c r="A124" s="14"/>
    </row>
    <row r="125" spans="1:13" x14ac:dyDescent="0.2">
      <c r="A125" s="14"/>
    </row>
    <row r="126" spans="1:13" x14ac:dyDescent="0.2">
      <c r="A126" s="3"/>
    </row>
    <row r="130" spans="1:1" x14ac:dyDescent="0.2">
      <c r="A130" s="3"/>
    </row>
    <row r="145" spans="1:1" x14ac:dyDescent="0.2">
      <c r="A145" s="3"/>
    </row>
  </sheetData>
  <pageMargins left="0.75" right="0.75" top="1" bottom="1" header="0.5" footer="0.5"/>
  <pageSetup orientation="portrait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144"/>
  <sheetViews>
    <sheetView zoomScaleNormal="100" workbookViewId="0"/>
  </sheetViews>
  <sheetFormatPr defaultRowHeight="12.75" x14ac:dyDescent="0.2"/>
  <cols>
    <col min="1" max="1" width="10.28515625" style="19" customWidth="1"/>
    <col min="2" max="13" width="9.7109375" style="19" bestFit="1" customWidth="1"/>
    <col min="14" max="256" width="9.140625" style="19"/>
    <col min="257" max="257" width="10.28515625" style="19" customWidth="1"/>
    <col min="258" max="512" width="9.140625" style="19"/>
    <col min="513" max="513" width="10.28515625" style="19" customWidth="1"/>
    <col min="514" max="768" width="9.140625" style="19"/>
    <col min="769" max="769" width="10.28515625" style="19" customWidth="1"/>
    <col min="770" max="1024" width="9.140625" style="19"/>
    <col min="1025" max="1025" width="10.28515625" style="19" customWidth="1"/>
    <col min="1026" max="1280" width="9.140625" style="19"/>
    <col min="1281" max="1281" width="10.28515625" style="19" customWidth="1"/>
    <col min="1282" max="1536" width="9.140625" style="19"/>
    <col min="1537" max="1537" width="10.28515625" style="19" customWidth="1"/>
    <col min="1538" max="1792" width="9.140625" style="19"/>
    <col min="1793" max="1793" width="10.28515625" style="19" customWidth="1"/>
    <col min="1794" max="2048" width="9.140625" style="19"/>
    <col min="2049" max="2049" width="10.28515625" style="19" customWidth="1"/>
    <col min="2050" max="2304" width="9.140625" style="19"/>
    <col min="2305" max="2305" width="10.28515625" style="19" customWidth="1"/>
    <col min="2306" max="2560" width="9.140625" style="19"/>
    <col min="2561" max="2561" width="10.28515625" style="19" customWidth="1"/>
    <col min="2562" max="2816" width="9.140625" style="19"/>
    <col min="2817" max="2817" width="10.28515625" style="19" customWidth="1"/>
    <col min="2818" max="3072" width="9.140625" style="19"/>
    <col min="3073" max="3073" width="10.28515625" style="19" customWidth="1"/>
    <col min="3074" max="3328" width="9.140625" style="19"/>
    <col min="3329" max="3329" width="10.28515625" style="19" customWidth="1"/>
    <col min="3330" max="3584" width="9.140625" style="19"/>
    <col min="3585" max="3585" width="10.28515625" style="19" customWidth="1"/>
    <col min="3586" max="3840" width="9.140625" style="19"/>
    <col min="3841" max="3841" width="10.28515625" style="19" customWidth="1"/>
    <col min="3842" max="4096" width="9.140625" style="19"/>
    <col min="4097" max="4097" width="10.28515625" style="19" customWidth="1"/>
    <col min="4098" max="4352" width="9.140625" style="19"/>
    <col min="4353" max="4353" width="10.28515625" style="19" customWidth="1"/>
    <col min="4354" max="4608" width="9.140625" style="19"/>
    <col min="4609" max="4609" width="10.28515625" style="19" customWidth="1"/>
    <col min="4610" max="4864" width="9.140625" style="19"/>
    <col min="4865" max="4865" width="10.28515625" style="19" customWidth="1"/>
    <col min="4866" max="5120" width="9.140625" style="19"/>
    <col min="5121" max="5121" width="10.28515625" style="19" customWidth="1"/>
    <col min="5122" max="5376" width="9.140625" style="19"/>
    <col min="5377" max="5377" width="10.28515625" style="19" customWidth="1"/>
    <col min="5378" max="5632" width="9.140625" style="19"/>
    <col min="5633" max="5633" width="10.28515625" style="19" customWidth="1"/>
    <col min="5634" max="5888" width="9.140625" style="19"/>
    <col min="5889" max="5889" width="10.28515625" style="19" customWidth="1"/>
    <col min="5890" max="6144" width="9.140625" style="19"/>
    <col min="6145" max="6145" width="10.28515625" style="19" customWidth="1"/>
    <col min="6146" max="6400" width="9.140625" style="19"/>
    <col min="6401" max="6401" width="10.28515625" style="19" customWidth="1"/>
    <col min="6402" max="6656" width="9.140625" style="19"/>
    <col min="6657" max="6657" width="10.28515625" style="19" customWidth="1"/>
    <col min="6658" max="6912" width="9.140625" style="19"/>
    <col min="6913" max="6913" width="10.28515625" style="19" customWidth="1"/>
    <col min="6914" max="7168" width="9.140625" style="19"/>
    <col min="7169" max="7169" width="10.28515625" style="19" customWidth="1"/>
    <col min="7170" max="7424" width="9.140625" style="19"/>
    <col min="7425" max="7425" width="10.28515625" style="19" customWidth="1"/>
    <col min="7426" max="7680" width="9.140625" style="19"/>
    <col min="7681" max="7681" width="10.28515625" style="19" customWidth="1"/>
    <col min="7682" max="7936" width="9.140625" style="19"/>
    <col min="7937" max="7937" width="10.28515625" style="19" customWidth="1"/>
    <col min="7938" max="8192" width="9.140625" style="19"/>
    <col min="8193" max="8193" width="10.28515625" style="19" customWidth="1"/>
    <col min="8194" max="8448" width="9.140625" style="19"/>
    <col min="8449" max="8449" width="10.28515625" style="19" customWidth="1"/>
    <col min="8450" max="8704" width="9.140625" style="19"/>
    <col min="8705" max="8705" width="10.28515625" style="19" customWidth="1"/>
    <col min="8706" max="8960" width="9.140625" style="19"/>
    <col min="8961" max="8961" width="10.28515625" style="19" customWidth="1"/>
    <col min="8962" max="9216" width="9.140625" style="19"/>
    <col min="9217" max="9217" width="10.28515625" style="19" customWidth="1"/>
    <col min="9218" max="9472" width="9.140625" style="19"/>
    <col min="9473" max="9473" width="10.28515625" style="19" customWidth="1"/>
    <col min="9474" max="9728" width="9.140625" style="19"/>
    <col min="9729" max="9729" width="10.28515625" style="19" customWidth="1"/>
    <col min="9730" max="9984" width="9.140625" style="19"/>
    <col min="9985" max="9985" width="10.28515625" style="19" customWidth="1"/>
    <col min="9986" max="10240" width="9.140625" style="19"/>
    <col min="10241" max="10241" width="10.28515625" style="19" customWidth="1"/>
    <col min="10242" max="10496" width="9.140625" style="19"/>
    <col min="10497" max="10497" width="10.28515625" style="19" customWidth="1"/>
    <col min="10498" max="10752" width="9.140625" style="19"/>
    <col min="10753" max="10753" width="10.28515625" style="19" customWidth="1"/>
    <col min="10754" max="11008" width="9.140625" style="19"/>
    <col min="11009" max="11009" width="10.28515625" style="19" customWidth="1"/>
    <col min="11010" max="11264" width="9.140625" style="19"/>
    <col min="11265" max="11265" width="10.28515625" style="19" customWidth="1"/>
    <col min="11266" max="11520" width="9.140625" style="19"/>
    <col min="11521" max="11521" width="10.28515625" style="19" customWidth="1"/>
    <col min="11522" max="11776" width="9.140625" style="19"/>
    <col min="11777" max="11777" width="10.28515625" style="19" customWidth="1"/>
    <col min="11778" max="12032" width="9.140625" style="19"/>
    <col min="12033" max="12033" width="10.28515625" style="19" customWidth="1"/>
    <col min="12034" max="12288" width="9.140625" style="19"/>
    <col min="12289" max="12289" width="10.28515625" style="19" customWidth="1"/>
    <col min="12290" max="12544" width="9.140625" style="19"/>
    <col min="12545" max="12545" width="10.28515625" style="19" customWidth="1"/>
    <col min="12546" max="12800" width="9.140625" style="19"/>
    <col min="12801" max="12801" width="10.28515625" style="19" customWidth="1"/>
    <col min="12802" max="13056" width="9.140625" style="19"/>
    <col min="13057" max="13057" width="10.28515625" style="19" customWidth="1"/>
    <col min="13058" max="13312" width="9.140625" style="19"/>
    <col min="13313" max="13313" width="10.28515625" style="19" customWidth="1"/>
    <col min="13314" max="13568" width="9.140625" style="19"/>
    <col min="13569" max="13569" width="10.28515625" style="19" customWidth="1"/>
    <col min="13570" max="13824" width="9.140625" style="19"/>
    <col min="13825" max="13825" width="10.28515625" style="19" customWidth="1"/>
    <col min="13826" max="14080" width="9.140625" style="19"/>
    <col min="14081" max="14081" width="10.28515625" style="19" customWidth="1"/>
    <col min="14082" max="14336" width="9.140625" style="19"/>
    <col min="14337" max="14337" width="10.28515625" style="19" customWidth="1"/>
    <col min="14338" max="14592" width="9.140625" style="19"/>
    <col min="14593" max="14593" width="10.28515625" style="19" customWidth="1"/>
    <col min="14594" max="14848" width="9.140625" style="19"/>
    <col min="14849" max="14849" width="10.28515625" style="19" customWidth="1"/>
    <col min="14850" max="15104" width="9.140625" style="19"/>
    <col min="15105" max="15105" width="10.28515625" style="19" customWidth="1"/>
    <col min="15106" max="15360" width="9.140625" style="19"/>
    <col min="15361" max="15361" width="10.28515625" style="19" customWidth="1"/>
    <col min="15362" max="15616" width="9.140625" style="19"/>
    <col min="15617" max="15617" width="10.28515625" style="19" customWidth="1"/>
    <col min="15618" max="15872" width="9.140625" style="19"/>
    <col min="15873" max="15873" width="10.28515625" style="19" customWidth="1"/>
    <col min="15874" max="16128" width="9.140625" style="19"/>
    <col min="16129" max="16129" width="10.28515625" style="19" customWidth="1"/>
    <col min="16130" max="16384" width="9.140625" style="19"/>
  </cols>
  <sheetData>
    <row r="1" spans="1:13" x14ac:dyDescent="0.2">
      <c r="A1" s="3" t="s">
        <v>48</v>
      </c>
    </row>
    <row r="2" spans="1:13" x14ac:dyDescent="0.2">
      <c r="A2" s="20" t="s">
        <v>4</v>
      </c>
      <c r="B2" s="6" t="s">
        <v>5</v>
      </c>
      <c r="C2" s="6" t="s">
        <v>6</v>
      </c>
      <c r="D2" s="6" t="s">
        <v>7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6" t="s">
        <v>13</v>
      </c>
      <c r="K2" s="6" t="s">
        <v>14</v>
      </c>
      <c r="L2" s="6" t="s">
        <v>15</v>
      </c>
      <c r="M2" s="6" t="s">
        <v>16</v>
      </c>
    </row>
    <row r="3" spans="1:13" x14ac:dyDescent="0.2">
      <c r="A3" s="21">
        <v>1920</v>
      </c>
      <c r="B3" s="36">
        <v>3.7634408602150535</v>
      </c>
      <c r="C3" s="36">
        <v>3.9824771007566708</v>
      </c>
      <c r="D3" s="36">
        <v>3.9575069693349265</v>
      </c>
      <c r="E3" s="36">
        <v>4.504666666666667</v>
      </c>
      <c r="F3" s="36">
        <v>6.6457504454383027</v>
      </c>
      <c r="G3" s="37">
        <v>11.709913132286616</v>
      </c>
      <c r="H3" s="37">
        <v>10.672338192021034</v>
      </c>
      <c r="I3" s="37">
        <v>8.6926587224843566</v>
      </c>
      <c r="J3" s="37">
        <v>8.2736739984356404</v>
      </c>
      <c r="K3" s="37">
        <v>6.6905615292712071</v>
      </c>
      <c r="L3" s="37">
        <v>5.4883512544802864</v>
      </c>
      <c r="M3" s="37">
        <v>4.7878086419753085</v>
      </c>
    </row>
    <row r="4" spans="1:13" x14ac:dyDescent="0.2">
      <c r="A4" s="21">
        <v>1921</v>
      </c>
      <c r="B4" s="36">
        <v>4.8035461967343691</v>
      </c>
      <c r="C4" s="36">
        <v>6.378507096774193</v>
      </c>
      <c r="D4" s="36">
        <v>6.9739343158900837</v>
      </c>
      <c r="E4" s="36">
        <v>6.3788001212712073</v>
      </c>
      <c r="F4" s="36">
        <v>6.2066788519803548</v>
      </c>
      <c r="G4" s="37">
        <v>6.4376205241981772</v>
      </c>
      <c r="H4" s="37">
        <v>6.4899086144210107</v>
      </c>
      <c r="I4" s="37">
        <v>6.0222520908004764</v>
      </c>
      <c r="J4" s="37">
        <v>5.0385802469135799</v>
      </c>
      <c r="K4" s="37">
        <v>4.0135902031063324</v>
      </c>
      <c r="L4" s="37">
        <v>3.8567801672640383</v>
      </c>
      <c r="M4" s="37">
        <v>3.4876543209876538</v>
      </c>
    </row>
    <row r="5" spans="1:13" x14ac:dyDescent="0.2">
      <c r="A5" s="21">
        <v>1922</v>
      </c>
      <c r="B5" s="36">
        <v>3.4880995619275184</v>
      </c>
      <c r="C5" s="36">
        <v>3.7431116208681798</v>
      </c>
      <c r="D5" s="36">
        <v>3.9010504375945834</v>
      </c>
      <c r="E5" s="36">
        <v>16.2418184559331</v>
      </c>
      <c r="F5" s="36">
        <v>48.432077310721866</v>
      </c>
      <c r="G5" s="37">
        <v>32.532813482204361</v>
      </c>
      <c r="H5" s="37">
        <v>21.67824074074074</v>
      </c>
      <c r="I5" s="37">
        <v>9.509408602150538</v>
      </c>
      <c r="J5" s="37">
        <v>6.7013888888888884</v>
      </c>
      <c r="K5" s="37">
        <v>5.5219534050179204</v>
      </c>
      <c r="L5" s="37">
        <v>4.7752389486260451</v>
      </c>
      <c r="M5" s="37">
        <v>4.0123456790123457</v>
      </c>
    </row>
    <row r="6" spans="1:13" x14ac:dyDescent="0.2">
      <c r="A6" s="21">
        <v>1923</v>
      </c>
      <c r="B6" s="36">
        <v>3.0876642771804059</v>
      </c>
      <c r="C6" s="36">
        <v>2.7314814814814814</v>
      </c>
      <c r="D6" s="36">
        <v>3.559321385902031</v>
      </c>
      <c r="E6" s="36">
        <v>3.9399891517323784</v>
      </c>
      <c r="F6" s="36">
        <v>3.7816570918218253</v>
      </c>
      <c r="G6" s="37">
        <v>7.9918736641136832</v>
      </c>
      <c r="H6" s="37">
        <v>8.432221417668611</v>
      </c>
      <c r="I6" s="37">
        <v>6.3418333972820591</v>
      </c>
      <c r="J6" s="37">
        <v>6.0573241394473278</v>
      </c>
      <c r="K6" s="37">
        <v>5.1037933094384709</v>
      </c>
      <c r="L6" s="37">
        <v>4.8237753882915175</v>
      </c>
      <c r="M6" s="37">
        <v>4.7106481481481479</v>
      </c>
    </row>
    <row r="7" spans="1:13" x14ac:dyDescent="0.2">
      <c r="A7" s="21">
        <v>1924</v>
      </c>
      <c r="B7" s="36">
        <v>4.7580663082437278</v>
      </c>
      <c r="C7" s="36">
        <v>5.5724493508562327</v>
      </c>
      <c r="D7" s="36">
        <v>6.2571375974512158</v>
      </c>
      <c r="E7" s="36">
        <v>9.8526167291565123</v>
      </c>
      <c r="F7" s="36">
        <v>12.612151057251857</v>
      </c>
      <c r="G7" s="37">
        <v>38.574058053732784</v>
      </c>
      <c r="H7" s="37">
        <v>34.079577611312658</v>
      </c>
      <c r="I7" s="37">
        <v>21.875</v>
      </c>
      <c r="J7" s="37">
        <v>11.435185185185185</v>
      </c>
      <c r="K7" s="37">
        <v>7.8442353643966554</v>
      </c>
      <c r="L7" s="37">
        <v>6.3209378733572272</v>
      </c>
      <c r="M7" s="37">
        <v>6.0686728395061724</v>
      </c>
    </row>
    <row r="8" spans="1:13" x14ac:dyDescent="0.2">
      <c r="A8" s="21">
        <v>1925</v>
      </c>
      <c r="B8" s="36">
        <v>5.3166069295101552</v>
      </c>
      <c r="C8" s="36">
        <v>5.104166666666667</v>
      </c>
      <c r="D8" s="36">
        <v>4.5997610513739549</v>
      </c>
      <c r="E8" s="36">
        <v>4.9408841099163681</v>
      </c>
      <c r="F8" s="36">
        <v>5.6973739926623743</v>
      </c>
      <c r="G8" s="37">
        <v>5.8937129700045467</v>
      </c>
      <c r="H8" s="37">
        <v>5.6962675177117328</v>
      </c>
      <c r="I8" s="37">
        <v>5.4247413888869751</v>
      </c>
      <c r="J8" s="37">
        <v>4.6643518518518512</v>
      </c>
      <c r="K8" s="37">
        <v>4.6893709677419348</v>
      </c>
      <c r="L8" s="37">
        <v>4.6594982078853038</v>
      </c>
      <c r="M8" s="37">
        <v>3.8927469135802464</v>
      </c>
    </row>
    <row r="9" spans="1:13" x14ac:dyDescent="0.2">
      <c r="A9" s="21">
        <v>1926</v>
      </c>
      <c r="B9" s="36">
        <v>2.8225806451612905</v>
      </c>
      <c r="C9" s="36">
        <v>2.7739197530864197</v>
      </c>
      <c r="D9" s="36">
        <v>2.8227421346077262</v>
      </c>
      <c r="E9" s="36">
        <v>3.2896412903225807</v>
      </c>
      <c r="F9" s="36">
        <v>3.6949068561846463</v>
      </c>
      <c r="G9" s="37">
        <v>3.5100853866020452</v>
      </c>
      <c r="H9" s="37">
        <v>3.5616724131929214</v>
      </c>
      <c r="I9" s="37">
        <v>3.5066177030451327</v>
      </c>
      <c r="J9" s="37">
        <v>3.4485322063928612</v>
      </c>
      <c r="K9" s="37">
        <v>3.3191457586618878</v>
      </c>
      <c r="L9" s="37">
        <v>3.0055256869772999</v>
      </c>
      <c r="M9" s="37">
        <v>2.5655864197530862</v>
      </c>
    </row>
    <row r="10" spans="1:13" x14ac:dyDescent="0.2">
      <c r="A10" s="21">
        <v>1927</v>
      </c>
      <c r="B10" s="36">
        <v>3.0658831142970926</v>
      </c>
      <c r="C10" s="36">
        <v>3.1210096375945837</v>
      </c>
      <c r="D10" s="36">
        <v>3.0474944213460766</v>
      </c>
      <c r="E10" s="36">
        <v>6.6591012155794509</v>
      </c>
      <c r="F10" s="36">
        <v>6.4463425951078044</v>
      </c>
      <c r="G10" s="37">
        <v>5.1113229700296632</v>
      </c>
      <c r="H10" s="37">
        <v>5.1130596171384726</v>
      </c>
      <c r="I10" s="37">
        <v>5.0726413742291179</v>
      </c>
      <c r="J10" s="37">
        <v>4.9741256037681181</v>
      </c>
      <c r="K10" s="37">
        <v>4.2749402628434892</v>
      </c>
      <c r="L10" s="37">
        <v>3.8866487455197132</v>
      </c>
      <c r="M10" s="37">
        <v>3.3063271604938271</v>
      </c>
    </row>
    <row r="11" spans="1:13" x14ac:dyDescent="0.2">
      <c r="A11" s="21">
        <v>1928</v>
      </c>
      <c r="B11" s="36">
        <v>2.8039127837514934</v>
      </c>
      <c r="C11" s="36">
        <v>2.9351561131023498</v>
      </c>
      <c r="D11" s="36">
        <v>3.0998498287534848</v>
      </c>
      <c r="E11" s="36">
        <v>3.7537351665471927</v>
      </c>
      <c r="F11" s="36">
        <v>5.3067991959876935</v>
      </c>
      <c r="G11" s="37">
        <v>7.3837187148104135</v>
      </c>
      <c r="H11" s="37">
        <v>7.3001310175919514</v>
      </c>
      <c r="I11" s="37">
        <v>6.1269023599229211</v>
      </c>
      <c r="J11" s="37">
        <v>5.8701826972265225</v>
      </c>
      <c r="K11" s="37">
        <v>5.7609020310633214</v>
      </c>
      <c r="L11" s="37">
        <v>5.006720430107527</v>
      </c>
      <c r="M11" s="37">
        <v>4.3132716049382713</v>
      </c>
    </row>
    <row r="12" spans="1:13" ht="15.6" customHeight="1" x14ac:dyDescent="0.2">
      <c r="A12" s="21">
        <v>1929</v>
      </c>
      <c r="B12" s="38">
        <v>3.9463859020310634</v>
      </c>
      <c r="C12" s="38">
        <v>4.1242767821585025</v>
      </c>
      <c r="D12" s="38">
        <v>5.0847342254082042</v>
      </c>
      <c r="E12" s="38">
        <v>5.6109386437276001</v>
      </c>
      <c r="F12" s="38">
        <v>5.857412591830327</v>
      </c>
      <c r="G12" s="38">
        <v>7.3201955227158528</v>
      </c>
      <c r="H12" s="38">
        <v>7.7017564791867503</v>
      </c>
      <c r="I12" s="38">
        <v>7.1503638384979737</v>
      </c>
      <c r="J12" s="38">
        <v>6.7222198544522804</v>
      </c>
      <c r="K12" s="38">
        <v>6.485215053763441</v>
      </c>
      <c r="L12" s="38">
        <v>5.3950119474313016</v>
      </c>
      <c r="M12" s="38">
        <v>4.7260802469135799</v>
      </c>
    </row>
    <row r="13" spans="1:13" x14ac:dyDescent="0.2">
      <c r="A13" s="21">
        <v>1930</v>
      </c>
      <c r="B13" s="38">
        <v>3.5730286738351253</v>
      </c>
      <c r="C13" s="38">
        <v>3.5725308641975309</v>
      </c>
      <c r="D13" s="38">
        <v>11.281261250497813</v>
      </c>
      <c r="E13" s="38">
        <v>10.144741983273597</v>
      </c>
      <c r="F13" s="38">
        <v>8.1074345572493414</v>
      </c>
      <c r="G13" s="38">
        <v>8.1753872040349744</v>
      </c>
      <c r="H13" s="38">
        <v>8.4401861324406795</v>
      </c>
      <c r="I13" s="38">
        <v>8.1883250033517356</v>
      </c>
      <c r="J13" s="38">
        <v>7.1334876543209873</v>
      </c>
      <c r="K13" s="38">
        <v>6.9817801672640378</v>
      </c>
      <c r="L13" s="38">
        <v>6.1902628434886493</v>
      </c>
      <c r="M13" s="38">
        <v>5.0154320987654319</v>
      </c>
    </row>
    <row r="14" spans="1:13" x14ac:dyDescent="0.2">
      <c r="A14" s="21">
        <v>1931</v>
      </c>
      <c r="B14" s="38">
        <v>3.9090501792114698</v>
      </c>
      <c r="C14" s="38">
        <v>4.1207451214655517</v>
      </c>
      <c r="D14" s="38">
        <v>4.2755027319792909</v>
      </c>
      <c r="E14" s="38">
        <v>4.5183954064516136</v>
      </c>
      <c r="F14" s="38">
        <v>4.9169238716031343</v>
      </c>
      <c r="G14" s="38">
        <v>5.0611487892081097</v>
      </c>
      <c r="H14" s="38">
        <v>5.1970771904872564</v>
      </c>
      <c r="I14" s="38">
        <v>5.1562458750700761</v>
      </c>
      <c r="J14" s="38">
        <v>5.0840733001230278</v>
      </c>
      <c r="K14" s="38">
        <v>4.834976105137395</v>
      </c>
      <c r="L14" s="38">
        <v>3.8978494623655906</v>
      </c>
      <c r="M14" s="38">
        <v>3.2175925925925926</v>
      </c>
    </row>
    <row r="15" spans="1:13" x14ac:dyDescent="0.2">
      <c r="A15" s="21">
        <v>1932</v>
      </c>
      <c r="B15" s="38">
        <v>2.6396356033452806</v>
      </c>
      <c r="C15" s="38">
        <v>2.2723765432098761</v>
      </c>
      <c r="D15" s="38">
        <v>2.7981204699322979</v>
      </c>
      <c r="E15" s="38">
        <v>8.5301980406212721</v>
      </c>
      <c r="F15" s="38">
        <v>8.1720297886975253</v>
      </c>
      <c r="G15" s="38">
        <v>5.8595152246963842</v>
      </c>
      <c r="H15" s="38">
        <v>5.6914496296471988</v>
      </c>
      <c r="I15" s="38">
        <v>5.2083333333333339</v>
      </c>
      <c r="J15" s="38">
        <v>4.2901234567901234</v>
      </c>
      <c r="K15" s="38">
        <v>3.5132915173237751</v>
      </c>
      <c r="L15" s="38">
        <v>3.00925925925926</v>
      </c>
      <c r="M15" s="38">
        <v>2.5</v>
      </c>
    </row>
    <row r="16" spans="1:13" x14ac:dyDescent="0.2">
      <c r="A16" s="21">
        <v>1933</v>
      </c>
      <c r="B16" s="38">
        <v>1.9601254480286738</v>
      </c>
      <c r="C16" s="38">
        <v>4.0511652727996807</v>
      </c>
      <c r="D16" s="38">
        <v>4.3440814257268023</v>
      </c>
      <c r="E16" s="38">
        <v>8.2873970217443258</v>
      </c>
      <c r="F16" s="38">
        <v>8.7894329284428814</v>
      </c>
      <c r="G16" s="38">
        <v>7.3662498976840354</v>
      </c>
      <c r="H16" s="38">
        <v>7.3359356245962681</v>
      </c>
      <c r="I16" s="38">
        <v>7.0398321303173157</v>
      </c>
      <c r="J16" s="38">
        <v>6.7942026045630062</v>
      </c>
      <c r="K16" s="38">
        <v>5.9550477897252083</v>
      </c>
      <c r="L16" s="38">
        <v>5.0179211469534044</v>
      </c>
      <c r="M16" s="38">
        <v>4.3209876543209873</v>
      </c>
    </row>
    <row r="17" spans="1:13" x14ac:dyDescent="0.2">
      <c r="A17" s="21">
        <v>1934</v>
      </c>
      <c r="B17" s="38">
        <v>3.8231780167264038</v>
      </c>
      <c r="C17" s="38">
        <v>4.44536798088411</v>
      </c>
      <c r="D17" s="38">
        <v>5.5583949581839907</v>
      </c>
      <c r="E17" s="38">
        <v>5.5992371765830349</v>
      </c>
      <c r="F17" s="38">
        <v>5.5207295158907606</v>
      </c>
      <c r="G17" s="38">
        <v>5.3333106396503052</v>
      </c>
      <c r="H17" s="38">
        <v>5.20054571705115</v>
      </c>
      <c r="I17" s="38">
        <v>5.1674970066486736</v>
      </c>
      <c r="J17" s="38">
        <v>4.9305555555555554</v>
      </c>
      <c r="K17" s="38">
        <v>4.032258064516129</v>
      </c>
      <c r="L17" s="38">
        <v>3.3154121863799282</v>
      </c>
      <c r="M17" s="38">
        <v>2.8356481481481479</v>
      </c>
    </row>
    <row r="18" spans="1:13" x14ac:dyDescent="0.2">
      <c r="A18" s="21">
        <v>1935</v>
      </c>
      <c r="B18" s="38">
        <v>2.3558841099163677</v>
      </c>
      <c r="C18" s="38">
        <v>1.8171296296296295</v>
      </c>
      <c r="D18" s="38">
        <v>1.8219074074074073</v>
      </c>
      <c r="E18" s="38">
        <v>2.2356380406212666</v>
      </c>
      <c r="F18" s="38">
        <v>4.4684954828052152</v>
      </c>
      <c r="G18" s="38">
        <v>4.8642012709617362</v>
      </c>
      <c r="H18" s="38">
        <v>4.3670370433012833</v>
      </c>
      <c r="I18" s="38">
        <v>4.2192259319396026</v>
      </c>
      <c r="J18" s="38">
        <v>4.1713581292299189</v>
      </c>
      <c r="K18" s="38">
        <v>4.1298172250085514</v>
      </c>
      <c r="L18" s="38">
        <v>4.081894547955641</v>
      </c>
      <c r="M18" s="38">
        <v>4.1029990926005375</v>
      </c>
    </row>
    <row r="19" spans="1:13" x14ac:dyDescent="0.2">
      <c r="A19" s="21">
        <v>1936</v>
      </c>
      <c r="B19" s="38">
        <v>4.0888616059972733</v>
      </c>
      <c r="C19" s="38">
        <v>4.8680080577271161</v>
      </c>
      <c r="D19" s="38">
        <v>5.5881236573614803</v>
      </c>
      <c r="E19" s="38">
        <v>7.3981590455950972</v>
      </c>
      <c r="F19" s="38">
        <v>32.022378061807075</v>
      </c>
      <c r="G19" s="38">
        <v>24.005941657259115</v>
      </c>
      <c r="H19" s="38">
        <v>16.525811517850464</v>
      </c>
      <c r="I19" s="38">
        <v>7.8778375149342903</v>
      </c>
      <c r="J19" s="38">
        <v>6.1844135802469138</v>
      </c>
      <c r="K19" s="38">
        <v>5.1299283154121857</v>
      </c>
      <c r="L19" s="38">
        <v>4.603494623655914</v>
      </c>
      <c r="M19" s="38">
        <v>4.3904320987654319</v>
      </c>
    </row>
    <row r="20" spans="1:13" x14ac:dyDescent="0.2">
      <c r="A20" s="21">
        <v>1937</v>
      </c>
      <c r="B20" s="38">
        <v>3.7335722819593791</v>
      </c>
      <c r="C20" s="38">
        <v>3.0748456790123457</v>
      </c>
      <c r="D20" s="38">
        <v>3.7593693747510954</v>
      </c>
      <c r="E20" s="38">
        <v>5.3252670011947441</v>
      </c>
      <c r="F20" s="38">
        <v>5.5419055107304853</v>
      </c>
      <c r="G20" s="38">
        <v>4.8006606665819138</v>
      </c>
      <c r="H20" s="38">
        <v>7.0724765338254478</v>
      </c>
      <c r="I20" s="38">
        <v>7.0001796230100659</v>
      </c>
      <c r="J20" s="38">
        <v>6.1149012313991005</v>
      </c>
      <c r="K20" s="38">
        <v>5.8588201164322644</v>
      </c>
      <c r="L20" s="38">
        <v>4.7640382317801668</v>
      </c>
      <c r="M20" s="38">
        <v>4.7864201513341298</v>
      </c>
    </row>
    <row r="21" spans="1:13" x14ac:dyDescent="0.2">
      <c r="A21" s="21">
        <v>1938</v>
      </c>
      <c r="B21" s="38">
        <v>5.2818476543209876</v>
      </c>
      <c r="C21" s="38">
        <v>5.4133865717244127</v>
      </c>
      <c r="D21" s="38">
        <v>14.409291172575067</v>
      </c>
      <c r="E21" s="38">
        <v>16.382531234154747</v>
      </c>
      <c r="F21" s="38">
        <v>27.620826743122677</v>
      </c>
      <c r="G21" s="38">
        <v>25.108280707791565</v>
      </c>
      <c r="H21" s="38">
        <v>19.049906866974922</v>
      </c>
      <c r="I21" s="38">
        <v>10.009707287933095</v>
      </c>
      <c r="J21" s="38">
        <v>8.1404320987654337</v>
      </c>
      <c r="K21" s="38">
        <v>8.1618379131820014</v>
      </c>
      <c r="L21" s="38">
        <v>7.6052867383512543</v>
      </c>
      <c r="M21" s="38">
        <v>7.4575617283950617</v>
      </c>
    </row>
    <row r="22" spans="1:13" x14ac:dyDescent="0.2">
      <c r="A22" s="21">
        <v>1939</v>
      </c>
      <c r="B22" s="38">
        <v>6.3284050179211464</v>
      </c>
      <c r="C22" s="38">
        <v>8.5329127837514935</v>
      </c>
      <c r="D22" s="38">
        <v>9.5144989008363208</v>
      </c>
      <c r="E22" s="38">
        <v>8.6180467823178031</v>
      </c>
      <c r="F22" s="38">
        <v>8.3769295462055187</v>
      </c>
      <c r="G22" s="38">
        <v>9.2532675534544744</v>
      </c>
      <c r="H22" s="38">
        <v>9.3816991770829219</v>
      </c>
      <c r="I22" s="38">
        <v>8.8173113374388734</v>
      </c>
      <c r="J22" s="38">
        <v>8.4490740740740726</v>
      </c>
      <c r="K22" s="38">
        <v>7.0489844683393068</v>
      </c>
      <c r="L22" s="38">
        <v>5.7385005973715648</v>
      </c>
      <c r="M22" s="38">
        <v>5.6597222222222223</v>
      </c>
    </row>
    <row r="23" spans="1:13" x14ac:dyDescent="0.2">
      <c r="A23" s="21">
        <v>1940</v>
      </c>
      <c r="B23" s="38">
        <v>4.9469832735961772</v>
      </c>
      <c r="C23" s="38">
        <v>5.0291302270011951</v>
      </c>
      <c r="D23" s="38">
        <v>6.3223085065710887</v>
      </c>
      <c r="E23" s="38">
        <v>6.3605750671445662</v>
      </c>
      <c r="F23" s="38">
        <v>6.0684786945430496</v>
      </c>
      <c r="G23" s="38">
        <v>5.8082788516957233</v>
      </c>
      <c r="H23" s="38">
        <v>6.0069042886274957</v>
      </c>
      <c r="I23" s="38">
        <v>5.9605530473890465</v>
      </c>
      <c r="J23" s="38">
        <v>4.9884259259259256</v>
      </c>
      <c r="K23" s="38">
        <v>3.7335722819593791</v>
      </c>
      <c r="L23" s="38">
        <v>3.1362007168458779</v>
      </c>
      <c r="M23" s="38">
        <v>2.6080246913580245</v>
      </c>
    </row>
    <row r="24" spans="1:13" x14ac:dyDescent="0.2">
      <c r="A24" s="21">
        <v>1941</v>
      </c>
      <c r="B24" s="38">
        <v>2.2924133811230583</v>
      </c>
      <c r="C24" s="38">
        <v>2.306113102349661</v>
      </c>
      <c r="D24" s="38">
        <v>3.7425384309040215</v>
      </c>
      <c r="E24" s="38">
        <v>3.551271780167264</v>
      </c>
      <c r="F24" s="38">
        <v>3.4750180563791884</v>
      </c>
      <c r="G24" s="38">
        <v>6.7137736488172486</v>
      </c>
      <c r="H24" s="38">
        <v>6.4655424957757504</v>
      </c>
      <c r="I24" s="38">
        <v>5.2554938743995194</v>
      </c>
      <c r="J24" s="38">
        <v>5.1378324627130647</v>
      </c>
      <c r="K24" s="38">
        <v>5.0361457273268044</v>
      </c>
      <c r="L24" s="38">
        <v>4.6333632019115889</v>
      </c>
      <c r="M24" s="38">
        <v>4.7008000796495422</v>
      </c>
    </row>
    <row r="25" spans="1:13" x14ac:dyDescent="0.2">
      <c r="A25" s="21">
        <v>1942</v>
      </c>
      <c r="B25" s="38">
        <v>4.705753341298287</v>
      </c>
      <c r="C25" s="38">
        <v>4.8625940957387499</v>
      </c>
      <c r="D25" s="38">
        <v>5.5655303956288336</v>
      </c>
      <c r="E25" s="38">
        <v>5.8220250698873128</v>
      </c>
      <c r="F25" s="38">
        <v>5.5934716275955161</v>
      </c>
      <c r="G25" s="38">
        <v>6.1702539031013313</v>
      </c>
      <c r="H25" s="38">
        <v>8.2902338704340686</v>
      </c>
      <c r="I25" s="38">
        <v>8.0188405649994206</v>
      </c>
      <c r="J25" s="38">
        <v>7.1824202757327757</v>
      </c>
      <c r="K25" s="38">
        <v>7.0051330226485069</v>
      </c>
      <c r="L25" s="38">
        <v>7.0825740577760197</v>
      </c>
      <c r="M25" s="38">
        <v>7.0377043889735411</v>
      </c>
    </row>
    <row r="26" spans="1:13" x14ac:dyDescent="0.2">
      <c r="A26" s="21">
        <v>1943</v>
      </c>
      <c r="B26" s="38">
        <v>5.2867383512544803</v>
      </c>
      <c r="C26" s="38">
        <v>5.1697530864197541</v>
      </c>
      <c r="D26" s="38">
        <v>4.7528375149342894</v>
      </c>
      <c r="E26" s="38">
        <v>5.1042353643966552</v>
      </c>
      <c r="F26" s="38">
        <v>9.5121203264926386</v>
      </c>
      <c r="G26" s="38">
        <v>9.120698538776292</v>
      </c>
      <c r="H26" s="38">
        <v>7.7593552646884021</v>
      </c>
      <c r="I26" s="38">
        <v>6.3844086021505371</v>
      </c>
      <c r="J26" s="38">
        <v>5.6828703703703702</v>
      </c>
      <c r="K26" s="38">
        <v>4.868578255675029</v>
      </c>
      <c r="L26" s="38">
        <v>4.0023894862604541</v>
      </c>
      <c r="M26" s="38">
        <v>3.3101851851851851</v>
      </c>
    </row>
    <row r="27" spans="1:13" x14ac:dyDescent="0.2">
      <c r="A27" s="21">
        <v>1944</v>
      </c>
      <c r="B27" s="38">
        <v>3.450641577060932</v>
      </c>
      <c r="C27" s="38">
        <v>3.5078417204301076</v>
      </c>
      <c r="D27" s="38">
        <v>3.4352652081242532</v>
      </c>
      <c r="E27" s="38">
        <v>4.0270242533237752</v>
      </c>
      <c r="F27" s="38">
        <v>5.7133317650212145</v>
      </c>
      <c r="G27" s="38">
        <v>6.7541402226744562</v>
      </c>
      <c r="H27" s="38">
        <v>6.4137687197013697</v>
      </c>
      <c r="I27" s="38">
        <v>5.7783358522354966</v>
      </c>
      <c r="J27" s="38">
        <v>5.5305612393328545</v>
      </c>
      <c r="K27" s="38">
        <v>4.6408303464755072</v>
      </c>
      <c r="L27" s="38">
        <v>3.9015830346475502</v>
      </c>
      <c r="M27" s="38">
        <v>3.2060185185185186</v>
      </c>
    </row>
    <row r="28" spans="1:13" x14ac:dyDescent="0.2">
      <c r="A28" s="21">
        <v>1945</v>
      </c>
      <c r="B28" s="38">
        <v>3.2308321385902032</v>
      </c>
      <c r="C28" s="38">
        <v>3.2669182477100756</v>
      </c>
      <c r="D28" s="38">
        <v>3.2736302075667068</v>
      </c>
      <c r="E28" s="38">
        <v>11.188742346934298</v>
      </c>
      <c r="F28" s="38">
        <v>13.041902256465647</v>
      </c>
      <c r="G28" s="38">
        <v>9.5298436369463886</v>
      </c>
      <c r="H28" s="38">
        <v>8.9454348377050934</v>
      </c>
      <c r="I28" s="38">
        <v>7.38873954599761</v>
      </c>
      <c r="J28" s="38">
        <v>5.9606481481481479</v>
      </c>
      <c r="K28" s="38">
        <v>4.8461768219832742</v>
      </c>
      <c r="L28" s="38">
        <v>4.0546594982078847</v>
      </c>
      <c r="M28" s="38">
        <v>3.3256172839506166</v>
      </c>
    </row>
    <row r="29" spans="1:13" x14ac:dyDescent="0.2">
      <c r="A29" s="21">
        <v>1946</v>
      </c>
      <c r="B29" s="38">
        <v>2.6545698924731185</v>
      </c>
      <c r="C29" s="38">
        <v>2.6195987654320989</v>
      </c>
      <c r="D29" s="38">
        <v>2.4230884109916371</v>
      </c>
      <c r="E29" s="38">
        <v>2.5129928315412187</v>
      </c>
      <c r="F29" s="38">
        <v>3.7786540637125849</v>
      </c>
      <c r="G29" s="38">
        <v>4.2800593649887411</v>
      </c>
      <c r="H29" s="38">
        <v>3.8719792524361845</v>
      </c>
      <c r="I29" s="38">
        <v>3.8031225833343569</v>
      </c>
      <c r="J29" s="38">
        <v>3.7233692451144833</v>
      </c>
      <c r="K29" s="38">
        <v>3.6404440332549459</v>
      </c>
      <c r="L29" s="38">
        <v>3.2295400238948626</v>
      </c>
      <c r="M29" s="38">
        <v>2.7662037037037037</v>
      </c>
    </row>
    <row r="30" spans="1:13" x14ac:dyDescent="0.2">
      <c r="A30" s="21">
        <v>1947</v>
      </c>
      <c r="B30" s="38">
        <v>2.6097670250896057</v>
      </c>
      <c r="C30" s="38">
        <v>2.9492803663878933</v>
      </c>
      <c r="D30" s="38">
        <v>4.2201749422540829</v>
      </c>
      <c r="E30" s="38">
        <v>4.4851074905615302</v>
      </c>
      <c r="F30" s="38">
        <v>4.6397661634176854</v>
      </c>
      <c r="G30" s="38">
        <v>15.811957418108506</v>
      </c>
      <c r="H30" s="38">
        <v>14.699522530384563</v>
      </c>
      <c r="I30" s="38">
        <v>9.667479900774115</v>
      </c>
      <c r="J30" s="38">
        <v>6.8904320987654311</v>
      </c>
      <c r="K30" s="38">
        <v>5.4734169653524489</v>
      </c>
      <c r="L30" s="38">
        <v>4.6482974910394264</v>
      </c>
      <c r="M30" s="38">
        <v>3.9969135802469129</v>
      </c>
    </row>
    <row r="31" spans="1:13" x14ac:dyDescent="0.2">
      <c r="A31" s="21">
        <v>1948</v>
      </c>
      <c r="B31" s="38">
        <v>4.0721592990840296</v>
      </c>
      <c r="C31" s="38">
        <v>4.2148515810434084</v>
      </c>
      <c r="D31" s="38">
        <v>4.2110721334926318</v>
      </c>
      <c r="E31" s="38">
        <v>7.0510342660740761</v>
      </c>
      <c r="F31" s="38">
        <v>7.2581162394431242</v>
      </c>
      <c r="G31" s="38">
        <v>6.3214995227483257</v>
      </c>
      <c r="H31" s="38">
        <v>6.1157578214082857</v>
      </c>
      <c r="I31" s="38">
        <v>5.9777756567001026</v>
      </c>
      <c r="J31" s="38">
        <v>5.9455164822839501</v>
      </c>
      <c r="K31" s="38">
        <v>5.0963261648745517</v>
      </c>
      <c r="L31" s="38">
        <v>4.1591995221027478</v>
      </c>
      <c r="M31" s="38">
        <v>3.5648148148148149</v>
      </c>
    </row>
    <row r="32" spans="1:13" x14ac:dyDescent="0.2">
      <c r="A32" s="21">
        <v>1949</v>
      </c>
      <c r="B32" s="38">
        <v>2.8636499402628433</v>
      </c>
      <c r="C32" s="38">
        <v>2.93889565909996</v>
      </c>
      <c r="D32" s="38">
        <v>3.8771136280366392</v>
      </c>
      <c r="E32" s="38">
        <v>4.1061808152927126</v>
      </c>
      <c r="F32" s="38">
        <v>5.0437237413809566</v>
      </c>
      <c r="G32" s="38">
        <v>5.6850260388049421</v>
      </c>
      <c r="H32" s="38">
        <v>5.9322406882125218</v>
      </c>
      <c r="I32" s="38">
        <v>5.8363379583343598</v>
      </c>
      <c r="J32" s="38">
        <v>5.6035196450985563</v>
      </c>
      <c r="K32" s="38">
        <v>5.4205726068055657</v>
      </c>
      <c r="L32" s="38">
        <v>5.3229313034891383</v>
      </c>
      <c r="M32" s="38">
        <v>4.5447530864197523</v>
      </c>
    </row>
    <row r="33" spans="1:13" x14ac:dyDescent="0.2">
      <c r="A33" s="21">
        <v>1950</v>
      </c>
      <c r="B33" s="38">
        <v>3.4311529271206687</v>
      </c>
      <c r="C33" s="38">
        <v>3.4421127041019512</v>
      </c>
      <c r="D33" s="38">
        <v>6.0257165272799718</v>
      </c>
      <c r="E33" s="38">
        <v>6.4965875077658346</v>
      </c>
      <c r="F33" s="38">
        <v>5.2613966161186756</v>
      </c>
      <c r="G33" s="38">
        <v>5.1768768274299877</v>
      </c>
      <c r="H33" s="38">
        <v>5.4287917981400362</v>
      </c>
      <c r="I33" s="38">
        <v>5.6082096204398431</v>
      </c>
      <c r="J33" s="38">
        <v>5.6385706024083904</v>
      </c>
      <c r="K33" s="38">
        <v>5.4113790327923414</v>
      </c>
      <c r="L33" s="38">
        <v>4.737903225806452</v>
      </c>
      <c r="M33" s="38">
        <v>4.5254629629629628</v>
      </c>
    </row>
    <row r="34" spans="1:13" x14ac:dyDescent="0.2">
      <c r="A34" s="21">
        <v>1951</v>
      </c>
      <c r="B34" s="38">
        <v>4.578840501792115</v>
      </c>
      <c r="C34" s="38">
        <v>4.5457458223815213</v>
      </c>
      <c r="D34" s="38">
        <v>3.5767622461170849</v>
      </c>
      <c r="E34" s="38">
        <v>3.5988530465949822</v>
      </c>
      <c r="F34" s="38">
        <v>3.8472535731277953</v>
      </c>
      <c r="G34" s="38">
        <v>3.9028030639557629</v>
      </c>
      <c r="H34" s="38">
        <v>3.9115929724608538</v>
      </c>
      <c r="I34" s="38">
        <v>3.8585486084011293</v>
      </c>
      <c r="J34" s="38">
        <v>3.8166176557018825</v>
      </c>
      <c r="K34" s="38">
        <v>3.6551672640382313</v>
      </c>
      <c r="L34" s="38">
        <v>3.274342891278375</v>
      </c>
      <c r="M34" s="38">
        <v>2.6543209876543208</v>
      </c>
    </row>
    <row r="35" spans="1:13" x14ac:dyDescent="0.2">
      <c r="A35" s="21">
        <v>1952</v>
      </c>
      <c r="B35" s="38">
        <v>2.2401433691756272</v>
      </c>
      <c r="C35" s="38">
        <v>2.3879119872560732</v>
      </c>
      <c r="D35" s="38">
        <v>3.3760775069693345</v>
      </c>
      <c r="E35" s="38">
        <v>4.8167870948626046</v>
      </c>
      <c r="F35" s="38">
        <v>15.34586300219317</v>
      </c>
      <c r="G35" s="38">
        <v>11.413412903923778</v>
      </c>
      <c r="H35" s="38">
        <v>9.1905402666995233</v>
      </c>
      <c r="I35" s="38">
        <v>8.6857163461948232</v>
      </c>
      <c r="J35" s="38">
        <v>7.1257716049382704</v>
      </c>
      <c r="K35" s="38">
        <v>6.0222520908004764</v>
      </c>
      <c r="L35" s="38">
        <v>5.3054062126642778</v>
      </c>
      <c r="M35" s="38">
        <v>4.5756172839506171</v>
      </c>
    </row>
    <row r="36" spans="1:13" x14ac:dyDescent="0.2">
      <c r="A36" s="21">
        <v>1953</v>
      </c>
      <c r="B36" s="38">
        <v>3.7671744324970127</v>
      </c>
      <c r="C36" s="38">
        <v>4.1183667861409798</v>
      </c>
      <c r="D36" s="38">
        <v>4.8405699880525681</v>
      </c>
      <c r="E36" s="38">
        <v>6.8739424095579444</v>
      </c>
      <c r="F36" s="38">
        <v>7.996551296316003</v>
      </c>
      <c r="G36" s="38">
        <v>7.2564459609286125</v>
      </c>
      <c r="H36" s="38">
        <v>7.1987010655420463</v>
      </c>
      <c r="I36" s="38">
        <v>7.0381554522313952</v>
      </c>
      <c r="J36" s="38">
        <v>6.7139765061453254</v>
      </c>
      <c r="K36" s="38">
        <v>5.443548387096774</v>
      </c>
      <c r="L36" s="38">
        <v>4.9805854241338112</v>
      </c>
      <c r="M36" s="38">
        <v>4.3981481481481479</v>
      </c>
    </row>
    <row r="37" spans="1:13" x14ac:dyDescent="0.2">
      <c r="A37" s="21">
        <v>1954</v>
      </c>
      <c r="B37" s="38">
        <v>4.2898745519713266</v>
      </c>
      <c r="C37" s="38">
        <v>4.9163285543608133</v>
      </c>
      <c r="D37" s="38">
        <v>5.6131138829151741</v>
      </c>
      <c r="E37" s="38">
        <v>9.7229561137395457</v>
      </c>
      <c r="F37" s="38">
        <v>18.952179039192401</v>
      </c>
      <c r="G37" s="38">
        <v>16.87983742905682</v>
      </c>
      <c r="H37" s="38">
        <v>13.269272765028759</v>
      </c>
      <c r="I37" s="38">
        <v>12.472605597956083</v>
      </c>
      <c r="J37" s="38">
        <v>8.9390432098765427</v>
      </c>
      <c r="K37" s="38">
        <v>7.556750298685782</v>
      </c>
      <c r="L37" s="38">
        <v>6.1529271206690561</v>
      </c>
      <c r="M37" s="38">
        <v>5.127314814814814</v>
      </c>
    </row>
    <row r="38" spans="1:13" x14ac:dyDescent="0.2">
      <c r="A38" s="21">
        <v>1955</v>
      </c>
      <c r="B38" s="38">
        <v>4.8947132616487457</v>
      </c>
      <c r="C38" s="38">
        <v>5.4225463958582241</v>
      </c>
      <c r="D38" s="38">
        <v>6.6237423098367181</v>
      </c>
      <c r="E38" s="38">
        <v>6.8599933342891291</v>
      </c>
      <c r="F38" s="38">
        <v>25.682259633207337</v>
      </c>
      <c r="G38" s="38">
        <v>23.260226011922555</v>
      </c>
      <c r="H38" s="38">
        <v>16.110701877857448</v>
      </c>
      <c r="I38" s="38">
        <v>9.6363500597371541</v>
      </c>
      <c r="J38" s="38">
        <v>7.6118827160493829</v>
      </c>
      <c r="K38" s="38">
        <v>6.2612007168458783</v>
      </c>
      <c r="L38" s="38">
        <v>5.275537634408602</v>
      </c>
      <c r="M38" s="38">
        <v>5.2912409398645961</v>
      </c>
    </row>
    <row r="39" spans="1:13" x14ac:dyDescent="0.2">
      <c r="A39" s="21">
        <v>1956</v>
      </c>
      <c r="B39" s="38">
        <v>4.6968339307048987</v>
      </c>
      <c r="C39" s="38">
        <v>4.2746913580246915</v>
      </c>
      <c r="D39" s="38">
        <v>4.4170314615690964</v>
      </c>
      <c r="E39" s="38">
        <v>4.6443406451612912</v>
      </c>
      <c r="F39" s="38">
        <v>5.6947274004038864</v>
      </c>
      <c r="G39" s="38">
        <v>5.9530357235311113</v>
      </c>
      <c r="H39" s="38">
        <v>6.0425025064576481</v>
      </c>
      <c r="I39" s="38">
        <v>5.7944587184255472</v>
      </c>
      <c r="J39" s="38">
        <v>5.6587488682946585</v>
      </c>
      <c r="K39" s="38">
        <v>5.6697105423960057</v>
      </c>
      <c r="L39" s="38">
        <v>5.6678564098280031</v>
      </c>
      <c r="M39" s="38">
        <v>5.439814814814814</v>
      </c>
    </row>
    <row r="40" spans="1:13" x14ac:dyDescent="0.2">
      <c r="A40" s="21">
        <v>1957</v>
      </c>
      <c r="B40" s="38">
        <v>5.5353703703703694</v>
      </c>
      <c r="C40" s="38">
        <v>5.6718691358024689</v>
      </c>
      <c r="D40" s="38">
        <v>5.7322938526483469</v>
      </c>
      <c r="E40" s="38">
        <v>36.272153830919962</v>
      </c>
      <c r="F40" s="38">
        <v>28.801953756282472</v>
      </c>
      <c r="G40" s="38">
        <v>14.859617682198326</v>
      </c>
      <c r="H40" s="38">
        <v>8.5069444444444446</v>
      </c>
      <c r="I40" s="38">
        <v>6.4926821983273602</v>
      </c>
      <c r="J40" s="38">
        <v>5.4629629629629628</v>
      </c>
      <c r="K40" s="38">
        <v>4.4840203106332135</v>
      </c>
      <c r="L40" s="38">
        <v>3.7373058542413378</v>
      </c>
      <c r="M40" s="38">
        <v>3.7868303464755075</v>
      </c>
    </row>
    <row r="41" spans="1:13" x14ac:dyDescent="0.2">
      <c r="A41" s="21">
        <v>1958</v>
      </c>
      <c r="B41" s="38">
        <v>3.8098290561529269</v>
      </c>
      <c r="C41" s="38">
        <v>3.8743367302270011</v>
      </c>
      <c r="D41" s="38">
        <v>5.9921756863464779</v>
      </c>
      <c r="E41" s="38">
        <v>8.387267631413529</v>
      </c>
      <c r="F41" s="38">
        <v>7.5655064278539452</v>
      </c>
      <c r="G41" s="38">
        <v>6.942193536912697</v>
      </c>
      <c r="H41" s="38">
        <v>6.5585225218400129</v>
      </c>
      <c r="I41" s="38">
        <v>5.5966248506571095</v>
      </c>
      <c r="J41" s="38">
        <v>4.8070987654320998</v>
      </c>
      <c r="K41" s="38">
        <v>4.2077359617682193</v>
      </c>
      <c r="L41" s="38">
        <v>3.629032258064516</v>
      </c>
      <c r="M41" s="38">
        <v>3.1134259259259256</v>
      </c>
    </row>
    <row r="42" spans="1:13" x14ac:dyDescent="0.2">
      <c r="A42" s="21">
        <v>1959</v>
      </c>
      <c r="B42" s="38">
        <v>2.9009856630824373</v>
      </c>
      <c r="C42" s="38">
        <v>3.758896455595381</v>
      </c>
      <c r="D42" s="38">
        <v>4.9460021664675438</v>
      </c>
      <c r="E42" s="38">
        <v>4.6825766556750308</v>
      </c>
      <c r="F42" s="38">
        <v>7.3028468864104212</v>
      </c>
      <c r="G42" s="38">
        <v>6.4946853903959632</v>
      </c>
      <c r="H42" s="38">
        <v>6.0517219492922711</v>
      </c>
      <c r="I42" s="38">
        <v>5.8565875595722723</v>
      </c>
      <c r="J42" s="38">
        <v>5.7744506999611858</v>
      </c>
      <c r="K42" s="38">
        <v>5.2568697729988054</v>
      </c>
      <c r="L42" s="38">
        <v>4.3048088410991632</v>
      </c>
      <c r="M42" s="38">
        <v>3.8387345679012341</v>
      </c>
    </row>
    <row r="43" spans="1:13" x14ac:dyDescent="0.2">
      <c r="A43" s="21">
        <v>1960</v>
      </c>
      <c r="B43" s="38">
        <v>3.1399342891278375</v>
      </c>
      <c r="C43" s="38">
        <v>4.1942990840302672</v>
      </c>
      <c r="D43" s="38">
        <v>10.268848904818796</v>
      </c>
      <c r="E43" s="38">
        <v>9.5995704563918771</v>
      </c>
      <c r="F43" s="38">
        <v>9.865305499017353</v>
      </c>
      <c r="G43" s="38">
        <v>10.11784757008763</v>
      </c>
      <c r="H43" s="38">
        <v>9.9659675979890228</v>
      </c>
      <c r="I43" s="38">
        <v>9.4328521915605013</v>
      </c>
      <c r="J43" s="38">
        <v>8.7037037037037024</v>
      </c>
      <c r="K43" s="38">
        <v>7.4634109916367981</v>
      </c>
      <c r="L43" s="38">
        <v>6.5561529271206691</v>
      </c>
      <c r="M43" s="38">
        <v>5.8834876543209873</v>
      </c>
    </row>
    <row r="44" spans="1:13" x14ac:dyDescent="0.2">
      <c r="A44" s="21">
        <v>1961</v>
      </c>
      <c r="B44" s="38">
        <v>4.7901732377538835</v>
      </c>
      <c r="C44" s="38">
        <v>4.3788580246913575</v>
      </c>
      <c r="D44" s="38">
        <v>4.4118229788928707</v>
      </c>
      <c r="E44" s="38">
        <v>4.6600035842293899</v>
      </c>
      <c r="F44" s="38">
        <v>4.9040645271248984</v>
      </c>
      <c r="G44" s="38">
        <v>4.7476542218669717</v>
      </c>
      <c r="H44" s="38">
        <v>4.8223633457043595</v>
      </c>
      <c r="I44" s="38">
        <v>4.7889335669538431</v>
      </c>
      <c r="J44" s="38">
        <v>4.4714506172839501</v>
      </c>
      <c r="K44" s="38">
        <v>3.3639486260453997</v>
      </c>
      <c r="L44" s="38">
        <v>2.770310633213859</v>
      </c>
      <c r="M44" s="38">
        <v>2.2878086419753085</v>
      </c>
    </row>
    <row r="45" spans="1:13" x14ac:dyDescent="0.2">
      <c r="A45" s="21">
        <v>1962</v>
      </c>
      <c r="B45" s="38">
        <v>1.7174432497013139</v>
      </c>
      <c r="C45" s="38">
        <v>2.214777379530068</v>
      </c>
      <c r="D45" s="38">
        <v>3.2055885145360428</v>
      </c>
      <c r="E45" s="38">
        <v>3.6508177816009582</v>
      </c>
      <c r="F45" s="38">
        <v>3.3654179141427587</v>
      </c>
      <c r="G45" s="38">
        <v>3.1715050387290771</v>
      </c>
      <c r="H45" s="38">
        <v>3.3138113047227256</v>
      </c>
      <c r="I45" s="38">
        <v>3.3881039341745973</v>
      </c>
      <c r="J45" s="38">
        <v>3.5308258938924402</v>
      </c>
      <c r="K45" s="38">
        <v>3.5579924997138033</v>
      </c>
      <c r="L45" s="38">
        <v>3.4956309837156931</v>
      </c>
      <c r="M45" s="38">
        <v>3.4002123552790526</v>
      </c>
    </row>
    <row r="46" spans="1:13" x14ac:dyDescent="0.2">
      <c r="A46" s="21">
        <v>1963</v>
      </c>
      <c r="B46" s="38">
        <v>2.889784946236559</v>
      </c>
      <c r="C46" s="38">
        <v>2.9375455993628039</v>
      </c>
      <c r="D46" s="38">
        <v>3.0296795778574275</v>
      </c>
      <c r="E46" s="38">
        <v>3.502058702986858</v>
      </c>
      <c r="F46" s="38">
        <v>3.9122853492742946</v>
      </c>
      <c r="G46" s="38">
        <v>3.6293410536463306</v>
      </c>
      <c r="H46" s="38">
        <v>3.5552100240054556</v>
      </c>
      <c r="I46" s="38">
        <v>3.493336947617121</v>
      </c>
      <c r="J46" s="38">
        <v>3.117283950617284</v>
      </c>
      <c r="K46" s="38">
        <v>2.5126941457586618</v>
      </c>
      <c r="L46" s="38">
        <v>2.0982676224611705</v>
      </c>
      <c r="M46" s="38">
        <v>1.7824074074074074</v>
      </c>
    </row>
    <row r="47" spans="1:13" x14ac:dyDescent="0.2">
      <c r="A47" s="21">
        <v>1964</v>
      </c>
      <c r="B47" s="38">
        <v>1.8741612903225806</v>
      </c>
      <c r="C47" s="38">
        <v>2.0628790282755878</v>
      </c>
      <c r="D47" s="38">
        <v>6.6517463840700941</v>
      </c>
      <c r="E47" s="38">
        <v>7.5246669707622473</v>
      </c>
      <c r="F47" s="38">
        <v>6.1597734290311745</v>
      </c>
      <c r="G47" s="38">
        <v>5.5532082496859791</v>
      </c>
      <c r="H47" s="38">
        <v>5.372224085369588</v>
      </c>
      <c r="I47" s="38">
        <v>5.2506363963474758</v>
      </c>
      <c r="J47" s="38">
        <v>4.6990740740740744</v>
      </c>
      <c r="K47" s="38">
        <v>3.8605137395459974</v>
      </c>
      <c r="L47" s="38">
        <v>3.3004778972520907</v>
      </c>
      <c r="M47" s="38">
        <v>3.1520061728395059</v>
      </c>
    </row>
    <row r="48" spans="1:13" x14ac:dyDescent="0.2">
      <c r="A48" s="21">
        <v>1965</v>
      </c>
      <c r="B48" s="38">
        <v>2.5948327359617682</v>
      </c>
      <c r="C48" s="38">
        <v>2.6619442453205897</v>
      </c>
      <c r="D48" s="38">
        <v>2.6995068976503385</v>
      </c>
      <c r="E48" s="38">
        <v>4.2446090590203109</v>
      </c>
      <c r="F48" s="38">
        <v>5.6770407865718475</v>
      </c>
      <c r="G48" s="38">
        <v>5.1771425217470917</v>
      </c>
      <c r="H48" s="38">
        <v>4.6274925038720305</v>
      </c>
      <c r="I48" s="38">
        <v>4.37881414979441</v>
      </c>
      <c r="J48" s="38">
        <v>3.9429012345679011</v>
      </c>
      <c r="K48" s="38">
        <v>3.2706093189964158</v>
      </c>
      <c r="L48" s="38">
        <v>2.8300477897252092</v>
      </c>
      <c r="M48" s="38">
        <v>2.6543209876543208</v>
      </c>
    </row>
    <row r="49" spans="1:13" x14ac:dyDescent="0.2">
      <c r="A49" s="21">
        <v>1966</v>
      </c>
      <c r="B49" s="38">
        <v>2.6872345679012346</v>
      </c>
      <c r="C49" s="38">
        <v>2.7591896296296294</v>
      </c>
      <c r="D49" s="38">
        <v>3.0142640994026286</v>
      </c>
      <c r="E49" s="38">
        <v>4.5814056023321399</v>
      </c>
      <c r="F49" s="38">
        <v>15.82989433758587</v>
      </c>
      <c r="G49" s="38">
        <v>11.074141919513231</v>
      </c>
      <c r="H49" s="38">
        <v>9.8100519894471585</v>
      </c>
      <c r="I49" s="38">
        <v>9.5848374845407189</v>
      </c>
      <c r="J49" s="38">
        <v>8.379629629629628</v>
      </c>
      <c r="K49" s="38">
        <v>6.2985364396654724</v>
      </c>
      <c r="L49" s="38">
        <v>5.275537634408602</v>
      </c>
      <c r="M49" s="38">
        <v>4.3479938271604937</v>
      </c>
    </row>
    <row r="50" spans="1:13" x14ac:dyDescent="0.2">
      <c r="A50" s="21">
        <v>1967</v>
      </c>
      <c r="B50" s="38">
        <v>3.7746415770609314</v>
      </c>
      <c r="C50" s="38">
        <v>4.0138558343289521</v>
      </c>
      <c r="D50" s="38">
        <v>4.1228199203504579</v>
      </c>
      <c r="E50" s="38">
        <v>4.0534507316606927</v>
      </c>
      <c r="F50" s="38">
        <v>4.123047141657965</v>
      </c>
      <c r="G50" s="38">
        <v>4.1767247632922668</v>
      </c>
      <c r="H50" s="38">
        <v>4.2761547771413007</v>
      </c>
      <c r="I50" s="38">
        <v>4.3068543048927657</v>
      </c>
      <c r="J50" s="38">
        <v>4.3179365643975727</v>
      </c>
      <c r="K50" s="38">
        <v>4.1816009557945035</v>
      </c>
      <c r="L50" s="38">
        <v>3.4348864994026278</v>
      </c>
      <c r="M50" s="38">
        <v>2.7932098765432101</v>
      </c>
    </row>
    <row r="51" spans="1:13" x14ac:dyDescent="0.2">
      <c r="A51" s="21">
        <v>1968</v>
      </c>
      <c r="B51" s="38">
        <v>2.3073476702508957</v>
      </c>
      <c r="C51" s="38">
        <v>2.6146837913181997</v>
      </c>
      <c r="D51" s="38">
        <v>3.9610627877339724</v>
      </c>
      <c r="E51" s="38">
        <v>4.6661148998805277</v>
      </c>
      <c r="F51" s="38">
        <v>4.6407872702950508</v>
      </c>
      <c r="G51" s="38">
        <v>9.6181948676722087</v>
      </c>
      <c r="H51" s="38">
        <v>8.3766701792974558</v>
      </c>
      <c r="I51" s="38">
        <v>6.6921547460801598</v>
      </c>
      <c r="J51" s="38">
        <v>6.4430555733616046</v>
      </c>
      <c r="K51" s="38">
        <v>5.4659498207885298</v>
      </c>
      <c r="L51" s="38">
        <v>4.6258960573476697</v>
      </c>
      <c r="M51" s="38">
        <v>4.0779320987654319</v>
      </c>
    </row>
    <row r="52" spans="1:13" x14ac:dyDescent="0.2">
      <c r="A52" s="21">
        <v>1969</v>
      </c>
      <c r="B52" s="38">
        <v>4.2766294305057748</v>
      </c>
      <c r="C52" s="38">
        <v>4.4271524651533252</v>
      </c>
      <c r="D52" s="38">
        <v>4.7514222008761449</v>
      </c>
      <c r="E52" s="38">
        <v>4.7674107130800483</v>
      </c>
      <c r="F52" s="38">
        <v>4.8363816596110327</v>
      </c>
      <c r="G52" s="38">
        <v>4.7315288609526673</v>
      </c>
      <c r="H52" s="38">
        <v>4.4483024691358013</v>
      </c>
      <c r="I52" s="38">
        <v>3.7634408602150535</v>
      </c>
      <c r="J52" s="38">
        <v>3.4220679012345676</v>
      </c>
      <c r="K52" s="38">
        <v>3.0353942652329748</v>
      </c>
      <c r="L52" s="38">
        <v>2.5985663082437278</v>
      </c>
      <c r="M52" s="38">
        <v>2.191358024691358</v>
      </c>
    </row>
    <row r="53" spans="1:13" x14ac:dyDescent="0.2">
      <c r="A53" s="21">
        <v>1970</v>
      </c>
      <c r="B53" s="38">
        <v>2.0609318996415769</v>
      </c>
      <c r="C53" s="38">
        <v>2.113384707287933</v>
      </c>
      <c r="D53" s="38">
        <v>2.6011784707287933</v>
      </c>
      <c r="E53" s="38">
        <v>4.4276211765830347</v>
      </c>
      <c r="F53" s="38">
        <v>4.9217183151193584</v>
      </c>
      <c r="G53" s="38">
        <v>4.0203217175099857</v>
      </c>
      <c r="H53" s="38">
        <v>4.2072137472564197</v>
      </c>
      <c r="I53" s="38">
        <v>4.2845894745465696</v>
      </c>
      <c r="J53" s="38">
        <v>4.1951903639040138</v>
      </c>
      <c r="K53" s="38">
        <v>4.0567602881770046</v>
      </c>
      <c r="L53" s="38">
        <v>3.5356929510155322</v>
      </c>
      <c r="M53" s="38">
        <v>3.0594135802469129</v>
      </c>
    </row>
    <row r="54" spans="1:13" x14ac:dyDescent="0.2">
      <c r="A54" s="21">
        <v>1971</v>
      </c>
      <c r="B54" s="38">
        <v>3.1727273994424525</v>
      </c>
      <c r="C54" s="38">
        <v>3.6393889924332932</v>
      </c>
      <c r="D54" s="38">
        <v>3.8766744442851451</v>
      </c>
      <c r="E54" s="38">
        <v>16.716123595546009</v>
      </c>
      <c r="F54" s="38">
        <v>22.838499945641544</v>
      </c>
      <c r="G54" s="38">
        <v>22.160822118865042</v>
      </c>
      <c r="H54" s="38">
        <v>18.415291663421471</v>
      </c>
      <c r="I54" s="38">
        <v>11.428464755077655</v>
      </c>
      <c r="J54" s="38">
        <v>8.4066358024691343</v>
      </c>
      <c r="K54" s="38">
        <v>6.3284050179211464</v>
      </c>
      <c r="L54" s="38">
        <v>5.3875448028673834</v>
      </c>
      <c r="M54" s="38">
        <v>4.6103395061728385</v>
      </c>
    </row>
    <row r="55" spans="1:13" x14ac:dyDescent="0.2">
      <c r="A55" s="21">
        <v>1972</v>
      </c>
      <c r="B55" s="38">
        <v>4.5138888888888884</v>
      </c>
      <c r="C55" s="38">
        <v>4.6349259259259252</v>
      </c>
      <c r="D55" s="38">
        <v>4.6295133572281957</v>
      </c>
      <c r="E55" s="38">
        <v>4.6414594657108719</v>
      </c>
      <c r="F55" s="38">
        <v>4.8129754138499692</v>
      </c>
      <c r="G55" s="38">
        <v>4.8645523573725189</v>
      </c>
      <c r="H55" s="38">
        <v>5.0490240265184783</v>
      </c>
      <c r="I55" s="38">
        <v>5.0117249531518846</v>
      </c>
      <c r="J55" s="38">
        <v>4.8803977312105964</v>
      </c>
      <c r="K55" s="38">
        <v>4.1517323775388286</v>
      </c>
      <c r="L55" s="38">
        <v>3.6178315412186373</v>
      </c>
      <c r="M55" s="38">
        <v>3.9540055754679408</v>
      </c>
    </row>
    <row r="56" spans="1:13" x14ac:dyDescent="0.2">
      <c r="A56" s="21">
        <v>1973</v>
      </c>
      <c r="B56" s="38">
        <v>4.1988957307845478</v>
      </c>
      <c r="C56" s="38">
        <v>4.5852087187574675</v>
      </c>
      <c r="D56" s="38">
        <v>5.9644521023847084</v>
      </c>
      <c r="E56" s="38">
        <v>12.069954066079049</v>
      </c>
      <c r="F56" s="38">
        <v>24.272070421150858</v>
      </c>
      <c r="G56" s="38">
        <v>19.582962485094825</v>
      </c>
      <c r="H56" s="38">
        <v>14.785545618506646</v>
      </c>
      <c r="I56" s="38">
        <v>10.103046594982079</v>
      </c>
      <c r="J56" s="38">
        <v>7.3842592592592586</v>
      </c>
      <c r="K56" s="38">
        <v>6.4516129032258061</v>
      </c>
      <c r="L56" s="38">
        <v>5.7160991636798082</v>
      </c>
      <c r="M56" s="38">
        <v>5.7789466348068492</v>
      </c>
    </row>
    <row r="57" spans="1:13" x14ac:dyDescent="0.2">
      <c r="A57" s="21">
        <v>1974</v>
      </c>
      <c r="B57" s="38">
        <v>5.3016726403823178</v>
      </c>
      <c r="C57" s="38">
        <v>5.6052242134607724</v>
      </c>
      <c r="D57" s="38">
        <v>6.0091582158502597</v>
      </c>
      <c r="E57" s="38">
        <v>7.9558110031063336</v>
      </c>
      <c r="F57" s="38">
        <v>12.928261469696963</v>
      </c>
      <c r="G57" s="38">
        <v>12.768311734310192</v>
      </c>
      <c r="H57" s="38">
        <v>10.251254294806362</v>
      </c>
      <c r="I57" s="38">
        <v>9.1061827956989259</v>
      </c>
      <c r="J57" s="38">
        <v>7.6967592592592586</v>
      </c>
      <c r="K57" s="38">
        <v>6.0633213859020314</v>
      </c>
      <c r="L57" s="38">
        <v>5.1000597371565108</v>
      </c>
      <c r="M57" s="38">
        <v>4.3634259259259256</v>
      </c>
    </row>
    <row r="58" spans="1:13" x14ac:dyDescent="0.2">
      <c r="A58" s="21">
        <v>1975</v>
      </c>
      <c r="B58" s="38">
        <v>3.479689366786141</v>
      </c>
      <c r="C58" s="38">
        <v>3.0748456790123457</v>
      </c>
      <c r="D58" s="38">
        <v>6.177541417761848</v>
      </c>
      <c r="E58" s="38">
        <v>11.34014704898447</v>
      </c>
      <c r="F58" s="38">
        <v>15.050979373430181</v>
      </c>
      <c r="G58" s="38">
        <v>16.239024782077415</v>
      </c>
      <c r="H58" s="38">
        <v>14.70391580194525</v>
      </c>
      <c r="I58" s="38">
        <v>12.084092901448484</v>
      </c>
      <c r="J58" s="38">
        <v>10.632716049382715</v>
      </c>
      <c r="K58" s="38">
        <v>7.5156810035842287</v>
      </c>
      <c r="L58" s="38">
        <v>5.9886499402628424</v>
      </c>
      <c r="M58" s="38">
        <v>4.9537037037037042</v>
      </c>
    </row>
    <row r="59" spans="1:13" x14ac:dyDescent="0.2">
      <c r="A59" s="21">
        <v>1976</v>
      </c>
      <c r="B59" s="38">
        <v>4.2749402628434892</v>
      </c>
      <c r="C59" s="38">
        <v>4.6703998407009166</v>
      </c>
      <c r="D59" s="38">
        <v>4.8400428275587419</v>
      </c>
      <c r="E59" s="38">
        <v>7.920252345041817</v>
      </c>
      <c r="F59" s="38">
        <v>11.611777752027834</v>
      </c>
      <c r="G59" s="38">
        <v>12.511535398250842</v>
      </c>
      <c r="H59" s="38">
        <v>12.42996765018222</v>
      </c>
      <c r="I59" s="38">
        <v>10.399221751821285</v>
      </c>
      <c r="J59" s="38">
        <v>8.163580246913579</v>
      </c>
      <c r="K59" s="38">
        <v>6.1305256869773004</v>
      </c>
      <c r="L59" s="38">
        <v>5.1784647550776581</v>
      </c>
      <c r="M59" s="38">
        <v>5.2250438072481078</v>
      </c>
    </row>
    <row r="60" spans="1:13" x14ac:dyDescent="0.2">
      <c r="A60" s="21">
        <v>1977</v>
      </c>
      <c r="B60" s="38">
        <v>4.9581839904420537</v>
      </c>
      <c r="C60" s="38">
        <v>4.8996913580246915</v>
      </c>
      <c r="D60" s="38">
        <v>5.772877339705297</v>
      </c>
      <c r="E60" s="38">
        <v>13.527314695340507</v>
      </c>
      <c r="F60" s="38">
        <v>16.479212031507387</v>
      </c>
      <c r="G60" s="38">
        <v>13.989779226545714</v>
      </c>
      <c r="H60" s="38">
        <v>13.166554843624866</v>
      </c>
      <c r="I60" s="38">
        <v>9.4758064516129039</v>
      </c>
      <c r="J60" s="38">
        <v>6.7438271604938267</v>
      </c>
      <c r="K60" s="38">
        <v>5.4958183990442055</v>
      </c>
      <c r="L60" s="38">
        <v>4.6706989247311821</v>
      </c>
      <c r="M60" s="38">
        <v>4.1010802469135799</v>
      </c>
    </row>
    <row r="61" spans="1:13" x14ac:dyDescent="0.2">
      <c r="A61" s="21">
        <v>1978</v>
      </c>
      <c r="B61" s="38">
        <v>3.5879629629629624</v>
      </c>
      <c r="C61" s="38">
        <v>3.9606296296296293</v>
      </c>
      <c r="D61" s="38">
        <v>4.1951291756272395</v>
      </c>
      <c r="E61" s="38">
        <v>4.4517027421744322</v>
      </c>
      <c r="F61" s="38">
        <v>4.7776125455989673</v>
      </c>
      <c r="G61" s="38">
        <v>4.7364073893095249</v>
      </c>
      <c r="H61" s="38">
        <v>4.8699582621959259</v>
      </c>
      <c r="I61" s="38">
        <v>4.80153747053724</v>
      </c>
      <c r="J61" s="38">
        <v>4.701189233364496</v>
      </c>
      <c r="K61" s="38">
        <v>4.1704002389486252</v>
      </c>
      <c r="L61" s="38">
        <v>4.2603046594982068</v>
      </c>
      <c r="M61" s="38">
        <v>4.254536439665471</v>
      </c>
    </row>
    <row r="62" spans="1:13" x14ac:dyDescent="0.2">
      <c r="A62" s="21">
        <v>1979</v>
      </c>
      <c r="B62" s="38">
        <v>4.2922468578255666</v>
      </c>
      <c r="C62" s="38">
        <v>4.4921659042612498</v>
      </c>
      <c r="D62" s="38">
        <v>4.9890463728299483</v>
      </c>
      <c r="E62" s="38">
        <v>6.3638274091951264</v>
      </c>
      <c r="F62" s="38">
        <v>19.496887681262848</v>
      </c>
      <c r="G62" s="38">
        <v>14.795226508815311</v>
      </c>
      <c r="H62" s="38">
        <v>11.044113585459911</v>
      </c>
      <c r="I62" s="38">
        <v>7.1460573476702507</v>
      </c>
      <c r="J62" s="38">
        <v>5.9297839506172831</v>
      </c>
      <c r="K62" s="38">
        <v>4.8573775388291507</v>
      </c>
      <c r="L62" s="38">
        <v>4.4130824372759854</v>
      </c>
      <c r="M62" s="38">
        <v>4.4975583432895254</v>
      </c>
    </row>
    <row r="63" spans="1:13" x14ac:dyDescent="0.2">
      <c r="A63" s="21">
        <v>1980</v>
      </c>
      <c r="B63" s="38">
        <v>4.5138899800876144</v>
      </c>
      <c r="C63" s="38">
        <v>6.0417903745121482</v>
      </c>
      <c r="D63" s="38">
        <v>6.6454959001131044</v>
      </c>
      <c r="E63" s="38">
        <v>21.483923375936541</v>
      </c>
      <c r="F63" s="38">
        <v>23.31518982191642</v>
      </c>
      <c r="G63" s="38">
        <v>17.847496958213704</v>
      </c>
      <c r="H63" s="38">
        <v>15.225399150773246</v>
      </c>
      <c r="I63" s="38">
        <v>8.7813620071684593</v>
      </c>
      <c r="J63" s="38">
        <v>6.9907407407407414</v>
      </c>
      <c r="K63" s="38">
        <v>5.6339605734767026</v>
      </c>
      <c r="L63" s="38">
        <v>5.1560633213859024</v>
      </c>
      <c r="M63" s="38">
        <v>4.7646604938271597</v>
      </c>
    </row>
    <row r="64" spans="1:13" x14ac:dyDescent="0.2">
      <c r="A64" s="21">
        <v>1981</v>
      </c>
      <c r="B64" s="38">
        <v>4.3570788530465947</v>
      </c>
      <c r="C64" s="38">
        <v>4.5602114695340497</v>
      </c>
      <c r="D64" s="38">
        <v>4.7347420788530465</v>
      </c>
      <c r="E64" s="38">
        <v>4.8356809500597375</v>
      </c>
      <c r="F64" s="38">
        <v>4.8672318789196138</v>
      </c>
      <c r="G64" s="38">
        <v>4.6482974910394264</v>
      </c>
      <c r="H64" s="38">
        <v>4.6690868180007961</v>
      </c>
      <c r="I64" s="38">
        <v>4.6910123138191953</v>
      </c>
      <c r="J64" s="38">
        <v>4.3711419753086416</v>
      </c>
      <c r="K64" s="38">
        <v>3.5095579450418164</v>
      </c>
      <c r="L64" s="38">
        <v>2.9495221027479093</v>
      </c>
      <c r="M64" s="38">
        <v>2.5462962962962963</v>
      </c>
    </row>
    <row r="65" spans="1:13" x14ac:dyDescent="0.2">
      <c r="A65" s="21">
        <v>1982</v>
      </c>
      <c r="B65" s="38">
        <v>2.4977598566308243</v>
      </c>
      <c r="C65" s="38">
        <v>2.5554014336917561</v>
      </c>
      <c r="D65" s="38">
        <v>2.6658185902031066</v>
      </c>
      <c r="E65" s="38">
        <v>2.7273817844683395</v>
      </c>
      <c r="F65" s="38">
        <v>2.7257204585966317</v>
      </c>
      <c r="G65" s="38">
        <v>2.7926558402506516</v>
      </c>
      <c r="H65" s="38">
        <v>2.8539539873654363</v>
      </c>
      <c r="I65" s="38">
        <v>2.7770552862539333</v>
      </c>
      <c r="J65" s="38">
        <v>2.6658950617283952</v>
      </c>
      <c r="K65" s="38">
        <v>2.2662783751493429</v>
      </c>
      <c r="L65" s="38">
        <v>2.2703882915173237</v>
      </c>
      <c r="M65" s="38">
        <v>2.0794753086419751</v>
      </c>
    </row>
    <row r="66" spans="1:13" x14ac:dyDescent="0.2">
      <c r="A66" s="21">
        <v>1983</v>
      </c>
      <c r="B66" s="38">
        <v>2.1005557546794105</v>
      </c>
      <c r="C66" s="38">
        <v>2.4855625965750696</v>
      </c>
      <c r="D66" s="38">
        <v>2.5590484957387498</v>
      </c>
      <c r="E66" s="38">
        <v>2.5473854806403828</v>
      </c>
      <c r="F66" s="38">
        <v>2.5986823516210458</v>
      </c>
      <c r="G66" s="38">
        <v>2.9448270422042837</v>
      </c>
      <c r="H66" s="38">
        <v>3.2101590102970761</v>
      </c>
      <c r="I66" s="38">
        <v>3.1677773412432177</v>
      </c>
      <c r="J66" s="38">
        <v>3.0821156303095387</v>
      </c>
      <c r="K66" s="38">
        <v>3.2830524308239593</v>
      </c>
      <c r="L66" s="38">
        <v>3.4235463431489457</v>
      </c>
      <c r="M66" s="38">
        <v>3.3730656602712559</v>
      </c>
    </row>
    <row r="67" spans="1:13" x14ac:dyDescent="0.2">
      <c r="A67" s="21">
        <v>1984</v>
      </c>
      <c r="B67" s="38">
        <v>3.6780468570384226</v>
      </c>
      <c r="C67" s="38">
        <v>4.1875498334139944</v>
      </c>
      <c r="D67" s="38">
        <v>4.1854450921682353</v>
      </c>
      <c r="E67" s="38">
        <v>4.701061936032283</v>
      </c>
      <c r="F67" s="38">
        <v>6.7445602014463226</v>
      </c>
      <c r="G67" s="38">
        <v>6.6410710235298289</v>
      </c>
      <c r="H67" s="38">
        <v>5.9448742200239204</v>
      </c>
      <c r="I67" s="38">
        <v>5.6980563519796341</v>
      </c>
      <c r="J67" s="38">
        <v>5.7317290799793019</v>
      </c>
      <c r="K67" s="38">
        <v>5.6312412787872983</v>
      </c>
      <c r="L67" s="38">
        <v>4.7341696535244919</v>
      </c>
      <c r="M67" s="38">
        <v>4.6296296296296298</v>
      </c>
    </row>
    <row r="68" spans="1:13" x14ac:dyDescent="0.2">
      <c r="A68" s="21">
        <v>1985</v>
      </c>
      <c r="B68" s="38">
        <v>4.6722700119474316</v>
      </c>
      <c r="C68" s="38">
        <v>4.375</v>
      </c>
      <c r="D68" s="38">
        <v>4.4239080047789727</v>
      </c>
      <c r="E68" s="38">
        <v>4.537889557945042</v>
      </c>
      <c r="F68" s="38">
        <v>4.886892102946681</v>
      </c>
      <c r="G68" s="38">
        <v>4.8689012202159843</v>
      </c>
      <c r="H68" s="38">
        <v>6.5954195640795881</v>
      </c>
      <c r="I68" s="38">
        <v>6.8613807584180364</v>
      </c>
      <c r="J68" s="38">
        <v>6.0961521310283473</v>
      </c>
      <c r="K68" s="38">
        <v>5.5182198327359604</v>
      </c>
      <c r="L68" s="38">
        <v>4.7229689366786145</v>
      </c>
      <c r="M68" s="38">
        <v>4.0856481481481479</v>
      </c>
    </row>
    <row r="69" spans="1:13" x14ac:dyDescent="0.2">
      <c r="A69" s="21">
        <v>1986</v>
      </c>
      <c r="B69" s="38">
        <v>3.7933094384707284</v>
      </c>
      <c r="C69" s="38">
        <v>3.9630661091198722</v>
      </c>
      <c r="D69" s="38">
        <v>4.3198096933492627</v>
      </c>
      <c r="E69" s="38">
        <v>4.5031343904420549</v>
      </c>
      <c r="F69" s="38">
        <v>5.6975636293875525</v>
      </c>
      <c r="G69" s="38">
        <v>6.1240243284154321</v>
      </c>
      <c r="H69" s="38">
        <v>5.5477973258084843</v>
      </c>
      <c r="I69" s="38">
        <v>5.2677030353249297</v>
      </c>
      <c r="J69" s="38">
        <v>5.1466049382716053</v>
      </c>
      <c r="K69" s="38">
        <v>4.1405316606929503</v>
      </c>
      <c r="L69" s="38">
        <v>3.7933094384707284</v>
      </c>
      <c r="M69" s="38">
        <v>3.8866216646754279</v>
      </c>
    </row>
    <row r="70" spans="1:13" x14ac:dyDescent="0.2">
      <c r="A70" s="21">
        <v>1987</v>
      </c>
      <c r="B70" s="38">
        <v>3.8906810911987253</v>
      </c>
      <c r="C70" s="38">
        <v>3.9546994070888091</v>
      </c>
      <c r="D70" s="38">
        <v>6.2332477908211867</v>
      </c>
      <c r="E70" s="38">
        <v>6.0130098744093665</v>
      </c>
      <c r="F70" s="38">
        <v>12.963205479475285</v>
      </c>
      <c r="G70" s="38">
        <v>14.983800974361472</v>
      </c>
      <c r="H70" s="38">
        <v>12.225415482579372</v>
      </c>
      <c r="I70" s="38">
        <v>10.173984468339308</v>
      </c>
      <c r="J70" s="38">
        <v>8.028549382716049</v>
      </c>
      <c r="K70" s="38">
        <v>7.3812724014336917</v>
      </c>
      <c r="L70" s="38">
        <v>6.1379928315412187</v>
      </c>
      <c r="M70" s="38">
        <v>5.6635802469135799</v>
      </c>
    </row>
    <row r="71" spans="1:13" x14ac:dyDescent="0.2">
      <c r="A71" s="21">
        <v>1988</v>
      </c>
      <c r="B71" s="38">
        <v>5.8942835523695738</v>
      </c>
      <c r="C71" s="38">
        <v>5.9486269056152921</v>
      </c>
      <c r="D71" s="38">
        <v>5.861379559378733</v>
      </c>
      <c r="E71" s="38">
        <v>5.876727244387097</v>
      </c>
      <c r="F71" s="38">
        <v>6.4478657438737272</v>
      </c>
      <c r="G71" s="38">
        <v>6.5524831237190142</v>
      </c>
      <c r="H71" s="38">
        <v>6.327211357511791</v>
      </c>
      <c r="I71" s="38">
        <v>5.5182198327359604</v>
      </c>
      <c r="J71" s="38">
        <v>5.127314814814814</v>
      </c>
      <c r="K71" s="38">
        <v>4.435483870967742</v>
      </c>
      <c r="L71" s="38">
        <v>3.7709080047789723</v>
      </c>
      <c r="M71" s="38">
        <v>3.0941358024691352</v>
      </c>
    </row>
    <row r="72" spans="1:13" x14ac:dyDescent="0.2">
      <c r="A72" s="21">
        <v>1989</v>
      </c>
      <c r="B72" s="38">
        <v>3.107630027877339</v>
      </c>
      <c r="C72" s="38">
        <v>4.2701977857427318</v>
      </c>
      <c r="D72" s="38">
        <v>4.708222809398646</v>
      </c>
      <c r="E72" s="38">
        <v>5.3110766927216257</v>
      </c>
      <c r="F72" s="38">
        <v>5.9067027932389369</v>
      </c>
      <c r="G72" s="38">
        <v>5.8908575994315839</v>
      </c>
      <c r="H72" s="38">
        <v>5.6408537215793704</v>
      </c>
      <c r="I72" s="38">
        <v>5.4511104528436345</v>
      </c>
      <c r="J72" s="38">
        <v>5.329467866669356</v>
      </c>
      <c r="K72" s="38">
        <v>4.6146953405017914</v>
      </c>
      <c r="L72" s="38">
        <v>3.9650537634408596</v>
      </c>
      <c r="M72" s="38">
        <v>3.2445987654320989</v>
      </c>
    </row>
    <row r="73" spans="1:13" x14ac:dyDescent="0.2">
      <c r="A73" s="21">
        <v>1990</v>
      </c>
      <c r="B73" s="38">
        <v>3.225806451612903</v>
      </c>
      <c r="C73" s="38">
        <v>3.417379928315412</v>
      </c>
      <c r="D73" s="38">
        <v>4.1754463799283155</v>
      </c>
      <c r="E73" s="38">
        <v>6.6975145462365617</v>
      </c>
      <c r="F73" s="38">
        <v>7.1714354718780342</v>
      </c>
      <c r="G73" s="38">
        <v>7.9807637562625509</v>
      </c>
      <c r="H73" s="38">
        <v>8.1680457508149171</v>
      </c>
      <c r="I73" s="38">
        <v>6.9770903485003615</v>
      </c>
      <c r="J73" s="38">
        <v>6.7887323418881049</v>
      </c>
      <c r="K73" s="38">
        <v>5.9214456391875734</v>
      </c>
      <c r="L73" s="38">
        <v>4.8835125448028673</v>
      </c>
      <c r="M73" s="38">
        <v>4.2631172839506171</v>
      </c>
    </row>
    <row r="74" spans="1:13" x14ac:dyDescent="0.2">
      <c r="A74" s="21">
        <v>1991</v>
      </c>
      <c r="B74" s="38">
        <v>3.4274193548387095</v>
      </c>
      <c r="C74" s="38">
        <v>3.4633126244524095</v>
      </c>
      <c r="D74" s="38">
        <v>3.4621046913580247</v>
      </c>
      <c r="E74" s="38">
        <v>3.2519414575866192</v>
      </c>
      <c r="F74" s="38">
        <v>3.1219272369714846</v>
      </c>
      <c r="G74" s="38">
        <v>3.1428996310041128</v>
      </c>
      <c r="H74" s="38">
        <v>3.161052224019623</v>
      </c>
      <c r="I74" s="38">
        <v>2.5948327359617682</v>
      </c>
      <c r="J74" s="38">
        <v>2.1334876543209877</v>
      </c>
      <c r="K74" s="38">
        <v>1.795848267622461</v>
      </c>
      <c r="L74" s="38">
        <v>1.5830346475507766</v>
      </c>
      <c r="M74" s="38">
        <v>1.3850308641975306</v>
      </c>
    </row>
    <row r="75" spans="1:13" x14ac:dyDescent="0.2">
      <c r="A75" s="21">
        <v>1992</v>
      </c>
      <c r="B75" s="38">
        <v>1.2246117084826762</v>
      </c>
      <c r="C75" s="38">
        <v>1.239253285543608</v>
      </c>
      <c r="D75" s="38">
        <v>2.7874818399044212</v>
      </c>
      <c r="E75" s="38">
        <v>2.5601940358422954</v>
      </c>
      <c r="F75" s="38">
        <v>2.2879953015916525</v>
      </c>
      <c r="G75" s="38">
        <v>2.5040551302592116</v>
      </c>
      <c r="H75" s="38">
        <v>2.664017576582097</v>
      </c>
      <c r="I75" s="38">
        <v>2.582035527441553</v>
      </c>
      <c r="J75" s="38">
        <v>2.5432746161009598</v>
      </c>
      <c r="K75" s="38">
        <v>2.519571907044337</v>
      </c>
      <c r="L75" s="38">
        <v>2.500133116784069</v>
      </c>
      <c r="M75" s="38">
        <v>2.4752345224990067</v>
      </c>
    </row>
    <row r="76" spans="1:13" x14ac:dyDescent="0.2">
      <c r="A76" s="21">
        <v>1993</v>
      </c>
      <c r="B76" s="38">
        <v>2.1953405017921148</v>
      </c>
      <c r="C76" s="38">
        <v>2.6327554759060137</v>
      </c>
      <c r="D76" s="38">
        <v>3.3335059896455599</v>
      </c>
      <c r="E76" s="38">
        <v>3.3809542805256871</v>
      </c>
      <c r="F76" s="38">
        <v>3.456599849167846</v>
      </c>
      <c r="G76" s="38">
        <v>3.5153718349433634</v>
      </c>
      <c r="H76" s="38">
        <v>3.5939588731346372</v>
      </c>
      <c r="I76" s="38">
        <v>3.4989197535736487</v>
      </c>
      <c r="J76" s="38">
        <v>3.4204528081140957</v>
      </c>
      <c r="K76" s="38">
        <v>3.0951314217443247</v>
      </c>
      <c r="L76" s="38">
        <v>2.7105734767025087</v>
      </c>
      <c r="M76" s="38">
        <v>2.3225308641975309</v>
      </c>
    </row>
    <row r="77" spans="1:13" x14ac:dyDescent="0.2">
      <c r="A77" s="21">
        <v>1994</v>
      </c>
      <c r="B77" s="38">
        <v>2.3553759458383112</v>
      </c>
      <c r="C77" s="38">
        <v>2.4204810991636796</v>
      </c>
      <c r="D77" s="38">
        <v>2.5964055827956987</v>
      </c>
      <c r="E77" s="38">
        <v>2.955739323641577</v>
      </c>
      <c r="F77" s="38">
        <v>3.5521905533941309</v>
      </c>
      <c r="G77" s="38">
        <v>3.8989485767897092</v>
      </c>
      <c r="H77" s="38">
        <v>4.1473438794369581</v>
      </c>
      <c r="I77" s="38">
        <v>4.1127460223080661</v>
      </c>
      <c r="J77" s="38">
        <v>3.9754496421883445</v>
      </c>
      <c r="K77" s="38">
        <v>3.8506170408098512</v>
      </c>
      <c r="L77" s="38">
        <v>3.7839639242909575</v>
      </c>
      <c r="M77" s="38">
        <v>3.3333333333333335</v>
      </c>
    </row>
    <row r="78" spans="1:13" x14ac:dyDescent="0.2">
      <c r="A78" s="21">
        <v>1995</v>
      </c>
      <c r="B78" s="38">
        <v>2.8487156511350058</v>
      </c>
      <c r="C78" s="38">
        <v>3.7127570688968543</v>
      </c>
      <c r="D78" s="38">
        <v>4.7190564237355641</v>
      </c>
      <c r="E78" s="38">
        <v>8.7324566518518552</v>
      </c>
      <c r="F78" s="38">
        <v>35.025530320944483</v>
      </c>
      <c r="G78" s="38">
        <v>27.100830356560408</v>
      </c>
      <c r="H78" s="38">
        <v>17.7113307942295</v>
      </c>
      <c r="I78" s="38">
        <v>12.234916367980885</v>
      </c>
      <c r="J78" s="38">
        <v>11.331018518518517</v>
      </c>
      <c r="K78" s="38">
        <v>8.8448327359617682</v>
      </c>
      <c r="L78" s="38">
        <v>8.8463739545997608</v>
      </c>
      <c r="M78" s="38">
        <v>7.0563271604938258</v>
      </c>
    </row>
    <row r="79" spans="1:13" x14ac:dyDescent="0.2">
      <c r="A79" s="21">
        <v>1996</v>
      </c>
      <c r="B79" s="38">
        <v>6.1417264038231778</v>
      </c>
      <c r="C79" s="38">
        <v>6.2856248506571086</v>
      </c>
      <c r="D79" s="38">
        <v>6.9340260215053764</v>
      </c>
      <c r="E79" s="38">
        <v>10.823660201672638</v>
      </c>
      <c r="F79" s="38">
        <v>11.952335155189985</v>
      </c>
      <c r="G79" s="38">
        <v>13.466947260660209</v>
      </c>
      <c r="H79" s="38">
        <v>13.584873113762278</v>
      </c>
      <c r="I79" s="38">
        <v>10.63321385902031</v>
      </c>
      <c r="J79" s="38">
        <v>7.4729938271604937</v>
      </c>
      <c r="K79" s="38">
        <v>5.9923835125448024</v>
      </c>
      <c r="L79" s="38">
        <v>5.0813918757467134</v>
      </c>
      <c r="M79" s="38">
        <v>5.1259330943847061</v>
      </c>
    </row>
    <row r="80" spans="1:13" x14ac:dyDescent="0.2">
      <c r="A80" s="21">
        <v>1997</v>
      </c>
      <c r="B80" s="38">
        <v>5.1994160812425321</v>
      </c>
      <c r="C80" s="38">
        <v>5.5530961484667456</v>
      </c>
      <c r="D80" s="38">
        <v>5.3947586426316203</v>
      </c>
      <c r="E80" s="38">
        <v>7.1522359193875271</v>
      </c>
      <c r="F80" s="38">
        <v>7.8295322049029732</v>
      </c>
      <c r="G80" s="38">
        <v>6.5365040129946914</v>
      </c>
      <c r="H80" s="38">
        <v>5.5787037037037042</v>
      </c>
      <c r="I80" s="38">
        <v>4.4280167264038228</v>
      </c>
      <c r="J80" s="38">
        <v>3.6728395061728394</v>
      </c>
      <c r="K80" s="38">
        <v>3.5618279569892466</v>
      </c>
      <c r="L80" s="38">
        <v>3.3228793309438469</v>
      </c>
      <c r="M80" s="38">
        <v>3.0902777777777777</v>
      </c>
    </row>
    <row r="81" spans="1:13" x14ac:dyDescent="0.2">
      <c r="A81" s="21">
        <v>1998</v>
      </c>
      <c r="B81" s="38">
        <v>3.1500256869772998</v>
      </c>
      <c r="C81" s="38">
        <v>3.4057255754679412</v>
      </c>
      <c r="D81" s="38">
        <v>6.8913928089207488</v>
      </c>
      <c r="E81" s="38">
        <v>9.7422006568984472</v>
      </c>
      <c r="F81" s="38">
        <v>11.249333292277605</v>
      </c>
      <c r="G81" s="38">
        <v>10.602052890456136</v>
      </c>
      <c r="H81" s="38">
        <v>10.546887142818775</v>
      </c>
      <c r="I81" s="38">
        <v>9.3375737837487964</v>
      </c>
      <c r="J81" s="38">
        <v>8.2908950617283956</v>
      </c>
      <c r="K81" s="38">
        <v>7.6388888888888884</v>
      </c>
      <c r="L81" s="38">
        <v>6.6345579450418155</v>
      </c>
      <c r="M81" s="38">
        <v>5.416666666666667</v>
      </c>
    </row>
    <row r="82" spans="1:13" x14ac:dyDescent="0.2">
      <c r="A82" s="21">
        <v>1999</v>
      </c>
      <c r="B82" s="38">
        <v>4.4429510155316603</v>
      </c>
      <c r="C82" s="38">
        <v>4.9278355236957383</v>
      </c>
      <c r="D82" s="38">
        <v>5.8355020708880918</v>
      </c>
      <c r="E82" s="38">
        <v>11.438222967741943</v>
      </c>
      <c r="F82" s="38">
        <v>91.399109005524565</v>
      </c>
      <c r="G82" s="38">
        <v>92.182461315670821</v>
      </c>
      <c r="H82" s="38">
        <v>58.194928693390466</v>
      </c>
      <c r="I82" s="38">
        <v>15.415919952210274</v>
      </c>
      <c r="J82" s="38">
        <v>11.05324074074074</v>
      </c>
      <c r="K82" s="38">
        <v>9.7147550776583014</v>
      </c>
      <c r="L82" s="38">
        <v>7.2095280764635596</v>
      </c>
      <c r="M82" s="38">
        <v>6.4043209876543212</v>
      </c>
    </row>
    <row r="83" spans="1:13" x14ac:dyDescent="0.2">
      <c r="A83" s="21">
        <v>2000</v>
      </c>
      <c r="B83" s="38">
        <v>6.1827956989247301</v>
      </c>
      <c r="C83" s="38">
        <v>6.4452652329749096</v>
      </c>
      <c r="D83" s="38">
        <v>6.5388590442054948</v>
      </c>
      <c r="E83" s="38">
        <v>6.4199390910394261</v>
      </c>
      <c r="F83" s="38">
        <v>12.456986961470228</v>
      </c>
      <c r="G83" s="38">
        <v>11.402350180804845</v>
      </c>
      <c r="H83" s="38">
        <v>9.4177101759621333</v>
      </c>
      <c r="I83" s="38">
        <v>7.2655316606929512</v>
      </c>
      <c r="J83" s="38">
        <v>6.1959876543209873</v>
      </c>
      <c r="K83" s="38">
        <v>5.1187275985663074</v>
      </c>
      <c r="L83" s="38">
        <v>4.3906810035842296</v>
      </c>
      <c r="M83" s="38">
        <v>3.657407407407407</v>
      </c>
    </row>
    <row r="84" spans="1:13" x14ac:dyDescent="0.2">
      <c r="A84" s="21">
        <v>2001</v>
      </c>
      <c r="B84" s="38">
        <v>3.6791899641577057</v>
      </c>
      <c r="C84" s="38">
        <v>7.5318065153325371</v>
      </c>
      <c r="D84" s="38">
        <v>7.6124785000398241</v>
      </c>
      <c r="E84" s="38">
        <v>6.6000104233596186</v>
      </c>
      <c r="F84" s="38">
        <v>6.4692065786754744</v>
      </c>
      <c r="G84" s="38">
        <v>6.123066856144435</v>
      </c>
      <c r="H84" s="38">
        <v>5.2777777777777777</v>
      </c>
      <c r="I84" s="38">
        <v>4.2525388291517334</v>
      </c>
      <c r="J84" s="38">
        <v>4.1165123456790118</v>
      </c>
      <c r="K84" s="38">
        <v>3.5767622461170849</v>
      </c>
      <c r="L84" s="38">
        <v>3.024193548387097</v>
      </c>
      <c r="M84" s="38">
        <v>2.6234567901234565</v>
      </c>
    </row>
    <row r="85" spans="1:13" x14ac:dyDescent="0.2">
      <c r="A85" s="21">
        <v>2002</v>
      </c>
      <c r="B85" s="38">
        <v>2.4193548387096775</v>
      </c>
      <c r="C85" s="38">
        <v>2.0023148148148149</v>
      </c>
      <c r="D85" s="38">
        <v>2.0350400238948625</v>
      </c>
      <c r="E85" s="38">
        <v>2.1264699641577063</v>
      </c>
      <c r="F85" s="38">
        <v>2.3083230189234625</v>
      </c>
      <c r="G85" s="38">
        <v>2.3254754070552011</v>
      </c>
      <c r="H85" s="38">
        <v>2.3134679399565856</v>
      </c>
      <c r="I85" s="38">
        <v>2.2366749411954387</v>
      </c>
      <c r="J85" s="38">
        <v>2.2283915357419657</v>
      </c>
      <c r="K85" s="38">
        <v>2.001194743130227</v>
      </c>
      <c r="L85" s="38">
        <v>1.668906810035842</v>
      </c>
      <c r="M85" s="38">
        <v>1.574074074074074</v>
      </c>
    </row>
    <row r="86" spans="1:13" x14ac:dyDescent="0.2">
      <c r="A86" s="21">
        <v>2003</v>
      </c>
      <c r="B86" s="38">
        <v>1.5830131421744325</v>
      </c>
      <c r="C86" s="38">
        <v>1.6495743369175626</v>
      </c>
      <c r="D86" s="38">
        <v>1.6656929166069294</v>
      </c>
      <c r="E86" s="38">
        <v>1.8193519382939067</v>
      </c>
      <c r="F86" s="38">
        <v>7.2578444999391607</v>
      </c>
      <c r="G86" s="38">
        <v>10.940390173743104</v>
      </c>
      <c r="H86" s="38">
        <v>9.2426985014807599</v>
      </c>
      <c r="I86" s="38">
        <v>7.4497980086537083</v>
      </c>
      <c r="J86" s="38">
        <v>6.8889279521068429</v>
      </c>
      <c r="K86" s="38">
        <v>5.5779569892473111</v>
      </c>
      <c r="L86" s="38">
        <v>4.9880525686977295</v>
      </c>
      <c r="M86" s="38">
        <v>4.4560185185185182</v>
      </c>
    </row>
    <row r="87" spans="1:13" x14ac:dyDescent="0.2">
      <c r="A87" s="21">
        <v>2004</v>
      </c>
      <c r="B87" s="38">
        <v>3.7074372759856633</v>
      </c>
      <c r="C87" s="38">
        <v>3.341049382716049</v>
      </c>
      <c r="D87" s="38">
        <v>3.5861716447630423</v>
      </c>
      <c r="E87" s="38">
        <v>3.9342898924731182</v>
      </c>
      <c r="F87" s="38">
        <v>4.0771070238969767</v>
      </c>
      <c r="G87" s="38">
        <v>4.0519813181306183</v>
      </c>
      <c r="H87" s="38">
        <v>4.0272146898578027</v>
      </c>
      <c r="I87" s="38">
        <v>3.9423001365127939</v>
      </c>
      <c r="J87" s="38">
        <v>3.6419753086419751</v>
      </c>
      <c r="K87" s="38">
        <v>2.9308542413381122</v>
      </c>
      <c r="L87" s="38">
        <v>2.452956989247312</v>
      </c>
      <c r="M87" s="38">
        <v>2.0717592592592591</v>
      </c>
    </row>
    <row r="88" spans="1:13" x14ac:dyDescent="0.2">
      <c r="A88" s="21">
        <v>2005</v>
      </c>
      <c r="B88" s="38">
        <v>1.6166367980884107</v>
      </c>
      <c r="C88" s="38">
        <v>1.6383851055356429</v>
      </c>
      <c r="D88" s="38">
        <v>1.7751834328952607</v>
      </c>
      <c r="E88" s="38">
        <v>5.3411952114695325</v>
      </c>
      <c r="F88" s="38">
        <v>9.7005725349082752</v>
      </c>
      <c r="G88" s="38">
        <v>10.064435741715492</v>
      </c>
      <c r="H88" s="38">
        <v>7.9293879815012751</v>
      </c>
      <c r="I88" s="38">
        <v>6.8790485833085278</v>
      </c>
      <c r="J88" s="38">
        <v>5.7638888888888884</v>
      </c>
      <c r="K88" s="38">
        <v>4.6557646356033455</v>
      </c>
      <c r="L88" s="38">
        <v>3.9613201911589009</v>
      </c>
      <c r="M88" s="38">
        <v>3.2793209876543212</v>
      </c>
    </row>
    <row r="89" spans="1:13" x14ac:dyDescent="0.2">
      <c r="A89" s="21">
        <v>2006</v>
      </c>
      <c r="B89" s="38">
        <v>2.4380227001194741</v>
      </c>
      <c r="C89" s="38">
        <v>3.0018347272003183</v>
      </c>
      <c r="D89" s="38">
        <v>3.9423200796495408</v>
      </c>
      <c r="E89" s="38">
        <v>3.7286535608124236</v>
      </c>
      <c r="F89" s="38">
        <v>3.4197935223542975</v>
      </c>
      <c r="G89" s="38">
        <v>3.2863708513578853</v>
      </c>
      <c r="H89" s="38">
        <v>3.3092222697926177</v>
      </c>
      <c r="I89" s="38">
        <v>3.0129928315412182</v>
      </c>
      <c r="J89" s="38">
        <v>2.3958333333333335</v>
      </c>
      <c r="K89" s="38">
        <v>2.0310633213859024</v>
      </c>
      <c r="L89" s="38">
        <v>1.7846475507765831</v>
      </c>
      <c r="M89" s="38">
        <v>1.6898148148148147</v>
      </c>
    </row>
    <row r="90" spans="1:13" x14ac:dyDescent="0.2">
      <c r="A90" s="21">
        <v>2007</v>
      </c>
      <c r="B90" s="38">
        <v>1.9114420549581839</v>
      </c>
      <c r="C90" s="38">
        <v>3.0029935324571877</v>
      </c>
      <c r="D90" s="38">
        <v>4.3134438827558732</v>
      </c>
      <c r="E90" s="38">
        <v>4.5095441202771802</v>
      </c>
      <c r="F90" s="38">
        <v>4.7757810209485907</v>
      </c>
      <c r="G90" s="38">
        <v>4.4211017958431942</v>
      </c>
      <c r="H90" s="38">
        <v>4.3284058721576137</v>
      </c>
      <c r="I90" s="38">
        <v>4.2142965189917394</v>
      </c>
      <c r="J90" s="38">
        <v>4.135464204229681</v>
      </c>
      <c r="K90" s="38">
        <v>3.6252986857825569</v>
      </c>
      <c r="L90" s="38">
        <v>3.1063321385902034</v>
      </c>
      <c r="M90" s="38">
        <v>2.6658950617283952</v>
      </c>
    </row>
    <row r="91" spans="1:13" x14ac:dyDescent="0.2">
      <c r="A91" s="21">
        <v>2008</v>
      </c>
      <c r="B91" s="38">
        <v>2.6545698924731185</v>
      </c>
      <c r="C91" s="38">
        <v>3.3536837913181996</v>
      </c>
      <c r="D91" s="38">
        <v>3.8172435284747115</v>
      </c>
      <c r="E91" s="38">
        <v>4.3249181839904427</v>
      </c>
      <c r="F91" s="38">
        <v>6.569258712527887</v>
      </c>
      <c r="G91" s="38">
        <v>6.3337994518773986</v>
      </c>
      <c r="H91" s="38">
        <v>5.3168947059807161</v>
      </c>
      <c r="I91" s="38">
        <v>5.096118957566258</v>
      </c>
      <c r="J91" s="38">
        <v>5.0385802469135799</v>
      </c>
      <c r="K91" s="38">
        <v>4.3458781362007173</v>
      </c>
      <c r="L91" s="38">
        <v>3.6589008363201914</v>
      </c>
      <c r="M91" s="38">
        <v>3.032407407407407</v>
      </c>
    </row>
    <row r="92" spans="1:13" x14ac:dyDescent="0.2">
      <c r="A92" s="21">
        <v>2009</v>
      </c>
      <c r="B92" s="38">
        <v>3.0456618876941453</v>
      </c>
      <c r="C92" s="38">
        <v>4.6166438550378341</v>
      </c>
      <c r="D92" s="39">
        <v>4.4839645604141793</v>
      </c>
      <c r="E92" s="38">
        <v>4.7394327402437293</v>
      </c>
      <c r="F92" s="38">
        <v>5.0265939404826812</v>
      </c>
      <c r="G92" s="38">
        <v>4.7501867206458037</v>
      </c>
      <c r="H92" s="38">
        <v>8.0994436882994627</v>
      </c>
      <c r="I92" s="38">
        <v>7.0317620379399273</v>
      </c>
      <c r="J92" s="38">
        <v>6.1762402621172727</v>
      </c>
      <c r="K92" s="38">
        <v>5.8878434886499393</v>
      </c>
      <c r="L92" s="38">
        <v>4.9283154121863797</v>
      </c>
      <c r="M92" s="38">
        <v>4.0470679012345672</v>
      </c>
    </row>
    <row r="93" spans="1:13" x14ac:dyDescent="0.2">
      <c r="A93" s="21">
        <v>2010</v>
      </c>
      <c r="B93" s="38">
        <v>3.4274193548387095</v>
      </c>
      <c r="C93" s="38">
        <v>3.5928434886499403</v>
      </c>
      <c r="D93" s="38">
        <v>6.2775048984468356</v>
      </c>
      <c r="E93" s="38">
        <v>8.9136747144563948</v>
      </c>
      <c r="F93" s="38">
        <v>8.4110522456019723</v>
      </c>
      <c r="G93" s="38">
        <v>7.0813564367434143</v>
      </c>
      <c r="H93" s="38">
        <v>7.9116649032880151</v>
      </c>
      <c r="I93" s="38">
        <v>8.0677377336797917</v>
      </c>
      <c r="J93" s="38">
        <v>7.5222042498204535</v>
      </c>
      <c r="K93" s="38">
        <v>6.6756272401433678</v>
      </c>
      <c r="L93" s="38">
        <v>5.7907706093189963</v>
      </c>
      <c r="M93" s="38">
        <v>4.8726851851851851</v>
      </c>
    </row>
    <row r="94" spans="1:13" x14ac:dyDescent="0.2">
      <c r="A94" s="22" t="s">
        <v>30</v>
      </c>
      <c r="B94" s="39">
        <f>AVERAGE(B3:B93)</f>
        <v>3.5943292558486957</v>
      </c>
      <c r="C94" s="39">
        <f t="shared" ref="C94:M94" si="0">AVERAGE(C3:C93)</f>
        <v>3.9058305408687723</v>
      </c>
      <c r="D94" s="39">
        <f t="shared" si="0"/>
        <v>4.7616286339783755</v>
      </c>
      <c r="E94" s="39">
        <f t="shared" si="0"/>
        <v>6.7161609237079301</v>
      </c>
      <c r="F94" s="39">
        <f t="shared" si="0"/>
        <v>10.252411783930675</v>
      </c>
      <c r="G94" s="39">
        <f t="shared" si="0"/>
        <v>9.9703290307178811</v>
      </c>
      <c r="H94" s="39">
        <f t="shared" si="0"/>
        <v>8.6375123039335104</v>
      </c>
      <c r="I94" s="39">
        <f t="shared" si="0"/>
        <v>6.7262676633271186</v>
      </c>
      <c r="J94" s="39">
        <f t="shared" si="0"/>
        <v>5.8218821578331639</v>
      </c>
      <c r="K94" s="39">
        <f t="shared" si="0"/>
        <v>5.022957508786944</v>
      </c>
      <c r="L94" s="39">
        <f t="shared" si="0"/>
        <v>4.3820659890111102</v>
      </c>
      <c r="M94" s="39">
        <f t="shared" si="0"/>
        <v>3.9291106228212316</v>
      </c>
    </row>
    <row r="95" spans="1:13" x14ac:dyDescent="0.2">
      <c r="A95" s="22" t="s">
        <v>26</v>
      </c>
      <c r="B95" s="39">
        <f>MEDIAN(B82:B93)</f>
        <v>2.8501158900836319</v>
      </c>
      <c r="C95" s="39">
        <f t="shared" ref="C95:M95" si="1">MEDIAN(C82:C93)</f>
        <v>3.3473665870171243</v>
      </c>
      <c r="D95" s="39">
        <f t="shared" si="1"/>
        <v>4.127881981202707</v>
      </c>
      <c r="E95" s="39">
        <f t="shared" si="1"/>
        <v>4.6244884302604543</v>
      </c>
      <c r="F95" s="39">
        <f t="shared" si="1"/>
        <v>6.5192326456016811</v>
      </c>
      <c r="G95" s="39">
        <f t="shared" si="1"/>
        <v>6.2284331540109168</v>
      </c>
      <c r="H95" s="39">
        <f t="shared" si="1"/>
        <v>6.614279804634366</v>
      </c>
      <c r="I95" s="39">
        <f t="shared" si="1"/>
        <v>5.9875837704373929</v>
      </c>
      <c r="J95" s="39">
        <f t="shared" si="1"/>
        <v>5.4012345679012341</v>
      </c>
      <c r="K95" s="39">
        <f t="shared" si="1"/>
        <v>4.5008213859020314</v>
      </c>
      <c r="L95" s="39">
        <f t="shared" si="1"/>
        <v>3.8101105137395459</v>
      </c>
      <c r="M95" s="39">
        <f t="shared" si="1"/>
        <v>3.1558641975308639</v>
      </c>
    </row>
    <row r="96" spans="1:13" s="22" customFormat="1" x14ac:dyDescent="0.2">
      <c r="A96" s="22" t="s">
        <v>18</v>
      </c>
      <c r="B96" s="39">
        <f>MIN(B3:B93)</f>
        <v>1.2246117084826762</v>
      </c>
      <c r="C96" s="39">
        <f t="shared" ref="C96:M96" si="2">MIN(C3:C93)</f>
        <v>1.239253285543608</v>
      </c>
      <c r="D96" s="39">
        <f t="shared" si="2"/>
        <v>1.6656929166069294</v>
      </c>
      <c r="E96" s="39">
        <f t="shared" si="2"/>
        <v>1.8193519382939067</v>
      </c>
      <c r="F96" s="39">
        <f t="shared" si="2"/>
        <v>2.2879953015916525</v>
      </c>
      <c r="G96" s="39">
        <f t="shared" si="2"/>
        <v>2.3254754070552011</v>
      </c>
      <c r="H96" s="39">
        <f t="shared" si="2"/>
        <v>2.3134679399565856</v>
      </c>
      <c r="I96" s="39">
        <f t="shared" si="2"/>
        <v>2.2366749411954387</v>
      </c>
      <c r="J96" s="39">
        <f t="shared" si="2"/>
        <v>2.1334876543209877</v>
      </c>
      <c r="K96" s="39">
        <f t="shared" si="2"/>
        <v>1.795848267622461</v>
      </c>
      <c r="L96" s="39">
        <f t="shared" si="2"/>
        <v>1.5830346475507766</v>
      </c>
      <c r="M96" s="39">
        <f t="shared" si="2"/>
        <v>1.3850308641975306</v>
      </c>
    </row>
    <row r="97" spans="1:13" x14ac:dyDescent="0.2">
      <c r="A97" s="22" t="s">
        <v>19</v>
      </c>
      <c r="B97" s="39">
        <f>MAX(B3:B93)</f>
        <v>6.3284050179211464</v>
      </c>
      <c r="C97" s="39">
        <f t="shared" ref="C97:M97" si="3">MAX(C3:C93)</f>
        <v>8.5329127837514935</v>
      </c>
      <c r="D97" s="39">
        <f t="shared" si="3"/>
        <v>14.409291172575067</v>
      </c>
      <c r="E97" s="39">
        <f t="shared" si="3"/>
        <v>36.272153830919962</v>
      </c>
      <c r="F97" s="39">
        <f t="shared" si="3"/>
        <v>91.399109005524565</v>
      </c>
      <c r="G97" s="39">
        <f t="shared" si="3"/>
        <v>92.182461315670821</v>
      </c>
      <c r="H97" s="39">
        <f t="shared" si="3"/>
        <v>58.194928693390466</v>
      </c>
      <c r="I97" s="39">
        <f t="shared" si="3"/>
        <v>21.875</v>
      </c>
      <c r="J97" s="39">
        <f t="shared" si="3"/>
        <v>11.435185185185185</v>
      </c>
      <c r="K97" s="39">
        <f t="shared" si="3"/>
        <v>9.7147550776583014</v>
      </c>
      <c r="L97" s="39">
        <f t="shared" si="3"/>
        <v>8.8463739545997608</v>
      </c>
      <c r="M97" s="39">
        <f t="shared" si="3"/>
        <v>7.4575617283950617</v>
      </c>
    </row>
    <row r="98" spans="1:13" x14ac:dyDescent="0.2">
      <c r="A98" s="22" t="s">
        <v>20</v>
      </c>
      <c r="B98" s="6" t="s">
        <v>5</v>
      </c>
      <c r="C98" s="6" t="s">
        <v>6</v>
      </c>
      <c r="D98" s="6" t="s">
        <v>7</v>
      </c>
      <c r="E98" s="6" t="s">
        <v>8</v>
      </c>
      <c r="F98" s="6" t="s">
        <v>9</v>
      </c>
      <c r="G98" s="6" t="s">
        <v>10</v>
      </c>
      <c r="H98" s="6" t="s">
        <v>11</v>
      </c>
      <c r="I98" s="6" t="s">
        <v>12</v>
      </c>
      <c r="J98" s="6" t="s">
        <v>13</v>
      </c>
      <c r="K98" s="6" t="s">
        <v>14</v>
      </c>
      <c r="L98" s="6" t="s">
        <v>15</v>
      </c>
      <c r="M98" s="6" t="s">
        <v>16</v>
      </c>
    </row>
    <row r="99" spans="1:13" x14ac:dyDescent="0.2">
      <c r="A99" s="23">
        <v>0.1</v>
      </c>
      <c r="B99" s="40">
        <f>PERCENTILE(B$3:B$93,0.999)</f>
        <v>6.3153001792114685</v>
      </c>
      <c r="C99" s="40">
        <f t="shared" ref="C99:M99" si="4">PERCENTILE(C$3:C$93,0.999)</f>
        <v>8.4428132195937842</v>
      </c>
      <c r="D99" s="40">
        <f t="shared" si="4"/>
        <v>14.127768479588102</v>
      </c>
      <c r="E99" s="40">
        <f t="shared" si="4"/>
        <v>34.941213089971406</v>
      </c>
      <c r="F99" s="40">
        <f t="shared" si="4"/>
        <v>87.532076152992175</v>
      </c>
      <c r="G99" s="40">
        <f t="shared" si="4"/>
        <v>87.357705022096212</v>
      </c>
      <c r="H99" s="40">
        <f t="shared" si="4"/>
        <v>56.024547096003381</v>
      </c>
      <c r="I99" s="40">
        <f t="shared" si="4"/>
        <v>21.293682795698903</v>
      </c>
      <c r="J99" s="40">
        <f t="shared" si="4"/>
        <v>11.425810185185185</v>
      </c>
      <c r="K99" s="40">
        <f t="shared" si="4"/>
        <v>9.6364620669056098</v>
      </c>
      <c r="L99" s="40">
        <f t="shared" si="4"/>
        <v>8.7346761051373907</v>
      </c>
      <c r="M99" s="40">
        <f t="shared" si="4"/>
        <v>7.4214506172839494</v>
      </c>
    </row>
    <row r="100" spans="1:13" x14ac:dyDescent="0.2">
      <c r="A100" s="23">
        <v>1</v>
      </c>
      <c r="B100" s="40">
        <f>PERCENTILE(B$3:B$93,0.99)</f>
        <v>6.1973566308243706</v>
      </c>
      <c r="C100" s="40">
        <f t="shared" ref="C100:M100" si="5">PERCENTILE(C$3:C$93,0.99)</f>
        <v>7.6319171421744274</v>
      </c>
      <c r="D100" s="40">
        <f t="shared" si="5"/>
        <v>11.594064242705521</v>
      </c>
      <c r="E100" s="40">
        <f t="shared" si="5"/>
        <v>22.962746421434801</v>
      </c>
      <c r="F100" s="40">
        <f t="shared" si="5"/>
        <v>52.728780480201891</v>
      </c>
      <c r="G100" s="40">
        <f t="shared" si="5"/>
        <v>43.934898379926281</v>
      </c>
      <c r="H100" s="40">
        <f t="shared" si="5"/>
        <v>36.491112719520302</v>
      </c>
      <c r="I100" s="40">
        <f t="shared" si="5"/>
        <v>16.061827956989209</v>
      </c>
      <c r="J100" s="40">
        <f t="shared" si="5"/>
        <v>11.341435185185183</v>
      </c>
      <c r="K100" s="40">
        <f t="shared" si="5"/>
        <v>8.9318249701314159</v>
      </c>
      <c r="L100" s="40">
        <f t="shared" si="5"/>
        <v>7.7293954599760983</v>
      </c>
      <c r="M100" s="40">
        <f t="shared" si="5"/>
        <v>7.0964506172839474</v>
      </c>
    </row>
    <row r="101" spans="1:13" x14ac:dyDescent="0.2">
      <c r="A101" s="23">
        <v>5</v>
      </c>
      <c r="B101" s="40">
        <f>PERCENTILE(B$3:B$93,0.95)</f>
        <v>5.4259886499402619</v>
      </c>
      <c r="C101" s="40">
        <f t="shared" ref="C101:M101" si="6">PERCENTILE(C$3:C$93,0.95)</f>
        <v>6.1637076125846288</v>
      </c>
      <c r="D101" s="40">
        <f t="shared" si="6"/>
        <v>7.2932064079649539</v>
      </c>
      <c r="E101" s="40">
        <f t="shared" si="6"/>
        <v>14.884566575636804</v>
      </c>
      <c r="F101" s="40">
        <f t="shared" si="6"/>
        <v>28.211390249702575</v>
      </c>
      <c r="G101" s="40">
        <f t="shared" si="6"/>
        <v>24.55711118252534</v>
      </c>
      <c r="H101" s="40">
        <f t="shared" si="6"/>
        <v>18.063311228825484</v>
      </c>
      <c r="I101" s="40">
        <f t="shared" si="6"/>
        <v>11.756278828263071</v>
      </c>
      <c r="J101" s="40">
        <f t="shared" si="6"/>
        <v>8.8213734567901234</v>
      </c>
      <c r="K101" s="40">
        <f t="shared" si="6"/>
        <v>7.5978195937873352</v>
      </c>
      <c r="L101" s="40">
        <f t="shared" si="6"/>
        <v>6.5953554360812419</v>
      </c>
      <c r="M101" s="40">
        <f t="shared" si="6"/>
        <v>5.9760802469135799</v>
      </c>
    </row>
    <row r="102" spans="1:13" x14ac:dyDescent="0.2">
      <c r="A102" s="23">
        <v>10</v>
      </c>
      <c r="B102" s="40">
        <f>PERCENTILE(B$3:B$93,0.9)</f>
        <v>5.1994160812425321</v>
      </c>
      <c r="C102" s="40">
        <f t="shared" ref="C102:M102" si="7">PERCENTILE(C$3:C$93,0.9)</f>
        <v>5.5724493508562327</v>
      </c>
      <c r="D102" s="40">
        <f t="shared" si="7"/>
        <v>6.6454959001131044</v>
      </c>
      <c r="E102" s="40">
        <f t="shared" si="7"/>
        <v>11.188742346934298</v>
      </c>
      <c r="F102" s="40">
        <f t="shared" si="7"/>
        <v>22.838499945641544</v>
      </c>
      <c r="G102" s="40">
        <f t="shared" si="7"/>
        <v>17.847496958213704</v>
      </c>
      <c r="H102" s="40">
        <f t="shared" si="7"/>
        <v>14.785545618506646</v>
      </c>
      <c r="I102" s="40">
        <f t="shared" si="7"/>
        <v>10.103046594982079</v>
      </c>
      <c r="J102" s="40">
        <f t="shared" si="7"/>
        <v>8.2908950617283956</v>
      </c>
      <c r="K102" s="40">
        <f t="shared" si="7"/>
        <v>7.0489844683393068</v>
      </c>
      <c r="L102" s="40">
        <f t="shared" si="7"/>
        <v>6.1379928315412187</v>
      </c>
      <c r="M102" s="40">
        <f t="shared" si="7"/>
        <v>5.439814814814814</v>
      </c>
    </row>
    <row r="103" spans="1:13" x14ac:dyDescent="0.2">
      <c r="A103" s="23">
        <v>15</v>
      </c>
      <c r="B103" s="40">
        <f>PERCENTILE(B$3:B$93,0.85)</f>
        <v>4.7968597172441267</v>
      </c>
      <c r="C103" s="40">
        <f t="shared" ref="C103:M103" si="8">PERCENTILE(C$3:C$93,0.85)</f>
        <v>5.1369598765432105</v>
      </c>
      <c r="D103" s="40">
        <f t="shared" si="8"/>
        <v>6.2673212479490257</v>
      </c>
      <c r="E103" s="40">
        <f t="shared" si="8"/>
        <v>9.7325783853189964</v>
      </c>
      <c r="F103" s="40">
        <f t="shared" si="8"/>
        <v>15.58787866988952</v>
      </c>
      <c r="G103" s="40">
        <f t="shared" si="8"/>
        <v>14.921709328279899</v>
      </c>
      <c r="H103" s="40">
        <f t="shared" si="8"/>
        <v>13.217913804326813</v>
      </c>
      <c r="I103" s="40">
        <f t="shared" si="8"/>
        <v>9.5471230433456284</v>
      </c>
      <c r="J103" s="40">
        <f t="shared" si="8"/>
        <v>7.8626543209876534</v>
      </c>
      <c r="K103" s="40">
        <f t="shared" si="8"/>
        <v>6.5804211469534044</v>
      </c>
      <c r="L103" s="40">
        <f t="shared" si="8"/>
        <v>5.6919777867539061</v>
      </c>
      <c r="M103" s="40">
        <f t="shared" si="8"/>
        <v>5.1266239545997596</v>
      </c>
    </row>
    <row r="104" spans="1:13" x14ac:dyDescent="0.2">
      <c r="A104" s="23">
        <v>20</v>
      </c>
      <c r="B104" s="40">
        <f>PERCENTILE(B$3:B$93,0.8)</f>
        <v>4.6722700119474316</v>
      </c>
      <c r="C104" s="40">
        <f t="shared" ref="C104:M104" si="9">PERCENTILE(C$3:C$93,0.8)</f>
        <v>4.8996913580246915</v>
      </c>
      <c r="D104" s="40">
        <f t="shared" si="9"/>
        <v>6.0091582158502597</v>
      </c>
      <c r="E104" s="40">
        <f t="shared" si="9"/>
        <v>8.6180467823178031</v>
      </c>
      <c r="F104" s="40">
        <f t="shared" si="9"/>
        <v>12.928261469696963</v>
      </c>
      <c r="G104" s="40">
        <f t="shared" si="9"/>
        <v>12.768311734310192</v>
      </c>
      <c r="H104" s="40">
        <f t="shared" si="9"/>
        <v>10.672338192021034</v>
      </c>
      <c r="I104" s="40">
        <f t="shared" si="9"/>
        <v>9.1061827956989259</v>
      </c>
      <c r="J104" s="40">
        <f t="shared" si="9"/>
        <v>7.3842592592592586</v>
      </c>
      <c r="K104" s="40">
        <f t="shared" si="9"/>
        <v>6.2612007168458783</v>
      </c>
      <c r="L104" s="40">
        <f t="shared" si="9"/>
        <v>5.3229313034891383</v>
      </c>
      <c r="M104" s="40">
        <f t="shared" si="9"/>
        <v>4.7878086419753085</v>
      </c>
    </row>
    <row r="105" spans="1:13" x14ac:dyDescent="0.2">
      <c r="A105" s="23">
        <v>30</v>
      </c>
      <c r="B105" s="40">
        <f>PERCENTILE(B$3:B$93,0.7)</f>
        <v>4.2749402628434883</v>
      </c>
      <c r="C105" s="40">
        <f t="shared" ref="C105:M105" si="10">PERCENTILE(C$3:C$93,0.7)</f>
        <v>4.4921659042612498</v>
      </c>
      <c r="D105" s="40">
        <f t="shared" si="10"/>
        <v>5.5655303956288336</v>
      </c>
      <c r="E105" s="40">
        <f t="shared" si="10"/>
        <v>7.0510342660740752</v>
      </c>
      <c r="F105" s="40">
        <f t="shared" si="10"/>
        <v>8.7894329284428778</v>
      </c>
      <c r="G105" s="40">
        <f t="shared" si="10"/>
        <v>10.064435741715489</v>
      </c>
      <c r="H105" s="40">
        <f t="shared" si="10"/>
        <v>8.9454348377050898</v>
      </c>
      <c r="I105" s="40">
        <f t="shared" si="10"/>
        <v>7.4497980086537083</v>
      </c>
      <c r="J105" s="40">
        <f t="shared" si="10"/>
        <v>6.7438271604938267</v>
      </c>
      <c r="K105" s="40">
        <f t="shared" si="10"/>
        <v>5.7609020310633205</v>
      </c>
      <c r="L105" s="40">
        <f t="shared" si="10"/>
        <v>5.006720430107527</v>
      </c>
      <c r="M105" s="40">
        <f t="shared" si="10"/>
        <v>4.5447530864197523</v>
      </c>
    </row>
    <row r="106" spans="1:13" x14ac:dyDescent="0.2">
      <c r="A106" s="23">
        <v>40</v>
      </c>
      <c r="B106" s="40">
        <f>PERCENTILE(B$3:B$93,0.6)</f>
        <v>3.7933094384707284</v>
      </c>
      <c r="C106" s="40">
        <f t="shared" ref="C106:M106" si="11">PERCENTILE(C$3:C$93,0.6)</f>
        <v>4.1875498334139944</v>
      </c>
      <c r="D106" s="40">
        <f t="shared" si="11"/>
        <v>4.7514222008761449</v>
      </c>
      <c r="E106" s="40">
        <f t="shared" si="11"/>
        <v>6.3638274091951264</v>
      </c>
      <c r="F106" s="40">
        <f t="shared" si="11"/>
        <v>7.2581162394431242</v>
      </c>
      <c r="G106" s="40">
        <f t="shared" si="11"/>
        <v>7.3662498976840354</v>
      </c>
      <c r="H106" s="40">
        <f t="shared" si="11"/>
        <v>7.9116649032880151</v>
      </c>
      <c r="I106" s="40">
        <f t="shared" si="11"/>
        <v>6.9770903485003615</v>
      </c>
      <c r="J106" s="40">
        <f t="shared" si="11"/>
        <v>6.0961521310283473</v>
      </c>
      <c r="K106" s="40">
        <f t="shared" si="11"/>
        <v>5.4659498207885298</v>
      </c>
      <c r="L106" s="40">
        <f t="shared" si="11"/>
        <v>4.7341696535244919</v>
      </c>
      <c r="M106" s="40">
        <f t="shared" si="11"/>
        <v>4.3132716049382713</v>
      </c>
    </row>
    <row r="107" spans="1:13" x14ac:dyDescent="0.2">
      <c r="A107" s="23">
        <v>50</v>
      </c>
      <c r="B107" s="40">
        <f>PERCENTILE(B$3:B$93,0.5)</f>
        <v>3.5730286738351253</v>
      </c>
      <c r="C107" s="40">
        <f t="shared" ref="C107:M107" si="12">PERCENTILE(C$3:C$93,0.5)</f>
        <v>3.9546994070888091</v>
      </c>
      <c r="D107" s="40">
        <f t="shared" si="12"/>
        <v>4.4118229788928707</v>
      </c>
      <c r="E107" s="40">
        <f t="shared" si="12"/>
        <v>5.3110766927216257</v>
      </c>
      <c r="F107" s="40">
        <f t="shared" si="12"/>
        <v>6.2066788519803548</v>
      </c>
      <c r="G107" s="40">
        <f t="shared" si="12"/>
        <v>6.5365040129946914</v>
      </c>
      <c r="H107" s="40">
        <f t="shared" si="12"/>
        <v>6.4899086144210107</v>
      </c>
      <c r="I107" s="40">
        <f t="shared" si="12"/>
        <v>5.9777756567001026</v>
      </c>
      <c r="J107" s="40">
        <f t="shared" si="12"/>
        <v>5.6828703703703702</v>
      </c>
      <c r="K107" s="40">
        <f t="shared" si="12"/>
        <v>5.0361457273268044</v>
      </c>
      <c r="L107" s="40">
        <f t="shared" si="12"/>
        <v>4.3906810035842296</v>
      </c>
      <c r="M107" s="40">
        <f t="shared" si="12"/>
        <v>3.9969135802469129</v>
      </c>
    </row>
    <row r="108" spans="1:13" x14ac:dyDescent="0.2">
      <c r="A108" s="23">
        <v>60</v>
      </c>
      <c r="B108" s="40">
        <f>PERCENTILE(B$3:B$93,0.4)</f>
        <v>3.1727273994424525</v>
      </c>
      <c r="C108" s="40">
        <f t="shared" ref="C108:M108" si="13">PERCENTILE(C$3:C$93,0.4)</f>
        <v>3.4633126244524095</v>
      </c>
      <c r="D108" s="40">
        <f t="shared" si="13"/>
        <v>4.1754463799283155</v>
      </c>
      <c r="E108" s="40">
        <f t="shared" si="13"/>
        <v>4.6661148998805277</v>
      </c>
      <c r="F108" s="40">
        <f t="shared" si="13"/>
        <v>5.6770407865718475</v>
      </c>
      <c r="G108" s="40">
        <f t="shared" si="13"/>
        <v>5.8937129700045467</v>
      </c>
      <c r="H108" s="40">
        <f t="shared" si="13"/>
        <v>5.9322406882125218</v>
      </c>
      <c r="I108" s="40">
        <f t="shared" si="13"/>
        <v>5.5182198327359604</v>
      </c>
      <c r="J108" s="40">
        <f t="shared" si="13"/>
        <v>5.127314814814814</v>
      </c>
      <c r="K108" s="40">
        <f t="shared" si="13"/>
        <v>4.4840203106332135</v>
      </c>
      <c r="L108" s="40">
        <f t="shared" si="13"/>
        <v>3.9015830346475502</v>
      </c>
      <c r="M108" s="40">
        <f t="shared" si="13"/>
        <v>3.4002123552790526</v>
      </c>
    </row>
    <row r="109" spans="1:13" x14ac:dyDescent="0.2">
      <c r="A109" s="23">
        <v>70</v>
      </c>
      <c r="B109" s="40">
        <f>PERCENTILE(B$3:B$93,0.3)</f>
        <v>2.8636499402628433</v>
      </c>
      <c r="C109" s="40">
        <f t="shared" ref="C109:M109" si="14">PERCENTILE(C$3:C$93,0.3)</f>
        <v>3.0748456790123457</v>
      </c>
      <c r="D109" s="40">
        <f t="shared" si="14"/>
        <v>3.7593693747510954</v>
      </c>
      <c r="E109" s="40">
        <f t="shared" si="14"/>
        <v>4.5031343904420549</v>
      </c>
      <c r="F109" s="40">
        <f t="shared" si="14"/>
        <v>4.9169238716031343</v>
      </c>
      <c r="G109" s="40">
        <f t="shared" si="14"/>
        <v>5.1113229700296632</v>
      </c>
      <c r="H109" s="40">
        <f t="shared" si="14"/>
        <v>5.2777777777777777</v>
      </c>
      <c r="I109" s="40">
        <f t="shared" si="14"/>
        <v>5.096118957566258</v>
      </c>
      <c r="J109" s="40">
        <f t="shared" si="14"/>
        <v>4.701189233364496</v>
      </c>
      <c r="K109" s="40">
        <f t="shared" si="14"/>
        <v>4.1298172250085514</v>
      </c>
      <c r="L109" s="40">
        <f t="shared" si="14"/>
        <v>3.629032258064516</v>
      </c>
      <c r="M109" s="40">
        <f t="shared" si="14"/>
        <v>3.2060185185185186</v>
      </c>
    </row>
    <row r="110" spans="1:13" x14ac:dyDescent="0.2">
      <c r="A110" s="23">
        <v>80</v>
      </c>
      <c r="B110" s="40">
        <f>PERCENTILE(B$3:B$93,0.2)</f>
        <v>2.5948327359617682</v>
      </c>
      <c r="C110" s="40">
        <f t="shared" ref="C110:M110" si="15">PERCENTILE(C$3:C$93,0.2)</f>
        <v>2.7314814814814814</v>
      </c>
      <c r="D110" s="40">
        <f t="shared" si="15"/>
        <v>3.2736302075667068</v>
      </c>
      <c r="E110" s="40">
        <f t="shared" si="15"/>
        <v>3.9399891517323784</v>
      </c>
      <c r="F110" s="40">
        <f t="shared" si="15"/>
        <v>4.6397661634176854</v>
      </c>
      <c r="G110" s="40">
        <f t="shared" si="15"/>
        <v>4.7315288609526673</v>
      </c>
      <c r="H110" s="40">
        <f t="shared" si="15"/>
        <v>4.4483024691358013</v>
      </c>
      <c r="I110" s="40">
        <f t="shared" si="15"/>
        <v>4.2845894745465696</v>
      </c>
      <c r="J110" s="40">
        <f t="shared" si="15"/>
        <v>4.135464204229681</v>
      </c>
      <c r="K110" s="40">
        <f t="shared" si="15"/>
        <v>3.6252986857825569</v>
      </c>
      <c r="L110" s="40">
        <f t="shared" si="15"/>
        <v>3.274342891278375</v>
      </c>
      <c r="M110" s="40">
        <f t="shared" si="15"/>
        <v>2.7662037037037037</v>
      </c>
    </row>
    <row r="111" spans="1:13" x14ac:dyDescent="0.2">
      <c r="A111" s="23">
        <v>85</v>
      </c>
      <c r="B111" s="40">
        <f>PERCENTILE(B$3:B$93,0.15)</f>
        <v>2.3556300278773392</v>
      </c>
      <c r="C111" s="40">
        <f t="shared" ref="C111:M111" si="16">PERCENTILE(C$3:C$93,0.15)</f>
        <v>2.5850426125049779</v>
      </c>
      <c r="D111" s="40">
        <f t="shared" si="16"/>
        <v>3.0219718386300283</v>
      </c>
      <c r="E111" s="40">
        <f t="shared" si="16"/>
        <v>3.6248354140979702</v>
      </c>
      <c r="F111" s="40">
        <f t="shared" si="16"/>
        <v>3.8797694612010449</v>
      </c>
      <c r="G111" s="40">
        <f t="shared" si="16"/>
        <v>4.1143530407114426</v>
      </c>
      <c r="H111" s="40">
        <f t="shared" si="16"/>
        <v>4.1772788133466889</v>
      </c>
      <c r="I111" s="40">
        <f t="shared" si="16"/>
        <v>4.0275230794104298</v>
      </c>
      <c r="J111" s="40">
        <f t="shared" si="16"/>
        <v>3.7699934504081831</v>
      </c>
      <c r="K111" s="40">
        <f t="shared" si="16"/>
        <v>3.511424731182796</v>
      </c>
      <c r="L111" s="40">
        <f t="shared" si="16"/>
        <v>3.0167264038231787</v>
      </c>
      <c r="M111" s="40">
        <f t="shared" si="16"/>
        <v>2.6157407407407405</v>
      </c>
    </row>
    <row r="112" spans="1:13" x14ac:dyDescent="0.2">
      <c r="A112" s="23">
        <v>90</v>
      </c>
      <c r="B112" s="40">
        <f>PERCENTILE(B$3:$B93,0.1)</f>
        <v>2.1953405017921148</v>
      </c>
      <c r="C112" s="40">
        <f>PERCENTILE($C$3:C93,0.1)</f>
        <v>2.306113102349661</v>
      </c>
      <c r="D112" s="40">
        <f>PERCENTILE($D$3:D93,0.1)</f>
        <v>2.6995068976503385</v>
      </c>
      <c r="E112" s="40">
        <f>PERCENTILE($E$3:E93,0.1)</f>
        <v>3.2896412903225807</v>
      </c>
      <c r="F112" s="40">
        <f>PERCENTILE($F$3:F93,0.1)</f>
        <v>3.5521905533941309</v>
      </c>
      <c r="G112" s="40">
        <f>PERCENTILE($G$3:G93,0.1)</f>
        <v>3.6293410536463306</v>
      </c>
      <c r="H112" s="40">
        <f>PERCENTILE($H$3:H93,0.1)</f>
        <v>3.5939588731346372</v>
      </c>
      <c r="I112" s="40">
        <f>PERCENTILE($I$3:I93,0.1)</f>
        <v>3.5066177030451327</v>
      </c>
      <c r="J112" s="40">
        <f>PERCENTILE($J$3:J93,0.1)</f>
        <v>3.4485322063928612</v>
      </c>
      <c r="K112" s="40">
        <f>PERCENTILE($K$3:K93,0.1)</f>
        <v>3.2706093189964158</v>
      </c>
      <c r="L112" s="40">
        <f>PERCENTILE($L$3:L93,0.1)</f>
        <v>2.770310633213859</v>
      </c>
      <c r="M112" s="40">
        <f>PERCENTILE($M$3:M93,0.1)</f>
        <v>2.4752345224990067</v>
      </c>
    </row>
    <row r="113" spans="1:13" x14ac:dyDescent="0.2">
      <c r="A113" s="23">
        <v>95</v>
      </c>
      <c r="B113" s="40">
        <f>PERCENTILE(B$3:B$93,0.05)</f>
        <v>1.8928016726403822</v>
      </c>
      <c r="C113" s="40">
        <f t="shared" ref="C113:M113" si="17">PERCENTILE(C$3:C$93,0.05)</f>
        <v>2.0325969215452013</v>
      </c>
      <c r="D113" s="40">
        <f t="shared" si="17"/>
        <v>2.4910684533651937</v>
      </c>
      <c r="E113" s="40">
        <f t="shared" si="17"/>
        <v>2.5537897582413391</v>
      </c>
      <c r="F113" s="40">
        <f t="shared" si="17"/>
        <v>3.2436725755571216</v>
      </c>
      <c r="G113" s="40">
        <f t="shared" si="17"/>
        <v>3.1572023348665947</v>
      </c>
      <c r="H113" s="40">
        <f t="shared" si="17"/>
        <v>3.2596906400448469</v>
      </c>
      <c r="I113" s="40">
        <f t="shared" si="17"/>
        <v>3.0903850863922182</v>
      </c>
      <c r="J113" s="40">
        <f t="shared" si="17"/>
        <v>2.8740053460189667</v>
      </c>
      <c r="K113" s="40">
        <f t="shared" si="17"/>
        <v>2.5161330264014996</v>
      </c>
      <c r="L113" s="40">
        <f t="shared" si="17"/>
        <v>2.3616726403823178</v>
      </c>
      <c r="M113" s="40">
        <f t="shared" si="17"/>
        <v>2.0756172839506171</v>
      </c>
    </row>
    <row r="114" spans="1:13" x14ac:dyDescent="0.2">
      <c r="A114" s="23">
        <v>99</v>
      </c>
      <c r="B114" s="40">
        <f>PERCENTILE(B$3:B$93,0.01)</f>
        <v>1.5471729988052567</v>
      </c>
      <c r="C114" s="40">
        <f t="shared" ref="C114:M114" si="18">PERCENTILE(C$3:C$93,0.01)</f>
        <v>1.5984719235364393</v>
      </c>
      <c r="D114" s="40">
        <f t="shared" si="18"/>
        <v>1.7642343812664276</v>
      </c>
      <c r="E114" s="40">
        <f t="shared" si="18"/>
        <v>2.0957581615713261</v>
      </c>
      <c r="F114" s="40">
        <f t="shared" si="18"/>
        <v>2.3062902471902813</v>
      </c>
      <c r="G114" s="40">
        <f t="shared" si="18"/>
        <v>2.4861971579388107</v>
      </c>
      <c r="H114" s="40">
        <f t="shared" si="18"/>
        <v>2.6289626129195458</v>
      </c>
      <c r="I114" s="40">
        <f t="shared" si="18"/>
        <v>2.5474994688169414</v>
      </c>
      <c r="J114" s="40">
        <f t="shared" si="18"/>
        <v>2.2189011475998677</v>
      </c>
      <c r="K114" s="40">
        <f t="shared" si="18"/>
        <v>1.9806600955794504</v>
      </c>
      <c r="L114" s="40">
        <f t="shared" si="18"/>
        <v>1.6603195937873354</v>
      </c>
      <c r="M114" s="40">
        <f t="shared" si="18"/>
        <v>1.5551697530864197</v>
      </c>
    </row>
    <row r="115" spans="1:13" x14ac:dyDescent="0.2">
      <c r="A115" s="23">
        <v>99.9</v>
      </c>
      <c r="B115" s="40">
        <f>PERCENTILE(B$3:B$93,0.001)</f>
        <v>1.2568678375149342</v>
      </c>
      <c r="C115" s="40">
        <f t="shared" ref="C115:M115" si="19">PERCENTILE(C$3:C$93,0.001)</f>
        <v>1.2751751493428911</v>
      </c>
      <c r="D115" s="40">
        <f t="shared" si="19"/>
        <v>1.6755470630728793</v>
      </c>
      <c r="E115" s="40">
        <f t="shared" si="19"/>
        <v>1.8469925606216486</v>
      </c>
      <c r="F115" s="40">
        <f t="shared" si="19"/>
        <v>2.2898247961515152</v>
      </c>
      <c r="G115" s="40">
        <f t="shared" si="19"/>
        <v>2.3415475821435621</v>
      </c>
      <c r="H115" s="40">
        <f t="shared" si="19"/>
        <v>2.3450174072528815</v>
      </c>
      <c r="I115" s="40">
        <f t="shared" si="19"/>
        <v>2.2677573939575892</v>
      </c>
      <c r="J115" s="40">
        <f t="shared" si="19"/>
        <v>2.1420290036488758</v>
      </c>
      <c r="K115" s="40">
        <f t="shared" si="19"/>
        <v>1.81432945041816</v>
      </c>
      <c r="L115" s="40">
        <f t="shared" si="19"/>
        <v>1.5907631421744326</v>
      </c>
      <c r="M115" s="40">
        <f t="shared" si="19"/>
        <v>1.4020447530864195</v>
      </c>
    </row>
    <row r="116" spans="1:13" x14ac:dyDescent="0.2">
      <c r="A116" s="24"/>
    </row>
    <row r="117" spans="1:13" x14ac:dyDescent="0.2">
      <c r="A117" s="24"/>
    </row>
    <row r="118" spans="1:13" x14ac:dyDescent="0.2">
      <c r="A118" s="24"/>
    </row>
    <row r="119" spans="1:13" x14ac:dyDescent="0.2">
      <c r="A119" s="24"/>
    </row>
    <row r="120" spans="1:13" x14ac:dyDescent="0.2">
      <c r="A120" s="24"/>
    </row>
    <row r="121" spans="1:13" x14ac:dyDescent="0.2">
      <c r="A121" s="24"/>
    </row>
    <row r="122" spans="1:13" x14ac:dyDescent="0.2">
      <c r="A122" s="24"/>
    </row>
    <row r="123" spans="1:13" x14ac:dyDescent="0.2">
      <c r="A123" s="24"/>
    </row>
    <row r="124" spans="1:13" x14ac:dyDescent="0.2">
      <c r="A124" s="24"/>
    </row>
    <row r="125" spans="1:13" x14ac:dyDescent="0.2">
      <c r="A125" s="18"/>
    </row>
    <row r="129" spans="1:1" x14ac:dyDescent="0.2">
      <c r="A129" s="18"/>
    </row>
    <row r="144" spans="1:1" x14ac:dyDescent="0.2">
      <c r="A144" s="18"/>
    </row>
  </sheetData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B145"/>
  <sheetViews>
    <sheetView topLeftCell="A87" zoomScaleNormal="100" workbookViewId="0">
      <selection activeCell="AB3" sqref="AB3"/>
    </sheetView>
  </sheetViews>
  <sheetFormatPr defaultRowHeight="12.75" x14ac:dyDescent="0.2"/>
  <cols>
    <col min="1" max="1" width="12" style="4" customWidth="1"/>
    <col min="2" max="256" width="9.140625" style="4"/>
    <col min="257" max="257" width="10.28515625" style="4" customWidth="1"/>
    <col min="258" max="512" width="9.140625" style="4"/>
    <col min="513" max="513" width="10.28515625" style="4" customWidth="1"/>
    <col min="514" max="768" width="9.140625" style="4"/>
    <col min="769" max="769" width="10.28515625" style="4" customWidth="1"/>
    <col min="770" max="1024" width="9.140625" style="4"/>
    <col min="1025" max="1025" width="10.28515625" style="4" customWidth="1"/>
    <col min="1026" max="1280" width="9.140625" style="4"/>
    <col min="1281" max="1281" width="10.28515625" style="4" customWidth="1"/>
    <col min="1282" max="1536" width="9.140625" style="4"/>
    <col min="1537" max="1537" width="10.28515625" style="4" customWidth="1"/>
    <col min="1538" max="1792" width="9.140625" style="4"/>
    <col min="1793" max="1793" width="10.28515625" style="4" customWidth="1"/>
    <col min="1794" max="2048" width="9.140625" style="4"/>
    <col min="2049" max="2049" width="10.28515625" style="4" customWidth="1"/>
    <col min="2050" max="2304" width="9.140625" style="4"/>
    <col min="2305" max="2305" width="10.28515625" style="4" customWidth="1"/>
    <col min="2306" max="2560" width="9.140625" style="4"/>
    <col min="2561" max="2561" width="10.28515625" style="4" customWidth="1"/>
    <col min="2562" max="2816" width="9.140625" style="4"/>
    <col min="2817" max="2817" width="10.28515625" style="4" customWidth="1"/>
    <col min="2818" max="3072" width="9.140625" style="4"/>
    <col min="3073" max="3073" width="10.28515625" style="4" customWidth="1"/>
    <col min="3074" max="3328" width="9.140625" style="4"/>
    <col min="3329" max="3329" width="10.28515625" style="4" customWidth="1"/>
    <col min="3330" max="3584" width="9.140625" style="4"/>
    <col min="3585" max="3585" width="10.28515625" style="4" customWidth="1"/>
    <col min="3586" max="3840" width="9.140625" style="4"/>
    <col min="3841" max="3841" width="10.28515625" style="4" customWidth="1"/>
    <col min="3842" max="4096" width="9.140625" style="4"/>
    <col min="4097" max="4097" width="10.28515625" style="4" customWidth="1"/>
    <col min="4098" max="4352" width="9.140625" style="4"/>
    <col min="4353" max="4353" width="10.28515625" style="4" customWidth="1"/>
    <col min="4354" max="4608" width="9.140625" style="4"/>
    <col min="4609" max="4609" width="10.28515625" style="4" customWidth="1"/>
    <col min="4610" max="4864" width="9.140625" style="4"/>
    <col min="4865" max="4865" width="10.28515625" style="4" customWidth="1"/>
    <col min="4866" max="5120" width="9.140625" style="4"/>
    <col min="5121" max="5121" width="10.28515625" style="4" customWidth="1"/>
    <col min="5122" max="5376" width="9.140625" style="4"/>
    <col min="5377" max="5377" width="10.28515625" style="4" customWidth="1"/>
    <col min="5378" max="5632" width="9.140625" style="4"/>
    <col min="5633" max="5633" width="10.28515625" style="4" customWidth="1"/>
    <col min="5634" max="5888" width="9.140625" style="4"/>
    <col min="5889" max="5889" width="10.28515625" style="4" customWidth="1"/>
    <col min="5890" max="6144" width="9.140625" style="4"/>
    <col min="6145" max="6145" width="10.28515625" style="4" customWidth="1"/>
    <col min="6146" max="6400" width="9.140625" style="4"/>
    <col min="6401" max="6401" width="10.28515625" style="4" customWidth="1"/>
    <col min="6402" max="6656" width="9.140625" style="4"/>
    <col min="6657" max="6657" width="10.28515625" style="4" customWidth="1"/>
    <col min="6658" max="6912" width="9.140625" style="4"/>
    <col min="6913" max="6913" width="10.28515625" style="4" customWidth="1"/>
    <col min="6914" max="7168" width="9.140625" style="4"/>
    <col min="7169" max="7169" width="10.28515625" style="4" customWidth="1"/>
    <col min="7170" max="7424" width="9.140625" style="4"/>
    <col min="7425" max="7425" width="10.28515625" style="4" customWidth="1"/>
    <col min="7426" max="7680" width="9.140625" style="4"/>
    <col min="7681" max="7681" width="10.28515625" style="4" customWidth="1"/>
    <col min="7682" max="7936" width="9.140625" style="4"/>
    <col min="7937" max="7937" width="10.28515625" style="4" customWidth="1"/>
    <col min="7938" max="8192" width="9.140625" style="4"/>
    <col min="8193" max="8193" width="10.28515625" style="4" customWidth="1"/>
    <col min="8194" max="8448" width="9.140625" style="4"/>
    <col min="8449" max="8449" width="10.28515625" style="4" customWidth="1"/>
    <col min="8450" max="8704" width="9.140625" style="4"/>
    <col min="8705" max="8705" width="10.28515625" style="4" customWidth="1"/>
    <col min="8706" max="8960" width="9.140625" style="4"/>
    <col min="8961" max="8961" width="10.28515625" style="4" customWidth="1"/>
    <col min="8962" max="9216" width="9.140625" style="4"/>
    <col min="9217" max="9217" width="10.28515625" style="4" customWidth="1"/>
    <col min="9218" max="9472" width="9.140625" style="4"/>
    <col min="9473" max="9473" width="10.28515625" style="4" customWidth="1"/>
    <col min="9474" max="9728" width="9.140625" style="4"/>
    <col min="9729" max="9729" width="10.28515625" style="4" customWidth="1"/>
    <col min="9730" max="9984" width="9.140625" style="4"/>
    <col min="9985" max="9985" width="10.28515625" style="4" customWidth="1"/>
    <col min="9986" max="10240" width="9.140625" style="4"/>
    <col min="10241" max="10241" width="10.28515625" style="4" customWidth="1"/>
    <col min="10242" max="10496" width="9.140625" style="4"/>
    <col min="10497" max="10497" width="10.28515625" style="4" customWidth="1"/>
    <col min="10498" max="10752" width="9.140625" style="4"/>
    <col min="10753" max="10753" width="10.28515625" style="4" customWidth="1"/>
    <col min="10754" max="11008" width="9.140625" style="4"/>
    <col min="11009" max="11009" width="10.28515625" style="4" customWidth="1"/>
    <col min="11010" max="11264" width="9.140625" style="4"/>
    <col min="11265" max="11265" width="10.28515625" style="4" customWidth="1"/>
    <col min="11266" max="11520" width="9.140625" style="4"/>
    <col min="11521" max="11521" width="10.28515625" style="4" customWidth="1"/>
    <col min="11522" max="11776" width="9.140625" style="4"/>
    <col min="11777" max="11777" width="10.28515625" style="4" customWidth="1"/>
    <col min="11778" max="12032" width="9.140625" style="4"/>
    <col min="12033" max="12033" width="10.28515625" style="4" customWidth="1"/>
    <col min="12034" max="12288" width="9.140625" style="4"/>
    <col min="12289" max="12289" width="10.28515625" style="4" customWidth="1"/>
    <col min="12290" max="12544" width="9.140625" style="4"/>
    <col min="12545" max="12545" width="10.28515625" style="4" customWidth="1"/>
    <col min="12546" max="12800" width="9.140625" style="4"/>
    <col min="12801" max="12801" width="10.28515625" style="4" customWidth="1"/>
    <col min="12802" max="13056" width="9.140625" style="4"/>
    <col min="13057" max="13057" width="10.28515625" style="4" customWidth="1"/>
    <col min="13058" max="13312" width="9.140625" style="4"/>
    <col min="13313" max="13313" width="10.28515625" style="4" customWidth="1"/>
    <col min="13314" max="13568" width="9.140625" style="4"/>
    <col min="13569" max="13569" width="10.28515625" style="4" customWidth="1"/>
    <col min="13570" max="13824" width="9.140625" style="4"/>
    <col min="13825" max="13825" width="10.28515625" style="4" customWidth="1"/>
    <col min="13826" max="14080" width="9.140625" style="4"/>
    <col min="14081" max="14081" width="10.28515625" style="4" customWidth="1"/>
    <col min="14082" max="14336" width="9.140625" style="4"/>
    <col min="14337" max="14337" width="10.28515625" style="4" customWidth="1"/>
    <col min="14338" max="14592" width="9.140625" style="4"/>
    <col min="14593" max="14593" width="10.28515625" style="4" customWidth="1"/>
    <col min="14594" max="14848" width="9.140625" style="4"/>
    <col min="14849" max="14849" width="10.28515625" style="4" customWidth="1"/>
    <col min="14850" max="15104" width="9.140625" style="4"/>
    <col min="15105" max="15105" width="10.28515625" style="4" customWidth="1"/>
    <col min="15106" max="15360" width="9.140625" style="4"/>
    <col min="15361" max="15361" width="10.28515625" style="4" customWidth="1"/>
    <col min="15362" max="15616" width="9.140625" style="4"/>
    <col min="15617" max="15617" width="10.28515625" style="4" customWidth="1"/>
    <col min="15618" max="15872" width="9.140625" style="4"/>
    <col min="15873" max="15873" width="10.28515625" style="4" customWidth="1"/>
    <col min="15874" max="16128" width="9.140625" style="4"/>
    <col min="16129" max="16129" width="10.28515625" style="4" customWidth="1"/>
    <col min="16130" max="16384" width="9.140625" style="4"/>
  </cols>
  <sheetData>
    <row r="1" spans="1:28" x14ac:dyDescent="0.2">
      <c r="A1" s="3" t="s">
        <v>61</v>
      </c>
    </row>
    <row r="2" spans="1:28" x14ac:dyDescent="0.2">
      <c r="A2" s="5" t="s">
        <v>4</v>
      </c>
      <c r="B2" s="6" t="s">
        <v>5</v>
      </c>
      <c r="C2" s="6" t="s">
        <v>6</v>
      </c>
      <c r="D2" s="6" t="s">
        <v>7</v>
      </c>
      <c r="E2" s="6" t="s">
        <v>8</v>
      </c>
      <c r="F2" s="6" t="s">
        <v>9</v>
      </c>
      <c r="G2" s="7" t="s">
        <v>10</v>
      </c>
      <c r="H2" s="7" t="s">
        <v>11</v>
      </c>
      <c r="I2" s="7" t="s">
        <v>12</v>
      </c>
      <c r="J2" s="7" t="s">
        <v>13</v>
      </c>
      <c r="K2" s="7" t="s">
        <v>14</v>
      </c>
      <c r="L2" s="7" t="s">
        <v>15</v>
      </c>
      <c r="M2" s="7" t="s">
        <v>16</v>
      </c>
      <c r="O2" s="5" t="s">
        <v>17</v>
      </c>
      <c r="AB2" s="4" t="s">
        <v>60</v>
      </c>
    </row>
    <row r="3" spans="1:28" ht="15.6" customHeight="1" x14ac:dyDescent="0.25">
      <c r="A3" s="4">
        <v>1920</v>
      </c>
      <c r="B3" s="8">
        <f>P3/0.024/3.6/31</f>
        <v>7.4671445639187574E-3</v>
      </c>
      <c r="C3" s="8">
        <f>Q3/0.024/3.6/30</f>
        <v>1.1574074074074073E-2</v>
      </c>
      <c r="D3" s="8">
        <f>R3/0.024/3.6/31</f>
        <v>1.4934289127837515E-2</v>
      </c>
      <c r="E3" s="8">
        <f>S3/0.024/3.6/31</f>
        <v>1.1424731182795698</v>
      </c>
      <c r="F3" s="8">
        <f>T3/0.024/3.6/28.25</f>
        <v>5.3916748607014089</v>
      </c>
      <c r="G3" s="8">
        <f>U3/0.024/3.6/31</f>
        <v>23.301224611708481</v>
      </c>
      <c r="H3" s="8">
        <f>V3/0.024/3.6/30</f>
        <v>13.0054012345679</v>
      </c>
      <c r="I3" s="8">
        <f>W3/0.024/3.6/31</f>
        <v>2.7591099163679802</v>
      </c>
      <c r="J3" s="8">
        <f>X3/0.024/3.6/30</f>
        <v>1.1882716049382718</v>
      </c>
      <c r="K3" s="8">
        <f>Y3/0.024/3.6/31</f>
        <v>0.22401433691756273</v>
      </c>
      <c r="L3" s="8">
        <f>Z3/0.024/3.6/31</f>
        <v>4.8536439665471928E-2</v>
      </c>
      <c r="M3" s="8">
        <f>AA3/0.024/3.6/30</f>
        <v>5.401234567901235E-2</v>
      </c>
      <c r="O3" s="4">
        <v>1920</v>
      </c>
      <c r="P3" s="15">
        <v>0.02</v>
      </c>
      <c r="Q3" s="15">
        <v>0.03</v>
      </c>
      <c r="R3" s="15">
        <v>0.04</v>
      </c>
      <c r="S3" s="15">
        <v>3.06</v>
      </c>
      <c r="T3" s="15">
        <v>13.16</v>
      </c>
      <c r="U3" s="15">
        <v>62.41</v>
      </c>
      <c r="V3" s="15">
        <v>33.71</v>
      </c>
      <c r="W3" s="15">
        <v>7.39</v>
      </c>
      <c r="X3" s="15">
        <v>3.08</v>
      </c>
      <c r="Y3" s="15">
        <v>0.6</v>
      </c>
      <c r="Z3" s="15">
        <v>0.13</v>
      </c>
      <c r="AA3" s="15">
        <v>0.14000000000000001</v>
      </c>
      <c r="AB3" s="9">
        <f>SUM(P3:AA3)</f>
        <v>123.77</v>
      </c>
    </row>
    <row r="4" spans="1:28" ht="15" x14ac:dyDescent="0.25">
      <c r="A4" s="4">
        <v>1921</v>
      </c>
      <c r="B4" s="8">
        <f t="shared" ref="B4:B67" si="0">P4/0.024/3.6/31</f>
        <v>5.2270011947431305E-2</v>
      </c>
      <c r="C4" s="8">
        <f t="shared" ref="C4:C67" si="1">Q4/0.024/3.6/30</f>
        <v>2.9359567901234565</v>
      </c>
      <c r="D4" s="8">
        <f t="shared" ref="D4:E67" si="2">R4/0.024/3.6/31</f>
        <v>4.6893667861409805</v>
      </c>
      <c r="E4" s="8">
        <f t="shared" si="2"/>
        <v>1.9862604540023896</v>
      </c>
      <c r="F4" s="8">
        <f t="shared" ref="F4:F67" si="3">T4/0.024/3.6/28.25</f>
        <v>2.2902327105866931</v>
      </c>
      <c r="G4" s="8">
        <f t="shared" ref="G4:G67" si="4">U4/0.024/3.6/31</f>
        <v>2.8599163679808841</v>
      </c>
      <c r="H4" s="8">
        <f t="shared" ref="H4:H67" si="5">V4/0.024/3.6/30</f>
        <v>1.2345679012345678</v>
      </c>
      <c r="I4" s="8">
        <f t="shared" ref="I4:I67" si="6">W4/0.024/3.6/31</f>
        <v>0.3696236559139785</v>
      </c>
      <c r="J4" s="8">
        <f t="shared" ref="J4:J67" si="7">X4/0.024/3.6/30</f>
        <v>5.401234567901235E-2</v>
      </c>
      <c r="K4" s="8">
        <f t="shared" ref="K4:L67" si="8">Y4/0.024/3.6/31</f>
        <v>0.8437873357228195</v>
      </c>
      <c r="L4" s="8">
        <f t="shared" si="8"/>
        <v>5.2270011947431305E-2</v>
      </c>
      <c r="M4" s="8">
        <f t="shared" ref="M4:M67" si="9">AA4/0.024/3.6/30</f>
        <v>5.0154320987654329E-2</v>
      </c>
      <c r="O4" s="4">
        <v>1921</v>
      </c>
      <c r="P4" s="15">
        <v>0.14000000000000001</v>
      </c>
      <c r="Q4" s="15">
        <v>7.61</v>
      </c>
      <c r="R4" s="15">
        <v>12.56</v>
      </c>
      <c r="S4" s="15">
        <v>5.32</v>
      </c>
      <c r="T4" s="15">
        <v>5.59</v>
      </c>
      <c r="U4" s="15">
        <v>7.66</v>
      </c>
      <c r="V4" s="15">
        <v>3.2</v>
      </c>
      <c r="W4" s="15">
        <v>0.99</v>
      </c>
      <c r="X4" s="15">
        <v>0.14000000000000001</v>
      </c>
      <c r="Y4" s="15">
        <v>2.2599999999999998</v>
      </c>
      <c r="Z4" s="15">
        <v>0.14000000000000001</v>
      </c>
      <c r="AA4" s="15">
        <v>0.13</v>
      </c>
      <c r="AB4" s="9">
        <f t="shared" ref="AB4:AB67" si="10">SUM(P4:AA4)</f>
        <v>45.740000000000009</v>
      </c>
    </row>
    <row r="5" spans="1:28" ht="15" x14ac:dyDescent="0.25">
      <c r="A5" s="4">
        <v>1922</v>
      </c>
      <c r="B5" s="8">
        <f t="shared" si="0"/>
        <v>4.8536439665471928E-2</v>
      </c>
      <c r="C5" s="8">
        <f t="shared" si="1"/>
        <v>5.0154320987654329E-2</v>
      </c>
      <c r="D5" s="8">
        <f t="shared" si="2"/>
        <v>4.8536439665471928E-2</v>
      </c>
      <c r="E5" s="8">
        <f t="shared" si="2"/>
        <v>56.836170848267614</v>
      </c>
      <c r="F5" s="8">
        <f t="shared" si="3"/>
        <v>150.97099311701081</v>
      </c>
      <c r="G5" s="8">
        <f t="shared" si="4"/>
        <v>67.461917562724011</v>
      </c>
      <c r="H5" s="8">
        <f t="shared" si="5"/>
        <v>10.150462962962962</v>
      </c>
      <c r="I5" s="8">
        <f t="shared" si="6"/>
        <v>3.1847371565113494</v>
      </c>
      <c r="J5" s="8">
        <f t="shared" si="7"/>
        <v>1.5817901234567899</v>
      </c>
      <c r="K5" s="8">
        <f t="shared" si="8"/>
        <v>2.1057347670250892</v>
      </c>
      <c r="L5" s="8">
        <f t="shared" si="8"/>
        <v>5.9737156511350059E-2</v>
      </c>
      <c r="M5" s="8">
        <f t="shared" si="9"/>
        <v>5.7870370370370371E-2</v>
      </c>
      <c r="O5" s="4">
        <v>1922</v>
      </c>
      <c r="P5" s="15">
        <v>0.13</v>
      </c>
      <c r="Q5" s="15">
        <v>0.13</v>
      </c>
      <c r="R5" s="15">
        <v>0.13</v>
      </c>
      <c r="S5" s="15">
        <v>152.22999999999999</v>
      </c>
      <c r="T5" s="15">
        <v>368.49</v>
      </c>
      <c r="U5" s="15">
        <v>180.69</v>
      </c>
      <c r="V5" s="15">
        <v>26.31</v>
      </c>
      <c r="W5" s="15">
        <v>8.5299999999999994</v>
      </c>
      <c r="X5" s="15">
        <v>4.0999999999999996</v>
      </c>
      <c r="Y5" s="15">
        <v>5.64</v>
      </c>
      <c r="Z5" s="15">
        <v>0.16</v>
      </c>
      <c r="AA5" s="15">
        <v>0.15</v>
      </c>
      <c r="AB5" s="9">
        <f t="shared" si="10"/>
        <v>746.68999999999983</v>
      </c>
    </row>
    <row r="6" spans="1:28" ht="15" x14ac:dyDescent="0.25">
      <c r="A6" s="4">
        <v>1923</v>
      </c>
      <c r="B6" s="8">
        <f t="shared" si="0"/>
        <v>5.6003584229390682E-2</v>
      </c>
      <c r="C6" s="8">
        <f t="shared" si="1"/>
        <v>5.401234567901235E-2</v>
      </c>
      <c r="D6" s="8">
        <f t="shared" si="2"/>
        <v>1.5755675029868577</v>
      </c>
      <c r="E6" s="8">
        <f t="shared" si="2"/>
        <v>1.0192652329749103</v>
      </c>
      <c r="F6" s="8">
        <f t="shared" si="3"/>
        <v>0.27450016388069487</v>
      </c>
      <c r="G6" s="8">
        <f t="shared" si="4"/>
        <v>18.189964157706093</v>
      </c>
      <c r="H6" s="8">
        <f t="shared" si="5"/>
        <v>13.638117283950617</v>
      </c>
      <c r="I6" s="8">
        <f t="shared" si="6"/>
        <v>3.1025985663082438</v>
      </c>
      <c r="J6" s="8">
        <f t="shared" si="7"/>
        <v>1.3310185185185186</v>
      </c>
      <c r="K6" s="8">
        <f t="shared" si="8"/>
        <v>1.8182497013142171</v>
      </c>
      <c r="L6" s="8">
        <f t="shared" si="8"/>
        <v>4.4802867383512544E-2</v>
      </c>
      <c r="M6" s="8">
        <f t="shared" si="9"/>
        <v>4.2438271604938273E-2</v>
      </c>
      <c r="O6" s="4">
        <v>1923</v>
      </c>
      <c r="P6" s="15">
        <v>0.15</v>
      </c>
      <c r="Q6" s="15">
        <v>0.14000000000000001</v>
      </c>
      <c r="R6" s="15">
        <v>4.22</v>
      </c>
      <c r="S6" s="15">
        <v>2.73</v>
      </c>
      <c r="T6" s="15">
        <v>0.67</v>
      </c>
      <c r="U6" s="15">
        <v>48.72</v>
      </c>
      <c r="V6" s="15">
        <v>35.35</v>
      </c>
      <c r="W6" s="15">
        <v>8.31</v>
      </c>
      <c r="X6" s="15">
        <v>3.45</v>
      </c>
      <c r="Y6" s="15">
        <v>4.87</v>
      </c>
      <c r="Z6" s="15">
        <v>0.12</v>
      </c>
      <c r="AA6" s="15">
        <v>0.11</v>
      </c>
      <c r="AB6" s="9">
        <f t="shared" si="10"/>
        <v>108.84</v>
      </c>
    </row>
    <row r="7" spans="1:28" ht="15" x14ac:dyDescent="0.25">
      <c r="A7" s="4">
        <v>1924</v>
      </c>
      <c r="B7" s="8">
        <f t="shared" si="0"/>
        <v>4.1069295101553167E-2</v>
      </c>
      <c r="C7" s="8">
        <f t="shared" si="1"/>
        <v>1.1921296296296295</v>
      </c>
      <c r="D7" s="8">
        <f t="shared" si="2"/>
        <v>3.6103643966547185</v>
      </c>
      <c r="E7" s="8">
        <f t="shared" si="2"/>
        <v>23.402031063321385</v>
      </c>
      <c r="F7" s="8">
        <f t="shared" si="3"/>
        <v>28.99459193706981</v>
      </c>
      <c r="G7" s="8">
        <f t="shared" si="4"/>
        <v>158.31466547192352</v>
      </c>
      <c r="H7" s="8">
        <f t="shared" si="5"/>
        <v>101.31944444444444</v>
      </c>
      <c r="I7" s="8">
        <f t="shared" si="6"/>
        <v>9.7632915173237738</v>
      </c>
      <c r="J7" s="8">
        <f t="shared" si="7"/>
        <v>4.1705246913580245</v>
      </c>
      <c r="K7" s="8">
        <f t="shared" si="8"/>
        <v>3.7597072879330944</v>
      </c>
      <c r="L7" s="8">
        <f t="shared" si="8"/>
        <v>6.347072879330945E-2</v>
      </c>
      <c r="M7" s="8">
        <f t="shared" si="9"/>
        <v>6.558641975308642E-2</v>
      </c>
      <c r="O7" s="4">
        <v>1924</v>
      </c>
      <c r="P7" s="15">
        <v>0.11</v>
      </c>
      <c r="Q7" s="15">
        <v>3.09</v>
      </c>
      <c r="R7" s="15">
        <v>9.67</v>
      </c>
      <c r="S7" s="15">
        <v>62.68</v>
      </c>
      <c r="T7" s="15">
        <v>70.77</v>
      </c>
      <c r="U7" s="15">
        <v>424.03</v>
      </c>
      <c r="V7" s="15">
        <v>262.62</v>
      </c>
      <c r="W7" s="15">
        <v>26.15</v>
      </c>
      <c r="X7" s="15">
        <v>10.81</v>
      </c>
      <c r="Y7" s="15">
        <v>10.07</v>
      </c>
      <c r="Z7" s="15">
        <v>0.17</v>
      </c>
      <c r="AA7" s="15">
        <v>0.17</v>
      </c>
      <c r="AB7" s="9">
        <f t="shared" si="10"/>
        <v>880.3399999999998</v>
      </c>
    </row>
    <row r="8" spans="1:28" ht="15" x14ac:dyDescent="0.25">
      <c r="A8" s="4">
        <v>1925</v>
      </c>
      <c r="B8" s="8">
        <f t="shared" si="0"/>
        <v>6.347072879330945E-2</v>
      </c>
      <c r="C8" s="8">
        <f t="shared" si="1"/>
        <v>6.558641975308642E-2</v>
      </c>
      <c r="D8" s="8">
        <f t="shared" si="2"/>
        <v>9.7072879330943856E-2</v>
      </c>
      <c r="E8" s="8">
        <f t="shared" si="2"/>
        <v>2.4230884109916371</v>
      </c>
      <c r="F8" s="8">
        <f t="shared" si="3"/>
        <v>4.4575549000327763</v>
      </c>
      <c r="G8" s="8">
        <f t="shared" si="4"/>
        <v>4.5586917562724008</v>
      </c>
      <c r="H8" s="8">
        <f t="shared" si="5"/>
        <v>2.3341049382716048</v>
      </c>
      <c r="I8" s="8">
        <f t="shared" si="6"/>
        <v>0.89979091995221028</v>
      </c>
      <c r="J8" s="8">
        <f t="shared" si="7"/>
        <v>0.17746913580246915</v>
      </c>
      <c r="K8" s="8">
        <f t="shared" si="8"/>
        <v>2.385752688172043</v>
      </c>
      <c r="L8" s="8">
        <f t="shared" si="8"/>
        <v>6.347072879330945E-2</v>
      </c>
      <c r="M8" s="8">
        <f t="shared" si="9"/>
        <v>6.558641975308642E-2</v>
      </c>
      <c r="O8" s="4">
        <v>1925</v>
      </c>
      <c r="P8" s="15">
        <v>0.17</v>
      </c>
      <c r="Q8" s="15">
        <v>0.17</v>
      </c>
      <c r="R8" s="15">
        <v>0.26</v>
      </c>
      <c r="S8" s="15">
        <v>6.49</v>
      </c>
      <c r="T8" s="15">
        <v>10.88</v>
      </c>
      <c r="U8" s="15">
        <v>12.21</v>
      </c>
      <c r="V8" s="15">
        <v>6.05</v>
      </c>
      <c r="W8" s="15">
        <v>2.41</v>
      </c>
      <c r="X8" s="15">
        <v>0.46</v>
      </c>
      <c r="Y8" s="15">
        <v>6.39</v>
      </c>
      <c r="Z8" s="15">
        <v>0.17</v>
      </c>
      <c r="AA8" s="15">
        <v>0.17</v>
      </c>
      <c r="AB8" s="9">
        <f t="shared" si="10"/>
        <v>45.830000000000005</v>
      </c>
    </row>
    <row r="9" spans="1:28" ht="15" x14ac:dyDescent="0.25">
      <c r="A9" s="4">
        <v>1926</v>
      </c>
      <c r="B9" s="8">
        <f t="shared" si="0"/>
        <v>6.347072879330945E-2</v>
      </c>
      <c r="C9" s="8">
        <f t="shared" si="1"/>
        <v>6.1728395061728399E-2</v>
      </c>
      <c r="D9" s="8">
        <f t="shared" si="2"/>
        <v>5.9737156511350059E-2</v>
      </c>
      <c r="E9" s="8">
        <f t="shared" si="2"/>
        <v>1.5905017921146953</v>
      </c>
      <c r="F9" s="8">
        <f t="shared" si="3"/>
        <v>0.87266470009832842</v>
      </c>
      <c r="G9" s="8">
        <f t="shared" si="4"/>
        <v>6.347072879330945E-2</v>
      </c>
      <c r="H9" s="8">
        <f t="shared" si="5"/>
        <v>5.7870370370370371E-2</v>
      </c>
      <c r="I9" s="8">
        <f t="shared" si="6"/>
        <v>5.2270011947431305E-2</v>
      </c>
      <c r="J9" s="8">
        <f t="shared" si="7"/>
        <v>5.401234567901235E-2</v>
      </c>
      <c r="K9" s="8">
        <f t="shared" si="8"/>
        <v>4.8536439665471928E-2</v>
      </c>
      <c r="L9" s="8">
        <f t="shared" si="8"/>
        <v>4.4802867383512544E-2</v>
      </c>
      <c r="M9" s="8">
        <f t="shared" si="9"/>
        <v>4.6296296296296294E-2</v>
      </c>
      <c r="O9" s="4">
        <v>1926</v>
      </c>
      <c r="P9" s="15">
        <v>0.17</v>
      </c>
      <c r="Q9" s="15">
        <v>0.16</v>
      </c>
      <c r="R9" s="15">
        <v>0.16</v>
      </c>
      <c r="S9" s="15">
        <v>4.26</v>
      </c>
      <c r="T9" s="15">
        <v>2.13</v>
      </c>
      <c r="U9" s="15">
        <v>0.17</v>
      </c>
      <c r="V9" s="15">
        <v>0.15</v>
      </c>
      <c r="W9" s="15">
        <v>0.14000000000000001</v>
      </c>
      <c r="X9" s="15">
        <v>0.14000000000000001</v>
      </c>
      <c r="Y9" s="15">
        <v>0.13</v>
      </c>
      <c r="Z9" s="15">
        <v>0.12</v>
      </c>
      <c r="AA9" s="15">
        <v>0.12</v>
      </c>
      <c r="AB9" s="9">
        <f t="shared" si="10"/>
        <v>7.85</v>
      </c>
    </row>
    <row r="10" spans="1:28" ht="15" x14ac:dyDescent="0.25">
      <c r="A10" s="4">
        <v>1927</v>
      </c>
      <c r="B10" s="8">
        <f t="shared" si="0"/>
        <v>0.54136798088410987</v>
      </c>
      <c r="C10" s="8">
        <f t="shared" si="1"/>
        <v>3.8580246913580245E-2</v>
      </c>
      <c r="D10" s="8">
        <f t="shared" si="2"/>
        <v>3.733572281959379E-2</v>
      </c>
      <c r="E10" s="8">
        <f t="shared" si="2"/>
        <v>8.1802568697729985</v>
      </c>
      <c r="F10" s="8">
        <f t="shared" si="3"/>
        <v>5.2810553916748608</v>
      </c>
      <c r="G10" s="8">
        <f t="shared" si="4"/>
        <v>0.65337514934289131</v>
      </c>
      <c r="H10" s="8">
        <f t="shared" si="5"/>
        <v>0.4320987654320988</v>
      </c>
      <c r="I10" s="8">
        <f t="shared" si="6"/>
        <v>5.2270011947431305E-2</v>
      </c>
      <c r="J10" s="8">
        <f t="shared" si="7"/>
        <v>3.0864197530864199E-2</v>
      </c>
      <c r="K10" s="8">
        <f t="shared" si="8"/>
        <v>2.986857825567503E-2</v>
      </c>
      <c r="L10" s="8">
        <f t="shared" si="8"/>
        <v>2.986857825567503E-2</v>
      </c>
      <c r="M10" s="8">
        <f t="shared" si="9"/>
        <v>2.7006172839506175E-2</v>
      </c>
      <c r="O10" s="4">
        <v>1927</v>
      </c>
      <c r="P10" s="15">
        <v>1.45</v>
      </c>
      <c r="Q10" s="15">
        <v>0.1</v>
      </c>
      <c r="R10" s="15">
        <v>0.1</v>
      </c>
      <c r="S10" s="15">
        <v>21.91</v>
      </c>
      <c r="T10" s="15">
        <v>12.89</v>
      </c>
      <c r="U10" s="15">
        <v>1.75</v>
      </c>
      <c r="V10" s="15">
        <v>1.1200000000000001</v>
      </c>
      <c r="W10" s="15">
        <v>0.14000000000000001</v>
      </c>
      <c r="X10" s="15">
        <v>0.08</v>
      </c>
      <c r="Y10" s="15">
        <v>0.08</v>
      </c>
      <c r="Z10" s="15">
        <v>0.08</v>
      </c>
      <c r="AA10" s="15">
        <v>7.0000000000000007E-2</v>
      </c>
      <c r="AB10" s="9">
        <f t="shared" si="10"/>
        <v>39.769999999999996</v>
      </c>
    </row>
    <row r="11" spans="1:28" ht="15" x14ac:dyDescent="0.25">
      <c r="A11" s="4">
        <v>1928</v>
      </c>
      <c r="B11" s="8">
        <f t="shared" si="0"/>
        <v>2.6135005973715653E-2</v>
      </c>
      <c r="C11" s="8">
        <f t="shared" si="1"/>
        <v>2.7006172839506175E-2</v>
      </c>
      <c r="D11" s="8">
        <f t="shared" si="2"/>
        <v>2.6135005973715653E-2</v>
      </c>
      <c r="E11" s="8">
        <f t="shared" si="2"/>
        <v>2.1542712066905616</v>
      </c>
      <c r="F11" s="8">
        <f t="shared" si="3"/>
        <v>5.2769583743035078</v>
      </c>
      <c r="G11" s="8">
        <f t="shared" si="4"/>
        <v>8.127986857825567</v>
      </c>
      <c r="H11" s="8">
        <f t="shared" si="5"/>
        <v>5.536265432098765</v>
      </c>
      <c r="I11" s="8">
        <f t="shared" si="6"/>
        <v>1.6353046594982079</v>
      </c>
      <c r="J11" s="8">
        <f t="shared" si="7"/>
        <v>0.625</v>
      </c>
      <c r="K11" s="8">
        <f t="shared" si="8"/>
        <v>2.6135005973715653E-2</v>
      </c>
      <c r="L11" s="8">
        <f t="shared" si="8"/>
        <v>2.6135005973715653E-2</v>
      </c>
      <c r="M11" s="8">
        <f t="shared" si="9"/>
        <v>2.7006172839506175E-2</v>
      </c>
      <c r="O11" s="4">
        <v>1928</v>
      </c>
      <c r="P11" s="15">
        <v>7.0000000000000007E-2</v>
      </c>
      <c r="Q11" s="15">
        <v>7.0000000000000007E-2</v>
      </c>
      <c r="R11" s="15">
        <v>7.0000000000000007E-2</v>
      </c>
      <c r="S11" s="15">
        <v>5.77</v>
      </c>
      <c r="T11" s="15">
        <v>12.88</v>
      </c>
      <c r="U11" s="15">
        <v>21.77</v>
      </c>
      <c r="V11" s="15">
        <v>14.35</v>
      </c>
      <c r="W11" s="15">
        <v>4.38</v>
      </c>
      <c r="X11" s="15">
        <v>1.62</v>
      </c>
      <c r="Y11" s="15">
        <v>7.0000000000000007E-2</v>
      </c>
      <c r="Z11" s="15">
        <v>7.0000000000000007E-2</v>
      </c>
      <c r="AA11" s="15">
        <v>7.0000000000000007E-2</v>
      </c>
      <c r="AB11" s="9">
        <f t="shared" si="10"/>
        <v>61.19</v>
      </c>
    </row>
    <row r="12" spans="1:28" ht="15" x14ac:dyDescent="0.25">
      <c r="A12" s="4">
        <v>1929</v>
      </c>
      <c r="B12" s="8">
        <f t="shared" si="0"/>
        <v>2.6135005973715653E-2</v>
      </c>
      <c r="C12" s="8">
        <f t="shared" si="1"/>
        <v>2.7006172839506175E-2</v>
      </c>
      <c r="D12" s="8">
        <f t="shared" si="2"/>
        <v>2.5649641577060929</v>
      </c>
      <c r="E12" s="8">
        <f t="shared" si="2"/>
        <v>2.4454898446833928</v>
      </c>
      <c r="F12" s="8">
        <f t="shared" si="3"/>
        <v>2.036217633562766</v>
      </c>
      <c r="G12" s="8">
        <f t="shared" si="4"/>
        <v>9.7408900836320171</v>
      </c>
      <c r="H12" s="8">
        <f t="shared" si="5"/>
        <v>8.3487654320987641</v>
      </c>
      <c r="I12" s="8">
        <f t="shared" si="6"/>
        <v>2.4716248506571086</v>
      </c>
      <c r="J12" s="8">
        <f t="shared" si="7"/>
        <v>0.83333333333333337</v>
      </c>
      <c r="K12" s="8">
        <f t="shared" si="8"/>
        <v>2.986857825567503E-2</v>
      </c>
      <c r="L12" s="8">
        <f t="shared" si="8"/>
        <v>2.986857825567503E-2</v>
      </c>
      <c r="M12" s="8">
        <f t="shared" si="9"/>
        <v>3.0864197530864199E-2</v>
      </c>
      <c r="O12" s="4">
        <v>1929</v>
      </c>
      <c r="P12" s="15">
        <v>7.0000000000000007E-2</v>
      </c>
      <c r="Q12" s="15">
        <v>7.0000000000000007E-2</v>
      </c>
      <c r="R12" s="15">
        <v>6.87</v>
      </c>
      <c r="S12" s="15">
        <v>6.55</v>
      </c>
      <c r="T12" s="15">
        <v>4.97</v>
      </c>
      <c r="U12" s="15">
        <v>26.09</v>
      </c>
      <c r="V12" s="15">
        <v>21.64</v>
      </c>
      <c r="W12" s="15">
        <v>6.62</v>
      </c>
      <c r="X12" s="15">
        <v>2.16</v>
      </c>
      <c r="Y12" s="15">
        <v>0.08</v>
      </c>
      <c r="Z12" s="15">
        <v>0.08</v>
      </c>
      <c r="AA12" s="15">
        <v>0.08</v>
      </c>
      <c r="AB12" s="9">
        <f t="shared" si="10"/>
        <v>75.279999999999987</v>
      </c>
    </row>
    <row r="13" spans="1:28" ht="15" x14ac:dyDescent="0.25">
      <c r="A13" s="4">
        <v>1930</v>
      </c>
      <c r="B13" s="8">
        <f t="shared" si="0"/>
        <v>3.3602150537634413E-2</v>
      </c>
      <c r="C13" s="8">
        <f t="shared" si="1"/>
        <v>3.4722222222222224E-2</v>
      </c>
      <c r="D13" s="8">
        <f t="shared" si="2"/>
        <v>26.657706093189965</v>
      </c>
      <c r="E13" s="8">
        <f t="shared" si="2"/>
        <v>22.252090800477898</v>
      </c>
      <c r="F13" s="8">
        <f t="shared" si="3"/>
        <v>5.2441822353326781</v>
      </c>
      <c r="G13" s="8">
        <f t="shared" si="4"/>
        <v>5.0776583034647542</v>
      </c>
      <c r="H13" s="8">
        <f t="shared" si="5"/>
        <v>5.5401234567901225</v>
      </c>
      <c r="I13" s="8">
        <f t="shared" si="6"/>
        <v>2.049731182795699</v>
      </c>
      <c r="J13" s="8">
        <f t="shared" si="7"/>
        <v>0.83719135802469125</v>
      </c>
      <c r="K13" s="8">
        <f t="shared" si="8"/>
        <v>1.0528673835125446</v>
      </c>
      <c r="L13" s="8">
        <f t="shared" si="8"/>
        <v>4.8536439665471928E-2</v>
      </c>
      <c r="M13" s="8">
        <f t="shared" si="9"/>
        <v>5.0154320987654329E-2</v>
      </c>
      <c r="O13" s="4">
        <v>1930</v>
      </c>
      <c r="P13" s="15">
        <v>0.09</v>
      </c>
      <c r="Q13" s="15">
        <v>0.09</v>
      </c>
      <c r="R13" s="15">
        <v>71.400000000000006</v>
      </c>
      <c r="S13" s="15">
        <v>59.6</v>
      </c>
      <c r="T13" s="15">
        <v>12.8</v>
      </c>
      <c r="U13" s="15">
        <v>13.6</v>
      </c>
      <c r="V13" s="15">
        <v>14.36</v>
      </c>
      <c r="W13" s="15">
        <v>5.49</v>
      </c>
      <c r="X13" s="15">
        <v>2.17</v>
      </c>
      <c r="Y13" s="15">
        <v>2.82</v>
      </c>
      <c r="Z13" s="15">
        <v>0.13</v>
      </c>
      <c r="AA13" s="15">
        <v>0.13</v>
      </c>
      <c r="AB13" s="9">
        <f t="shared" si="10"/>
        <v>182.67999999999998</v>
      </c>
    </row>
    <row r="14" spans="1:28" ht="15" x14ac:dyDescent="0.25">
      <c r="A14" s="4">
        <v>1931</v>
      </c>
      <c r="B14" s="8">
        <f t="shared" si="0"/>
        <v>4.8536439665471928E-2</v>
      </c>
      <c r="C14" s="8">
        <f t="shared" si="1"/>
        <v>5.0154320987654329E-2</v>
      </c>
      <c r="D14" s="8">
        <f t="shared" si="2"/>
        <v>4.8536439665471928E-2</v>
      </c>
      <c r="E14" s="8">
        <f t="shared" si="2"/>
        <v>0.91472520908004784</v>
      </c>
      <c r="F14" s="8">
        <f t="shared" si="3"/>
        <v>0.66371681415929207</v>
      </c>
      <c r="G14" s="8">
        <f t="shared" si="4"/>
        <v>0.71311230585424135</v>
      </c>
      <c r="H14" s="8">
        <f t="shared" si="5"/>
        <v>0.25462962962962959</v>
      </c>
      <c r="I14" s="8">
        <f t="shared" si="6"/>
        <v>0.3696236559139785</v>
      </c>
      <c r="J14" s="8">
        <f t="shared" si="7"/>
        <v>5.0154320987654329E-2</v>
      </c>
      <c r="K14" s="8">
        <f t="shared" si="8"/>
        <v>4.8536439665471928E-2</v>
      </c>
      <c r="L14" s="8">
        <f t="shared" si="8"/>
        <v>4.4802867383512544E-2</v>
      </c>
      <c r="M14" s="8">
        <f t="shared" si="9"/>
        <v>4.6296296296296294E-2</v>
      </c>
      <c r="O14" s="4">
        <v>1931</v>
      </c>
      <c r="P14" s="15">
        <v>0.13</v>
      </c>
      <c r="Q14" s="15">
        <v>0.13</v>
      </c>
      <c r="R14" s="15">
        <v>0.13</v>
      </c>
      <c r="S14" s="15">
        <v>2.4500000000000002</v>
      </c>
      <c r="T14" s="15">
        <v>1.62</v>
      </c>
      <c r="U14" s="15">
        <v>1.91</v>
      </c>
      <c r="V14" s="15">
        <v>0.66</v>
      </c>
      <c r="W14" s="15">
        <v>0.99</v>
      </c>
      <c r="X14" s="15">
        <v>0.13</v>
      </c>
      <c r="Y14" s="15">
        <v>0.13</v>
      </c>
      <c r="Z14" s="15">
        <v>0.12</v>
      </c>
      <c r="AA14" s="15">
        <v>0.12</v>
      </c>
      <c r="AB14" s="9">
        <f t="shared" si="10"/>
        <v>8.5200000000000014</v>
      </c>
    </row>
    <row r="15" spans="1:28" ht="15" x14ac:dyDescent="0.25">
      <c r="A15" s="4">
        <v>1932</v>
      </c>
      <c r="B15" s="8">
        <f t="shared" si="0"/>
        <v>4.4802867383512544E-2</v>
      </c>
      <c r="C15" s="8">
        <f t="shared" si="1"/>
        <v>4.6296296296296294E-2</v>
      </c>
      <c r="D15" s="8">
        <f t="shared" si="2"/>
        <v>4.1069295101553167E-2</v>
      </c>
      <c r="E15" s="8">
        <f t="shared" si="2"/>
        <v>13.705943847072879</v>
      </c>
      <c r="F15" s="8">
        <f t="shared" si="3"/>
        <v>9.5050803015404774</v>
      </c>
      <c r="G15" s="8">
        <f t="shared" si="4"/>
        <v>0.86992234169653526</v>
      </c>
      <c r="H15" s="8">
        <f t="shared" si="5"/>
        <v>4.6296296296296294E-2</v>
      </c>
      <c r="I15" s="8">
        <f t="shared" si="6"/>
        <v>4.1069295101553167E-2</v>
      </c>
      <c r="J15" s="8">
        <f t="shared" si="7"/>
        <v>4.2438271604938273E-2</v>
      </c>
      <c r="K15" s="8">
        <f t="shared" si="8"/>
        <v>4.1069295101553167E-2</v>
      </c>
      <c r="L15" s="8">
        <f t="shared" si="8"/>
        <v>3.733572281959379E-2</v>
      </c>
      <c r="M15" s="8">
        <f t="shared" si="9"/>
        <v>3.8580246913580245E-2</v>
      </c>
      <c r="O15" s="4">
        <v>1932</v>
      </c>
      <c r="P15" s="15">
        <v>0.12</v>
      </c>
      <c r="Q15" s="15">
        <v>0.12</v>
      </c>
      <c r="R15" s="15">
        <v>0.11</v>
      </c>
      <c r="S15" s="15">
        <v>36.71</v>
      </c>
      <c r="T15" s="15">
        <v>23.2</v>
      </c>
      <c r="U15" s="15">
        <v>2.33</v>
      </c>
      <c r="V15" s="15">
        <v>0.12</v>
      </c>
      <c r="W15" s="15">
        <v>0.11</v>
      </c>
      <c r="X15" s="15">
        <v>0.11</v>
      </c>
      <c r="Y15" s="15">
        <v>0.11</v>
      </c>
      <c r="Z15" s="15">
        <v>0.1</v>
      </c>
      <c r="AA15" s="15">
        <v>0.1</v>
      </c>
      <c r="AB15" s="9">
        <f t="shared" si="10"/>
        <v>63.24</v>
      </c>
    </row>
    <row r="16" spans="1:28" ht="15" x14ac:dyDescent="0.25">
      <c r="A16" s="4">
        <v>1933</v>
      </c>
      <c r="B16" s="8">
        <f t="shared" si="0"/>
        <v>3.733572281959379E-2</v>
      </c>
      <c r="C16" s="8">
        <f t="shared" si="1"/>
        <v>3.1674382716049383</v>
      </c>
      <c r="D16" s="8">
        <f t="shared" si="2"/>
        <v>3.4572879330943844</v>
      </c>
      <c r="E16" s="8">
        <f t="shared" si="2"/>
        <v>16.323178016726402</v>
      </c>
      <c r="F16" s="8">
        <f t="shared" si="3"/>
        <v>11.770730907899047</v>
      </c>
      <c r="G16" s="8">
        <f t="shared" si="4"/>
        <v>4.502688172043011</v>
      </c>
      <c r="H16" s="8">
        <f t="shared" si="5"/>
        <v>4.9151234567901243</v>
      </c>
      <c r="I16" s="8">
        <f t="shared" si="6"/>
        <v>1.989994026284349</v>
      </c>
      <c r="J16" s="8">
        <f t="shared" si="7"/>
        <v>0.79475308641975306</v>
      </c>
      <c r="K16" s="8">
        <f t="shared" si="8"/>
        <v>3.733572281959379E-2</v>
      </c>
      <c r="L16" s="8">
        <f t="shared" si="8"/>
        <v>3.733572281959379E-2</v>
      </c>
      <c r="M16" s="8">
        <f t="shared" si="9"/>
        <v>3.8580246913580245E-2</v>
      </c>
      <c r="O16" s="4">
        <v>1933</v>
      </c>
      <c r="P16" s="15">
        <v>0.1</v>
      </c>
      <c r="Q16" s="15">
        <v>8.2100000000000009</v>
      </c>
      <c r="R16" s="15">
        <v>9.26</v>
      </c>
      <c r="S16" s="15">
        <v>43.72</v>
      </c>
      <c r="T16" s="15">
        <v>28.73</v>
      </c>
      <c r="U16" s="15">
        <v>12.06</v>
      </c>
      <c r="V16" s="15">
        <v>12.74</v>
      </c>
      <c r="W16" s="15">
        <v>5.33</v>
      </c>
      <c r="X16" s="15">
        <v>2.06</v>
      </c>
      <c r="Y16" s="15">
        <v>0.1</v>
      </c>
      <c r="Z16" s="15">
        <v>0.1</v>
      </c>
      <c r="AA16" s="15">
        <v>0.1</v>
      </c>
      <c r="AB16" s="9">
        <f t="shared" si="10"/>
        <v>122.50999999999998</v>
      </c>
    </row>
    <row r="17" spans="1:28" ht="15" x14ac:dyDescent="0.25">
      <c r="A17" s="4">
        <v>1934</v>
      </c>
      <c r="B17" s="8">
        <f t="shared" si="0"/>
        <v>3.733572281959379E-2</v>
      </c>
      <c r="C17" s="8">
        <f t="shared" si="1"/>
        <v>0.1080246913580247</v>
      </c>
      <c r="D17" s="8">
        <f t="shared" si="2"/>
        <v>3.0652628434886502</v>
      </c>
      <c r="E17" s="8">
        <f t="shared" si="2"/>
        <v>2.635902031063321</v>
      </c>
      <c r="F17" s="8">
        <f t="shared" si="3"/>
        <v>1.4790232710586693</v>
      </c>
      <c r="G17" s="8">
        <f t="shared" si="4"/>
        <v>0.21281362007168456</v>
      </c>
      <c r="H17" s="8">
        <f t="shared" si="5"/>
        <v>3.8580246913580245E-2</v>
      </c>
      <c r="I17" s="8">
        <f t="shared" si="6"/>
        <v>3.733572281959379E-2</v>
      </c>
      <c r="J17" s="8">
        <f t="shared" si="7"/>
        <v>3.8580246913580245E-2</v>
      </c>
      <c r="K17" s="8">
        <f t="shared" si="8"/>
        <v>3.733572281959379E-2</v>
      </c>
      <c r="L17" s="8">
        <f t="shared" si="8"/>
        <v>3.3602150537634413E-2</v>
      </c>
      <c r="M17" s="8">
        <f t="shared" si="9"/>
        <v>3.4722222222222224E-2</v>
      </c>
      <c r="O17" s="4">
        <v>1934</v>
      </c>
      <c r="P17" s="15">
        <v>0.1</v>
      </c>
      <c r="Q17" s="15">
        <v>0.28000000000000003</v>
      </c>
      <c r="R17" s="15">
        <v>8.2100000000000009</v>
      </c>
      <c r="S17" s="15">
        <v>7.06</v>
      </c>
      <c r="T17" s="15">
        <v>3.61</v>
      </c>
      <c r="U17" s="15">
        <v>0.56999999999999995</v>
      </c>
      <c r="V17" s="15">
        <v>0.1</v>
      </c>
      <c r="W17" s="15">
        <v>0.1</v>
      </c>
      <c r="X17" s="15">
        <v>0.1</v>
      </c>
      <c r="Y17" s="15">
        <v>0.1</v>
      </c>
      <c r="Z17" s="15">
        <v>0.09</v>
      </c>
      <c r="AA17" s="15">
        <v>0.09</v>
      </c>
      <c r="AB17" s="9">
        <f t="shared" si="10"/>
        <v>20.410000000000007</v>
      </c>
    </row>
    <row r="18" spans="1:28" ht="15" x14ac:dyDescent="0.25">
      <c r="A18" s="4">
        <v>1935</v>
      </c>
      <c r="B18" s="8">
        <f t="shared" si="0"/>
        <v>3.3602150537634413E-2</v>
      </c>
      <c r="C18" s="8">
        <f t="shared" si="1"/>
        <v>3.4722222222222224E-2</v>
      </c>
      <c r="D18" s="8">
        <f t="shared" si="2"/>
        <v>3.3602150537634413E-2</v>
      </c>
      <c r="E18" s="8">
        <f t="shared" si="2"/>
        <v>2.986857825567503E-2</v>
      </c>
      <c r="F18" s="8">
        <f t="shared" si="3"/>
        <v>4.4001966568338249</v>
      </c>
      <c r="G18" s="8">
        <f t="shared" si="4"/>
        <v>5.1784647550776581</v>
      </c>
      <c r="H18" s="8">
        <f t="shared" si="5"/>
        <v>2.2029320987654319</v>
      </c>
      <c r="I18" s="8">
        <f t="shared" si="6"/>
        <v>1.4448924731182795</v>
      </c>
      <c r="J18" s="8">
        <f t="shared" si="7"/>
        <v>0.35879629629629634</v>
      </c>
      <c r="K18" s="8">
        <f t="shared" si="8"/>
        <v>2.986857825567503E-2</v>
      </c>
      <c r="L18" s="8">
        <f t="shared" si="8"/>
        <v>2.986857825567503E-2</v>
      </c>
      <c r="M18" s="8">
        <f t="shared" si="9"/>
        <v>3.0864197530864199E-2</v>
      </c>
      <c r="O18" s="4">
        <v>1935</v>
      </c>
      <c r="P18" s="15">
        <v>0.09</v>
      </c>
      <c r="Q18" s="15">
        <v>0.09</v>
      </c>
      <c r="R18" s="15">
        <v>0.09</v>
      </c>
      <c r="S18" s="15">
        <v>0.08</v>
      </c>
      <c r="T18" s="15">
        <v>10.74</v>
      </c>
      <c r="U18" s="15">
        <v>13.87</v>
      </c>
      <c r="V18" s="15">
        <v>5.71</v>
      </c>
      <c r="W18" s="15">
        <v>3.87</v>
      </c>
      <c r="X18" s="15">
        <v>0.93</v>
      </c>
      <c r="Y18" s="15">
        <v>0.08</v>
      </c>
      <c r="Z18" s="15">
        <v>0.08</v>
      </c>
      <c r="AA18" s="15">
        <v>0.08</v>
      </c>
      <c r="AB18" s="9">
        <f t="shared" si="10"/>
        <v>35.709999999999994</v>
      </c>
    </row>
    <row r="19" spans="1:28" ht="15" x14ac:dyDescent="0.25">
      <c r="A19" s="4">
        <v>1936</v>
      </c>
      <c r="B19" s="8">
        <f t="shared" si="0"/>
        <v>2.986857825567503E-2</v>
      </c>
      <c r="C19" s="8">
        <f t="shared" si="1"/>
        <v>3.0864197530864199E-2</v>
      </c>
      <c r="D19" s="8">
        <f t="shared" si="2"/>
        <v>2.0049283154121862</v>
      </c>
      <c r="E19" s="8">
        <f t="shared" si="2"/>
        <v>6.4814814814814801</v>
      </c>
      <c r="F19" s="8">
        <f t="shared" si="3"/>
        <v>110.13192395935758</v>
      </c>
      <c r="G19" s="8">
        <f t="shared" si="4"/>
        <v>61.559139784946233</v>
      </c>
      <c r="H19" s="8">
        <f t="shared" si="5"/>
        <v>4.9151234567901243</v>
      </c>
      <c r="I19" s="8">
        <f t="shared" si="6"/>
        <v>1.9153225806451613</v>
      </c>
      <c r="J19" s="8">
        <f t="shared" si="7"/>
        <v>0.92978395061728392</v>
      </c>
      <c r="K19" s="8">
        <f t="shared" si="8"/>
        <v>1.7323775388291514</v>
      </c>
      <c r="L19" s="8">
        <f t="shared" si="8"/>
        <v>4.4802867383512544E-2</v>
      </c>
      <c r="M19" s="8">
        <f t="shared" si="9"/>
        <v>4.6296296296296294E-2</v>
      </c>
      <c r="O19" s="4">
        <v>1936</v>
      </c>
      <c r="P19" s="15">
        <v>0.08</v>
      </c>
      <c r="Q19" s="15">
        <v>0.08</v>
      </c>
      <c r="R19" s="15">
        <v>5.37</v>
      </c>
      <c r="S19" s="15">
        <v>17.36</v>
      </c>
      <c r="T19" s="15">
        <v>268.81</v>
      </c>
      <c r="U19" s="15">
        <v>164.88</v>
      </c>
      <c r="V19" s="15">
        <v>12.74</v>
      </c>
      <c r="W19" s="15">
        <v>5.13</v>
      </c>
      <c r="X19" s="15">
        <v>2.41</v>
      </c>
      <c r="Y19" s="15">
        <v>4.6399999999999997</v>
      </c>
      <c r="Z19" s="15">
        <v>0.12</v>
      </c>
      <c r="AA19" s="15">
        <v>0.12</v>
      </c>
      <c r="AB19" s="9">
        <f t="shared" si="10"/>
        <v>481.74</v>
      </c>
    </row>
    <row r="20" spans="1:28" ht="15" x14ac:dyDescent="0.25">
      <c r="A20" s="4">
        <v>1937</v>
      </c>
      <c r="B20" s="8">
        <f t="shared" si="0"/>
        <v>4.4802867383512544E-2</v>
      </c>
      <c r="C20" s="8">
        <f t="shared" si="1"/>
        <v>4.6296296296296294E-2</v>
      </c>
      <c r="D20" s="8">
        <f t="shared" si="2"/>
        <v>1.3552867383512543</v>
      </c>
      <c r="E20" s="8">
        <f t="shared" si="2"/>
        <v>3.5319593787335726</v>
      </c>
      <c r="F20" s="8">
        <f t="shared" si="3"/>
        <v>1.7043592264831204</v>
      </c>
      <c r="G20" s="8">
        <f t="shared" si="4"/>
        <v>0.51896654719235358</v>
      </c>
      <c r="H20" s="8">
        <f t="shared" si="5"/>
        <v>9.8263888888888893</v>
      </c>
      <c r="I20" s="8">
        <f t="shared" si="6"/>
        <v>4.872311827956989</v>
      </c>
      <c r="J20" s="8">
        <f t="shared" si="7"/>
        <v>1.7592592592592591</v>
      </c>
      <c r="K20" s="8">
        <f t="shared" si="8"/>
        <v>4.4802867383512544E-2</v>
      </c>
      <c r="L20" s="8">
        <f t="shared" si="8"/>
        <v>4.4802867383512544E-2</v>
      </c>
      <c r="M20" s="8">
        <f t="shared" si="9"/>
        <v>4.6296296296296294E-2</v>
      </c>
      <c r="O20" s="4">
        <v>1937</v>
      </c>
      <c r="P20" s="15">
        <v>0.12</v>
      </c>
      <c r="Q20" s="15">
        <v>0.12</v>
      </c>
      <c r="R20" s="15">
        <v>3.63</v>
      </c>
      <c r="S20" s="15">
        <v>9.4600000000000009</v>
      </c>
      <c r="T20" s="15">
        <v>4.16</v>
      </c>
      <c r="U20" s="15">
        <v>1.39</v>
      </c>
      <c r="V20" s="15">
        <v>25.47</v>
      </c>
      <c r="W20" s="15">
        <v>13.05</v>
      </c>
      <c r="X20" s="15">
        <v>4.5599999999999996</v>
      </c>
      <c r="Y20" s="15">
        <v>0.12</v>
      </c>
      <c r="Z20" s="15">
        <v>0.12</v>
      </c>
      <c r="AA20" s="15">
        <v>0.12</v>
      </c>
      <c r="AB20" s="9">
        <f t="shared" si="10"/>
        <v>62.32</v>
      </c>
    </row>
    <row r="21" spans="1:28" ht="15" x14ac:dyDescent="0.25">
      <c r="A21" s="4">
        <v>1938</v>
      </c>
      <c r="B21" s="8">
        <f t="shared" si="0"/>
        <v>0.79898446833930703</v>
      </c>
      <c r="C21" s="8">
        <f t="shared" si="1"/>
        <v>4.6296296296296294E-2</v>
      </c>
      <c r="D21" s="8">
        <f t="shared" si="2"/>
        <v>39.680406212664273</v>
      </c>
      <c r="E21" s="8">
        <f t="shared" si="2"/>
        <v>32.721027479091994</v>
      </c>
      <c r="F21" s="8">
        <f t="shared" si="3"/>
        <v>114.17158308751229</v>
      </c>
      <c r="G21" s="8">
        <f t="shared" si="4"/>
        <v>66.37544802867383</v>
      </c>
      <c r="H21" s="8">
        <f t="shared" si="5"/>
        <v>9.7260802469135808</v>
      </c>
      <c r="I21" s="8">
        <f t="shared" si="6"/>
        <v>4.3346774193548381</v>
      </c>
      <c r="J21" s="8">
        <f t="shared" si="7"/>
        <v>2.8935185185185186</v>
      </c>
      <c r="K21" s="8">
        <f t="shared" si="8"/>
        <v>4.6109617682198314</v>
      </c>
      <c r="L21" s="8">
        <f t="shared" si="8"/>
        <v>6.7204301075268827E-2</v>
      </c>
      <c r="M21" s="8">
        <f t="shared" si="9"/>
        <v>6.558641975308642E-2</v>
      </c>
      <c r="O21" s="4">
        <v>1938</v>
      </c>
      <c r="P21" s="15">
        <v>2.14</v>
      </c>
      <c r="Q21" s="15">
        <v>0.12</v>
      </c>
      <c r="R21" s="15">
        <v>106.28</v>
      </c>
      <c r="S21" s="15">
        <v>87.64</v>
      </c>
      <c r="T21" s="15">
        <v>278.67</v>
      </c>
      <c r="U21" s="15">
        <v>177.78</v>
      </c>
      <c r="V21" s="15">
        <v>25.21</v>
      </c>
      <c r="W21" s="15">
        <v>11.61</v>
      </c>
      <c r="X21" s="15">
        <v>7.5</v>
      </c>
      <c r="Y21" s="15">
        <v>12.35</v>
      </c>
      <c r="Z21" s="15">
        <v>0.18</v>
      </c>
      <c r="AA21" s="15">
        <v>0.17</v>
      </c>
      <c r="AB21" s="9">
        <f t="shared" si="10"/>
        <v>709.65</v>
      </c>
    </row>
    <row r="22" spans="1:28" ht="15" x14ac:dyDescent="0.25">
      <c r="A22" s="4">
        <v>1939</v>
      </c>
      <c r="B22" s="8">
        <f t="shared" si="0"/>
        <v>0.16054360812425325</v>
      </c>
      <c r="C22" s="8">
        <f t="shared" si="1"/>
        <v>7.1797839506172831</v>
      </c>
      <c r="D22" s="8">
        <f t="shared" si="2"/>
        <v>12.19011350059737</v>
      </c>
      <c r="E22" s="8">
        <f t="shared" si="2"/>
        <v>5.0328554360812419</v>
      </c>
      <c r="F22" s="8">
        <f t="shared" si="3"/>
        <v>4.5149131432317269</v>
      </c>
      <c r="G22" s="8">
        <f t="shared" si="4"/>
        <v>9.4198028673835115</v>
      </c>
      <c r="H22" s="8">
        <f t="shared" si="5"/>
        <v>7.8858024691358022</v>
      </c>
      <c r="I22" s="8">
        <f t="shared" si="6"/>
        <v>3.4908900836320189</v>
      </c>
      <c r="J22" s="8">
        <f t="shared" si="7"/>
        <v>3.7692901234567899</v>
      </c>
      <c r="K22" s="8">
        <f t="shared" si="8"/>
        <v>2.9009856630824373</v>
      </c>
      <c r="L22" s="8">
        <f t="shared" si="8"/>
        <v>6.347072879330945E-2</v>
      </c>
      <c r="M22" s="8">
        <f t="shared" si="9"/>
        <v>6.558641975308642E-2</v>
      </c>
      <c r="O22" s="4">
        <v>1939</v>
      </c>
      <c r="P22" s="15">
        <v>0.43</v>
      </c>
      <c r="Q22" s="15">
        <v>18.61</v>
      </c>
      <c r="R22" s="15">
        <v>32.65</v>
      </c>
      <c r="S22" s="15">
        <v>13.48</v>
      </c>
      <c r="T22" s="15">
        <v>11.02</v>
      </c>
      <c r="U22" s="15">
        <v>25.23</v>
      </c>
      <c r="V22" s="15">
        <v>20.440000000000001</v>
      </c>
      <c r="W22" s="15">
        <v>9.35</v>
      </c>
      <c r="X22" s="15">
        <v>9.77</v>
      </c>
      <c r="Y22" s="15">
        <v>7.77</v>
      </c>
      <c r="Z22" s="15">
        <v>0.17</v>
      </c>
      <c r="AA22" s="15">
        <v>0.17</v>
      </c>
      <c r="AB22" s="9">
        <f t="shared" si="10"/>
        <v>149.09</v>
      </c>
    </row>
    <row r="23" spans="1:28" ht="15" x14ac:dyDescent="0.25">
      <c r="A23" s="4">
        <v>1940</v>
      </c>
      <c r="B23" s="8">
        <f t="shared" si="0"/>
        <v>6.347072879330945E-2</v>
      </c>
      <c r="C23" s="8">
        <f t="shared" si="1"/>
        <v>0.24691358024691359</v>
      </c>
      <c r="D23" s="8">
        <f t="shared" si="2"/>
        <v>3.6813022700119471</v>
      </c>
      <c r="E23" s="8">
        <f t="shared" si="2"/>
        <v>2.1057347670250892</v>
      </c>
      <c r="F23" s="8">
        <f t="shared" si="3"/>
        <v>1.5732546705998034</v>
      </c>
      <c r="G23" s="8">
        <f t="shared" si="4"/>
        <v>0.51523297491039421</v>
      </c>
      <c r="H23" s="8">
        <f t="shared" si="5"/>
        <v>2.0563271604938271</v>
      </c>
      <c r="I23" s="8">
        <f t="shared" si="6"/>
        <v>0.16054360812425325</v>
      </c>
      <c r="J23" s="8">
        <f t="shared" si="7"/>
        <v>6.1728395061728399E-2</v>
      </c>
      <c r="K23" s="8">
        <f t="shared" si="8"/>
        <v>7.8405017921146944E-2</v>
      </c>
      <c r="L23" s="8">
        <f t="shared" si="8"/>
        <v>5.6003584229390682E-2</v>
      </c>
      <c r="M23" s="8">
        <f t="shared" si="9"/>
        <v>5.7870370370370371E-2</v>
      </c>
      <c r="O23" s="4">
        <v>1940</v>
      </c>
      <c r="P23" s="15">
        <v>0.17</v>
      </c>
      <c r="Q23" s="15">
        <v>0.64</v>
      </c>
      <c r="R23" s="15">
        <v>9.86</v>
      </c>
      <c r="S23" s="15">
        <v>5.64</v>
      </c>
      <c r="T23" s="15">
        <v>3.84</v>
      </c>
      <c r="U23" s="15">
        <v>1.38</v>
      </c>
      <c r="V23" s="15">
        <v>5.33</v>
      </c>
      <c r="W23" s="15">
        <v>0.43</v>
      </c>
      <c r="X23" s="15">
        <v>0.16</v>
      </c>
      <c r="Y23" s="15">
        <v>0.21</v>
      </c>
      <c r="Z23" s="15">
        <v>0.15</v>
      </c>
      <c r="AA23" s="15">
        <v>0.15</v>
      </c>
      <c r="AB23" s="9">
        <f t="shared" si="10"/>
        <v>27.959999999999997</v>
      </c>
    </row>
    <row r="24" spans="1:28" ht="15" x14ac:dyDescent="0.25">
      <c r="A24" s="4">
        <v>1941</v>
      </c>
      <c r="B24" s="8">
        <f t="shared" si="0"/>
        <v>5.2270011947431305E-2</v>
      </c>
      <c r="C24" s="8">
        <f t="shared" si="1"/>
        <v>5.401234567901235E-2</v>
      </c>
      <c r="D24" s="8">
        <f t="shared" si="2"/>
        <v>15.460722819593785</v>
      </c>
      <c r="E24" s="8">
        <f t="shared" si="2"/>
        <v>9.5542114695340494</v>
      </c>
      <c r="F24" s="8">
        <f t="shared" si="3"/>
        <v>0.17617174696820712</v>
      </c>
      <c r="G24" s="8">
        <f t="shared" si="4"/>
        <v>20.78479689366786</v>
      </c>
      <c r="H24" s="8">
        <f t="shared" si="5"/>
        <v>10.925925925925926</v>
      </c>
      <c r="I24" s="8">
        <f t="shared" si="6"/>
        <v>1.62037037037037</v>
      </c>
      <c r="J24" s="8">
        <f t="shared" si="7"/>
        <v>0.70601851851851849</v>
      </c>
      <c r="K24" s="8">
        <f t="shared" si="8"/>
        <v>5.9737156511350059E-2</v>
      </c>
      <c r="L24" s="8">
        <f t="shared" si="8"/>
        <v>5.6003584229390682E-2</v>
      </c>
      <c r="M24" s="8">
        <f t="shared" si="9"/>
        <v>5.7870370370370371E-2</v>
      </c>
      <c r="O24" s="4">
        <v>1941</v>
      </c>
      <c r="P24" s="15">
        <v>0.14000000000000001</v>
      </c>
      <c r="Q24" s="15">
        <v>0.14000000000000001</v>
      </c>
      <c r="R24" s="15">
        <v>41.41</v>
      </c>
      <c r="S24" s="15">
        <v>25.59</v>
      </c>
      <c r="T24" s="15">
        <v>0.43</v>
      </c>
      <c r="U24" s="15">
        <v>55.67</v>
      </c>
      <c r="V24" s="15">
        <v>28.32</v>
      </c>
      <c r="W24" s="15">
        <v>4.34</v>
      </c>
      <c r="X24" s="15">
        <v>1.83</v>
      </c>
      <c r="Y24" s="15">
        <v>0.16</v>
      </c>
      <c r="Z24" s="15">
        <v>0.15</v>
      </c>
      <c r="AA24" s="15">
        <v>0.15</v>
      </c>
      <c r="AB24" s="9">
        <f t="shared" si="10"/>
        <v>158.33000000000004</v>
      </c>
    </row>
    <row r="25" spans="1:28" ht="15" x14ac:dyDescent="0.25">
      <c r="A25" s="4">
        <v>1942</v>
      </c>
      <c r="B25" s="8">
        <f t="shared" si="0"/>
        <v>5.6003584229390682E-2</v>
      </c>
      <c r="C25" s="8">
        <f t="shared" si="1"/>
        <v>5.401234567901235E-2</v>
      </c>
      <c r="D25" s="8">
        <f t="shared" si="2"/>
        <v>1.8854540023894861</v>
      </c>
      <c r="E25" s="8">
        <f t="shared" si="2"/>
        <v>0.83632019115890088</v>
      </c>
      <c r="F25" s="8">
        <f t="shared" si="3"/>
        <v>0.27859718125204852</v>
      </c>
      <c r="G25" s="8">
        <f t="shared" si="4"/>
        <v>2.1878733572281961</v>
      </c>
      <c r="H25" s="8">
        <f t="shared" si="5"/>
        <v>8.9390432098765427</v>
      </c>
      <c r="I25" s="8">
        <f t="shared" si="6"/>
        <v>6.0371863799283165</v>
      </c>
      <c r="J25" s="8">
        <f t="shared" si="7"/>
        <v>1.0300925925925926</v>
      </c>
      <c r="K25" s="8">
        <f t="shared" si="8"/>
        <v>1.2694145758661886</v>
      </c>
      <c r="L25" s="8">
        <f t="shared" si="8"/>
        <v>5.2270011947431305E-2</v>
      </c>
      <c r="M25" s="8">
        <f t="shared" si="9"/>
        <v>5.401234567901235E-2</v>
      </c>
      <c r="O25" s="4">
        <v>1942</v>
      </c>
      <c r="P25" s="15">
        <v>0.15</v>
      </c>
      <c r="Q25" s="15">
        <v>0.14000000000000001</v>
      </c>
      <c r="R25" s="15">
        <v>5.05</v>
      </c>
      <c r="S25" s="15">
        <v>2.2400000000000002</v>
      </c>
      <c r="T25" s="15">
        <v>0.68</v>
      </c>
      <c r="U25" s="15">
        <v>5.86</v>
      </c>
      <c r="V25" s="15">
        <v>23.17</v>
      </c>
      <c r="W25" s="15">
        <v>16.170000000000002</v>
      </c>
      <c r="X25" s="15">
        <v>2.67</v>
      </c>
      <c r="Y25" s="15">
        <v>3.4</v>
      </c>
      <c r="Z25" s="15">
        <v>0.14000000000000001</v>
      </c>
      <c r="AA25" s="15">
        <v>0.14000000000000001</v>
      </c>
      <c r="AB25" s="9">
        <f t="shared" si="10"/>
        <v>59.810000000000009</v>
      </c>
    </row>
    <row r="26" spans="1:28" ht="15" x14ac:dyDescent="0.25">
      <c r="A26" s="4">
        <v>1943</v>
      </c>
      <c r="B26" s="8">
        <f t="shared" si="0"/>
        <v>5.2270011947431305E-2</v>
      </c>
      <c r="C26" s="8">
        <f t="shared" si="1"/>
        <v>5.401234567901235E-2</v>
      </c>
      <c r="D26" s="8">
        <f t="shared" si="2"/>
        <v>5.2270011947431305E-2</v>
      </c>
      <c r="E26" s="8">
        <f t="shared" si="2"/>
        <v>1.0005973715651135</v>
      </c>
      <c r="F26" s="8">
        <f t="shared" si="3"/>
        <v>15.748934775483445</v>
      </c>
      <c r="G26" s="8">
        <f t="shared" si="4"/>
        <v>12.716547192353644</v>
      </c>
      <c r="H26" s="8">
        <f t="shared" si="5"/>
        <v>2.9320987654320985</v>
      </c>
      <c r="I26" s="8">
        <f t="shared" si="6"/>
        <v>0.9819295101553166</v>
      </c>
      <c r="J26" s="8">
        <f t="shared" si="7"/>
        <v>1.0648148148148147</v>
      </c>
      <c r="K26" s="8">
        <f t="shared" si="8"/>
        <v>4.8536439665471928E-2</v>
      </c>
      <c r="L26" s="8">
        <f t="shared" si="8"/>
        <v>4.8536439665471928E-2</v>
      </c>
      <c r="M26" s="8">
        <f t="shared" si="9"/>
        <v>4.6296296296296294E-2</v>
      </c>
      <c r="O26" s="4">
        <v>1943</v>
      </c>
      <c r="P26" s="15">
        <v>0.14000000000000001</v>
      </c>
      <c r="Q26" s="15">
        <v>0.14000000000000001</v>
      </c>
      <c r="R26" s="15">
        <v>0.14000000000000001</v>
      </c>
      <c r="S26" s="15">
        <v>2.68</v>
      </c>
      <c r="T26" s="15">
        <v>38.44</v>
      </c>
      <c r="U26" s="15">
        <v>34.06</v>
      </c>
      <c r="V26" s="15">
        <v>7.6</v>
      </c>
      <c r="W26" s="15">
        <v>2.63</v>
      </c>
      <c r="X26" s="15">
        <v>2.76</v>
      </c>
      <c r="Y26" s="15">
        <v>0.13</v>
      </c>
      <c r="Z26" s="15">
        <v>0.13</v>
      </c>
      <c r="AA26" s="15">
        <v>0.12</v>
      </c>
      <c r="AB26" s="9">
        <f t="shared" si="10"/>
        <v>88.969999999999985</v>
      </c>
    </row>
    <row r="27" spans="1:28" ht="15" x14ac:dyDescent="0.25">
      <c r="A27" s="4">
        <v>1944</v>
      </c>
      <c r="B27" s="8">
        <f t="shared" si="0"/>
        <v>4.4802867383512544E-2</v>
      </c>
      <c r="C27" s="8">
        <f t="shared" si="1"/>
        <v>4.6296296296296294E-2</v>
      </c>
      <c r="D27" s="8">
        <f t="shared" si="2"/>
        <v>4.1069295101553167E-2</v>
      </c>
      <c r="E27" s="8">
        <f t="shared" si="2"/>
        <v>1.1686081242532853</v>
      </c>
      <c r="F27" s="8">
        <f t="shared" si="3"/>
        <v>2.6917404129793514</v>
      </c>
      <c r="G27" s="8">
        <f t="shared" si="4"/>
        <v>2.5873655913978495</v>
      </c>
      <c r="H27" s="8">
        <f t="shared" si="5"/>
        <v>1.2924382716049385</v>
      </c>
      <c r="I27" s="8">
        <f t="shared" si="6"/>
        <v>0.43309438470728784</v>
      </c>
      <c r="J27" s="8">
        <f t="shared" si="7"/>
        <v>3.8580246913580245E-2</v>
      </c>
      <c r="K27" s="8">
        <f t="shared" si="8"/>
        <v>3.3602150537634413E-2</v>
      </c>
      <c r="L27" s="8">
        <f t="shared" si="8"/>
        <v>3.3602150537634413E-2</v>
      </c>
      <c r="M27" s="8">
        <f t="shared" si="9"/>
        <v>3.4722222222222224E-2</v>
      </c>
      <c r="O27" s="4">
        <v>1944</v>
      </c>
      <c r="P27" s="15">
        <v>0.12</v>
      </c>
      <c r="Q27" s="15">
        <v>0.12</v>
      </c>
      <c r="R27" s="15">
        <v>0.11</v>
      </c>
      <c r="S27" s="15">
        <v>3.13</v>
      </c>
      <c r="T27" s="15">
        <v>6.57</v>
      </c>
      <c r="U27" s="15">
        <v>6.93</v>
      </c>
      <c r="V27" s="15">
        <v>3.35</v>
      </c>
      <c r="W27" s="15">
        <v>1.1599999999999999</v>
      </c>
      <c r="X27" s="15">
        <v>0.1</v>
      </c>
      <c r="Y27" s="15">
        <v>0.09</v>
      </c>
      <c r="Z27" s="15">
        <v>0.09</v>
      </c>
      <c r="AA27" s="15">
        <v>0.09</v>
      </c>
      <c r="AB27" s="9">
        <f t="shared" si="10"/>
        <v>21.860000000000003</v>
      </c>
    </row>
    <row r="28" spans="1:28" ht="15" x14ac:dyDescent="0.25">
      <c r="A28" s="4">
        <v>1945</v>
      </c>
      <c r="B28" s="8">
        <f t="shared" si="0"/>
        <v>2.986857825567503E-2</v>
      </c>
      <c r="C28" s="8">
        <f t="shared" si="1"/>
        <v>3.0864197530864199E-2</v>
      </c>
      <c r="D28" s="8">
        <f t="shared" si="2"/>
        <v>2.986857825567503E-2</v>
      </c>
      <c r="E28" s="8">
        <f t="shared" si="2"/>
        <v>26.213410991636795</v>
      </c>
      <c r="F28" s="8">
        <f t="shared" si="3"/>
        <v>36.729760734185518</v>
      </c>
      <c r="G28" s="8">
        <f t="shared" si="4"/>
        <v>8.7253584229390668</v>
      </c>
      <c r="H28" s="8">
        <f t="shared" si="5"/>
        <v>3.6805555555555549</v>
      </c>
      <c r="I28" s="8">
        <f t="shared" si="6"/>
        <v>1.3440860215053763</v>
      </c>
      <c r="J28" s="8">
        <f t="shared" si="7"/>
        <v>0.57098765432098764</v>
      </c>
      <c r="K28" s="8">
        <f t="shared" si="8"/>
        <v>1.284348864994026</v>
      </c>
      <c r="L28" s="8">
        <f t="shared" si="8"/>
        <v>3.3602150537634413E-2</v>
      </c>
      <c r="M28" s="8">
        <f t="shared" si="9"/>
        <v>3.0864197530864199E-2</v>
      </c>
      <c r="O28" s="4">
        <v>1945</v>
      </c>
      <c r="P28" s="15">
        <v>0.08</v>
      </c>
      <c r="Q28" s="15">
        <v>0.08</v>
      </c>
      <c r="R28" s="15">
        <v>0.08</v>
      </c>
      <c r="S28" s="15">
        <v>70.209999999999994</v>
      </c>
      <c r="T28" s="15">
        <v>89.65</v>
      </c>
      <c r="U28" s="15">
        <v>23.37</v>
      </c>
      <c r="V28" s="15">
        <v>9.5399999999999991</v>
      </c>
      <c r="W28" s="15">
        <v>3.6</v>
      </c>
      <c r="X28" s="15">
        <v>1.48</v>
      </c>
      <c r="Y28" s="15">
        <v>3.44</v>
      </c>
      <c r="Z28" s="15">
        <v>0.09</v>
      </c>
      <c r="AA28" s="15">
        <v>0.08</v>
      </c>
      <c r="AB28" s="9">
        <f t="shared" si="10"/>
        <v>201.7</v>
      </c>
    </row>
    <row r="29" spans="1:28" ht="15" x14ac:dyDescent="0.25">
      <c r="A29" s="4">
        <v>1946</v>
      </c>
      <c r="B29" s="8">
        <f t="shared" si="0"/>
        <v>2.986857825567503E-2</v>
      </c>
      <c r="C29" s="8">
        <f t="shared" si="1"/>
        <v>3.0864197530864199E-2</v>
      </c>
      <c r="D29" s="8">
        <f t="shared" si="2"/>
        <v>2.986857825567503E-2</v>
      </c>
      <c r="E29" s="8">
        <f t="shared" si="2"/>
        <v>2.986857825567503E-2</v>
      </c>
      <c r="F29" s="8">
        <f t="shared" si="3"/>
        <v>1.9583743035070469</v>
      </c>
      <c r="G29" s="8">
        <f t="shared" si="4"/>
        <v>1.668906810035842</v>
      </c>
      <c r="H29" s="8">
        <f t="shared" si="5"/>
        <v>0.88348765432098764</v>
      </c>
      <c r="I29" s="8">
        <f t="shared" si="6"/>
        <v>0.20534647550776583</v>
      </c>
      <c r="J29" s="8">
        <f t="shared" si="7"/>
        <v>3.0864197530864199E-2</v>
      </c>
      <c r="K29" s="8">
        <f t="shared" si="8"/>
        <v>2.986857825567503E-2</v>
      </c>
      <c r="L29" s="8">
        <f t="shared" si="8"/>
        <v>2.986857825567503E-2</v>
      </c>
      <c r="M29" s="8">
        <f t="shared" si="9"/>
        <v>2.7006172839506175E-2</v>
      </c>
      <c r="O29" s="4">
        <v>1946</v>
      </c>
      <c r="P29" s="15">
        <v>0.08</v>
      </c>
      <c r="Q29" s="15">
        <v>0.08</v>
      </c>
      <c r="R29" s="15">
        <v>0.08</v>
      </c>
      <c r="S29" s="15">
        <v>0.08</v>
      </c>
      <c r="T29" s="15">
        <v>4.78</v>
      </c>
      <c r="U29" s="15">
        <v>4.47</v>
      </c>
      <c r="V29" s="15">
        <v>2.29</v>
      </c>
      <c r="W29" s="15">
        <v>0.55000000000000004</v>
      </c>
      <c r="X29" s="15">
        <v>0.08</v>
      </c>
      <c r="Y29" s="15">
        <v>0.08</v>
      </c>
      <c r="Z29" s="15">
        <v>0.08</v>
      </c>
      <c r="AA29" s="15">
        <v>7.0000000000000007E-2</v>
      </c>
      <c r="AB29" s="9">
        <f t="shared" si="10"/>
        <v>12.72</v>
      </c>
    </row>
    <row r="30" spans="1:28" ht="15" x14ac:dyDescent="0.25">
      <c r="A30" s="4">
        <v>1947</v>
      </c>
      <c r="B30" s="8">
        <f t="shared" si="0"/>
        <v>2.6135005973715653E-2</v>
      </c>
      <c r="C30" s="8">
        <f t="shared" si="1"/>
        <v>2.7006172839506175E-2</v>
      </c>
      <c r="D30" s="8">
        <f t="shared" si="2"/>
        <v>2.5985663082437278</v>
      </c>
      <c r="E30" s="8">
        <f t="shared" si="2"/>
        <v>2.7404420549581836</v>
      </c>
      <c r="F30" s="8">
        <f t="shared" si="3"/>
        <v>1.7494264175680103</v>
      </c>
      <c r="G30" s="8">
        <f t="shared" si="4"/>
        <v>84.240591397849471</v>
      </c>
      <c r="H30" s="8">
        <f t="shared" si="5"/>
        <v>58.86574074074074</v>
      </c>
      <c r="I30" s="8">
        <f t="shared" si="6"/>
        <v>3.3415471923536435</v>
      </c>
      <c r="J30" s="8">
        <f t="shared" si="7"/>
        <v>1.4969135802469136</v>
      </c>
      <c r="K30" s="8">
        <f t="shared" si="8"/>
        <v>1.9265232974910393</v>
      </c>
      <c r="L30" s="8">
        <f t="shared" si="8"/>
        <v>3.733572281959379E-2</v>
      </c>
      <c r="M30" s="8">
        <f t="shared" si="9"/>
        <v>3.8580246913580245E-2</v>
      </c>
      <c r="O30" s="4">
        <v>1947</v>
      </c>
      <c r="P30" s="15">
        <v>7.0000000000000007E-2</v>
      </c>
      <c r="Q30" s="15">
        <v>7.0000000000000007E-2</v>
      </c>
      <c r="R30" s="15">
        <v>6.96</v>
      </c>
      <c r="S30" s="15">
        <v>7.34</v>
      </c>
      <c r="T30" s="15">
        <v>4.2699999999999996</v>
      </c>
      <c r="U30" s="15">
        <v>225.63</v>
      </c>
      <c r="V30" s="15">
        <v>152.58000000000001</v>
      </c>
      <c r="W30" s="15">
        <v>8.9499999999999993</v>
      </c>
      <c r="X30" s="15">
        <v>3.88</v>
      </c>
      <c r="Y30" s="15">
        <v>5.16</v>
      </c>
      <c r="Z30" s="15">
        <v>0.1</v>
      </c>
      <c r="AA30" s="15">
        <v>0.1</v>
      </c>
      <c r="AB30" s="9">
        <f t="shared" si="10"/>
        <v>415.11000000000007</v>
      </c>
    </row>
    <row r="31" spans="1:28" ht="15" x14ac:dyDescent="0.25">
      <c r="A31" s="4">
        <v>1948</v>
      </c>
      <c r="B31" s="8">
        <f t="shared" si="0"/>
        <v>3.733572281959379E-2</v>
      </c>
      <c r="C31" s="8">
        <f t="shared" si="1"/>
        <v>3.8580246913580245E-2</v>
      </c>
      <c r="D31" s="8">
        <f t="shared" si="2"/>
        <v>3.733572281959379E-2</v>
      </c>
      <c r="E31" s="8">
        <f t="shared" si="2"/>
        <v>6.7428315412186368</v>
      </c>
      <c r="F31" s="8">
        <f t="shared" si="3"/>
        <v>5.3056374959029817</v>
      </c>
      <c r="G31" s="8">
        <f t="shared" si="4"/>
        <v>2.049731182795699</v>
      </c>
      <c r="H31" s="8">
        <f t="shared" si="5"/>
        <v>1.0185185185185184</v>
      </c>
      <c r="I31" s="8">
        <f t="shared" si="6"/>
        <v>0.48909796893667867</v>
      </c>
      <c r="J31" s="8">
        <f t="shared" si="7"/>
        <v>0.16203703703703703</v>
      </c>
      <c r="K31" s="8">
        <f t="shared" si="8"/>
        <v>3.733572281959379E-2</v>
      </c>
      <c r="L31" s="8">
        <f t="shared" si="8"/>
        <v>3.733572281959379E-2</v>
      </c>
      <c r="M31" s="8">
        <f t="shared" si="9"/>
        <v>3.8580246913580245E-2</v>
      </c>
      <c r="O31" s="4">
        <v>1948</v>
      </c>
      <c r="P31" s="15">
        <v>0.1</v>
      </c>
      <c r="Q31" s="15">
        <v>0.1</v>
      </c>
      <c r="R31" s="15">
        <v>0.1</v>
      </c>
      <c r="S31" s="15">
        <v>18.059999999999999</v>
      </c>
      <c r="T31" s="15">
        <v>12.95</v>
      </c>
      <c r="U31" s="15">
        <v>5.49</v>
      </c>
      <c r="V31" s="15">
        <v>2.64</v>
      </c>
      <c r="W31" s="15">
        <v>1.31</v>
      </c>
      <c r="X31" s="15">
        <v>0.42</v>
      </c>
      <c r="Y31" s="15">
        <v>0.1</v>
      </c>
      <c r="Z31" s="15">
        <v>0.1</v>
      </c>
      <c r="AA31" s="15">
        <v>0.1</v>
      </c>
      <c r="AB31" s="9">
        <f t="shared" si="10"/>
        <v>41.470000000000006</v>
      </c>
    </row>
    <row r="32" spans="1:28" ht="15" x14ac:dyDescent="0.25">
      <c r="A32" s="4">
        <v>1949</v>
      </c>
      <c r="B32" s="8">
        <f t="shared" si="0"/>
        <v>3.733572281959379E-2</v>
      </c>
      <c r="C32" s="8">
        <f t="shared" si="1"/>
        <v>3.8580246913580245E-2</v>
      </c>
      <c r="D32" s="8">
        <f t="shared" si="2"/>
        <v>0.47789725209080047</v>
      </c>
      <c r="E32" s="8">
        <f t="shared" si="2"/>
        <v>1.0566009557945042</v>
      </c>
      <c r="F32" s="8">
        <f t="shared" si="3"/>
        <v>2.7531956735496554</v>
      </c>
      <c r="G32" s="8">
        <f t="shared" si="4"/>
        <v>3.024193548387097</v>
      </c>
      <c r="H32" s="8">
        <f t="shared" si="5"/>
        <v>3.4336419753086416</v>
      </c>
      <c r="I32" s="8">
        <f t="shared" si="6"/>
        <v>2.635902031063321</v>
      </c>
      <c r="J32" s="8">
        <f t="shared" si="7"/>
        <v>0.75617283950617276</v>
      </c>
      <c r="K32" s="8">
        <f t="shared" si="8"/>
        <v>3.733572281959379E-2</v>
      </c>
      <c r="L32" s="8">
        <f t="shared" si="8"/>
        <v>3.3602150537634413E-2</v>
      </c>
      <c r="M32" s="8">
        <f t="shared" si="9"/>
        <v>3.4722222222222224E-2</v>
      </c>
      <c r="O32" s="4">
        <v>1949</v>
      </c>
      <c r="P32" s="15">
        <v>0.1</v>
      </c>
      <c r="Q32" s="15">
        <v>0.1</v>
      </c>
      <c r="R32" s="15">
        <v>1.28</v>
      </c>
      <c r="S32" s="15">
        <v>2.83</v>
      </c>
      <c r="T32" s="15">
        <v>6.72</v>
      </c>
      <c r="U32" s="15">
        <v>8.1</v>
      </c>
      <c r="V32" s="15">
        <v>8.9</v>
      </c>
      <c r="W32" s="15">
        <v>7.06</v>
      </c>
      <c r="X32" s="15">
        <v>1.96</v>
      </c>
      <c r="Y32" s="15">
        <v>0.1</v>
      </c>
      <c r="Z32" s="15">
        <v>0.09</v>
      </c>
      <c r="AA32" s="15">
        <v>0.09</v>
      </c>
      <c r="AB32" s="9">
        <f t="shared" si="10"/>
        <v>37.330000000000013</v>
      </c>
    </row>
    <row r="33" spans="1:28" ht="15" x14ac:dyDescent="0.25">
      <c r="A33" s="4">
        <v>1950</v>
      </c>
      <c r="B33" s="8">
        <f t="shared" si="0"/>
        <v>3.3602150537634413E-2</v>
      </c>
      <c r="C33" s="8">
        <f t="shared" si="1"/>
        <v>3.4722222222222224E-2</v>
      </c>
      <c r="D33" s="8">
        <f t="shared" si="2"/>
        <v>4.3160095579450424</v>
      </c>
      <c r="E33" s="8">
        <f t="shared" si="2"/>
        <v>3.4684886499402627</v>
      </c>
      <c r="F33" s="8">
        <f t="shared" si="3"/>
        <v>0.10652245165519503</v>
      </c>
      <c r="G33" s="8">
        <f t="shared" si="4"/>
        <v>0.74671445639187561</v>
      </c>
      <c r="H33" s="8">
        <f t="shared" si="5"/>
        <v>0.9760802469135802</v>
      </c>
      <c r="I33" s="8">
        <f t="shared" si="6"/>
        <v>2.5836320191158899</v>
      </c>
      <c r="J33" s="8">
        <f t="shared" si="7"/>
        <v>0.34722222222222221</v>
      </c>
      <c r="K33" s="8">
        <f t="shared" si="8"/>
        <v>2.6135005973715653E-2</v>
      </c>
      <c r="L33" s="8">
        <f t="shared" si="8"/>
        <v>2.6135005973715653E-2</v>
      </c>
      <c r="M33" s="8">
        <f t="shared" si="9"/>
        <v>2.7006172839506175E-2</v>
      </c>
      <c r="O33" s="4">
        <v>1950</v>
      </c>
      <c r="P33" s="15">
        <v>0.09</v>
      </c>
      <c r="Q33" s="15">
        <v>0.09</v>
      </c>
      <c r="R33" s="15">
        <v>11.56</v>
      </c>
      <c r="S33" s="15">
        <v>9.2899999999999991</v>
      </c>
      <c r="T33" s="15">
        <v>0.26</v>
      </c>
      <c r="U33" s="15">
        <v>2</v>
      </c>
      <c r="V33" s="15">
        <v>2.5299999999999998</v>
      </c>
      <c r="W33" s="15">
        <v>6.92</v>
      </c>
      <c r="X33" s="15">
        <v>0.9</v>
      </c>
      <c r="Y33" s="15">
        <v>7.0000000000000007E-2</v>
      </c>
      <c r="Z33" s="15">
        <v>7.0000000000000007E-2</v>
      </c>
      <c r="AA33" s="15">
        <v>7.0000000000000007E-2</v>
      </c>
      <c r="AB33" s="9">
        <f t="shared" si="10"/>
        <v>33.85</v>
      </c>
    </row>
    <row r="34" spans="1:28" ht="15" x14ac:dyDescent="0.25">
      <c r="A34" s="4">
        <v>1951</v>
      </c>
      <c r="B34" s="8">
        <f t="shared" si="0"/>
        <v>2.6135005973715653E-2</v>
      </c>
      <c r="C34" s="8">
        <f t="shared" si="1"/>
        <v>2.7006172839506175E-2</v>
      </c>
      <c r="D34" s="8">
        <f t="shared" si="2"/>
        <v>2.6135005973715653E-2</v>
      </c>
      <c r="E34" s="8">
        <f t="shared" si="2"/>
        <v>0.33602150537634407</v>
      </c>
      <c r="F34" s="8">
        <f t="shared" si="3"/>
        <v>2.4582104228121928E-2</v>
      </c>
      <c r="G34" s="8">
        <f t="shared" si="4"/>
        <v>2.6135005973715653E-2</v>
      </c>
      <c r="H34" s="8">
        <f t="shared" si="5"/>
        <v>2.3148148148148147E-2</v>
      </c>
      <c r="I34" s="8">
        <f t="shared" si="6"/>
        <v>2.2401433691756272E-2</v>
      </c>
      <c r="J34" s="8">
        <f t="shared" si="7"/>
        <v>2.3148148148148147E-2</v>
      </c>
      <c r="K34" s="8">
        <f t="shared" si="8"/>
        <v>2.2401433691756272E-2</v>
      </c>
      <c r="L34" s="8">
        <f t="shared" si="8"/>
        <v>2.2401433691756272E-2</v>
      </c>
      <c r="M34" s="8">
        <f t="shared" si="9"/>
        <v>2.3148148148148147E-2</v>
      </c>
      <c r="O34" s="4">
        <v>1951</v>
      </c>
      <c r="P34" s="15">
        <v>7.0000000000000007E-2</v>
      </c>
      <c r="Q34" s="15">
        <v>7.0000000000000007E-2</v>
      </c>
      <c r="R34" s="15">
        <v>7.0000000000000007E-2</v>
      </c>
      <c r="S34" s="15">
        <v>0.9</v>
      </c>
      <c r="T34" s="15">
        <v>0.06</v>
      </c>
      <c r="U34" s="15">
        <v>7.0000000000000007E-2</v>
      </c>
      <c r="V34" s="15">
        <v>0.06</v>
      </c>
      <c r="W34" s="15">
        <v>0.06</v>
      </c>
      <c r="X34" s="15">
        <v>0.06</v>
      </c>
      <c r="Y34" s="15">
        <v>0.06</v>
      </c>
      <c r="Z34" s="15">
        <v>0.06</v>
      </c>
      <c r="AA34" s="15">
        <v>0.06</v>
      </c>
      <c r="AB34" s="9">
        <f t="shared" si="10"/>
        <v>1.6000000000000005</v>
      </c>
    </row>
    <row r="35" spans="1:28" ht="15" x14ac:dyDescent="0.25">
      <c r="A35" s="4">
        <v>1952</v>
      </c>
      <c r="B35" s="8">
        <f t="shared" si="0"/>
        <v>2.2401433691756272E-2</v>
      </c>
      <c r="C35" s="8">
        <f t="shared" si="1"/>
        <v>2.3148148148148147E-2</v>
      </c>
      <c r="D35" s="8">
        <f t="shared" si="2"/>
        <v>3.1511350059737153</v>
      </c>
      <c r="E35" s="8">
        <f t="shared" si="2"/>
        <v>12.526135005973712</v>
      </c>
      <c r="F35" s="8">
        <f t="shared" si="3"/>
        <v>47.177155031137339</v>
      </c>
      <c r="G35" s="8">
        <f t="shared" si="4"/>
        <v>33.288530465949819</v>
      </c>
      <c r="H35" s="8">
        <f t="shared" si="5"/>
        <v>8.6458333333333339</v>
      </c>
      <c r="I35" s="8">
        <f t="shared" si="6"/>
        <v>3.6850358422939058</v>
      </c>
      <c r="J35" s="8">
        <f t="shared" si="7"/>
        <v>1.9058641975308641</v>
      </c>
      <c r="K35" s="8">
        <f t="shared" si="8"/>
        <v>2.352150537634409</v>
      </c>
      <c r="L35" s="8">
        <f t="shared" si="8"/>
        <v>3.3602150537634413E-2</v>
      </c>
      <c r="M35" s="8">
        <f t="shared" si="9"/>
        <v>3.4722222222222224E-2</v>
      </c>
      <c r="O35" s="4">
        <v>1952</v>
      </c>
      <c r="P35" s="15">
        <v>0.06</v>
      </c>
      <c r="Q35" s="15">
        <v>0.06</v>
      </c>
      <c r="R35" s="15">
        <v>8.44</v>
      </c>
      <c r="S35" s="15">
        <v>33.549999999999997</v>
      </c>
      <c r="T35" s="15">
        <v>115.15</v>
      </c>
      <c r="U35" s="15">
        <v>89.16</v>
      </c>
      <c r="V35" s="15">
        <v>22.41</v>
      </c>
      <c r="W35" s="15">
        <v>9.8699999999999992</v>
      </c>
      <c r="X35" s="15">
        <v>4.9400000000000004</v>
      </c>
      <c r="Y35" s="15">
        <v>6.3</v>
      </c>
      <c r="Z35" s="15">
        <v>0.09</v>
      </c>
      <c r="AA35" s="15">
        <v>0.09</v>
      </c>
      <c r="AB35" s="9">
        <f t="shared" si="10"/>
        <v>290.11999999999995</v>
      </c>
    </row>
    <row r="36" spans="1:28" ht="15" x14ac:dyDescent="0.25">
      <c r="A36" s="4">
        <v>1953</v>
      </c>
      <c r="B36" s="8">
        <f t="shared" si="0"/>
        <v>3.3602150537634413E-2</v>
      </c>
      <c r="C36" s="8">
        <f t="shared" si="1"/>
        <v>3.4722222222222224E-2</v>
      </c>
      <c r="D36" s="8">
        <f t="shared" si="2"/>
        <v>1.1424731182795698</v>
      </c>
      <c r="E36" s="8">
        <f t="shared" si="2"/>
        <v>6.0409199522102748</v>
      </c>
      <c r="F36" s="8">
        <f t="shared" si="3"/>
        <v>12.49180596525729</v>
      </c>
      <c r="G36" s="8">
        <f t="shared" si="4"/>
        <v>5.9027777777777777</v>
      </c>
      <c r="H36" s="8">
        <f t="shared" si="5"/>
        <v>4.6990740740740744</v>
      </c>
      <c r="I36" s="8">
        <f t="shared" si="6"/>
        <v>1.9078554360812425</v>
      </c>
      <c r="J36" s="8">
        <f t="shared" si="7"/>
        <v>0.59799382716049376</v>
      </c>
      <c r="K36" s="8">
        <f t="shared" si="8"/>
        <v>3.733572281959379E-2</v>
      </c>
      <c r="L36" s="8">
        <f t="shared" si="8"/>
        <v>3.733572281959379E-2</v>
      </c>
      <c r="M36" s="8">
        <f t="shared" si="9"/>
        <v>3.8580246913580245E-2</v>
      </c>
      <c r="O36" s="4">
        <v>1953</v>
      </c>
      <c r="P36" s="15">
        <v>0.09</v>
      </c>
      <c r="Q36" s="15">
        <v>0.09</v>
      </c>
      <c r="R36" s="15">
        <v>3.06</v>
      </c>
      <c r="S36" s="15">
        <v>16.18</v>
      </c>
      <c r="T36" s="15">
        <v>30.49</v>
      </c>
      <c r="U36" s="15">
        <v>15.81</v>
      </c>
      <c r="V36" s="15">
        <v>12.18</v>
      </c>
      <c r="W36" s="15">
        <v>5.1100000000000003</v>
      </c>
      <c r="X36" s="15">
        <v>1.55</v>
      </c>
      <c r="Y36" s="15">
        <v>0.1</v>
      </c>
      <c r="Z36" s="15">
        <v>0.1</v>
      </c>
      <c r="AA36" s="15">
        <v>0.1</v>
      </c>
      <c r="AB36" s="9">
        <f t="shared" si="10"/>
        <v>84.859999999999985</v>
      </c>
    </row>
    <row r="37" spans="1:28" ht="15" x14ac:dyDescent="0.25">
      <c r="A37" s="4">
        <v>1954</v>
      </c>
      <c r="B37" s="8">
        <f t="shared" si="0"/>
        <v>4.1069295101553167E-2</v>
      </c>
      <c r="C37" s="8">
        <f t="shared" si="1"/>
        <v>3.8580246913580245E-2</v>
      </c>
      <c r="D37" s="8">
        <f t="shared" si="2"/>
        <v>2.5836320191158899</v>
      </c>
      <c r="E37" s="8">
        <f t="shared" si="2"/>
        <v>18.45504778972521</v>
      </c>
      <c r="F37" s="8">
        <f t="shared" si="3"/>
        <v>73.561946902654867</v>
      </c>
      <c r="G37" s="8">
        <f t="shared" si="4"/>
        <v>43.593189964157709</v>
      </c>
      <c r="H37" s="8">
        <f t="shared" si="5"/>
        <v>12.048611111111111</v>
      </c>
      <c r="I37" s="8">
        <f t="shared" si="6"/>
        <v>4.7864396654719235</v>
      </c>
      <c r="J37" s="8">
        <f t="shared" si="7"/>
        <v>3.1983024691358022</v>
      </c>
      <c r="K37" s="8">
        <f t="shared" si="8"/>
        <v>2.938321385902031</v>
      </c>
      <c r="L37" s="8">
        <f t="shared" si="8"/>
        <v>4.1069295101553167E-2</v>
      </c>
      <c r="M37" s="8">
        <f t="shared" si="9"/>
        <v>4.2438271604938273E-2</v>
      </c>
      <c r="O37" s="4">
        <v>1954</v>
      </c>
      <c r="P37" s="15">
        <v>0.11</v>
      </c>
      <c r="Q37" s="15">
        <v>0.1</v>
      </c>
      <c r="R37" s="15">
        <v>6.92</v>
      </c>
      <c r="S37" s="15">
        <v>49.43</v>
      </c>
      <c r="T37" s="15">
        <v>179.55</v>
      </c>
      <c r="U37" s="15">
        <v>116.76</v>
      </c>
      <c r="V37" s="15">
        <v>31.23</v>
      </c>
      <c r="W37" s="15">
        <v>12.82</v>
      </c>
      <c r="X37" s="15">
        <v>8.2899999999999991</v>
      </c>
      <c r="Y37" s="15">
        <v>7.87</v>
      </c>
      <c r="Z37" s="15">
        <v>0.11</v>
      </c>
      <c r="AA37" s="15">
        <v>0.11</v>
      </c>
      <c r="AB37" s="9">
        <f t="shared" si="10"/>
        <v>413.30000000000007</v>
      </c>
    </row>
    <row r="38" spans="1:28" ht="15" x14ac:dyDescent="0.25">
      <c r="A38" s="4">
        <v>1955</v>
      </c>
      <c r="B38" s="8">
        <f t="shared" si="0"/>
        <v>4.1069295101553167E-2</v>
      </c>
      <c r="C38" s="8">
        <f t="shared" si="1"/>
        <v>3.8580246913580245E-2</v>
      </c>
      <c r="D38" s="8">
        <f t="shared" si="2"/>
        <v>4.6408303464755072</v>
      </c>
      <c r="E38" s="8">
        <f t="shared" si="2"/>
        <v>6.4068100358422937</v>
      </c>
      <c r="F38" s="8">
        <f t="shared" si="3"/>
        <v>103.83480825958702</v>
      </c>
      <c r="G38" s="8">
        <f t="shared" si="4"/>
        <v>67.353643966547196</v>
      </c>
      <c r="H38" s="8">
        <f t="shared" si="5"/>
        <v>9.6875</v>
      </c>
      <c r="I38" s="8">
        <f t="shared" si="6"/>
        <v>3.6252986857825569</v>
      </c>
      <c r="J38" s="8">
        <f t="shared" si="7"/>
        <v>2.4112654320987654</v>
      </c>
      <c r="K38" s="8">
        <f t="shared" si="8"/>
        <v>2.5089605734767022</v>
      </c>
      <c r="L38" s="8">
        <f t="shared" si="8"/>
        <v>4.8536439665471928E-2</v>
      </c>
      <c r="M38" s="8">
        <f t="shared" si="9"/>
        <v>5.0154320987654329E-2</v>
      </c>
      <c r="O38" s="4">
        <v>1955</v>
      </c>
      <c r="P38" s="15">
        <v>0.11</v>
      </c>
      <c r="Q38" s="15">
        <v>0.1</v>
      </c>
      <c r="R38" s="15">
        <v>12.43</v>
      </c>
      <c r="S38" s="15">
        <v>17.16</v>
      </c>
      <c r="T38" s="15">
        <v>253.44</v>
      </c>
      <c r="U38" s="15">
        <v>180.4</v>
      </c>
      <c r="V38" s="15">
        <v>25.11</v>
      </c>
      <c r="W38" s="15">
        <v>9.7100000000000009</v>
      </c>
      <c r="X38" s="15">
        <v>6.25</v>
      </c>
      <c r="Y38" s="15">
        <v>6.72</v>
      </c>
      <c r="Z38" s="15">
        <v>0.13</v>
      </c>
      <c r="AA38" s="15">
        <v>0.13</v>
      </c>
      <c r="AB38" s="9">
        <f t="shared" si="10"/>
        <v>511.69</v>
      </c>
    </row>
    <row r="39" spans="1:28" ht="15" x14ac:dyDescent="0.25">
      <c r="A39" s="4">
        <v>1956</v>
      </c>
      <c r="B39" s="8">
        <f t="shared" si="0"/>
        <v>4.8536439665471928E-2</v>
      </c>
      <c r="C39" s="8">
        <f t="shared" si="1"/>
        <v>5.0154320987654329E-2</v>
      </c>
      <c r="D39" s="8">
        <f t="shared" si="2"/>
        <v>6.7204301075268827E-2</v>
      </c>
      <c r="E39" s="8">
        <f t="shared" si="2"/>
        <v>0.74298088410991636</v>
      </c>
      <c r="F39" s="8">
        <f t="shared" si="3"/>
        <v>3.6791215994755819</v>
      </c>
      <c r="G39" s="8">
        <f t="shared" si="4"/>
        <v>3.6701015531660688</v>
      </c>
      <c r="H39" s="8">
        <f t="shared" si="5"/>
        <v>4.695216049382716</v>
      </c>
      <c r="I39" s="8">
        <f t="shared" si="6"/>
        <v>2.452956989247312</v>
      </c>
      <c r="J39" s="8">
        <f t="shared" si="7"/>
        <v>1.6087962962962963</v>
      </c>
      <c r="K39" s="8">
        <f t="shared" si="8"/>
        <v>2.8225806451612905</v>
      </c>
      <c r="L39" s="8">
        <f t="shared" si="8"/>
        <v>4.8536439665471928E-2</v>
      </c>
      <c r="M39" s="8">
        <f t="shared" si="9"/>
        <v>5.0154320987654329E-2</v>
      </c>
      <c r="O39" s="4">
        <v>1956</v>
      </c>
      <c r="P39" s="15">
        <v>0.13</v>
      </c>
      <c r="Q39" s="15">
        <v>0.13</v>
      </c>
      <c r="R39" s="15">
        <v>0.18</v>
      </c>
      <c r="S39" s="15">
        <v>1.99</v>
      </c>
      <c r="T39" s="15">
        <v>8.98</v>
      </c>
      <c r="U39" s="15">
        <v>9.83</v>
      </c>
      <c r="V39" s="15">
        <v>12.17</v>
      </c>
      <c r="W39" s="15">
        <v>6.57</v>
      </c>
      <c r="X39" s="15">
        <v>4.17</v>
      </c>
      <c r="Y39" s="15">
        <v>7.56</v>
      </c>
      <c r="Z39" s="15">
        <v>0.13</v>
      </c>
      <c r="AA39" s="15">
        <v>0.13</v>
      </c>
      <c r="AB39" s="9">
        <f t="shared" si="10"/>
        <v>51.970000000000013</v>
      </c>
    </row>
    <row r="40" spans="1:28" ht="15" x14ac:dyDescent="0.25">
      <c r="A40" s="4">
        <v>1957</v>
      </c>
      <c r="B40" s="8">
        <f t="shared" si="0"/>
        <v>0.31362007168458778</v>
      </c>
      <c r="C40" s="8">
        <f t="shared" si="1"/>
        <v>4.6296296296296294E-2</v>
      </c>
      <c r="D40" s="8">
        <f t="shared" si="2"/>
        <v>8.5872162485065712E-2</v>
      </c>
      <c r="E40" s="8">
        <f t="shared" si="2"/>
        <v>222.14381720430106</v>
      </c>
      <c r="F40" s="8">
        <f t="shared" si="3"/>
        <v>141.37577843330055</v>
      </c>
      <c r="G40" s="8">
        <f t="shared" si="4"/>
        <v>4.3346774193548381</v>
      </c>
      <c r="H40" s="8">
        <f t="shared" si="5"/>
        <v>3.2368827160493834</v>
      </c>
      <c r="I40" s="8">
        <f t="shared" si="6"/>
        <v>1.0752688172043012</v>
      </c>
      <c r="J40" s="8">
        <f t="shared" si="7"/>
        <v>0.57870370370370372</v>
      </c>
      <c r="K40" s="8">
        <f t="shared" si="8"/>
        <v>1.4075567502986859</v>
      </c>
      <c r="L40" s="8">
        <f t="shared" si="8"/>
        <v>6.7204301075268827E-2</v>
      </c>
      <c r="M40" s="8">
        <f t="shared" si="9"/>
        <v>6.9444444444444448E-2</v>
      </c>
      <c r="O40" s="4">
        <v>1957</v>
      </c>
      <c r="P40" s="15">
        <v>0.84</v>
      </c>
      <c r="Q40" s="15">
        <v>0.12</v>
      </c>
      <c r="R40" s="15">
        <v>0.23</v>
      </c>
      <c r="S40" s="15">
        <v>594.99</v>
      </c>
      <c r="T40" s="15">
        <v>345.07</v>
      </c>
      <c r="U40" s="15">
        <v>11.61</v>
      </c>
      <c r="V40" s="15">
        <v>8.39</v>
      </c>
      <c r="W40" s="15">
        <v>2.88</v>
      </c>
      <c r="X40" s="15">
        <v>1.5</v>
      </c>
      <c r="Y40" s="15">
        <v>3.77</v>
      </c>
      <c r="Z40" s="15">
        <v>0.18</v>
      </c>
      <c r="AA40" s="15">
        <v>0.18</v>
      </c>
      <c r="AB40" s="9">
        <f t="shared" si="10"/>
        <v>969.75999999999988</v>
      </c>
    </row>
    <row r="41" spans="1:28" ht="15" x14ac:dyDescent="0.25">
      <c r="A41" s="4">
        <v>1958</v>
      </c>
      <c r="B41" s="8">
        <f t="shared" si="0"/>
        <v>6.347072879330945E-2</v>
      </c>
      <c r="C41" s="8">
        <f t="shared" si="1"/>
        <v>6.558641975308642E-2</v>
      </c>
      <c r="D41" s="8">
        <f t="shared" si="2"/>
        <v>3.293010752688172</v>
      </c>
      <c r="E41" s="8">
        <f t="shared" si="2"/>
        <v>8.2213261648745526</v>
      </c>
      <c r="F41" s="8">
        <f t="shared" si="3"/>
        <v>11.799410029498524</v>
      </c>
      <c r="G41" s="8">
        <f t="shared" si="4"/>
        <v>4.7752389486260451</v>
      </c>
      <c r="H41" s="8">
        <f t="shared" si="5"/>
        <v>1.8209876543209875</v>
      </c>
      <c r="I41" s="8">
        <f t="shared" si="6"/>
        <v>0.44056152927120668</v>
      </c>
      <c r="J41" s="8">
        <f t="shared" si="7"/>
        <v>6.1728395061728399E-2</v>
      </c>
      <c r="K41" s="8">
        <f t="shared" si="8"/>
        <v>1.1910095579450417</v>
      </c>
      <c r="L41" s="8">
        <f t="shared" si="8"/>
        <v>5.6003584229390682E-2</v>
      </c>
      <c r="M41" s="8">
        <f t="shared" si="9"/>
        <v>5.7870370370370371E-2</v>
      </c>
      <c r="O41" s="4">
        <v>1958</v>
      </c>
      <c r="P41" s="15">
        <v>0.17</v>
      </c>
      <c r="Q41" s="15">
        <v>0.17</v>
      </c>
      <c r="R41" s="15">
        <v>8.82</v>
      </c>
      <c r="S41" s="15">
        <v>22.02</v>
      </c>
      <c r="T41" s="15">
        <v>28.8</v>
      </c>
      <c r="U41" s="15">
        <v>12.79</v>
      </c>
      <c r="V41" s="15">
        <v>4.72</v>
      </c>
      <c r="W41" s="15">
        <v>1.18</v>
      </c>
      <c r="X41" s="15">
        <v>0.16</v>
      </c>
      <c r="Y41" s="15">
        <v>3.19</v>
      </c>
      <c r="Z41" s="15">
        <v>0.15</v>
      </c>
      <c r="AA41" s="15">
        <v>0.15</v>
      </c>
      <c r="AB41" s="9">
        <f t="shared" si="10"/>
        <v>82.320000000000022</v>
      </c>
    </row>
    <row r="42" spans="1:28" ht="15" x14ac:dyDescent="0.25">
      <c r="A42" s="4">
        <v>1959</v>
      </c>
      <c r="B42" s="8">
        <f t="shared" si="0"/>
        <v>5.6003584229390682E-2</v>
      </c>
      <c r="C42" s="8">
        <f t="shared" si="1"/>
        <v>6.558641975308642E-2</v>
      </c>
      <c r="D42" s="8">
        <f t="shared" si="2"/>
        <v>2.6247013142174436</v>
      </c>
      <c r="E42" s="8">
        <f t="shared" si="2"/>
        <v>0.98566308243727596</v>
      </c>
      <c r="F42" s="8">
        <f t="shared" si="3"/>
        <v>11.508521796132417</v>
      </c>
      <c r="G42" s="8">
        <f t="shared" si="4"/>
        <v>6.757765830346476</v>
      </c>
      <c r="H42" s="8">
        <f t="shared" si="5"/>
        <v>3.2407407407407405</v>
      </c>
      <c r="I42" s="8">
        <f t="shared" si="6"/>
        <v>1.1163381123058542</v>
      </c>
      <c r="J42" s="8">
        <f t="shared" si="7"/>
        <v>0.81404320987654311</v>
      </c>
      <c r="K42" s="8">
        <f t="shared" si="8"/>
        <v>1.4262246117084827</v>
      </c>
      <c r="L42" s="8">
        <f t="shared" si="8"/>
        <v>4.8536439665471928E-2</v>
      </c>
      <c r="M42" s="8">
        <f t="shared" si="9"/>
        <v>4.6296296296296294E-2</v>
      </c>
      <c r="O42" s="4">
        <v>1959</v>
      </c>
      <c r="P42" s="15">
        <v>0.15</v>
      </c>
      <c r="Q42" s="15">
        <v>0.17</v>
      </c>
      <c r="R42" s="15">
        <v>7.03</v>
      </c>
      <c r="S42" s="15">
        <v>2.64</v>
      </c>
      <c r="T42" s="15">
        <v>28.09</v>
      </c>
      <c r="U42" s="15">
        <v>18.100000000000001</v>
      </c>
      <c r="V42" s="15">
        <v>8.4</v>
      </c>
      <c r="W42" s="15">
        <v>2.99</v>
      </c>
      <c r="X42" s="15">
        <v>2.11</v>
      </c>
      <c r="Y42" s="15">
        <v>3.82</v>
      </c>
      <c r="Z42" s="15">
        <v>0.13</v>
      </c>
      <c r="AA42" s="15">
        <v>0.12</v>
      </c>
      <c r="AB42" s="9">
        <f t="shared" si="10"/>
        <v>73.749999999999986</v>
      </c>
    </row>
    <row r="43" spans="1:28" ht="15" x14ac:dyDescent="0.25">
      <c r="A43" s="4">
        <v>1960</v>
      </c>
      <c r="B43" s="8">
        <f t="shared" si="0"/>
        <v>4.4802867383512544E-2</v>
      </c>
      <c r="C43" s="8">
        <f t="shared" si="1"/>
        <v>5.0154320987654329E-2</v>
      </c>
      <c r="D43" s="8">
        <f t="shared" si="2"/>
        <v>13.5752688172043</v>
      </c>
      <c r="E43" s="8">
        <f t="shared" si="2"/>
        <v>10.905764635603346</v>
      </c>
      <c r="F43" s="8">
        <f t="shared" si="3"/>
        <v>16.072599147820384</v>
      </c>
      <c r="G43" s="8">
        <f t="shared" si="4"/>
        <v>14.090501792114695</v>
      </c>
      <c r="H43" s="8">
        <f t="shared" si="5"/>
        <v>11.736111111111111</v>
      </c>
      <c r="I43" s="8">
        <f t="shared" si="6"/>
        <v>5.3054062126642778</v>
      </c>
      <c r="J43" s="8">
        <f t="shared" si="7"/>
        <v>3.0439814814814814</v>
      </c>
      <c r="K43" s="8">
        <f t="shared" si="8"/>
        <v>2.721774193548387</v>
      </c>
      <c r="L43" s="8">
        <f t="shared" si="8"/>
        <v>4.4802867383512544E-2</v>
      </c>
      <c r="M43" s="8">
        <f t="shared" si="9"/>
        <v>4.6296296296296294E-2</v>
      </c>
      <c r="O43" s="4">
        <v>1960</v>
      </c>
      <c r="P43" s="15">
        <v>0.12</v>
      </c>
      <c r="Q43" s="15">
        <v>0.13</v>
      </c>
      <c r="R43" s="15">
        <v>36.36</v>
      </c>
      <c r="S43" s="15">
        <v>29.21</v>
      </c>
      <c r="T43" s="15">
        <v>39.229999999999997</v>
      </c>
      <c r="U43" s="15">
        <v>37.74</v>
      </c>
      <c r="V43" s="15">
        <v>30.42</v>
      </c>
      <c r="W43" s="15">
        <v>14.21</v>
      </c>
      <c r="X43" s="15">
        <v>7.89</v>
      </c>
      <c r="Y43" s="15">
        <v>7.29</v>
      </c>
      <c r="Z43" s="15">
        <v>0.12</v>
      </c>
      <c r="AA43" s="15">
        <v>0.12</v>
      </c>
      <c r="AB43" s="9">
        <f t="shared" si="10"/>
        <v>202.83999999999997</v>
      </c>
    </row>
    <row r="44" spans="1:28" ht="15" x14ac:dyDescent="0.25">
      <c r="A44" s="4">
        <v>1961</v>
      </c>
      <c r="B44" s="8">
        <f t="shared" si="0"/>
        <v>4.4802867383512544E-2</v>
      </c>
      <c r="C44" s="8">
        <f t="shared" si="1"/>
        <v>4.6296296296296294E-2</v>
      </c>
      <c r="D44" s="8">
        <f t="shared" si="2"/>
        <v>0.16054360812425325</v>
      </c>
      <c r="E44" s="8">
        <f t="shared" si="2"/>
        <v>0.95579450418160095</v>
      </c>
      <c r="F44" s="8">
        <f t="shared" si="3"/>
        <v>0.22123893805309736</v>
      </c>
      <c r="G44" s="8">
        <f t="shared" si="4"/>
        <v>4.4802867383512544E-2</v>
      </c>
      <c r="H44" s="8">
        <f t="shared" si="5"/>
        <v>4.6296296296296294E-2</v>
      </c>
      <c r="I44" s="8">
        <f t="shared" si="6"/>
        <v>4.4802867383512544E-2</v>
      </c>
      <c r="J44" s="8">
        <f t="shared" si="7"/>
        <v>4.6296296296296294E-2</v>
      </c>
      <c r="K44" s="8">
        <f t="shared" si="8"/>
        <v>4.4802867383512544E-2</v>
      </c>
      <c r="L44" s="8">
        <f t="shared" si="8"/>
        <v>4.4802867383512544E-2</v>
      </c>
      <c r="M44" s="8">
        <f t="shared" si="9"/>
        <v>4.6296296296296294E-2</v>
      </c>
      <c r="O44" s="4">
        <v>1961</v>
      </c>
      <c r="P44" s="15">
        <v>0.12</v>
      </c>
      <c r="Q44" s="15">
        <v>0.12</v>
      </c>
      <c r="R44" s="15">
        <v>0.43</v>
      </c>
      <c r="S44" s="15">
        <v>2.56</v>
      </c>
      <c r="T44" s="15">
        <v>0.54</v>
      </c>
      <c r="U44" s="15">
        <v>0.12</v>
      </c>
      <c r="V44" s="15">
        <v>0.12</v>
      </c>
      <c r="W44" s="15">
        <v>0.12</v>
      </c>
      <c r="X44" s="15">
        <v>0.12</v>
      </c>
      <c r="Y44" s="15">
        <v>0.12</v>
      </c>
      <c r="Z44" s="15">
        <v>0.12</v>
      </c>
      <c r="AA44" s="15">
        <v>0.12</v>
      </c>
      <c r="AB44" s="9">
        <f t="shared" si="10"/>
        <v>4.6100000000000003</v>
      </c>
    </row>
    <row r="45" spans="1:28" ht="15" x14ac:dyDescent="0.25">
      <c r="A45" s="4">
        <v>1962</v>
      </c>
      <c r="B45" s="8">
        <f t="shared" si="0"/>
        <v>4.4802867383512544E-2</v>
      </c>
      <c r="C45" s="8">
        <f t="shared" si="1"/>
        <v>0.34722222222222221</v>
      </c>
      <c r="D45" s="8">
        <f t="shared" si="2"/>
        <v>3.1810035842293907</v>
      </c>
      <c r="E45" s="8">
        <f t="shared" si="2"/>
        <v>1.747311827956989</v>
      </c>
      <c r="F45" s="8">
        <f t="shared" si="3"/>
        <v>7.7843330055719431E-2</v>
      </c>
      <c r="G45" s="8">
        <f t="shared" si="4"/>
        <v>4.1069295101553167E-2</v>
      </c>
      <c r="H45" s="8">
        <f t="shared" si="5"/>
        <v>4.2438271604938273E-2</v>
      </c>
      <c r="I45" s="8">
        <f t="shared" si="6"/>
        <v>4.1069295101553167E-2</v>
      </c>
      <c r="J45" s="8">
        <f t="shared" si="7"/>
        <v>3.8580246913580245E-2</v>
      </c>
      <c r="K45" s="8">
        <f t="shared" si="8"/>
        <v>3.733572281959379E-2</v>
      </c>
      <c r="L45" s="8">
        <f t="shared" si="8"/>
        <v>3.733572281959379E-2</v>
      </c>
      <c r="M45" s="8">
        <f t="shared" si="9"/>
        <v>3.4722222222222224E-2</v>
      </c>
      <c r="O45" s="4">
        <v>1962</v>
      </c>
      <c r="P45" s="15">
        <v>0.12</v>
      </c>
      <c r="Q45" s="15">
        <v>0.9</v>
      </c>
      <c r="R45" s="15">
        <v>8.52</v>
      </c>
      <c r="S45" s="15">
        <v>4.68</v>
      </c>
      <c r="T45" s="15">
        <v>0.19</v>
      </c>
      <c r="U45" s="15">
        <v>0.11</v>
      </c>
      <c r="V45" s="15">
        <v>0.11</v>
      </c>
      <c r="W45" s="15">
        <v>0.11</v>
      </c>
      <c r="X45" s="15">
        <v>0.1</v>
      </c>
      <c r="Y45" s="15">
        <v>0.1</v>
      </c>
      <c r="Z45" s="15">
        <v>0.1</v>
      </c>
      <c r="AA45" s="15">
        <v>0.09</v>
      </c>
      <c r="AB45" s="9">
        <f t="shared" si="10"/>
        <v>15.129999999999995</v>
      </c>
    </row>
    <row r="46" spans="1:28" ht="15" x14ac:dyDescent="0.25">
      <c r="A46" s="4">
        <v>1963</v>
      </c>
      <c r="B46" s="8">
        <f t="shared" si="0"/>
        <v>3.3602150537634413E-2</v>
      </c>
      <c r="C46" s="8">
        <f t="shared" si="1"/>
        <v>3.4722222222222224E-2</v>
      </c>
      <c r="D46" s="8">
        <f t="shared" si="2"/>
        <v>3.3602150537634413E-2</v>
      </c>
      <c r="E46" s="8">
        <f t="shared" si="2"/>
        <v>0.31735364396654714</v>
      </c>
      <c r="F46" s="8">
        <f t="shared" si="3"/>
        <v>3.277613897082924E-2</v>
      </c>
      <c r="G46" s="8">
        <f t="shared" si="4"/>
        <v>2.986857825567503E-2</v>
      </c>
      <c r="H46" s="8">
        <f t="shared" si="5"/>
        <v>3.0864197530864199E-2</v>
      </c>
      <c r="I46" s="8">
        <f t="shared" si="6"/>
        <v>2.6135005973715653E-2</v>
      </c>
      <c r="J46" s="8">
        <f t="shared" si="7"/>
        <v>2.7006172839506175E-2</v>
      </c>
      <c r="K46" s="8">
        <f t="shared" si="8"/>
        <v>2.6135005973715653E-2</v>
      </c>
      <c r="L46" s="8">
        <f t="shared" si="8"/>
        <v>2.6135005973715653E-2</v>
      </c>
      <c r="M46" s="8">
        <f t="shared" si="9"/>
        <v>2.3148148148148147E-2</v>
      </c>
      <c r="O46" s="4">
        <v>1963</v>
      </c>
      <c r="P46" s="15">
        <v>0.09</v>
      </c>
      <c r="Q46" s="15">
        <v>0.09</v>
      </c>
      <c r="R46" s="15">
        <v>0.09</v>
      </c>
      <c r="S46" s="15">
        <v>0.85</v>
      </c>
      <c r="T46" s="15">
        <v>0.08</v>
      </c>
      <c r="U46" s="15">
        <v>0.08</v>
      </c>
      <c r="V46" s="15">
        <v>0.08</v>
      </c>
      <c r="W46" s="15">
        <v>7.0000000000000007E-2</v>
      </c>
      <c r="X46" s="15">
        <v>7.0000000000000007E-2</v>
      </c>
      <c r="Y46" s="15">
        <v>7.0000000000000007E-2</v>
      </c>
      <c r="Z46" s="15">
        <v>7.0000000000000007E-2</v>
      </c>
      <c r="AA46" s="15">
        <v>0.06</v>
      </c>
      <c r="AB46" s="9">
        <f t="shared" si="10"/>
        <v>1.7000000000000006</v>
      </c>
    </row>
    <row r="47" spans="1:28" ht="15" x14ac:dyDescent="0.25">
      <c r="A47" s="4">
        <v>1964</v>
      </c>
      <c r="B47" s="8">
        <f t="shared" si="0"/>
        <v>2.2401433691756272E-2</v>
      </c>
      <c r="C47" s="8">
        <f t="shared" si="1"/>
        <v>2.3148148148148147E-2</v>
      </c>
      <c r="D47" s="8">
        <f t="shared" si="2"/>
        <v>10.024641577060931</v>
      </c>
      <c r="E47" s="8">
        <f t="shared" si="2"/>
        <v>10.356929510155316</v>
      </c>
      <c r="F47" s="8">
        <f t="shared" si="3"/>
        <v>3.7774500163880695</v>
      </c>
      <c r="G47" s="8">
        <f t="shared" si="4"/>
        <v>0.60857228195937862</v>
      </c>
      <c r="H47" s="8">
        <f t="shared" si="5"/>
        <v>2.3148148148148147E-2</v>
      </c>
      <c r="I47" s="8">
        <f t="shared" si="6"/>
        <v>2.2401433691756272E-2</v>
      </c>
      <c r="J47" s="8">
        <f t="shared" si="7"/>
        <v>2.3148148148148147E-2</v>
      </c>
      <c r="K47" s="8">
        <f t="shared" si="8"/>
        <v>2.2401433691756272E-2</v>
      </c>
      <c r="L47" s="8">
        <f t="shared" si="8"/>
        <v>2.2401433691756272E-2</v>
      </c>
      <c r="M47" s="8">
        <f t="shared" si="9"/>
        <v>2.3148148148148147E-2</v>
      </c>
      <c r="O47" s="4">
        <v>1964</v>
      </c>
      <c r="P47" s="15">
        <v>0.06</v>
      </c>
      <c r="Q47" s="15">
        <v>0.06</v>
      </c>
      <c r="R47" s="15">
        <v>26.85</v>
      </c>
      <c r="S47" s="15">
        <v>27.74</v>
      </c>
      <c r="T47" s="15">
        <v>9.2200000000000006</v>
      </c>
      <c r="U47" s="15">
        <v>1.63</v>
      </c>
      <c r="V47" s="15">
        <v>0.06</v>
      </c>
      <c r="W47" s="15">
        <v>0.06</v>
      </c>
      <c r="X47" s="15">
        <v>0.06</v>
      </c>
      <c r="Y47" s="15">
        <v>0.06</v>
      </c>
      <c r="Z47" s="15">
        <v>0.06</v>
      </c>
      <c r="AA47" s="15">
        <v>0.06</v>
      </c>
      <c r="AB47" s="9">
        <f t="shared" si="10"/>
        <v>65.920000000000016</v>
      </c>
    </row>
    <row r="48" spans="1:28" ht="15" x14ac:dyDescent="0.25">
      <c r="A48" s="4">
        <v>1965</v>
      </c>
      <c r="B48" s="8">
        <f t="shared" si="0"/>
        <v>2.2401433691756272E-2</v>
      </c>
      <c r="C48" s="8">
        <f t="shared" si="1"/>
        <v>2.3148148148148147E-2</v>
      </c>
      <c r="D48" s="8">
        <f t="shared" si="2"/>
        <v>2.2401433691756272E-2</v>
      </c>
      <c r="E48" s="8">
        <f t="shared" si="2"/>
        <v>2.4566905615292711</v>
      </c>
      <c r="F48" s="8">
        <f t="shared" si="3"/>
        <v>4.9246148803670922</v>
      </c>
      <c r="G48" s="8">
        <f t="shared" si="4"/>
        <v>1.4411589008363199</v>
      </c>
      <c r="H48" s="8">
        <f t="shared" si="5"/>
        <v>2.3148148148148147E-2</v>
      </c>
      <c r="I48" s="8">
        <f t="shared" si="6"/>
        <v>2.2401433691756272E-2</v>
      </c>
      <c r="J48" s="8">
        <f t="shared" si="7"/>
        <v>2.3148148148148147E-2</v>
      </c>
      <c r="K48" s="8">
        <f t="shared" si="8"/>
        <v>2.2401433691756272E-2</v>
      </c>
      <c r="L48" s="8">
        <f t="shared" si="8"/>
        <v>2.2401433691756272E-2</v>
      </c>
      <c r="M48" s="8">
        <f t="shared" si="9"/>
        <v>2.3148148148148147E-2</v>
      </c>
      <c r="O48" s="4">
        <v>1965</v>
      </c>
      <c r="P48" s="15">
        <v>0.06</v>
      </c>
      <c r="Q48" s="15">
        <v>0.06</v>
      </c>
      <c r="R48" s="15">
        <v>0.06</v>
      </c>
      <c r="S48" s="15">
        <v>6.58</v>
      </c>
      <c r="T48" s="15">
        <v>12.02</v>
      </c>
      <c r="U48" s="15">
        <v>3.86</v>
      </c>
      <c r="V48" s="15">
        <v>0.06</v>
      </c>
      <c r="W48" s="15">
        <v>0.06</v>
      </c>
      <c r="X48" s="15">
        <v>0.06</v>
      </c>
      <c r="Y48" s="15">
        <v>0.06</v>
      </c>
      <c r="Z48" s="15">
        <v>0.06</v>
      </c>
      <c r="AA48" s="15">
        <v>0.06</v>
      </c>
      <c r="AB48" s="9">
        <f t="shared" si="10"/>
        <v>22.999999999999993</v>
      </c>
    </row>
    <row r="49" spans="1:28" ht="15" x14ac:dyDescent="0.25">
      <c r="A49" s="4">
        <v>1966</v>
      </c>
      <c r="B49" s="8">
        <f t="shared" si="0"/>
        <v>2.2401433691756272E-2</v>
      </c>
      <c r="C49" s="8">
        <f t="shared" si="1"/>
        <v>2.3148148148148147E-2</v>
      </c>
      <c r="D49" s="8">
        <f t="shared" si="2"/>
        <v>0.40695937873357235</v>
      </c>
      <c r="E49" s="8">
        <f t="shared" si="2"/>
        <v>2.6807048984468334</v>
      </c>
      <c r="F49" s="8">
        <f t="shared" si="3"/>
        <v>11.352835136020975</v>
      </c>
      <c r="G49" s="8">
        <f t="shared" si="4"/>
        <v>6.9257765830346463</v>
      </c>
      <c r="H49" s="8">
        <f t="shared" si="5"/>
        <v>6.2654320987654319</v>
      </c>
      <c r="I49" s="8">
        <f t="shared" si="6"/>
        <v>4.0845280764635605</v>
      </c>
      <c r="J49" s="8">
        <f t="shared" si="7"/>
        <v>0.55555555555555558</v>
      </c>
      <c r="K49" s="8">
        <f t="shared" si="8"/>
        <v>2.986857825567503E-2</v>
      </c>
      <c r="L49" s="8">
        <f t="shared" si="8"/>
        <v>2.986857825567503E-2</v>
      </c>
      <c r="M49" s="8">
        <f t="shared" si="9"/>
        <v>3.0864197530864199E-2</v>
      </c>
      <c r="O49" s="4">
        <v>1966</v>
      </c>
      <c r="P49" s="15">
        <v>0.06</v>
      </c>
      <c r="Q49" s="15">
        <v>0.06</v>
      </c>
      <c r="R49" s="15">
        <v>1.0900000000000001</v>
      </c>
      <c r="S49" s="15">
        <v>7.18</v>
      </c>
      <c r="T49" s="15">
        <v>27.71</v>
      </c>
      <c r="U49" s="15">
        <v>18.55</v>
      </c>
      <c r="V49" s="15">
        <v>16.239999999999998</v>
      </c>
      <c r="W49" s="15">
        <v>10.94</v>
      </c>
      <c r="X49" s="15">
        <v>1.44</v>
      </c>
      <c r="Y49" s="15">
        <v>0.08</v>
      </c>
      <c r="Z49" s="15">
        <v>0.08</v>
      </c>
      <c r="AA49" s="15">
        <v>0.08</v>
      </c>
      <c r="AB49" s="9">
        <f t="shared" si="10"/>
        <v>83.509999999999991</v>
      </c>
    </row>
    <row r="50" spans="1:28" ht="15" x14ac:dyDescent="0.25">
      <c r="A50" s="4">
        <v>1967</v>
      </c>
      <c r="B50" s="8">
        <f t="shared" si="0"/>
        <v>2.986857825567503E-2</v>
      </c>
      <c r="C50" s="8">
        <f t="shared" si="1"/>
        <v>3.0864197530864199E-2</v>
      </c>
      <c r="D50" s="8">
        <f t="shared" si="2"/>
        <v>2.986857825567503E-2</v>
      </c>
      <c r="E50" s="8">
        <f t="shared" si="2"/>
        <v>2.986857825567503E-2</v>
      </c>
      <c r="F50" s="8">
        <f t="shared" si="3"/>
        <v>3.277613897082924E-2</v>
      </c>
      <c r="G50" s="8">
        <f t="shared" si="4"/>
        <v>2.986857825567503E-2</v>
      </c>
      <c r="H50" s="8">
        <f t="shared" si="5"/>
        <v>3.0864197530864199E-2</v>
      </c>
      <c r="I50" s="8">
        <f t="shared" si="6"/>
        <v>9.7072879330943856E-2</v>
      </c>
      <c r="J50" s="8">
        <f t="shared" si="7"/>
        <v>3.0864197530864199E-2</v>
      </c>
      <c r="K50" s="8">
        <f t="shared" si="8"/>
        <v>2.986857825567503E-2</v>
      </c>
      <c r="L50" s="8">
        <f t="shared" si="8"/>
        <v>2.986857825567503E-2</v>
      </c>
      <c r="M50" s="8">
        <f t="shared" si="9"/>
        <v>3.0864197530864199E-2</v>
      </c>
      <c r="O50" s="4">
        <v>1967</v>
      </c>
      <c r="P50" s="15">
        <v>0.08</v>
      </c>
      <c r="Q50" s="15">
        <v>0.08</v>
      </c>
      <c r="R50" s="15">
        <v>0.08</v>
      </c>
      <c r="S50" s="15">
        <v>0.08</v>
      </c>
      <c r="T50" s="15">
        <v>0.08</v>
      </c>
      <c r="U50" s="15">
        <v>0.08</v>
      </c>
      <c r="V50" s="15">
        <v>0.08</v>
      </c>
      <c r="W50" s="15">
        <v>0.26</v>
      </c>
      <c r="X50" s="15">
        <v>0.08</v>
      </c>
      <c r="Y50" s="15">
        <v>0.08</v>
      </c>
      <c r="Z50" s="15">
        <v>0.08</v>
      </c>
      <c r="AA50" s="15">
        <v>0.08</v>
      </c>
      <c r="AB50" s="9">
        <f t="shared" si="10"/>
        <v>1.1400000000000001</v>
      </c>
    </row>
    <row r="51" spans="1:28" ht="15" x14ac:dyDescent="0.25">
      <c r="A51" s="4">
        <v>1968</v>
      </c>
      <c r="B51" s="8">
        <f t="shared" si="0"/>
        <v>2.986857825567503E-2</v>
      </c>
      <c r="C51" s="8">
        <f t="shared" si="1"/>
        <v>3.0864197530864199E-2</v>
      </c>
      <c r="D51" s="8">
        <f t="shared" si="2"/>
        <v>7.1759259259259247</v>
      </c>
      <c r="E51" s="8">
        <f t="shared" si="2"/>
        <v>6.2126642771804068</v>
      </c>
      <c r="F51" s="8">
        <f t="shared" si="3"/>
        <v>1.4462471320878398</v>
      </c>
      <c r="G51" s="8">
        <f t="shared" si="4"/>
        <v>27.979390681003583</v>
      </c>
      <c r="H51" s="8">
        <f t="shared" si="5"/>
        <v>15.401234567901234</v>
      </c>
      <c r="I51" s="8">
        <f t="shared" si="6"/>
        <v>1.4187574671445637</v>
      </c>
      <c r="J51" s="8">
        <f t="shared" si="7"/>
        <v>0.29320987654320985</v>
      </c>
      <c r="K51" s="8">
        <f t="shared" si="8"/>
        <v>4.4802867383512544E-2</v>
      </c>
      <c r="L51" s="8">
        <f t="shared" si="8"/>
        <v>4.4802867383512544E-2</v>
      </c>
      <c r="M51" s="8">
        <f t="shared" si="9"/>
        <v>4.6296296296296294E-2</v>
      </c>
      <c r="O51" s="4">
        <v>1968</v>
      </c>
      <c r="P51" s="15">
        <v>0.08</v>
      </c>
      <c r="Q51" s="15">
        <v>0.08</v>
      </c>
      <c r="R51" s="15">
        <v>19.22</v>
      </c>
      <c r="S51" s="15">
        <v>16.64</v>
      </c>
      <c r="T51" s="15">
        <v>3.53</v>
      </c>
      <c r="U51" s="15">
        <v>74.94</v>
      </c>
      <c r="V51" s="15">
        <v>39.92</v>
      </c>
      <c r="W51" s="15">
        <v>3.8</v>
      </c>
      <c r="X51" s="15">
        <v>0.76</v>
      </c>
      <c r="Y51" s="15">
        <v>0.12</v>
      </c>
      <c r="Z51" s="15">
        <v>0.12</v>
      </c>
      <c r="AA51" s="15">
        <v>0.12</v>
      </c>
      <c r="AB51" s="9">
        <f t="shared" si="10"/>
        <v>159.33000000000001</v>
      </c>
    </row>
    <row r="52" spans="1:28" ht="15" x14ac:dyDescent="0.25">
      <c r="A52" s="4">
        <v>1969</v>
      </c>
      <c r="B52" s="8">
        <f t="shared" si="0"/>
        <v>0.75791517323775393</v>
      </c>
      <c r="C52" s="8">
        <f t="shared" si="1"/>
        <v>4.2438271604938273E-2</v>
      </c>
      <c r="D52" s="8">
        <f t="shared" si="2"/>
        <v>1.1574074074074072</v>
      </c>
      <c r="E52" s="8">
        <f t="shared" si="2"/>
        <v>0.52270011947431294</v>
      </c>
      <c r="F52" s="8">
        <f t="shared" si="3"/>
        <v>0.38921665027859709</v>
      </c>
      <c r="G52" s="8">
        <f t="shared" si="4"/>
        <v>4.1069295101553167E-2</v>
      </c>
      <c r="H52" s="8">
        <f t="shared" si="5"/>
        <v>4.2438271604938273E-2</v>
      </c>
      <c r="I52" s="8">
        <f t="shared" si="6"/>
        <v>4.1069295101553167E-2</v>
      </c>
      <c r="J52" s="8">
        <f t="shared" si="7"/>
        <v>4.2438271604938273E-2</v>
      </c>
      <c r="K52" s="8">
        <f t="shared" si="8"/>
        <v>4.1069295101553167E-2</v>
      </c>
      <c r="L52" s="8">
        <f t="shared" si="8"/>
        <v>4.1069295101553167E-2</v>
      </c>
      <c r="M52" s="8">
        <f t="shared" si="9"/>
        <v>4.2438271604938273E-2</v>
      </c>
      <c r="O52" s="4">
        <v>1969</v>
      </c>
      <c r="P52" s="15">
        <v>2.0299999999999998</v>
      </c>
      <c r="Q52" s="15">
        <v>0.11</v>
      </c>
      <c r="R52" s="15">
        <v>3.1</v>
      </c>
      <c r="S52" s="15">
        <v>1.4</v>
      </c>
      <c r="T52" s="15">
        <v>0.95</v>
      </c>
      <c r="U52" s="15">
        <v>0.11</v>
      </c>
      <c r="V52" s="15">
        <v>0.11</v>
      </c>
      <c r="W52" s="15">
        <v>0.11</v>
      </c>
      <c r="X52" s="15">
        <v>0.11</v>
      </c>
      <c r="Y52" s="15">
        <v>0.11</v>
      </c>
      <c r="Z52" s="15">
        <v>0.11</v>
      </c>
      <c r="AA52" s="15">
        <v>0.11</v>
      </c>
      <c r="AB52" s="9">
        <f t="shared" si="10"/>
        <v>8.36</v>
      </c>
    </row>
    <row r="53" spans="1:28" ht="15" x14ac:dyDescent="0.25">
      <c r="A53" s="4">
        <v>1970</v>
      </c>
      <c r="B53" s="8">
        <f t="shared" si="0"/>
        <v>3.733572281959379E-2</v>
      </c>
      <c r="C53" s="8">
        <f t="shared" si="1"/>
        <v>3.8580246913580245E-2</v>
      </c>
      <c r="D53" s="8">
        <f t="shared" si="2"/>
        <v>3.733572281959379E-2</v>
      </c>
      <c r="E53" s="8">
        <f t="shared" si="2"/>
        <v>4.7901732377538835</v>
      </c>
      <c r="F53" s="8">
        <f t="shared" si="3"/>
        <v>3.2817109144542771</v>
      </c>
      <c r="G53" s="8">
        <f t="shared" si="4"/>
        <v>0.2800179211469534</v>
      </c>
      <c r="H53" s="8">
        <f t="shared" si="5"/>
        <v>1.107253086419753</v>
      </c>
      <c r="I53" s="8">
        <f t="shared" si="6"/>
        <v>0.60110513739546012</v>
      </c>
      <c r="J53" s="8">
        <f t="shared" si="7"/>
        <v>3.4722222222222224E-2</v>
      </c>
      <c r="K53" s="8">
        <f t="shared" si="8"/>
        <v>3.3602150537634413E-2</v>
      </c>
      <c r="L53" s="8">
        <f t="shared" si="8"/>
        <v>2.986857825567503E-2</v>
      </c>
      <c r="M53" s="8">
        <f t="shared" si="9"/>
        <v>3.0864197530864199E-2</v>
      </c>
      <c r="O53" s="4">
        <v>1970</v>
      </c>
      <c r="P53" s="15">
        <v>0.1</v>
      </c>
      <c r="Q53" s="15">
        <v>0.1</v>
      </c>
      <c r="R53" s="15">
        <v>0.1</v>
      </c>
      <c r="S53" s="15">
        <v>12.83</v>
      </c>
      <c r="T53" s="15">
        <v>8.01</v>
      </c>
      <c r="U53" s="15">
        <v>0.75</v>
      </c>
      <c r="V53" s="15">
        <v>2.87</v>
      </c>
      <c r="W53" s="15">
        <v>1.61</v>
      </c>
      <c r="X53" s="15">
        <v>0.09</v>
      </c>
      <c r="Y53" s="15">
        <v>0.09</v>
      </c>
      <c r="Z53" s="15">
        <v>0.08</v>
      </c>
      <c r="AA53" s="15">
        <v>0.08</v>
      </c>
      <c r="AB53" s="9">
        <f t="shared" si="10"/>
        <v>26.709999999999997</v>
      </c>
    </row>
    <row r="54" spans="1:28" ht="15" x14ac:dyDescent="0.25">
      <c r="A54" s="4">
        <v>1971</v>
      </c>
      <c r="B54" s="8">
        <f t="shared" si="0"/>
        <v>2.986857825567503E-2</v>
      </c>
      <c r="C54" s="8">
        <f t="shared" si="1"/>
        <v>2.7006172839506175E-2</v>
      </c>
      <c r="D54" s="8">
        <f t="shared" si="2"/>
        <v>1.0416666666666665</v>
      </c>
      <c r="E54" s="8">
        <f t="shared" si="2"/>
        <v>32.019115890083633</v>
      </c>
      <c r="F54" s="8">
        <f t="shared" si="3"/>
        <v>39.548508685676829</v>
      </c>
      <c r="G54" s="8">
        <f t="shared" si="4"/>
        <v>62.686678614097964</v>
      </c>
      <c r="H54" s="8">
        <f t="shared" si="5"/>
        <v>26.867283950617281</v>
      </c>
      <c r="I54" s="8">
        <f t="shared" si="6"/>
        <v>5.0440561529271202</v>
      </c>
      <c r="J54" s="8">
        <f t="shared" si="7"/>
        <v>2.6157407407407405</v>
      </c>
      <c r="K54" s="8">
        <f t="shared" si="8"/>
        <v>2.572431302270012</v>
      </c>
      <c r="L54" s="8">
        <f t="shared" si="8"/>
        <v>3.733572281959379E-2</v>
      </c>
      <c r="M54" s="8">
        <f t="shared" si="9"/>
        <v>3.8580246913580245E-2</v>
      </c>
      <c r="O54" s="4">
        <v>1971</v>
      </c>
      <c r="P54" s="15">
        <v>0.08</v>
      </c>
      <c r="Q54" s="15">
        <v>7.0000000000000007E-2</v>
      </c>
      <c r="R54" s="15">
        <v>2.79</v>
      </c>
      <c r="S54" s="15">
        <v>85.76</v>
      </c>
      <c r="T54" s="15">
        <v>96.53</v>
      </c>
      <c r="U54" s="15">
        <v>167.9</v>
      </c>
      <c r="V54" s="15">
        <v>69.64</v>
      </c>
      <c r="W54" s="15">
        <v>13.51</v>
      </c>
      <c r="X54" s="15">
        <v>6.78</v>
      </c>
      <c r="Y54" s="15">
        <v>6.89</v>
      </c>
      <c r="Z54" s="15">
        <v>0.1</v>
      </c>
      <c r="AA54" s="15">
        <v>0.1</v>
      </c>
      <c r="AB54" s="9">
        <f t="shared" si="10"/>
        <v>450.15</v>
      </c>
    </row>
    <row r="55" spans="1:28" ht="15" x14ac:dyDescent="0.25">
      <c r="A55" s="4">
        <v>1972</v>
      </c>
      <c r="B55" s="8">
        <f t="shared" si="0"/>
        <v>3.733572281959379E-2</v>
      </c>
      <c r="C55" s="8">
        <f t="shared" si="1"/>
        <v>3.8580246913580245E-2</v>
      </c>
      <c r="D55" s="8">
        <f t="shared" si="2"/>
        <v>3.733572281959379E-2</v>
      </c>
      <c r="E55" s="8">
        <f t="shared" si="2"/>
        <v>0.21281362007168456</v>
      </c>
      <c r="F55" s="8">
        <f t="shared" si="3"/>
        <v>4.0970173713536548E-2</v>
      </c>
      <c r="G55" s="8">
        <f t="shared" si="4"/>
        <v>4.1069295101553167E-2</v>
      </c>
      <c r="H55" s="8">
        <f t="shared" si="5"/>
        <v>0.48996913580246909</v>
      </c>
      <c r="I55" s="8">
        <f t="shared" si="6"/>
        <v>9.3339307048984452E-2</v>
      </c>
      <c r="J55" s="8">
        <f t="shared" si="7"/>
        <v>4.2438271604938273E-2</v>
      </c>
      <c r="K55" s="8">
        <f t="shared" si="8"/>
        <v>4.1069295101553167E-2</v>
      </c>
      <c r="L55" s="8">
        <f t="shared" si="8"/>
        <v>4.1069295101553167E-2</v>
      </c>
      <c r="M55" s="8">
        <f t="shared" si="9"/>
        <v>0.2237654320987654</v>
      </c>
      <c r="O55" s="4">
        <v>1972</v>
      </c>
      <c r="P55" s="15">
        <v>0.1</v>
      </c>
      <c r="Q55" s="15">
        <v>0.1</v>
      </c>
      <c r="R55" s="15">
        <v>0.1</v>
      </c>
      <c r="S55" s="15">
        <v>0.56999999999999995</v>
      </c>
      <c r="T55" s="15">
        <v>0.1</v>
      </c>
      <c r="U55" s="15">
        <v>0.11</v>
      </c>
      <c r="V55" s="15">
        <v>1.27</v>
      </c>
      <c r="W55" s="15">
        <v>0.25</v>
      </c>
      <c r="X55" s="15">
        <v>0.11</v>
      </c>
      <c r="Y55" s="15">
        <v>0.11</v>
      </c>
      <c r="Z55" s="15">
        <v>0.11</v>
      </c>
      <c r="AA55" s="15">
        <v>0.57999999999999996</v>
      </c>
      <c r="AB55" s="9">
        <f t="shared" si="10"/>
        <v>3.51</v>
      </c>
    </row>
    <row r="56" spans="1:28" ht="15" x14ac:dyDescent="0.25">
      <c r="A56" s="4">
        <v>1973</v>
      </c>
      <c r="B56" s="8">
        <f t="shared" si="0"/>
        <v>1.0229988052568697</v>
      </c>
      <c r="C56" s="8">
        <f t="shared" si="1"/>
        <v>0.52083333333333337</v>
      </c>
      <c r="D56" s="8">
        <f t="shared" si="2"/>
        <v>5.7310334528076456</v>
      </c>
      <c r="E56" s="8">
        <f t="shared" si="2"/>
        <v>31.701762246117081</v>
      </c>
      <c r="F56" s="8">
        <f t="shared" si="3"/>
        <v>78.621763356276631</v>
      </c>
      <c r="G56" s="8">
        <f t="shared" si="4"/>
        <v>37.940561529271207</v>
      </c>
      <c r="H56" s="8">
        <f t="shared" si="5"/>
        <v>8.6342592592592577</v>
      </c>
      <c r="I56" s="8">
        <f t="shared" si="6"/>
        <v>3.9911887694145753</v>
      </c>
      <c r="J56" s="8">
        <f t="shared" si="7"/>
        <v>2.2569444444444442</v>
      </c>
      <c r="K56" s="8">
        <f t="shared" si="8"/>
        <v>2.9047192353643969</v>
      </c>
      <c r="L56" s="8">
        <f t="shared" si="8"/>
        <v>4.8536439665471928E-2</v>
      </c>
      <c r="M56" s="8">
        <f t="shared" si="9"/>
        <v>5.0154320987654329E-2</v>
      </c>
      <c r="O56" s="4">
        <v>1973</v>
      </c>
      <c r="P56" s="15">
        <v>2.74</v>
      </c>
      <c r="Q56" s="15">
        <v>1.35</v>
      </c>
      <c r="R56" s="15">
        <v>15.35</v>
      </c>
      <c r="S56" s="15">
        <v>84.91</v>
      </c>
      <c r="T56" s="15">
        <v>191.9</v>
      </c>
      <c r="U56" s="15">
        <v>101.62</v>
      </c>
      <c r="V56" s="15">
        <v>22.38</v>
      </c>
      <c r="W56" s="15">
        <v>10.69</v>
      </c>
      <c r="X56" s="15">
        <v>5.85</v>
      </c>
      <c r="Y56" s="15">
        <v>7.78</v>
      </c>
      <c r="Z56" s="15">
        <v>0.13</v>
      </c>
      <c r="AA56" s="15">
        <v>0.13</v>
      </c>
      <c r="AB56" s="9">
        <f t="shared" si="10"/>
        <v>444.83</v>
      </c>
    </row>
    <row r="57" spans="1:28" ht="15" x14ac:dyDescent="0.25">
      <c r="A57" s="4">
        <v>1974</v>
      </c>
      <c r="B57" s="8">
        <f t="shared" si="0"/>
        <v>4.8536439665471928E-2</v>
      </c>
      <c r="C57" s="8">
        <f t="shared" si="1"/>
        <v>0.45524691358024688</v>
      </c>
      <c r="D57" s="8">
        <f t="shared" si="2"/>
        <v>2.2700119474313021</v>
      </c>
      <c r="E57" s="8">
        <f t="shared" si="2"/>
        <v>8.1839904420549576</v>
      </c>
      <c r="F57" s="8">
        <f t="shared" si="3"/>
        <v>36.6068502130449</v>
      </c>
      <c r="G57" s="8">
        <f t="shared" si="4"/>
        <v>18.171296296296298</v>
      </c>
      <c r="H57" s="8">
        <f t="shared" si="5"/>
        <v>5.3163580246913575</v>
      </c>
      <c r="I57" s="8">
        <f t="shared" si="6"/>
        <v>2.8935185185185186</v>
      </c>
      <c r="J57" s="8">
        <f t="shared" si="7"/>
        <v>1.7978395061728394</v>
      </c>
      <c r="K57" s="8">
        <f t="shared" si="8"/>
        <v>2.1841397849462365</v>
      </c>
      <c r="L57" s="8">
        <f t="shared" si="8"/>
        <v>5.9737156511350059E-2</v>
      </c>
      <c r="M57" s="8">
        <f t="shared" si="9"/>
        <v>6.1728395061728399E-2</v>
      </c>
      <c r="O57" s="4">
        <v>1974</v>
      </c>
      <c r="P57" s="15">
        <v>0.13</v>
      </c>
      <c r="Q57" s="15">
        <v>1.18</v>
      </c>
      <c r="R57" s="15">
        <v>6.08</v>
      </c>
      <c r="S57" s="15">
        <v>21.92</v>
      </c>
      <c r="T57" s="15">
        <v>89.35</v>
      </c>
      <c r="U57" s="15">
        <v>48.67</v>
      </c>
      <c r="V57" s="15">
        <v>13.78</v>
      </c>
      <c r="W57" s="15">
        <v>7.75</v>
      </c>
      <c r="X57" s="15">
        <v>4.66</v>
      </c>
      <c r="Y57" s="15">
        <v>5.85</v>
      </c>
      <c r="Z57" s="15">
        <v>0.16</v>
      </c>
      <c r="AA57" s="15">
        <v>0.16</v>
      </c>
      <c r="AB57" s="9">
        <f t="shared" si="10"/>
        <v>199.68999999999997</v>
      </c>
    </row>
    <row r="58" spans="1:28" ht="15" x14ac:dyDescent="0.25">
      <c r="A58" s="4">
        <v>1975</v>
      </c>
      <c r="B58" s="8">
        <f t="shared" si="0"/>
        <v>5.9737156511350059E-2</v>
      </c>
      <c r="C58" s="8">
        <f t="shared" si="1"/>
        <v>6.1728395061728399E-2</v>
      </c>
      <c r="D58" s="8">
        <f t="shared" si="2"/>
        <v>6.686827956989247</v>
      </c>
      <c r="E58" s="8">
        <f t="shared" si="2"/>
        <v>45.631720430107528</v>
      </c>
      <c r="F58" s="8">
        <f t="shared" si="3"/>
        <v>39.97869550966896</v>
      </c>
      <c r="G58" s="8">
        <f t="shared" si="4"/>
        <v>42.656063321385908</v>
      </c>
      <c r="H58" s="8">
        <f t="shared" si="5"/>
        <v>22.214506172839503</v>
      </c>
      <c r="I58" s="8">
        <f t="shared" si="6"/>
        <v>7.190860215053763</v>
      </c>
      <c r="J58" s="8">
        <f t="shared" si="7"/>
        <v>4.174382716049382</v>
      </c>
      <c r="K58" s="8">
        <f t="shared" si="8"/>
        <v>3.5244922341696534</v>
      </c>
      <c r="L58" s="8">
        <f t="shared" si="8"/>
        <v>7.093787335722819E-2</v>
      </c>
      <c r="M58" s="8">
        <f t="shared" si="9"/>
        <v>7.3302469135802462E-2</v>
      </c>
      <c r="O58" s="4">
        <v>1975</v>
      </c>
      <c r="P58" s="15">
        <v>0.16</v>
      </c>
      <c r="Q58" s="15">
        <v>0.16</v>
      </c>
      <c r="R58" s="15">
        <v>17.91</v>
      </c>
      <c r="S58" s="15">
        <v>122.22</v>
      </c>
      <c r="T58" s="15">
        <v>97.58</v>
      </c>
      <c r="U58" s="15">
        <v>114.25</v>
      </c>
      <c r="V58" s="15">
        <v>57.58</v>
      </c>
      <c r="W58" s="15">
        <v>19.260000000000002</v>
      </c>
      <c r="X58" s="15">
        <v>10.82</v>
      </c>
      <c r="Y58" s="15">
        <v>9.44</v>
      </c>
      <c r="Z58" s="15">
        <v>0.19</v>
      </c>
      <c r="AA58" s="15">
        <v>0.19</v>
      </c>
      <c r="AB58" s="9">
        <f t="shared" si="10"/>
        <v>449.75999999999993</v>
      </c>
    </row>
    <row r="59" spans="1:28" ht="15" x14ac:dyDescent="0.25">
      <c r="A59" s="4">
        <v>1976</v>
      </c>
      <c r="B59" s="8">
        <f t="shared" si="0"/>
        <v>6.7204301075268827E-2</v>
      </c>
      <c r="C59" s="8">
        <f t="shared" si="1"/>
        <v>6.9444444444444448E-2</v>
      </c>
      <c r="D59" s="8">
        <f t="shared" si="2"/>
        <v>0.61977299880525671</v>
      </c>
      <c r="E59" s="8">
        <f t="shared" si="2"/>
        <v>15.225507765830347</v>
      </c>
      <c r="F59" s="8">
        <f t="shared" si="3"/>
        <v>40.372009177318915</v>
      </c>
      <c r="G59" s="8">
        <f t="shared" si="4"/>
        <v>41.49118876941457</v>
      </c>
      <c r="H59" s="8">
        <f t="shared" si="5"/>
        <v>17.916666666666664</v>
      </c>
      <c r="I59" s="8">
        <f t="shared" si="6"/>
        <v>4.2488052568697734</v>
      </c>
      <c r="J59" s="8">
        <f t="shared" si="7"/>
        <v>2.3765432098765435</v>
      </c>
      <c r="K59" s="8">
        <f t="shared" si="8"/>
        <v>2.5052270011947426</v>
      </c>
      <c r="L59" s="8">
        <f t="shared" si="8"/>
        <v>7.093787335722819E-2</v>
      </c>
      <c r="M59" s="8">
        <f t="shared" si="9"/>
        <v>7.3302469135802462E-2</v>
      </c>
      <c r="O59" s="4">
        <v>1976</v>
      </c>
      <c r="P59" s="15">
        <v>0.18</v>
      </c>
      <c r="Q59" s="15">
        <v>0.18</v>
      </c>
      <c r="R59" s="15">
        <v>1.66</v>
      </c>
      <c r="S59" s="15">
        <v>40.78</v>
      </c>
      <c r="T59" s="15">
        <v>98.54</v>
      </c>
      <c r="U59" s="15">
        <v>111.13</v>
      </c>
      <c r="V59" s="15">
        <v>46.44</v>
      </c>
      <c r="W59" s="15">
        <v>11.38</v>
      </c>
      <c r="X59" s="15">
        <v>6.16</v>
      </c>
      <c r="Y59" s="15">
        <v>6.71</v>
      </c>
      <c r="Z59" s="15">
        <v>0.19</v>
      </c>
      <c r="AA59" s="15">
        <v>0.19</v>
      </c>
      <c r="AB59" s="9">
        <f t="shared" si="10"/>
        <v>323.53999999999996</v>
      </c>
    </row>
    <row r="60" spans="1:28" ht="15" x14ac:dyDescent="0.25">
      <c r="A60" s="4">
        <v>1977</v>
      </c>
      <c r="B60" s="8">
        <f t="shared" si="0"/>
        <v>7.093787335722819E-2</v>
      </c>
      <c r="C60" s="8">
        <f t="shared" si="1"/>
        <v>7.3302469135802462E-2</v>
      </c>
      <c r="D60" s="8">
        <f t="shared" si="2"/>
        <v>2.2886798088410991</v>
      </c>
      <c r="E60" s="8">
        <f t="shared" si="2"/>
        <v>52.706839904420548</v>
      </c>
      <c r="F60" s="8">
        <f t="shared" si="3"/>
        <v>50.26220911176663</v>
      </c>
      <c r="G60" s="8">
        <f t="shared" si="4"/>
        <v>23.566308243727597</v>
      </c>
      <c r="H60" s="8">
        <f t="shared" si="5"/>
        <v>9.5486111111111107</v>
      </c>
      <c r="I60" s="8">
        <f t="shared" si="6"/>
        <v>3.0353942652329748</v>
      </c>
      <c r="J60" s="8">
        <f t="shared" si="7"/>
        <v>1.570216049382716</v>
      </c>
      <c r="K60" s="8">
        <f t="shared" si="8"/>
        <v>2.2998805256869774</v>
      </c>
      <c r="L60" s="8">
        <f t="shared" si="8"/>
        <v>7.093787335722819E-2</v>
      </c>
      <c r="M60" s="8">
        <f t="shared" si="9"/>
        <v>7.3302469135802462E-2</v>
      </c>
      <c r="O60" s="4">
        <v>1977</v>
      </c>
      <c r="P60" s="15">
        <v>0.19</v>
      </c>
      <c r="Q60" s="15">
        <v>0.19</v>
      </c>
      <c r="R60" s="15">
        <v>6.13</v>
      </c>
      <c r="S60" s="15">
        <v>141.16999999999999</v>
      </c>
      <c r="T60" s="15">
        <v>122.68</v>
      </c>
      <c r="U60" s="15">
        <v>63.12</v>
      </c>
      <c r="V60" s="15">
        <v>24.75</v>
      </c>
      <c r="W60" s="15">
        <v>8.1300000000000008</v>
      </c>
      <c r="X60" s="15">
        <v>4.07</v>
      </c>
      <c r="Y60" s="15">
        <v>6.16</v>
      </c>
      <c r="Z60" s="15">
        <v>0.19</v>
      </c>
      <c r="AA60" s="15">
        <v>0.19</v>
      </c>
      <c r="AB60" s="9">
        <f t="shared" si="10"/>
        <v>376.97</v>
      </c>
    </row>
    <row r="61" spans="1:28" ht="15" x14ac:dyDescent="0.25">
      <c r="A61" s="4">
        <v>1978</v>
      </c>
      <c r="B61" s="8">
        <f t="shared" si="0"/>
        <v>7.093787335722819E-2</v>
      </c>
      <c r="C61" s="8">
        <f t="shared" si="1"/>
        <v>6.9444444444444448E-2</v>
      </c>
      <c r="D61" s="8">
        <f t="shared" si="2"/>
        <v>0.88485663082437271</v>
      </c>
      <c r="E61" s="8">
        <f t="shared" si="2"/>
        <v>1.6987753882915171</v>
      </c>
      <c r="F61" s="8">
        <f t="shared" si="3"/>
        <v>1.3192395935758769</v>
      </c>
      <c r="G61" s="8">
        <f t="shared" si="4"/>
        <v>0.92592592592592593</v>
      </c>
      <c r="H61" s="8">
        <f t="shared" si="5"/>
        <v>0.24691358024691359</v>
      </c>
      <c r="I61" s="8">
        <f t="shared" si="6"/>
        <v>0.26881720430107531</v>
      </c>
      <c r="J61" s="8">
        <f t="shared" si="7"/>
        <v>6.558641975308642E-2</v>
      </c>
      <c r="K61" s="8">
        <f t="shared" si="8"/>
        <v>0.7915173237753883</v>
      </c>
      <c r="L61" s="8">
        <f t="shared" si="8"/>
        <v>6.347072879330945E-2</v>
      </c>
      <c r="M61" s="8">
        <f t="shared" si="9"/>
        <v>6.1728395061728399E-2</v>
      </c>
      <c r="O61" s="4">
        <v>1978</v>
      </c>
      <c r="P61" s="15">
        <v>0.19</v>
      </c>
      <c r="Q61" s="15">
        <v>0.18</v>
      </c>
      <c r="R61" s="15">
        <v>2.37</v>
      </c>
      <c r="S61" s="15">
        <v>4.55</v>
      </c>
      <c r="T61" s="15">
        <v>3.22</v>
      </c>
      <c r="U61" s="15">
        <v>2.48</v>
      </c>
      <c r="V61" s="15">
        <v>0.64</v>
      </c>
      <c r="W61" s="15">
        <v>0.72</v>
      </c>
      <c r="X61" s="15">
        <v>0.17</v>
      </c>
      <c r="Y61" s="15">
        <v>2.12</v>
      </c>
      <c r="Z61" s="15">
        <v>0.17</v>
      </c>
      <c r="AA61" s="15">
        <v>0.16</v>
      </c>
      <c r="AB61" s="9">
        <f t="shared" si="10"/>
        <v>16.970000000000002</v>
      </c>
    </row>
    <row r="62" spans="1:28" ht="15" x14ac:dyDescent="0.25">
      <c r="A62" s="4">
        <v>1979</v>
      </c>
      <c r="B62" s="8">
        <f t="shared" si="0"/>
        <v>5.9737156511350059E-2</v>
      </c>
      <c r="C62" s="8">
        <f t="shared" si="1"/>
        <v>6.1728395061728399E-2</v>
      </c>
      <c r="D62" s="8">
        <f t="shared" si="2"/>
        <v>1.579301075268817</v>
      </c>
      <c r="E62" s="8">
        <f t="shared" si="2"/>
        <v>3.6066308243727598</v>
      </c>
      <c r="F62" s="8">
        <f t="shared" si="3"/>
        <v>68.915929203539818</v>
      </c>
      <c r="G62" s="8">
        <f t="shared" si="4"/>
        <v>35.244922341696537</v>
      </c>
      <c r="H62" s="8">
        <f t="shared" si="5"/>
        <v>3.6959876543209877</v>
      </c>
      <c r="I62" s="8">
        <f t="shared" si="6"/>
        <v>1.4672939068100357</v>
      </c>
      <c r="J62" s="8">
        <f t="shared" si="7"/>
        <v>0.64429012345679004</v>
      </c>
      <c r="K62" s="8">
        <f t="shared" si="8"/>
        <v>1.5755675029868577</v>
      </c>
      <c r="L62" s="8">
        <f t="shared" si="8"/>
        <v>6.347072879330945E-2</v>
      </c>
      <c r="M62" s="8">
        <f t="shared" si="9"/>
        <v>6.1728395061728399E-2</v>
      </c>
      <c r="O62" s="4">
        <v>1979</v>
      </c>
      <c r="P62" s="15">
        <v>0.16</v>
      </c>
      <c r="Q62" s="15">
        <v>0.16</v>
      </c>
      <c r="R62" s="15">
        <v>4.2300000000000004</v>
      </c>
      <c r="S62" s="15">
        <v>9.66</v>
      </c>
      <c r="T62" s="15">
        <v>168.21</v>
      </c>
      <c r="U62" s="15">
        <v>94.4</v>
      </c>
      <c r="V62" s="15">
        <v>9.58</v>
      </c>
      <c r="W62" s="15">
        <v>3.93</v>
      </c>
      <c r="X62" s="15">
        <v>1.67</v>
      </c>
      <c r="Y62" s="15">
        <v>4.22</v>
      </c>
      <c r="Z62" s="15">
        <v>0.17</v>
      </c>
      <c r="AA62" s="15">
        <v>0.16</v>
      </c>
      <c r="AB62" s="9">
        <f t="shared" si="10"/>
        <v>296.55000000000013</v>
      </c>
    </row>
    <row r="63" spans="1:28" ht="15" x14ac:dyDescent="0.25">
      <c r="A63" s="4">
        <v>1980</v>
      </c>
      <c r="B63" s="8">
        <f t="shared" si="0"/>
        <v>5.9737156511350059E-2</v>
      </c>
      <c r="C63" s="8">
        <f t="shared" si="1"/>
        <v>2.9783950617283943</v>
      </c>
      <c r="D63" s="8">
        <f t="shared" si="2"/>
        <v>5.2307347670250897</v>
      </c>
      <c r="E63" s="8">
        <f t="shared" si="2"/>
        <v>84.315262843488654</v>
      </c>
      <c r="F63" s="8">
        <f t="shared" si="3"/>
        <v>88.577515568665987</v>
      </c>
      <c r="G63" s="8">
        <f t="shared" si="4"/>
        <v>29.681899641577061</v>
      </c>
      <c r="H63" s="8">
        <f t="shared" si="5"/>
        <v>8.557098765432098</v>
      </c>
      <c r="I63" s="8">
        <f t="shared" si="6"/>
        <v>3.7709080047789723</v>
      </c>
      <c r="J63" s="8">
        <f t="shared" si="7"/>
        <v>2.0679012345679011</v>
      </c>
      <c r="K63" s="8">
        <f t="shared" si="8"/>
        <v>2.4641577060931898</v>
      </c>
      <c r="L63" s="8">
        <f t="shared" si="8"/>
        <v>7.4671445639187581E-2</v>
      </c>
      <c r="M63" s="8">
        <f t="shared" si="9"/>
        <v>7.716049382716049E-2</v>
      </c>
      <c r="O63" s="4">
        <v>1980</v>
      </c>
      <c r="P63" s="15">
        <v>0.16</v>
      </c>
      <c r="Q63" s="15">
        <v>7.72</v>
      </c>
      <c r="R63" s="15">
        <v>14.01</v>
      </c>
      <c r="S63" s="15">
        <v>225.83</v>
      </c>
      <c r="T63" s="15">
        <v>216.2</v>
      </c>
      <c r="U63" s="15">
        <v>79.5</v>
      </c>
      <c r="V63" s="15">
        <v>22.18</v>
      </c>
      <c r="W63" s="15">
        <v>10.1</v>
      </c>
      <c r="X63" s="15">
        <v>5.36</v>
      </c>
      <c r="Y63" s="15">
        <v>6.6</v>
      </c>
      <c r="Z63" s="15">
        <v>0.2</v>
      </c>
      <c r="AA63" s="15">
        <v>0.2</v>
      </c>
      <c r="AB63" s="9">
        <f t="shared" si="10"/>
        <v>588.06000000000017</v>
      </c>
    </row>
    <row r="64" spans="1:28" ht="15" x14ac:dyDescent="0.25">
      <c r="A64" s="4">
        <v>1981</v>
      </c>
      <c r="B64" s="8">
        <f t="shared" si="0"/>
        <v>7.4671445639187581E-2</v>
      </c>
      <c r="C64" s="8">
        <f t="shared" si="1"/>
        <v>0.40895061728395066</v>
      </c>
      <c r="D64" s="8">
        <f t="shared" si="2"/>
        <v>1.0304659498207884</v>
      </c>
      <c r="E64" s="8">
        <f t="shared" si="2"/>
        <v>1.250746714456392</v>
      </c>
      <c r="F64" s="8">
        <f t="shared" si="3"/>
        <v>0.36873156342182889</v>
      </c>
      <c r="G64" s="8">
        <f t="shared" si="4"/>
        <v>7.4671445639187581E-2</v>
      </c>
      <c r="H64" s="8">
        <f t="shared" si="5"/>
        <v>7.3302469135802462E-2</v>
      </c>
      <c r="I64" s="8">
        <f t="shared" si="6"/>
        <v>0.24641577060931899</v>
      </c>
      <c r="J64" s="8">
        <f t="shared" si="7"/>
        <v>6.9444444444444448E-2</v>
      </c>
      <c r="K64" s="8">
        <f t="shared" si="8"/>
        <v>6.7204301075268827E-2</v>
      </c>
      <c r="L64" s="8">
        <f t="shared" si="8"/>
        <v>6.7204301075268827E-2</v>
      </c>
      <c r="M64" s="8">
        <f t="shared" si="9"/>
        <v>6.558641975308642E-2</v>
      </c>
      <c r="O64" s="4">
        <v>1981</v>
      </c>
      <c r="P64" s="15">
        <v>0.2</v>
      </c>
      <c r="Q64" s="15">
        <v>1.06</v>
      </c>
      <c r="R64" s="15">
        <v>2.76</v>
      </c>
      <c r="S64" s="15">
        <v>3.35</v>
      </c>
      <c r="T64" s="15">
        <v>0.9</v>
      </c>
      <c r="U64" s="15">
        <v>0.2</v>
      </c>
      <c r="V64" s="15">
        <v>0.19</v>
      </c>
      <c r="W64" s="15">
        <v>0.66</v>
      </c>
      <c r="X64" s="15">
        <v>0.18</v>
      </c>
      <c r="Y64" s="15">
        <v>0.18</v>
      </c>
      <c r="Z64" s="15">
        <v>0.18</v>
      </c>
      <c r="AA64" s="15">
        <v>0.17</v>
      </c>
      <c r="AB64" s="9">
        <f t="shared" si="10"/>
        <v>10.029999999999998</v>
      </c>
    </row>
    <row r="65" spans="1:28" ht="15" x14ac:dyDescent="0.25">
      <c r="A65" s="4">
        <v>1982</v>
      </c>
      <c r="B65" s="8">
        <f t="shared" si="0"/>
        <v>6.347072879330945E-2</v>
      </c>
      <c r="C65" s="8">
        <f t="shared" si="1"/>
        <v>6.1728395061728399E-2</v>
      </c>
      <c r="D65" s="8">
        <f t="shared" si="2"/>
        <v>5.9737156511350059E-2</v>
      </c>
      <c r="E65" s="8">
        <f t="shared" si="2"/>
        <v>0.13067502986857824</v>
      </c>
      <c r="F65" s="8">
        <f t="shared" si="3"/>
        <v>6.1455260570304822E-2</v>
      </c>
      <c r="G65" s="8">
        <f t="shared" si="4"/>
        <v>5.2270011947431305E-2</v>
      </c>
      <c r="H65" s="8">
        <f t="shared" si="5"/>
        <v>5.0154320987654329E-2</v>
      </c>
      <c r="I65" s="8">
        <f t="shared" si="6"/>
        <v>4.4802867383512544E-2</v>
      </c>
      <c r="J65" s="8">
        <f t="shared" si="7"/>
        <v>4.6296296296296294E-2</v>
      </c>
      <c r="K65" s="8">
        <f t="shared" si="8"/>
        <v>4.1069295101553167E-2</v>
      </c>
      <c r="L65" s="8">
        <f t="shared" si="8"/>
        <v>3.733572281959379E-2</v>
      </c>
      <c r="M65" s="8">
        <f t="shared" si="9"/>
        <v>3.8580246913580245E-2</v>
      </c>
      <c r="O65" s="4">
        <v>1982</v>
      </c>
      <c r="P65" s="15">
        <v>0.17</v>
      </c>
      <c r="Q65" s="15">
        <v>0.16</v>
      </c>
      <c r="R65" s="15">
        <v>0.16</v>
      </c>
      <c r="S65" s="15">
        <v>0.35</v>
      </c>
      <c r="T65" s="15">
        <v>0.15</v>
      </c>
      <c r="U65" s="15">
        <v>0.14000000000000001</v>
      </c>
      <c r="V65" s="15">
        <v>0.13</v>
      </c>
      <c r="W65" s="15">
        <v>0.12</v>
      </c>
      <c r="X65" s="15">
        <v>0.12</v>
      </c>
      <c r="Y65" s="15">
        <v>0.11</v>
      </c>
      <c r="Z65" s="15">
        <v>0.1</v>
      </c>
      <c r="AA65" s="15">
        <v>0.1</v>
      </c>
      <c r="AB65" s="9">
        <f t="shared" si="10"/>
        <v>1.8100000000000003</v>
      </c>
    </row>
    <row r="66" spans="1:28" ht="15" x14ac:dyDescent="0.25">
      <c r="A66" s="4">
        <v>1983</v>
      </c>
      <c r="B66" s="8">
        <f t="shared" si="0"/>
        <v>3.3602150537634413E-2</v>
      </c>
      <c r="C66" s="8">
        <f t="shared" si="1"/>
        <v>3.0864197530864199E-2</v>
      </c>
      <c r="D66" s="8">
        <f t="shared" si="2"/>
        <v>2.986857825567503E-2</v>
      </c>
      <c r="E66" s="8">
        <f t="shared" si="2"/>
        <v>2.986857825567503E-2</v>
      </c>
      <c r="F66" s="8">
        <f t="shared" si="3"/>
        <v>2.8679121599475582E-2</v>
      </c>
      <c r="G66" s="8">
        <f t="shared" si="4"/>
        <v>0.59363799283154128</v>
      </c>
      <c r="H66" s="8">
        <f t="shared" si="5"/>
        <v>0.33950617283950618</v>
      </c>
      <c r="I66" s="8">
        <f t="shared" si="6"/>
        <v>2.2401433691756272E-2</v>
      </c>
      <c r="J66" s="8">
        <f t="shared" si="7"/>
        <v>2.3148148148148147E-2</v>
      </c>
      <c r="K66" s="8">
        <f t="shared" si="8"/>
        <v>0.13440860215053765</v>
      </c>
      <c r="L66" s="8">
        <f t="shared" si="8"/>
        <v>2.2401433691756272E-2</v>
      </c>
      <c r="M66" s="8">
        <f t="shared" si="9"/>
        <v>1.9290123456790122E-2</v>
      </c>
      <c r="O66" s="4">
        <v>1983</v>
      </c>
      <c r="P66" s="15">
        <v>0.09</v>
      </c>
      <c r="Q66" s="15">
        <v>0.08</v>
      </c>
      <c r="R66" s="15">
        <v>0.08</v>
      </c>
      <c r="S66" s="15">
        <v>0.08</v>
      </c>
      <c r="T66" s="15">
        <v>7.0000000000000007E-2</v>
      </c>
      <c r="U66" s="15">
        <v>1.59</v>
      </c>
      <c r="V66" s="15">
        <v>0.88</v>
      </c>
      <c r="W66" s="15">
        <v>0.06</v>
      </c>
      <c r="X66" s="15">
        <v>0.06</v>
      </c>
      <c r="Y66" s="15">
        <v>0.36</v>
      </c>
      <c r="Z66" s="15">
        <v>0.06</v>
      </c>
      <c r="AA66" s="15">
        <v>0.05</v>
      </c>
      <c r="AB66" s="9">
        <f t="shared" si="10"/>
        <v>3.46</v>
      </c>
    </row>
    <row r="67" spans="1:28" ht="15" x14ac:dyDescent="0.25">
      <c r="A67" s="4">
        <v>1984</v>
      </c>
      <c r="B67" s="8">
        <f t="shared" si="0"/>
        <v>0.13440860215053765</v>
      </c>
      <c r="C67" s="8">
        <f t="shared" si="1"/>
        <v>1.1998456790123455</v>
      </c>
      <c r="D67" s="8">
        <f t="shared" si="2"/>
        <v>0.67204301075268813</v>
      </c>
      <c r="E67" s="8">
        <f t="shared" si="2"/>
        <v>8.9867084826762245</v>
      </c>
      <c r="F67" s="8">
        <f t="shared" si="3"/>
        <v>11.512618813503769</v>
      </c>
      <c r="G67" s="8">
        <f t="shared" si="4"/>
        <v>4.4578853046594977</v>
      </c>
      <c r="H67" s="8">
        <f t="shared" si="5"/>
        <v>0.79089506172839497</v>
      </c>
      <c r="I67" s="8">
        <f t="shared" si="6"/>
        <v>0.85125448028673822</v>
      </c>
      <c r="J67" s="8">
        <f t="shared" si="7"/>
        <v>0.40123456790123463</v>
      </c>
      <c r="K67" s="8">
        <f t="shared" si="8"/>
        <v>2.986857825567503E-2</v>
      </c>
      <c r="L67" s="8">
        <f t="shared" si="8"/>
        <v>3.3602150537634413E-2</v>
      </c>
      <c r="M67" s="8">
        <f t="shared" si="9"/>
        <v>3.4722222222222224E-2</v>
      </c>
      <c r="O67" s="4">
        <v>1984</v>
      </c>
      <c r="P67" s="15">
        <v>0.36</v>
      </c>
      <c r="Q67" s="15">
        <v>3.11</v>
      </c>
      <c r="R67" s="15">
        <v>1.8</v>
      </c>
      <c r="S67" s="15">
        <v>24.07</v>
      </c>
      <c r="T67" s="15">
        <v>28.1</v>
      </c>
      <c r="U67" s="15">
        <v>11.94</v>
      </c>
      <c r="V67" s="15">
        <v>2.0499999999999998</v>
      </c>
      <c r="W67" s="15">
        <v>2.2799999999999998</v>
      </c>
      <c r="X67" s="15">
        <v>1.04</v>
      </c>
      <c r="Y67" s="15">
        <v>0.08</v>
      </c>
      <c r="Z67" s="15">
        <v>0.09</v>
      </c>
      <c r="AA67" s="15">
        <v>0.09</v>
      </c>
      <c r="AB67" s="9">
        <f t="shared" si="10"/>
        <v>75.010000000000005</v>
      </c>
    </row>
    <row r="68" spans="1:28" ht="15" x14ac:dyDescent="0.25">
      <c r="A68" s="4">
        <v>1985</v>
      </c>
      <c r="B68" s="8">
        <f t="shared" ref="B68:B86" si="11">P68/0.024/3.6/31</f>
        <v>3.3602150537634413E-2</v>
      </c>
      <c r="C68" s="8">
        <f t="shared" ref="C68:C86" si="12">Q68/0.024/3.6/30</f>
        <v>3.4722222222222224E-2</v>
      </c>
      <c r="D68" s="8">
        <f t="shared" ref="D68:E86" si="13">R68/0.024/3.6/31</f>
        <v>3.733572281959379E-2</v>
      </c>
      <c r="E68" s="8">
        <f t="shared" si="13"/>
        <v>0.23894862604540024</v>
      </c>
      <c r="F68" s="8">
        <f t="shared" ref="F68:F86" si="14">T68/0.024/3.6/28.25</f>
        <v>0.4301868239921337</v>
      </c>
      <c r="G68" s="8">
        <f t="shared" ref="G68:G86" si="15">U68/0.024/3.6/31</f>
        <v>3.733572281959379E-2</v>
      </c>
      <c r="H68" s="8">
        <f t="shared" ref="H68:H86" si="16">V68/0.024/3.6/30</f>
        <v>3.7924382716049378</v>
      </c>
      <c r="I68" s="8">
        <f t="shared" ref="I68:I86" si="17">W68/0.024/3.6/31</f>
        <v>3.0204599761051374</v>
      </c>
      <c r="J68" s="8">
        <f t="shared" ref="J68:J86" si="18">X68/0.024/3.6/30</f>
        <v>0.50925925925925919</v>
      </c>
      <c r="K68" s="8">
        <f t="shared" ref="K68:L86" si="19">Y68/0.024/3.6/31</f>
        <v>4.1069295101553167E-2</v>
      </c>
      <c r="L68" s="8">
        <f t="shared" si="19"/>
        <v>4.1069295101553167E-2</v>
      </c>
      <c r="M68" s="8">
        <f t="shared" ref="M68:M86" si="20">AA68/0.024/3.6/30</f>
        <v>4.2438271604938273E-2</v>
      </c>
      <c r="O68" s="4">
        <v>1985</v>
      </c>
      <c r="P68" s="15">
        <v>0.09</v>
      </c>
      <c r="Q68" s="15">
        <v>0.09</v>
      </c>
      <c r="R68" s="15">
        <v>0.1</v>
      </c>
      <c r="S68" s="15">
        <v>0.64</v>
      </c>
      <c r="T68" s="15">
        <v>1.05</v>
      </c>
      <c r="U68" s="15">
        <v>0.1</v>
      </c>
      <c r="V68" s="15">
        <v>9.83</v>
      </c>
      <c r="W68" s="15">
        <v>8.09</v>
      </c>
      <c r="X68" s="15">
        <v>1.32</v>
      </c>
      <c r="Y68" s="15">
        <v>0.11</v>
      </c>
      <c r="Z68" s="15">
        <v>0.11</v>
      </c>
      <c r="AA68" s="15">
        <v>0.11</v>
      </c>
      <c r="AB68" s="9">
        <f t="shared" ref="AB68:AB92" si="21">SUM(P68:AA68)</f>
        <v>21.64</v>
      </c>
    </row>
    <row r="69" spans="1:28" ht="15" x14ac:dyDescent="0.25">
      <c r="A69" s="4">
        <v>1986</v>
      </c>
      <c r="B69" s="8">
        <f t="shared" si="11"/>
        <v>4.1069295101553167E-2</v>
      </c>
      <c r="C69" s="8">
        <f t="shared" si="12"/>
        <v>4.2438271604938273E-2</v>
      </c>
      <c r="D69" s="8">
        <f t="shared" si="13"/>
        <v>1.1872759856630826</v>
      </c>
      <c r="E69" s="8">
        <f t="shared" si="13"/>
        <v>0.75791517323775393</v>
      </c>
      <c r="F69" s="8">
        <f t="shared" si="14"/>
        <v>2.6057030481809242</v>
      </c>
      <c r="G69" s="8">
        <f t="shared" si="15"/>
        <v>1.6091696535244919</v>
      </c>
      <c r="H69" s="8">
        <f t="shared" si="16"/>
        <v>0.24305555555555552</v>
      </c>
      <c r="I69" s="8">
        <f t="shared" si="17"/>
        <v>3.733572281959379E-2</v>
      </c>
      <c r="J69" s="8">
        <f t="shared" si="18"/>
        <v>3.4722222222222224E-2</v>
      </c>
      <c r="K69" s="8">
        <f t="shared" si="19"/>
        <v>3.3602150537634413E-2</v>
      </c>
      <c r="L69" s="8">
        <f t="shared" si="19"/>
        <v>3.3602150537634413E-2</v>
      </c>
      <c r="M69" s="8">
        <f t="shared" si="20"/>
        <v>3.4722222222222224E-2</v>
      </c>
      <c r="O69" s="4">
        <v>1986</v>
      </c>
      <c r="P69" s="15">
        <v>0.11</v>
      </c>
      <c r="Q69" s="15">
        <v>0.11</v>
      </c>
      <c r="R69" s="15">
        <v>3.18</v>
      </c>
      <c r="S69" s="15">
        <v>2.0299999999999998</v>
      </c>
      <c r="T69" s="15">
        <v>6.36</v>
      </c>
      <c r="U69" s="15">
        <v>4.3099999999999996</v>
      </c>
      <c r="V69" s="15">
        <v>0.63</v>
      </c>
      <c r="W69" s="15">
        <v>0.1</v>
      </c>
      <c r="X69" s="15">
        <v>0.09</v>
      </c>
      <c r="Y69" s="15">
        <v>0.09</v>
      </c>
      <c r="Z69" s="15">
        <v>0.09</v>
      </c>
      <c r="AA69" s="15">
        <v>0.09</v>
      </c>
      <c r="AB69" s="9">
        <f t="shared" si="21"/>
        <v>17.189999999999998</v>
      </c>
    </row>
    <row r="70" spans="1:28" ht="15" x14ac:dyDescent="0.25">
      <c r="A70" s="4">
        <v>1987</v>
      </c>
      <c r="B70" s="8">
        <f t="shared" si="11"/>
        <v>2.986857825567503E-2</v>
      </c>
      <c r="C70" s="8">
        <f t="shared" si="12"/>
        <v>3.0864197530864199E-2</v>
      </c>
      <c r="D70" s="8">
        <f t="shared" si="13"/>
        <v>6.5225507765830342</v>
      </c>
      <c r="E70" s="8">
        <f t="shared" si="13"/>
        <v>4.6221624850657106</v>
      </c>
      <c r="F70" s="8">
        <f t="shared" si="14"/>
        <v>23.312028843002288</v>
      </c>
      <c r="G70" s="8">
        <f t="shared" si="15"/>
        <v>22.013142174432495</v>
      </c>
      <c r="H70" s="8">
        <f t="shared" si="16"/>
        <v>13.425925925925924</v>
      </c>
      <c r="I70" s="8">
        <f t="shared" si="17"/>
        <v>2.7665770609318994</v>
      </c>
      <c r="J70" s="8">
        <f t="shared" si="18"/>
        <v>2.9012345679012341</v>
      </c>
      <c r="K70" s="8">
        <f t="shared" si="19"/>
        <v>2.4828255675029864</v>
      </c>
      <c r="L70" s="8">
        <f t="shared" si="19"/>
        <v>3.733572281959379E-2</v>
      </c>
      <c r="M70" s="8">
        <f t="shared" si="20"/>
        <v>3.8580246913580245E-2</v>
      </c>
      <c r="O70" s="4">
        <v>1987</v>
      </c>
      <c r="P70" s="15">
        <v>0.08</v>
      </c>
      <c r="Q70" s="15">
        <v>0.08</v>
      </c>
      <c r="R70" s="15">
        <v>17.47</v>
      </c>
      <c r="S70" s="15">
        <v>12.38</v>
      </c>
      <c r="T70" s="15">
        <v>56.9</v>
      </c>
      <c r="U70" s="15">
        <v>58.96</v>
      </c>
      <c r="V70" s="15">
        <v>34.799999999999997</v>
      </c>
      <c r="W70" s="15">
        <v>7.41</v>
      </c>
      <c r="X70" s="15">
        <v>7.52</v>
      </c>
      <c r="Y70" s="15">
        <v>6.65</v>
      </c>
      <c r="Z70" s="15">
        <v>0.1</v>
      </c>
      <c r="AA70" s="15">
        <v>0.1</v>
      </c>
      <c r="AB70" s="9">
        <f t="shared" si="21"/>
        <v>202.45000000000002</v>
      </c>
    </row>
    <row r="71" spans="1:28" ht="15" x14ac:dyDescent="0.25">
      <c r="A71" s="4">
        <v>1988</v>
      </c>
      <c r="B71" s="8">
        <f t="shared" si="11"/>
        <v>0.89232377538829155</v>
      </c>
      <c r="C71" s="8">
        <f t="shared" si="12"/>
        <v>3.8580246913580245E-2</v>
      </c>
      <c r="D71" s="8">
        <f t="shared" si="13"/>
        <v>5.2270011947431305E-2</v>
      </c>
      <c r="E71" s="8">
        <f t="shared" si="13"/>
        <v>0.2800179211469534</v>
      </c>
      <c r="F71" s="8">
        <f t="shared" si="14"/>
        <v>2.0403146509341199</v>
      </c>
      <c r="G71" s="8">
        <f t="shared" si="15"/>
        <v>1.0603345280764633</v>
      </c>
      <c r="H71" s="8">
        <f t="shared" si="16"/>
        <v>3.8580246913580245E-2</v>
      </c>
      <c r="I71" s="8">
        <f t="shared" si="17"/>
        <v>3.733572281959379E-2</v>
      </c>
      <c r="J71" s="8">
        <f t="shared" si="18"/>
        <v>3.8580246913580245E-2</v>
      </c>
      <c r="K71" s="8">
        <f t="shared" si="19"/>
        <v>3.733572281959379E-2</v>
      </c>
      <c r="L71" s="8">
        <f t="shared" si="19"/>
        <v>3.733572281959379E-2</v>
      </c>
      <c r="M71" s="8">
        <f t="shared" si="20"/>
        <v>3.8580246913580245E-2</v>
      </c>
      <c r="O71" s="4">
        <v>1988</v>
      </c>
      <c r="P71" s="15">
        <v>2.39</v>
      </c>
      <c r="Q71" s="15">
        <v>0.1</v>
      </c>
      <c r="R71" s="15">
        <v>0.14000000000000001</v>
      </c>
      <c r="S71" s="15">
        <v>0.75</v>
      </c>
      <c r="T71" s="15">
        <v>4.9800000000000004</v>
      </c>
      <c r="U71" s="15">
        <v>2.84</v>
      </c>
      <c r="V71" s="15">
        <v>0.1</v>
      </c>
      <c r="W71" s="15">
        <v>0.1</v>
      </c>
      <c r="X71" s="15">
        <v>0.1</v>
      </c>
      <c r="Y71" s="15">
        <v>0.1</v>
      </c>
      <c r="Z71" s="15">
        <v>0.1</v>
      </c>
      <c r="AA71" s="15">
        <v>0.1</v>
      </c>
      <c r="AB71" s="9">
        <f t="shared" si="21"/>
        <v>11.799999999999999</v>
      </c>
    </row>
    <row r="72" spans="1:28" ht="15" x14ac:dyDescent="0.25">
      <c r="A72" s="4">
        <v>1989</v>
      </c>
      <c r="B72" s="8">
        <f t="shared" si="11"/>
        <v>3.733572281959379E-2</v>
      </c>
      <c r="C72" s="8">
        <f t="shared" si="12"/>
        <v>2.8973765432098761</v>
      </c>
      <c r="D72" s="8">
        <f t="shared" si="13"/>
        <v>4.4877538829151726</v>
      </c>
      <c r="E72" s="8">
        <f t="shared" si="13"/>
        <v>3.8567801672640383</v>
      </c>
      <c r="F72" s="8">
        <f t="shared" si="14"/>
        <v>3.2038675843985578</v>
      </c>
      <c r="G72" s="8">
        <f t="shared" si="15"/>
        <v>2.1206690561529267</v>
      </c>
      <c r="H72" s="8">
        <f t="shared" si="16"/>
        <v>2.2415123456790123</v>
      </c>
      <c r="I72" s="8">
        <f t="shared" si="17"/>
        <v>1.0341995221027478</v>
      </c>
      <c r="J72" s="8">
        <f t="shared" si="18"/>
        <v>3.8580246913580245E-2</v>
      </c>
      <c r="K72" s="8">
        <f t="shared" si="19"/>
        <v>3.733572281959379E-2</v>
      </c>
      <c r="L72" s="8">
        <f t="shared" si="19"/>
        <v>3.733572281959379E-2</v>
      </c>
      <c r="M72" s="8">
        <f t="shared" si="20"/>
        <v>3.8580246913580245E-2</v>
      </c>
      <c r="O72" s="4">
        <v>1989</v>
      </c>
      <c r="P72" s="15">
        <v>0.1</v>
      </c>
      <c r="Q72" s="15">
        <v>7.51</v>
      </c>
      <c r="R72" s="15">
        <v>12.02</v>
      </c>
      <c r="S72" s="15">
        <v>10.33</v>
      </c>
      <c r="T72" s="15">
        <v>7.82</v>
      </c>
      <c r="U72" s="15">
        <v>5.68</v>
      </c>
      <c r="V72" s="15">
        <v>5.81</v>
      </c>
      <c r="W72" s="15">
        <v>2.77</v>
      </c>
      <c r="X72" s="15">
        <v>0.1</v>
      </c>
      <c r="Y72" s="15">
        <v>0.1</v>
      </c>
      <c r="Z72" s="15">
        <v>0.1</v>
      </c>
      <c r="AA72" s="15">
        <v>0.1</v>
      </c>
      <c r="AB72" s="9">
        <f t="shared" si="21"/>
        <v>52.440000000000012</v>
      </c>
    </row>
    <row r="73" spans="1:28" ht="15" x14ac:dyDescent="0.25">
      <c r="A73" s="4">
        <v>1990</v>
      </c>
      <c r="B73" s="8">
        <f t="shared" si="11"/>
        <v>3.3602150537634413E-2</v>
      </c>
      <c r="C73" s="8">
        <f t="shared" si="12"/>
        <v>3.4722222222222224E-2</v>
      </c>
      <c r="D73" s="8">
        <f t="shared" si="13"/>
        <v>1.3627538829151731</v>
      </c>
      <c r="E73" s="8">
        <f t="shared" si="13"/>
        <v>6.5673536439665465</v>
      </c>
      <c r="F73" s="8">
        <f t="shared" si="14"/>
        <v>6.6904293674205171</v>
      </c>
      <c r="G73" s="8">
        <f t="shared" si="15"/>
        <v>16.353046594982075</v>
      </c>
      <c r="H73" s="8">
        <f t="shared" si="16"/>
        <v>8.221450617283951</v>
      </c>
      <c r="I73" s="8">
        <f t="shared" si="17"/>
        <v>1.6539725209080045</v>
      </c>
      <c r="J73" s="8">
        <f t="shared" si="18"/>
        <v>1.0378086419753085</v>
      </c>
      <c r="K73" s="8">
        <f t="shared" si="19"/>
        <v>3.733572281959379E-2</v>
      </c>
      <c r="L73" s="8">
        <f t="shared" si="19"/>
        <v>3.733572281959379E-2</v>
      </c>
      <c r="M73" s="8">
        <f t="shared" si="20"/>
        <v>3.8580246913580245E-2</v>
      </c>
      <c r="O73" s="4">
        <v>1990</v>
      </c>
      <c r="P73" s="15">
        <v>0.09</v>
      </c>
      <c r="Q73" s="15">
        <v>0.09</v>
      </c>
      <c r="R73" s="15">
        <v>3.65</v>
      </c>
      <c r="S73" s="15">
        <v>17.59</v>
      </c>
      <c r="T73" s="15">
        <v>16.329999999999998</v>
      </c>
      <c r="U73" s="15">
        <v>43.8</v>
      </c>
      <c r="V73" s="15">
        <v>21.31</v>
      </c>
      <c r="W73" s="15">
        <v>4.43</v>
      </c>
      <c r="X73" s="15">
        <v>2.69</v>
      </c>
      <c r="Y73" s="15">
        <v>0.1</v>
      </c>
      <c r="Z73" s="15">
        <v>0.1</v>
      </c>
      <c r="AA73" s="15">
        <v>0.1</v>
      </c>
      <c r="AB73" s="9">
        <f t="shared" si="21"/>
        <v>110.27999999999997</v>
      </c>
    </row>
    <row r="74" spans="1:28" ht="15" x14ac:dyDescent="0.25">
      <c r="A74" s="4">
        <v>1991</v>
      </c>
      <c r="B74" s="8">
        <f t="shared" si="11"/>
        <v>3.733572281959379E-2</v>
      </c>
      <c r="C74" s="8">
        <f t="shared" si="12"/>
        <v>3.8580246913580245E-2</v>
      </c>
      <c r="D74" s="8">
        <f t="shared" si="13"/>
        <v>3.733572281959379E-2</v>
      </c>
      <c r="E74" s="8">
        <f t="shared" si="13"/>
        <v>3.733572281959379E-2</v>
      </c>
      <c r="F74" s="8">
        <f t="shared" si="14"/>
        <v>4.0970173713536548E-2</v>
      </c>
      <c r="G74" s="8">
        <f t="shared" si="15"/>
        <v>3.3602150537634413E-2</v>
      </c>
      <c r="H74" s="8">
        <f t="shared" si="16"/>
        <v>3.4722222222222224E-2</v>
      </c>
      <c r="I74" s="8">
        <f t="shared" si="17"/>
        <v>3.3602150537634413E-2</v>
      </c>
      <c r="J74" s="8">
        <f t="shared" si="18"/>
        <v>3.0864197530864199E-2</v>
      </c>
      <c r="K74" s="8">
        <f t="shared" si="19"/>
        <v>2.986857825567503E-2</v>
      </c>
      <c r="L74" s="8">
        <f t="shared" si="19"/>
        <v>2.986857825567503E-2</v>
      </c>
      <c r="M74" s="8">
        <f t="shared" si="20"/>
        <v>3.0864197530864199E-2</v>
      </c>
      <c r="O74" s="4">
        <v>1991</v>
      </c>
      <c r="P74" s="15">
        <v>0.1</v>
      </c>
      <c r="Q74" s="15">
        <v>0.1</v>
      </c>
      <c r="R74" s="15">
        <v>0.1</v>
      </c>
      <c r="S74" s="15">
        <v>0.1</v>
      </c>
      <c r="T74" s="15">
        <v>0.1</v>
      </c>
      <c r="U74" s="15">
        <v>0.09</v>
      </c>
      <c r="V74" s="15">
        <v>0.09</v>
      </c>
      <c r="W74" s="15">
        <v>0.09</v>
      </c>
      <c r="X74" s="15">
        <v>0.08</v>
      </c>
      <c r="Y74" s="15">
        <v>0.08</v>
      </c>
      <c r="Z74" s="15">
        <v>0.08</v>
      </c>
      <c r="AA74" s="15">
        <v>0.08</v>
      </c>
      <c r="AB74" s="9">
        <f t="shared" si="21"/>
        <v>1.0899999999999999</v>
      </c>
    </row>
    <row r="75" spans="1:28" ht="15" x14ac:dyDescent="0.25">
      <c r="A75" s="4">
        <v>1992</v>
      </c>
      <c r="B75" s="8">
        <f t="shared" si="11"/>
        <v>2.6135005973715653E-2</v>
      </c>
      <c r="C75" s="8">
        <f t="shared" si="12"/>
        <v>2.7006172839506175E-2</v>
      </c>
      <c r="D75" s="8">
        <f t="shared" si="13"/>
        <v>5.5891577060931903</v>
      </c>
      <c r="E75" s="8">
        <f t="shared" si="13"/>
        <v>2.9831242532855438</v>
      </c>
      <c r="F75" s="8">
        <f t="shared" si="14"/>
        <v>3.277613897082924E-2</v>
      </c>
      <c r="G75" s="8">
        <f t="shared" si="15"/>
        <v>0.35468936678614094</v>
      </c>
      <c r="H75" s="8">
        <f t="shared" si="16"/>
        <v>2.7006172839506175E-2</v>
      </c>
      <c r="I75" s="8">
        <f t="shared" si="17"/>
        <v>2.6135005973715653E-2</v>
      </c>
      <c r="J75" s="8">
        <f t="shared" si="18"/>
        <v>2.3148148148148147E-2</v>
      </c>
      <c r="K75" s="8">
        <f t="shared" si="19"/>
        <v>2.2401433691756272E-2</v>
      </c>
      <c r="L75" s="8">
        <f t="shared" si="19"/>
        <v>2.2401433691756272E-2</v>
      </c>
      <c r="M75" s="8">
        <f t="shared" si="20"/>
        <v>2.3148148148148147E-2</v>
      </c>
      <c r="O75" s="4">
        <v>1992</v>
      </c>
      <c r="P75" s="15">
        <v>7.0000000000000007E-2</v>
      </c>
      <c r="Q75" s="15">
        <v>7.0000000000000007E-2</v>
      </c>
      <c r="R75" s="15">
        <v>14.97</v>
      </c>
      <c r="S75" s="15">
        <v>7.99</v>
      </c>
      <c r="T75" s="15">
        <v>0.08</v>
      </c>
      <c r="U75" s="15">
        <v>0.95</v>
      </c>
      <c r="V75" s="15">
        <v>7.0000000000000007E-2</v>
      </c>
      <c r="W75" s="15">
        <v>7.0000000000000007E-2</v>
      </c>
      <c r="X75" s="15">
        <v>0.06</v>
      </c>
      <c r="Y75" s="15">
        <v>0.06</v>
      </c>
      <c r="Z75" s="15">
        <v>0.06</v>
      </c>
      <c r="AA75" s="15">
        <v>0.06</v>
      </c>
      <c r="AB75" s="9">
        <f t="shared" si="21"/>
        <v>24.509999999999994</v>
      </c>
    </row>
    <row r="76" spans="1:28" ht="15" x14ac:dyDescent="0.25">
      <c r="A76" s="4">
        <v>1993</v>
      </c>
      <c r="B76" s="8">
        <f t="shared" si="11"/>
        <v>1.8667861409796895E-2</v>
      </c>
      <c r="C76" s="8">
        <f t="shared" si="12"/>
        <v>1.9290123456790122E-2</v>
      </c>
      <c r="D76" s="8">
        <f t="shared" si="13"/>
        <v>1.1126045400238949</v>
      </c>
      <c r="E76" s="8">
        <f t="shared" si="13"/>
        <v>1.2619474313022698</v>
      </c>
      <c r="F76" s="8">
        <f t="shared" si="14"/>
        <v>0.54490331039003603</v>
      </c>
      <c r="G76" s="8">
        <f t="shared" si="15"/>
        <v>1.8667861409796895E-2</v>
      </c>
      <c r="H76" s="8">
        <f t="shared" si="16"/>
        <v>1.9290123456790122E-2</v>
      </c>
      <c r="I76" s="8">
        <f t="shared" si="17"/>
        <v>1.8667861409796895E-2</v>
      </c>
      <c r="J76" s="8">
        <f t="shared" si="18"/>
        <v>1.9290123456790122E-2</v>
      </c>
      <c r="K76" s="8">
        <f t="shared" si="19"/>
        <v>1.8667861409796895E-2</v>
      </c>
      <c r="L76" s="8">
        <f t="shared" si="19"/>
        <v>1.8667861409796895E-2</v>
      </c>
      <c r="M76" s="8">
        <f t="shared" si="20"/>
        <v>1.9290123456790122E-2</v>
      </c>
      <c r="O76" s="4">
        <v>1993</v>
      </c>
      <c r="P76" s="15">
        <v>0.05</v>
      </c>
      <c r="Q76" s="15">
        <v>0.05</v>
      </c>
      <c r="R76" s="15">
        <v>2.98</v>
      </c>
      <c r="S76" s="15">
        <v>3.38</v>
      </c>
      <c r="T76" s="15">
        <v>1.33</v>
      </c>
      <c r="U76" s="15">
        <v>0.05</v>
      </c>
      <c r="V76" s="15">
        <v>0.05</v>
      </c>
      <c r="W76" s="15">
        <v>0.05</v>
      </c>
      <c r="X76" s="15">
        <v>0.05</v>
      </c>
      <c r="Y76" s="15">
        <v>0.05</v>
      </c>
      <c r="Z76" s="15">
        <v>0.05</v>
      </c>
      <c r="AA76" s="15">
        <v>0.05</v>
      </c>
      <c r="AB76" s="9">
        <f t="shared" si="21"/>
        <v>8.14</v>
      </c>
    </row>
    <row r="77" spans="1:28" ht="15" x14ac:dyDescent="0.25">
      <c r="A77" s="4">
        <v>1994</v>
      </c>
      <c r="B77" s="8">
        <f t="shared" si="11"/>
        <v>1.8667861409796895E-2</v>
      </c>
      <c r="C77" s="8">
        <f t="shared" si="12"/>
        <v>1.9290123456790122E-2</v>
      </c>
      <c r="D77" s="8">
        <f t="shared" si="13"/>
        <v>1.8667861409796895E-2</v>
      </c>
      <c r="E77" s="8">
        <f t="shared" si="13"/>
        <v>4.1069295101553167E-2</v>
      </c>
      <c r="F77" s="8">
        <f t="shared" si="14"/>
        <v>1.5486725663716814</v>
      </c>
      <c r="G77" s="8">
        <f t="shared" si="15"/>
        <v>1.1872759856630826</v>
      </c>
      <c r="H77" s="8">
        <f t="shared" si="16"/>
        <v>0.90663580246913589</v>
      </c>
      <c r="I77" s="8">
        <f t="shared" si="17"/>
        <v>0.40695937873357235</v>
      </c>
      <c r="J77" s="8">
        <f t="shared" si="18"/>
        <v>1.9290123456790122E-2</v>
      </c>
      <c r="K77" s="8">
        <f t="shared" si="19"/>
        <v>1.8667861409796895E-2</v>
      </c>
      <c r="L77" s="8">
        <f t="shared" si="19"/>
        <v>1.8667861409796895E-2</v>
      </c>
      <c r="M77" s="8">
        <f t="shared" si="20"/>
        <v>1.9290123456790122E-2</v>
      </c>
      <c r="O77" s="4">
        <v>1994</v>
      </c>
      <c r="P77" s="15">
        <v>0.05</v>
      </c>
      <c r="Q77" s="15">
        <v>0.05</v>
      </c>
      <c r="R77" s="15">
        <v>0.05</v>
      </c>
      <c r="S77" s="15">
        <v>0.11</v>
      </c>
      <c r="T77" s="15">
        <v>3.78</v>
      </c>
      <c r="U77" s="15">
        <v>3.18</v>
      </c>
      <c r="V77" s="15">
        <v>2.35</v>
      </c>
      <c r="W77" s="15">
        <v>1.0900000000000001</v>
      </c>
      <c r="X77" s="15">
        <v>0.05</v>
      </c>
      <c r="Y77" s="15">
        <v>0.05</v>
      </c>
      <c r="Z77" s="15">
        <v>0.05</v>
      </c>
      <c r="AA77" s="15">
        <v>0.05</v>
      </c>
      <c r="AB77" s="9">
        <f t="shared" si="21"/>
        <v>10.860000000000003</v>
      </c>
    </row>
    <row r="78" spans="1:28" ht="15" x14ac:dyDescent="0.25">
      <c r="A78" s="4">
        <v>1995</v>
      </c>
      <c r="B78" s="8">
        <f t="shared" si="11"/>
        <v>1.8667861409796895E-2</v>
      </c>
      <c r="C78" s="8">
        <f t="shared" si="12"/>
        <v>2.3148148148148147E-2</v>
      </c>
      <c r="D78" s="8">
        <f t="shared" si="13"/>
        <v>2.5500298685782554</v>
      </c>
      <c r="E78" s="8">
        <f t="shared" si="13"/>
        <v>16.382915173237755</v>
      </c>
      <c r="F78" s="8">
        <f t="shared" si="14"/>
        <v>129.47803998688954</v>
      </c>
      <c r="G78" s="8">
        <f t="shared" si="15"/>
        <v>90.087365591397855</v>
      </c>
      <c r="H78" s="8">
        <f t="shared" si="16"/>
        <v>6.4506172839506171</v>
      </c>
      <c r="I78" s="8">
        <f t="shared" si="17"/>
        <v>6.1118578255675038</v>
      </c>
      <c r="J78" s="8">
        <f t="shared" si="18"/>
        <v>4.0200617283950608</v>
      </c>
      <c r="K78" s="8">
        <f t="shared" si="19"/>
        <v>5.1448626045400241</v>
      </c>
      <c r="L78" s="8">
        <f t="shared" si="19"/>
        <v>0.91845878136200709</v>
      </c>
      <c r="M78" s="8">
        <f t="shared" si="20"/>
        <v>5.0154320987654329E-2</v>
      </c>
      <c r="O78" s="4">
        <v>1995</v>
      </c>
      <c r="P78" s="15">
        <v>0.05</v>
      </c>
      <c r="Q78" s="15">
        <v>0.06</v>
      </c>
      <c r="R78" s="15">
        <v>6.83</v>
      </c>
      <c r="S78" s="15">
        <v>43.88</v>
      </c>
      <c r="T78" s="15">
        <v>316.02999999999997</v>
      </c>
      <c r="U78" s="15">
        <v>241.29</v>
      </c>
      <c r="V78" s="15">
        <v>16.72</v>
      </c>
      <c r="W78" s="15">
        <v>16.37</v>
      </c>
      <c r="X78" s="15">
        <v>10.42</v>
      </c>
      <c r="Y78" s="15">
        <v>13.78</v>
      </c>
      <c r="Z78" s="15">
        <v>2.46</v>
      </c>
      <c r="AA78" s="15">
        <v>0.13</v>
      </c>
      <c r="AB78" s="9">
        <f t="shared" si="21"/>
        <v>668.02</v>
      </c>
    </row>
    <row r="79" spans="1:28" ht="15" x14ac:dyDescent="0.25">
      <c r="A79" s="4">
        <v>1996</v>
      </c>
      <c r="B79" s="8">
        <f t="shared" si="11"/>
        <v>4.8536439665471928E-2</v>
      </c>
      <c r="C79" s="8">
        <f t="shared" si="12"/>
        <v>5.0154320987654329E-2</v>
      </c>
      <c r="D79" s="8">
        <f t="shared" si="13"/>
        <v>1.0454002389486259</v>
      </c>
      <c r="E79" s="8">
        <f t="shared" si="13"/>
        <v>20.646654719235361</v>
      </c>
      <c r="F79" s="8">
        <f t="shared" si="14"/>
        <v>22.173058013765978</v>
      </c>
      <c r="G79" s="8">
        <f t="shared" si="15"/>
        <v>34.811827956989241</v>
      </c>
      <c r="H79" s="8">
        <f t="shared" si="16"/>
        <v>18.819444444444446</v>
      </c>
      <c r="I79" s="8">
        <f t="shared" si="17"/>
        <v>3.4386200716845874</v>
      </c>
      <c r="J79" s="8">
        <f t="shared" si="18"/>
        <v>1.6705246913580245</v>
      </c>
      <c r="K79" s="8">
        <f t="shared" si="19"/>
        <v>2.217741935483871</v>
      </c>
      <c r="L79" s="8">
        <f t="shared" si="19"/>
        <v>5.2270011947431305E-2</v>
      </c>
      <c r="M79" s="8">
        <f t="shared" si="20"/>
        <v>5.401234567901235E-2</v>
      </c>
      <c r="O79" s="4">
        <v>1996</v>
      </c>
      <c r="P79" s="15">
        <v>0.13</v>
      </c>
      <c r="Q79" s="15">
        <v>0.13</v>
      </c>
      <c r="R79" s="15">
        <v>2.8</v>
      </c>
      <c r="S79" s="15">
        <v>55.3</v>
      </c>
      <c r="T79" s="15">
        <v>54.12</v>
      </c>
      <c r="U79" s="15">
        <v>93.24</v>
      </c>
      <c r="V79" s="15">
        <v>48.78</v>
      </c>
      <c r="W79" s="15">
        <v>9.2100000000000009</v>
      </c>
      <c r="X79" s="15">
        <v>4.33</v>
      </c>
      <c r="Y79" s="15">
        <v>5.94</v>
      </c>
      <c r="Z79" s="15">
        <v>0.14000000000000001</v>
      </c>
      <c r="AA79" s="15">
        <v>0.14000000000000001</v>
      </c>
      <c r="AB79" s="9">
        <f t="shared" si="21"/>
        <v>274.25999999999993</v>
      </c>
    </row>
    <row r="80" spans="1:28" ht="15" x14ac:dyDescent="0.25">
      <c r="A80" s="4">
        <v>1997</v>
      </c>
      <c r="B80" s="8">
        <f t="shared" si="11"/>
        <v>5.2270011947431305E-2</v>
      </c>
      <c r="C80" s="8">
        <f t="shared" si="12"/>
        <v>0.14660493827160492</v>
      </c>
      <c r="D80" s="8">
        <f t="shared" si="13"/>
        <v>0.45176224611708476</v>
      </c>
      <c r="E80" s="8">
        <f t="shared" si="13"/>
        <v>4.0397252090800473</v>
      </c>
      <c r="F80" s="8">
        <f t="shared" si="14"/>
        <v>4.0150770239265823</v>
      </c>
      <c r="G80" s="8">
        <f t="shared" si="15"/>
        <v>0.85125448028673822</v>
      </c>
      <c r="H80" s="8">
        <f t="shared" si="16"/>
        <v>0.35493827160493829</v>
      </c>
      <c r="I80" s="8">
        <f t="shared" si="17"/>
        <v>4.8536439665471928E-2</v>
      </c>
      <c r="J80" s="8">
        <f t="shared" si="18"/>
        <v>5.0154320987654329E-2</v>
      </c>
      <c r="K80" s="8">
        <f t="shared" si="19"/>
        <v>0.35842293906810035</v>
      </c>
      <c r="L80" s="8">
        <f t="shared" si="19"/>
        <v>4.4802867383512544E-2</v>
      </c>
      <c r="M80" s="8">
        <f t="shared" si="20"/>
        <v>4.2438271604938273E-2</v>
      </c>
      <c r="O80" s="4">
        <v>1997</v>
      </c>
      <c r="P80" s="15">
        <v>0.14000000000000001</v>
      </c>
      <c r="Q80" s="15">
        <v>0.38</v>
      </c>
      <c r="R80" s="15">
        <v>1.21</v>
      </c>
      <c r="S80" s="15">
        <v>10.82</v>
      </c>
      <c r="T80" s="15">
        <v>9.8000000000000007</v>
      </c>
      <c r="U80" s="15">
        <v>2.2799999999999998</v>
      </c>
      <c r="V80" s="15">
        <v>0.92</v>
      </c>
      <c r="W80" s="15">
        <v>0.13</v>
      </c>
      <c r="X80" s="15">
        <v>0.13</v>
      </c>
      <c r="Y80" s="15">
        <v>0.96</v>
      </c>
      <c r="Z80" s="15">
        <v>0.12</v>
      </c>
      <c r="AA80" s="15">
        <v>0.11</v>
      </c>
      <c r="AB80" s="9">
        <f t="shared" si="21"/>
        <v>27.000000000000004</v>
      </c>
    </row>
    <row r="81" spans="1:28" ht="15" x14ac:dyDescent="0.25">
      <c r="A81" s="4">
        <v>1998</v>
      </c>
      <c r="B81" s="8">
        <f t="shared" si="11"/>
        <v>4.1069295101553167E-2</v>
      </c>
      <c r="C81" s="8">
        <f t="shared" si="12"/>
        <v>3.8580246913580245E-2</v>
      </c>
      <c r="D81" s="8">
        <f t="shared" si="13"/>
        <v>8.7925627240143367</v>
      </c>
      <c r="E81" s="8">
        <f t="shared" si="13"/>
        <v>28.517025089605728</v>
      </c>
      <c r="F81" s="8">
        <f t="shared" si="14"/>
        <v>21.046378236643722</v>
      </c>
      <c r="G81" s="8">
        <f t="shared" si="15"/>
        <v>18.175029868578253</v>
      </c>
      <c r="H81" s="8">
        <f t="shared" si="16"/>
        <v>10.432098765432098</v>
      </c>
      <c r="I81" s="8">
        <f t="shared" si="17"/>
        <v>3.9762544802867383</v>
      </c>
      <c r="J81" s="8">
        <f t="shared" si="18"/>
        <v>2.3263888888888888</v>
      </c>
      <c r="K81" s="8">
        <f t="shared" si="19"/>
        <v>3.3975507765830342</v>
      </c>
      <c r="L81" s="8">
        <f t="shared" si="19"/>
        <v>3.3602150537634413E-2</v>
      </c>
      <c r="M81" s="8">
        <f t="shared" si="20"/>
        <v>3.4722222222222224E-2</v>
      </c>
      <c r="O81" s="4">
        <v>1998</v>
      </c>
      <c r="P81" s="15">
        <v>0.11</v>
      </c>
      <c r="Q81" s="15">
        <v>0.1</v>
      </c>
      <c r="R81" s="15">
        <v>23.55</v>
      </c>
      <c r="S81" s="15">
        <v>76.38</v>
      </c>
      <c r="T81" s="15">
        <v>51.37</v>
      </c>
      <c r="U81" s="15">
        <v>48.68</v>
      </c>
      <c r="V81" s="15">
        <v>27.04</v>
      </c>
      <c r="W81" s="15">
        <v>10.65</v>
      </c>
      <c r="X81" s="15">
        <v>6.03</v>
      </c>
      <c r="Y81" s="15">
        <v>9.1</v>
      </c>
      <c r="Z81" s="15">
        <v>0.09</v>
      </c>
      <c r="AA81" s="15">
        <v>0.09</v>
      </c>
      <c r="AB81" s="9">
        <f t="shared" si="21"/>
        <v>253.19</v>
      </c>
    </row>
    <row r="82" spans="1:28" ht="15" x14ac:dyDescent="0.25">
      <c r="A82" s="4">
        <v>1999</v>
      </c>
      <c r="B82" s="8">
        <f t="shared" si="11"/>
        <v>3.3602150537634413E-2</v>
      </c>
      <c r="C82" s="8">
        <f t="shared" si="12"/>
        <v>3.4722222222222224E-2</v>
      </c>
      <c r="D82" s="8">
        <f t="shared" si="13"/>
        <v>2.8076463560334526</v>
      </c>
      <c r="E82" s="8">
        <f t="shared" si="13"/>
        <v>27.576164874551971</v>
      </c>
      <c r="F82" s="8">
        <f t="shared" si="14"/>
        <v>525.76204523107174</v>
      </c>
      <c r="G82" s="8">
        <f t="shared" si="15"/>
        <v>629.99551971326161</v>
      </c>
      <c r="H82" s="8">
        <f t="shared" si="16"/>
        <v>217.19521604938274</v>
      </c>
      <c r="I82" s="8">
        <f t="shared" si="17"/>
        <v>8.8522998805256865</v>
      </c>
      <c r="J82" s="8">
        <f t="shared" si="18"/>
        <v>6.257716049382716</v>
      </c>
      <c r="K82" s="8">
        <f t="shared" si="19"/>
        <v>4.5736260454002382</v>
      </c>
      <c r="L82" s="8">
        <f t="shared" si="19"/>
        <v>8.2138590203106335E-2</v>
      </c>
      <c r="M82" s="8">
        <f t="shared" si="20"/>
        <v>8.4876543209876545E-2</v>
      </c>
      <c r="O82" s="4">
        <v>1999</v>
      </c>
      <c r="P82" s="15">
        <v>0.09</v>
      </c>
      <c r="Q82" s="15">
        <v>0.09</v>
      </c>
      <c r="R82" s="15">
        <v>7.52</v>
      </c>
      <c r="S82" s="15">
        <v>73.86</v>
      </c>
      <c r="T82" s="15">
        <v>1283.28</v>
      </c>
      <c r="U82" s="15">
        <v>1687.38</v>
      </c>
      <c r="V82" s="15">
        <v>562.97</v>
      </c>
      <c r="W82" s="15">
        <v>23.71</v>
      </c>
      <c r="X82" s="15">
        <v>16.22</v>
      </c>
      <c r="Y82" s="15">
        <v>12.25</v>
      </c>
      <c r="Z82" s="15">
        <v>0.22</v>
      </c>
      <c r="AA82" s="15">
        <v>0.22</v>
      </c>
      <c r="AB82" s="9">
        <f t="shared" si="21"/>
        <v>3667.81</v>
      </c>
    </row>
    <row r="83" spans="1:28" ht="15" x14ac:dyDescent="0.25">
      <c r="A83" s="4">
        <v>2000</v>
      </c>
      <c r="B83" s="8">
        <f t="shared" si="11"/>
        <v>0.29121863799283149</v>
      </c>
      <c r="C83" s="8">
        <f t="shared" si="12"/>
        <v>8.4876543209876545E-2</v>
      </c>
      <c r="D83" s="8">
        <f t="shared" si="13"/>
        <v>1.5419653524492232</v>
      </c>
      <c r="E83" s="8">
        <f t="shared" si="13"/>
        <v>0.76911589008363201</v>
      </c>
      <c r="F83" s="8">
        <f t="shared" si="14"/>
        <v>21.390527695837431</v>
      </c>
      <c r="G83" s="8">
        <f t="shared" si="15"/>
        <v>13.556600955794504</v>
      </c>
      <c r="H83" s="8">
        <f t="shared" si="16"/>
        <v>3.6844135802469133</v>
      </c>
      <c r="I83" s="8">
        <f t="shared" si="17"/>
        <v>1.7995818399044206</v>
      </c>
      <c r="J83" s="8">
        <f t="shared" si="18"/>
        <v>1.0570987654320987</v>
      </c>
      <c r="K83" s="8">
        <f t="shared" si="19"/>
        <v>1.9339904420549578</v>
      </c>
      <c r="L83" s="8">
        <f t="shared" si="19"/>
        <v>7.8405017921146944E-2</v>
      </c>
      <c r="M83" s="8">
        <f t="shared" si="20"/>
        <v>8.1018518518518517E-2</v>
      </c>
      <c r="O83" s="4">
        <v>2000</v>
      </c>
      <c r="P83" s="15">
        <v>0.78</v>
      </c>
      <c r="Q83" s="15">
        <v>0.22</v>
      </c>
      <c r="R83" s="15">
        <v>4.13</v>
      </c>
      <c r="S83" s="15">
        <v>2.06</v>
      </c>
      <c r="T83" s="15">
        <v>52.21</v>
      </c>
      <c r="U83" s="15">
        <v>36.31</v>
      </c>
      <c r="V83" s="15">
        <v>9.5500000000000007</v>
      </c>
      <c r="W83" s="15">
        <v>4.82</v>
      </c>
      <c r="X83" s="15">
        <v>2.74</v>
      </c>
      <c r="Y83" s="15">
        <v>5.18</v>
      </c>
      <c r="Z83" s="15">
        <v>0.21</v>
      </c>
      <c r="AA83" s="15">
        <v>0.21</v>
      </c>
      <c r="AB83" s="9">
        <f t="shared" si="21"/>
        <v>118.41999999999999</v>
      </c>
    </row>
    <row r="84" spans="1:28" ht="15" x14ac:dyDescent="0.25">
      <c r="A84" s="4">
        <v>2001</v>
      </c>
      <c r="B84" s="8">
        <f t="shared" si="11"/>
        <v>7.8405017921146944E-2</v>
      </c>
      <c r="C84" s="8">
        <f t="shared" si="12"/>
        <v>9.4675925925925917</v>
      </c>
      <c r="D84" s="8">
        <f t="shared" si="13"/>
        <v>20.131421744324967</v>
      </c>
      <c r="E84" s="8">
        <f t="shared" si="13"/>
        <v>8.8747013142174414</v>
      </c>
      <c r="F84" s="8">
        <f t="shared" si="14"/>
        <v>2.4131432317273025</v>
      </c>
      <c r="G84" s="8">
        <f t="shared" si="15"/>
        <v>1.0976702508960574</v>
      </c>
      <c r="H84" s="8">
        <f t="shared" si="16"/>
        <v>0.64814814814814814</v>
      </c>
      <c r="I84" s="8">
        <f t="shared" si="17"/>
        <v>7.8405017921146944E-2</v>
      </c>
      <c r="J84" s="8">
        <f t="shared" si="18"/>
        <v>7.716049382716049E-2</v>
      </c>
      <c r="K84" s="8">
        <f t="shared" si="19"/>
        <v>0.75791517323775393</v>
      </c>
      <c r="L84" s="8">
        <f t="shared" si="19"/>
        <v>7.093787335722819E-2</v>
      </c>
      <c r="M84" s="8">
        <f t="shared" si="20"/>
        <v>6.9444444444444448E-2</v>
      </c>
      <c r="O84" s="4">
        <v>2001</v>
      </c>
      <c r="P84" s="15">
        <v>0.21</v>
      </c>
      <c r="Q84" s="15">
        <v>24.54</v>
      </c>
      <c r="R84" s="15">
        <v>53.92</v>
      </c>
      <c r="S84" s="15">
        <v>23.77</v>
      </c>
      <c r="T84" s="15">
        <v>5.89</v>
      </c>
      <c r="U84" s="15">
        <v>2.94</v>
      </c>
      <c r="V84" s="15">
        <v>1.68</v>
      </c>
      <c r="W84" s="15">
        <v>0.21</v>
      </c>
      <c r="X84" s="15">
        <v>0.2</v>
      </c>
      <c r="Y84" s="15">
        <v>2.0299999999999998</v>
      </c>
      <c r="Z84" s="15">
        <v>0.19</v>
      </c>
      <c r="AA84" s="15">
        <v>0.18</v>
      </c>
      <c r="AB84" s="9">
        <f t="shared" si="21"/>
        <v>115.76</v>
      </c>
    </row>
    <row r="85" spans="1:28" ht="15" x14ac:dyDescent="0.25">
      <c r="A85" s="4">
        <v>2002</v>
      </c>
      <c r="B85" s="8">
        <f t="shared" si="11"/>
        <v>6.347072879330945E-2</v>
      </c>
      <c r="C85" s="8">
        <f t="shared" si="12"/>
        <v>6.558641975308642E-2</v>
      </c>
      <c r="D85" s="8">
        <f t="shared" si="13"/>
        <v>5.9737156511350059E-2</v>
      </c>
      <c r="E85" s="8">
        <f t="shared" si="13"/>
        <v>5.9737156511350059E-2</v>
      </c>
      <c r="F85" s="8">
        <f t="shared" si="14"/>
        <v>6.1455260570304822E-2</v>
      </c>
      <c r="G85" s="8">
        <f t="shared" si="15"/>
        <v>5.6003584229390682E-2</v>
      </c>
      <c r="H85" s="8">
        <f t="shared" si="16"/>
        <v>5.401234567901235E-2</v>
      </c>
      <c r="I85" s="8">
        <f t="shared" si="17"/>
        <v>5.2270011947431305E-2</v>
      </c>
      <c r="J85" s="8">
        <f t="shared" si="18"/>
        <v>5.0154320987654329E-2</v>
      </c>
      <c r="K85" s="8">
        <f t="shared" si="19"/>
        <v>4.8536439665471928E-2</v>
      </c>
      <c r="L85" s="8">
        <f t="shared" si="19"/>
        <v>4.4802867383512544E-2</v>
      </c>
      <c r="M85" s="8">
        <f t="shared" si="20"/>
        <v>4.6296296296296294E-2</v>
      </c>
      <c r="O85" s="4">
        <v>2002</v>
      </c>
      <c r="P85" s="15">
        <v>0.17</v>
      </c>
      <c r="Q85" s="15">
        <v>0.17</v>
      </c>
      <c r="R85" s="15">
        <v>0.16</v>
      </c>
      <c r="S85" s="15">
        <v>0.16</v>
      </c>
      <c r="T85" s="15">
        <v>0.15</v>
      </c>
      <c r="U85" s="15">
        <v>0.15</v>
      </c>
      <c r="V85" s="15">
        <v>0.14000000000000001</v>
      </c>
      <c r="W85" s="15">
        <v>0.14000000000000001</v>
      </c>
      <c r="X85" s="15">
        <v>0.13</v>
      </c>
      <c r="Y85" s="15">
        <v>0.13</v>
      </c>
      <c r="Z85" s="15">
        <v>0.12</v>
      </c>
      <c r="AA85" s="15">
        <v>0.12</v>
      </c>
      <c r="AB85" s="9">
        <f t="shared" si="21"/>
        <v>1.7400000000000002</v>
      </c>
    </row>
    <row r="86" spans="1:28" ht="15" x14ac:dyDescent="0.25">
      <c r="A86" s="4">
        <v>2003</v>
      </c>
      <c r="B86" s="8">
        <f t="shared" si="11"/>
        <v>4.1069295101553167E-2</v>
      </c>
      <c r="C86" s="8">
        <f t="shared" si="12"/>
        <v>4.2438271604938273E-2</v>
      </c>
      <c r="D86" s="8">
        <f t="shared" si="13"/>
        <v>4.1069295101553167E-2</v>
      </c>
      <c r="E86" s="8">
        <f t="shared" si="13"/>
        <v>3.733572281959379E-2</v>
      </c>
      <c r="F86" s="8">
        <f t="shared" si="14"/>
        <v>7.6614224844313332</v>
      </c>
      <c r="G86" s="8">
        <f t="shared" si="15"/>
        <v>25.033602150537632</v>
      </c>
      <c r="H86" s="8">
        <f t="shared" si="16"/>
        <v>13.391203703703702</v>
      </c>
      <c r="I86" s="8">
        <f t="shared" si="17"/>
        <v>1.8854540023894861</v>
      </c>
      <c r="J86" s="8">
        <f t="shared" si="18"/>
        <v>0.5478395061728395</v>
      </c>
      <c r="K86" s="8">
        <f t="shared" si="19"/>
        <v>3.733572281959379E-2</v>
      </c>
      <c r="L86" s="8">
        <f t="shared" si="19"/>
        <v>3.733572281959379E-2</v>
      </c>
      <c r="M86" s="8">
        <f t="shared" si="20"/>
        <v>3.8580246913580245E-2</v>
      </c>
      <c r="O86" s="4">
        <v>2003</v>
      </c>
      <c r="P86" s="15">
        <v>0.11</v>
      </c>
      <c r="Q86" s="15">
        <v>0.11</v>
      </c>
      <c r="R86" s="15">
        <v>0.11</v>
      </c>
      <c r="S86" s="15">
        <v>0.1</v>
      </c>
      <c r="T86" s="15">
        <v>18.7</v>
      </c>
      <c r="U86" s="15">
        <v>67.05</v>
      </c>
      <c r="V86" s="15">
        <v>34.71</v>
      </c>
      <c r="W86" s="15">
        <v>5.05</v>
      </c>
      <c r="X86" s="15">
        <v>1.42</v>
      </c>
      <c r="Y86" s="15">
        <v>0.1</v>
      </c>
      <c r="Z86" s="15">
        <v>0.1</v>
      </c>
      <c r="AA86" s="15">
        <v>0.1</v>
      </c>
      <c r="AB86" s="9">
        <f t="shared" si="21"/>
        <v>127.65999999999997</v>
      </c>
    </row>
    <row r="87" spans="1:28" ht="15" x14ac:dyDescent="0.25">
      <c r="A87" s="4">
        <v>2004</v>
      </c>
      <c r="B87" s="8">
        <f>P87/0.024/3.6/31</f>
        <v>3.3602150537634413E-2</v>
      </c>
      <c r="C87" s="8">
        <f>Q87/0.024/3.6/30</f>
        <v>3.4722222222222224E-2</v>
      </c>
      <c r="D87" s="8">
        <f t="shared" ref="D87:E92" si="22">R87/0.024/3.6/31</f>
        <v>0.36215651135005972</v>
      </c>
      <c r="E87" s="8">
        <f t="shared" si="22"/>
        <v>0.63097371565113491</v>
      </c>
      <c r="F87" s="8">
        <f>T87/0.024/3.6/28.25</f>
        <v>3.687315634218289E-2</v>
      </c>
      <c r="G87" s="8">
        <f>U87/0.024/3.6/31</f>
        <v>3.3602150537634413E-2</v>
      </c>
      <c r="H87" s="8">
        <f>V87/0.024/3.6/30</f>
        <v>3.4722222222222224E-2</v>
      </c>
      <c r="I87" s="8">
        <f>W87/0.024/3.6/31</f>
        <v>3.3602150537634413E-2</v>
      </c>
      <c r="J87" s="8">
        <f>X87/0.024/3.6/30</f>
        <v>3.4722222222222224E-2</v>
      </c>
      <c r="K87" s="8">
        <f t="shared" ref="K87:L92" si="23">Y87/0.024/3.6/31</f>
        <v>3.3602150537634413E-2</v>
      </c>
      <c r="L87" s="8">
        <f t="shared" si="23"/>
        <v>3.3602150537634413E-2</v>
      </c>
      <c r="M87" s="8">
        <f>AA87/0.024/3.6/30</f>
        <v>3.0864197530864199E-2</v>
      </c>
      <c r="O87" s="4">
        <v>2004</v>
      </c>
      <c r="P87" s="15">
        <v>0.09</v>
      </c>
      <c r="Q87" s="15">
        <v>0.09</v>
      </c>
      <c r="R87" s="15">
        <v>0.97</v>
      </c>
      <c r="S87" s="15">
        <v>1.69</v>
      </c>
      <c r="T87" s="15">
        <v>0.09</v>
      </c>
      <c r="U87" s="15">
        <v>0.09</v>
      </c>
      <c r="V87" s="15">
        <v>0.09</v>
      </c>
      <c r="W87" s="15">
        <v>0.09</v>
      </c>
      <c r="X87" s="15">
        <v>0.09</v>
      </c>
      <c r="Y87" s="15">
        <v>0.09</v>
      </c>
      <c r="Z87" s="15">
        <v>0.09</v>
      </c>
      <c r="AA87" s="15">
        <v>0.08</v>
      </c>
      <c r="AB87" s="9">
        <f t="shared" si="21"/>
        <v>3.5499999999999989</v>
      </c>
    </row>
    <row r="88" spans="1:28" ht="15" x14ac:dyDescent="0.25">
      <c r="A88" s="4">
        <v>2005</v>
      </c>
      <c r="B88" s="8">
        <f>P88/0.024/3.6/31</f>
        <v>2.986857825567503E-2</v>
      </c>
      <c r="C88" s="8">
        <f>Q88/0.024/3.6/30</f>
        <v>3.0864197530864199E-2</v>
      </c>
      <c r="D88" s="8">
        <f t="shared" si="22"/>
        <v>2.986857825567503E-2</v>
      </c>
      <c r="E88" s="8">
        <f t="shared" si="22"/>
        <v>35.032108721624844</v>
      </c>
      <c r="F88" s="8">
        <f>T88/0.024/3.6/28.25</f>
        <v>46.738774172402486</v>
      </c>
      <c r="G88" s="8">
        <f>U88/0.024/3.6/31</f>
        <v>32.254330943847073</v>
      </c>
      <c r="H88" s="8">
        <f>V88/0.024/3.6/30</f>
        <v>9.5138888888888893</v>
      </c>
      <c r="I88" s="8">
        <f>W88/0.024/3.6/31</f>
        <v>2.8001792114695343</v>
      </c>
      <c r="J88" s="8">
        <f>X88/0.024/3.6/30</f>
        <v>1.3850308641975306</v>
      </c>
      <c r="K88" s="8">
        <f t="shared" si="23"/>
        <v>1.8481182795698925</v>
      </c>
      <c r="L88" s="8">
        <f t="shared" si="23"/>
        <v>4.1069295101553167E-2</v>
      </c>
      <c r="M88" s="8">
        <f>AA88/0.024/3.6/30</f>
        <v>4.2438271604938273E-2</v>
      </c>
      <c r="O88" s="4">
        <v>2005</v>
      </c>
      <c r="P88" s="15">
        <v>0.08</v>
      </c>
      <c r="Q88" s="15">
        <v>0.08</v>
      </c>
      <c r="R88" s="15">
        <v>0.08</v>
      </c>
      <c r="S88" s="15">
        <v>93.83</v>
      </c>
      <c r="T88" s="15">
        <v>114.08</v>
      </c>
      <c r="U88" s="15">
        <v>86.39</v>
      </c>
      <c r="V88" s="15">
        <v>24.66</v>
      </c>
      <c r="W88" s="15">
        <v>7.5</v>
      </c>
      <c r="X88" s="15">
        <v>3.59</v>
      </c>
      <c r="Y88" s="15">
        <v>4.95</v>
      </c>
      <c r="Z88" s="15">
        <v>0.11</v>
      </c>
      <c r="AA88" s="15">
        <v>0.11</v>
      </c>
      <c r="AB88" s="9">
        <f t="shared" si="21"/>
        <v>335.46</v>
      </c>
    </row>
    <row r="89" spans="1:28" ht="15" x14ac:dyDescent="0.25">
      <c r="A89" s="4">
        <v>2006</v>
      </c>
      <c r="B89" s="8">
        <f t="shared" ref="B89:B92" si="24">P89/0.024/3.6/31</f>
        <v>4.1069295101553167E-2</v>
      </c>
      <c r="C89" s="8">
        <f t="shared" ref="C89:C92" si="25">Q89/0.024/3.6/30</f>
        <v>4.2438271604938273E-2</v>
      </c>
      <c r="D89" s="8">
        <f t="shared" si="22"/>
        <v>3.1735364396654719</v>
      </c>
      <c r="E89" s="8">
        <f t="shared" si="22"/>
        <v>1.747311827956989</v>
      </c>
      <c r="F89" s="8">
        <f t="shared" ref="F89:F92" si="26">T89/0.024/3.6/28.25</f>
        <v>0.19255981645362175</v>
      </c>
      <c r="G89" s="8">
        <f t="shared" ref="G89:G92" si="27">U89/0.024/3.6/31</f>
        <v>3.733572281959379E-2</v>
      </c>
      <c r="H89" s="8">
        <f t="shared" ref="H89:H92" si="28">V89/0.024/3.6/30</f>
        <v>3.8580246913580245E-2</v>
      </c>
      <c r="I89" s="8">
        <f t="shared" ref="I89:I92" si="29">W89/0.024/3.6/31</f>
        <v>3.733572281959379E-2</v>
      </c>
      <c r="J89" s="8">
        <f t="shared" ref="J89:J92" si="30">X89/0.024/3.6/30</f>
        <v>3.8580246913580245E-2</v>
      </c>
      <c r="K89" s="8">
        <f t="shared" si="23"/>
        <v>3.733572281959379E-2</v>
      </c>
      <c r="L89" s="8">
        <f t="shared" si="23"/>
        <v>3.733572281959379E-2</v>
      </c>
      <c r="M89" s="8">
        <f t="shared" ref="M89:M92" si="31">AA89/0.024/3.6/30</f>
        <v>3.8580246913580245E-2</v>
      </c>
      <c r="O89" s="4">
        <v>2006</v>
      </c>
      <c r="P89" s="15">
        <v>0.11</v>
      </c>
      <c r="Q89" s="15">
        <v>0.11</v>
      </c>
      <c r="R89" s="15">
        <v>8.5</v>
      </c>
      <c r="S89" s="15">
        <v>4.68</v>
      </c>
      <c r="T89" s="15">
        <v>0.47</v>
      </c>
      <c r="U89" s="15">
        <v>0.1</v>
      </c>
      <c r="V89" s="15">
        <v>0.1</v>
      </c>
      <c r="W89" s="15">
        <v>0.1</v>
      </c>
      <c r="X89" s="15">
        <v>0.1</v>
      </c>
      <c r="Y89" s="15">
        <v>0.1</v>
      </c>
      <c r="Z89" s="15">
        <v>0.1</v>
      </c>
      <c r="AA89" s="15">
        <v>0.1</v>
      </c>
      <c r="AB89" s="9">
        <f t="shared" si="21"/>
        <v>14.569999999999999</v>
      </c>
    </row>
    <row r="90" spans="1:28" ht="15" x14ac:dyDescent="0.25">
      <c r="A90" s="4">
        <v>2007</v>
      </c>
      <c r="B90" s="8">
        <f t="shared" si="24"/>
        <v>3.733572281959379E-2</v>
      </c>
      <c r="C90" s="8">
        <f t="shared" si="25"/>
        <v>1.5007716049382718</v>
      </c>
      <c r="D90" s="8">
        <f t="shared" si="22"/>
        <v>7.6762246117084816</v>
      </c>
      <c r="E90" s="8">
        <f t="shared" si="22"/>
        <v>5.9065113500597368</v>
      </c>
      <c r="F90" s="8">
        <f t="shared" si="26"/>
        <v>3.457882661422484</v>
      </c>
      <c r="G90" s="8">
        <f t="shared" si="27"/>
        <v>1.5606332138590202</v>
      </c>
      <c r="H90" s="8">
        <f t="shared" si="28"/>
        <v>0.9336419753086419</v>
      </c>
      <c r="I90" s="8">
        <f t="shared" si="29"/>
        <v>4.1069295101553167E-2</v>
      </c>
      <c r="J90" s="8">
        <f t="shared" si="30"/>
        <v>3.8580246913580245E-2</v>
      </c>
      <c r="K90" s="8">
        <f t="shared" si="23"/>
        <v>3.733572281959379E-2</v>
      </c>
      <c r="L90" s="8">
        <f t="shared" si="23"/>
        <v>3.733572281959379E-2</v>
      </c>
      <c r="M90" s="8">
        <f t="shared" si="31"/>
        <v>3.8580246913580245E-2</v>
      </c>
      <c r="O90" s="4">
        <v>2007</v>
      </c>
      <c r="P90" s="15">
        <v>0.1</v>
      </c>
      <c r="Q90" s="15">
        <v>3.89</v>
      </c>
      <c r="R90" s="15">
        <v>20.56</v>
      </c>
      <c r="S90" s="15">
        <v>15.82</v>
      </c>
      <c r="T90" s="15">
        <v>8.44</v>
      </c>
      <c r="U90" s="15">
        <v>4.18</v>
      </c>
      <c r="V90" s="15">
        <v>2.42</v>
      </c>
      <c r="W90" s="15">
        <v>0.11</v>
      </c>
      <c r="X90" s="15">
        <v>0.1</v>
      </c>
      <c r="Y90" s="15">
        <v>0.1</v>
      </c>
      <c r="Z90" s="15">
        <v>0.1</v>
      </c>
      <c r="AA90" s="15">
        <v>0.1</v>
      </c>
      <c r="AB90" s="9">
        <f t="shared" si="21"/>
        <v>55.92</v>
      </c>
    </row>
    <row r="91" spans="1:28" ht="15" x14ac:dyDescent="0.25">
      <c r="A91" s="4">
        <v>2008</v>
      </c>
      <c r="B91" s="8">
        <f t="shared" si="24"/>
        <v>3.3602150537634413E-2</v>
      </c>
      <c r="C91" s="8">
        <f t="shared" si="25"/>
        <v>3.4722222222222224E-2</v>
      </c>
      <c r="D91" s="8">
        <f t="shared" si="22"/>
        <v>2.1281362007168458</v>
      </c>
      <c r="E91" s="8">
        <f t="shared" si="22"/>
        <v>2.856182795698925</v>
      </c>
      <c r="F91" s="8">
        <f t="shared" si="26"/>
        <v>11.701081612586037</v>
      </c>
      <c r="G91" s="8">
        <f t="shared" si="27"/>
        <v>9.1323178016726398</v>
      </c>
      <c r="H91" s="8">
        <f t="shared" si="28"/>
        <v>2.2878086419753085</v>
      </c>
      <c r="I91" s="8">
        <f t="shared" si="29"/>
        <v>0.55256869772998807</v>
      </c>
      <c r="J91" s="8">
        <f t="shared" si="30"/>
        <v>0.11574074074074074</v>
      </c>
      <c r="K91" s="8">
        <f t="shared" si="23"/>
        <v>2.986857825567503E-2</v>
      </c>
      <c r="L91" s="8">
        <f t="shared" si="23"/>
        <v>2.986857825567503E-2</v>
      </c>
      <c r="M91" s="8">
        <f t="shared" si="31"/>
        <v>2.7006172839506175E-2</v>
      </c>
      <c r="O91" s="4">
        <v>2008</v>
      </c>
      <c r="P91" s="15">
        <v>0.09</v>
      </c>
      <c r="Q91" s="15">
        <v>0.09</v>
      </c>
      <c r="R91" s="15">
        <v>5.7</v>
      </c>
      <c r="S91" s="15">
        <v>7.65</v>
      </c>
      <c r="T91" s="15">
        <v>28.56</v>
      </c>
      <c r="U91" s="15">
        <v>24.46</v>
      </c>
      <c r="V91" s="15">
        <v>5.93</v>
      </c>
      <c r="W91" s="15">
        <v>1.48</v>
      </c>
      <c r="X91" s="15">
        <v>0.3</v>
      </c>
      <c r="Y91" s="15">
        <v>0.08</v>
      </c>
      <c r="Z91" s="15">
        <v>0.08</v>
      </c>
      <c r="AA91" s="15">
        <v>7.0000000000000007E-2</v>
      </c>
      <c r="AB91" s="9">
        <f t="shared" si="21"/>
        <v>74.490000000000009</v>
      </c>
    </row>
    <row r="92" spans="1:28" ht="15" x14ac:dyDescent="0.25">
      <c r="A92" s="4">
        <v>2009</v>
      </c>
      <c r="B92" s="8">
        <f t="shared" si="24"/>
        <v>2.6135005973715653E-2</v>
      </c>
      <c r="C92" s="8">
        <f t="shared" si="25"/>
        <v>0.63657407407407407</v>
      </c>
      <c r="D92" s="8">
        <f t="shared" si="22"/>
        <v>1.7435782556750297</v>
      </c>
      <c r="E92" s="8">
        <f t="shared" si="22"/>
        <v>2.6172341696535244</v>
      </c>
      <c r="F92" s="8">
        <f t="shared" si="26"/>
        <v>1.7985906260242543</v>
      </c>
      <c r="G92" s="8">
        <f t="shared" si="27"/>
        <v>1.0603345280764633</v>
      </c>
      <c r="H92" s="8">
        <f t="shared" si="28"/>
        <v>11.05324074074074</v>
      </c>
      <c r="I92" s="8">
        <f t="shared" si="29"/>
        <v>5.6936977299880525</v>
      </c>
      <c r="J92" s="8">
        <f t="shared" si="30"/>
        <v>1.2924382716049385</v>
      </c>
      <c r="K92" s="8">
        <f t="shared" si="23"/>
        <v>2.6135005973715653E-2</v>
      </c>
      <c r="L92" s="8">
        <f t="shared" si="23"/>
        <v>2.6135005973715653E-2</v>
      </c>
      <c r="M92" s="8">
        <f t="shared" si="31"/>
        <v>2.7006172839506175E-2</v>
      </c>
      <c r="O92" s="4">
        <v>2009</v>
      </c>
      <c r="P92" s="15">
        <v>7.0000000000000007E-2</v>
      </c>
      <c r="Q92" s="15">
        <v>1.65</v>
      </c>
      <c r="R92" s="15">
        <v>4.67</v>
      </c>
      <c r="S92" s="15">
        <v>7.01</v>
      </c>
      <c r="T92" s="15">
        <v>4.3899999999999997</v>
      </c>
      <c r="U92" s="15">
        <v>2.84</v>
      </c>
      <c r="V92" s="15">
        <v>28.65</v>
      </c>
      <c r="W92" s="15">
        <v>15.25</v>
      </c>
      <c r="X92" s="15">
        <v>3.35</v>
      </c>
      <c r="Y92" s="15">
        <v>7.0000000000000007E-2</v>
      </c>
      <c r="Z92" s="15">
        <v>7.0000000000000007E-2</v>
      </c>
      <c r="AA92" s="15">
        <v>7.0000000000000007E-2</v>
      </c>
      <c r="AB92" s="9">
        <f t="shared" si="21"/>
        <v>68.089999999999975</v>
      </c>
    </row>
    <row r="93" spans="1:28" x14ac:dyDescent="0.2">
      <c r="A93" s="10" t="s">
        <v>30</v>
      </c>
      <c r="B93" s="11">
        <f t="shared" ref="B93:M93" si="32">AVERAGE(B3:B92)</f>
        <v>9.1845878136200654E-2</v>
      </c>
      <c r="C93" s="11">
        <f t="shared" si="32"/>
        <v>0.42686899862825778</v>
      </c>
      <c r="D93" s="11">
        <f t="shared" si="32"/>
        <v>3.1599296429045522</v>
      </c>
      <c r="E93" s="11">
        <f t="shared" si="32"/>
        <v>11.540015598035307</v>
      </c>
      <c r="F93" s="11">
        <f t="shared" si="32"/>
        <v>25.335090498561492</v>
      </c>
      <c r="G93" s="11">
        <f t="shared" si="32"/>
        <v>22.314192552767825</v>
      </c>
      <c r="H93" s="11">
        <f t="shared" si="32"/>
        <v>8.9760373799725652</v>
      </c>
      <c r="I93" s="11">
        <f t="shared" si="32"/>
        <v>1.9232460507102078</v>
      </c>
      <c r="J93" s="11">
        <f t="shared" si="32"/>
        <v>0.94345850480109761</v>
      </c>
      <c r="K93" s="11">
        <f t="shared" si="32"/>
        <v>0.98640979689366715</v>
      </c>
      <c r="L93" s="11">
        <f t="shared" si="32"/>
        <v>5.3099694676755613E-2</v>
      </c>
      <c r="M93" s="11">
        <f t="shared" si="32"/>
        <v>4.6124828532235942E-2</v>
      </c>
      <c r="O93" s="4" t="s">
        <v>30</v>
      </c>
      <c r="P93" s="8">
        <f t="shared" ref="P93:AB93" si="33">AVERAGE(P3:P92)</f>
        <v>0.24600000000000005</v>
      </c>
      <c r="Q93" s="8">
        <f t="shared" si="33"/>
        <v>1.1064444444444443</v>
      </c>
      <c r="R93" s="8">
        <f t="shared" si="33"/>
        <v>8.4635555555555531</v>
      </c>
      <c r="S93" s="8">
        <f t="shared" si="33"/>
        <v>30.908777777777786</v>
      </c>
      <c r="T93" s="8">
        <f t="shared" si="33"/>
        <v>61.837888888888898</v>
      </c>
      <c r="U93" s="8">
        <f t="shared" si="33"/>
        <v>59.766333333333357</v>
      </c>
      <c r="V93" s="8">
        <f t="shared" si="33"/>
        <v>23.265888888888888</v>
      </c>
      <c r="W93" s="8">
        <f t="shared" si="33"/>
        <v>5.1512222222222226</v>
      </c>
      <c r="X93" s="8">
        <f t="shared" si="33"/>
        <v>2.4454444444444441</v>
      </c>
      <c r="Y93" s="8">
        <f t="shared" si="33"/>
        <v>2.6420000000000003</v>
      </c>
      <c r="Z93" s="8">
        <f t="shared" si="33"/>
        <v>0.14222222222222222</v>
      </c>
      <c r="AA93" s="8">
        <f t="shared" si="33"/>
        <v>0.11955555555555557</v>
      </c>
      <c r="AB93" s="8">
        <f t="shared" si="33"/>
        <v>196.09533333333331</v>
      </c>
    </row>
    <row r="94" spans="1:28" x14ac:dyDescent="0.2">
      <c r="A94" s="10" t="s">
        <v>26</v>
      </c>
      <c r="B94" s="11">
        <f t="shared" ref="B94:M94" si="34">MEDIAN(B3:B92)</f>
        <v>4.1069295101553167E-2</v>
      </c>
      <c r="C94" s="11">
        <f t="shared" si="34"/>
        <v>4.2438271604938273E-2</v>
      </c>
      <c r="D94" s="11">
        <f t="shared" si="34"/>
        <v>1.1723416965352449</v>
      </c>
      <c r="E94" s="11">
        <f t="shared" si="34"/>
        <v>2.9196535244922344</v>
      </c>
      <c r="F94" s="11">
        <f t="shared" si="34"/>
        <v>4.2076368403802036</v>
      </c>
      <c r="G94" s="11">
        <f t="shared" si="34"/>
        <v>4.3962813620071675</v>
      </c>
      <c r="H94" s="11">
        <f t="shared" si="34"/>
        <v>3.2388117283950617</v>
      </c>
      <c r="I94" s="11">
        <f t="shared" si="34"/>
        <v>1.3814217443249701</v>
      </c>
      <c r="J94" s="11">
        <f t="shared" si="34"/>
        <v>0.52854938271604934</v>
      </c>
      <c r="K94" s="11">
        <f t="shared" si="34"/>
        <v>4.8536439665471928E-2</v>
      </c>
      <c r="L94" s="11">
        <f t="shared" si="34"/>
        <v>4.1069295101553167E-2</v>
      </c>
      <c r="M94" s="11">
        <f t="shared" si="34"/>
        <v>4.2438271604938273E-2</v>
      </c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spans="1:28" x14ac:dyDescent="0.2">
      <c r="A95" s="10" t="s">
        <v>18</v>
      </c>
      <c r="B95" s="11">
        <f t="shared" ref="B95:M95" si="35">MIN(B3:B92)</f>
        <v>7.4671445639187574E-3</v>
      </c>
      <c r="C95" s="11">
        <f t="shared" si="35"/>
        <v>1.1574074074074073E-2</v>
      </c>
      <c r="D95" s="11">
        <f t="shared" si="35"/>
        <v>1.4934289127837515E-2</v>
      </c>
      <c r="E95" s="11">
        <f t="shared" si="35"/>
        <v>2.986857825567503E-2</v>
      </c>
      <c r="F95" s="11">
        <f t="shared" si="35"/>
        <v>2.4582104228121928E-2</v>
      </c>
      <c r="G95" s="11">
        <f t="shared" si="35"/>
        <v>1.8667861409796895E-2</v>
      </c>
      <c r="H95" s="11">
        <f t="shared" si="35"/>
        <v>1.9290123456790122E-2</v>
      </c>
      <c r="I95" s="11">
        <f t="shared" si="35"/>
        <v>1.8667861409796895E-2</v>
      </c>
      <c r="J95" s="11">
        <f t="shared" si="35"/>
        <v>1.9290123456790122E-2</v>
      </c>
      <c r="K95" s="11">
        <f t="shared" si="35"/>
        <v>1.8667861409796895E-2</v>
      </c>
      <c r="L95" s="11">
        <f t="shared" si="35"/>
        <v>1.8667861409796895E-2</v>
      </c>
      <c r="M95" s="11">
        <f t="shared" si="35"/>
        <v>1.9290123456790122E-2</v>
      </c>
    </row>
    <row r="96" spans="1:28" x14ac:dyDescent="0.2">
      <c r="A96" s="10" t="s">
        <v>19</v>
      </c>
      <c r="B96" s="11">
        <f t="shared" ref="B96:M96" si="36">MAX(B3:B92)</f>
        <v>1.0229988052568697</v>
      </c>
      <c r="C96" s="11">
        <f t="shared" si="36"/>
        <v>9.4675925925925917</v>
      </c>
      <c r="D96" s="11">
        <f t="shared" si="36"/>
        <v>39.680406212664273</v>
      </c>
      <c r="E96" s="11">
        <f t="shared" si="36"/>
        <v>222.14381720430106</v>
      </c>
      <c r="F96" s="11">
        <f t="shared" si="36"/>
        <v>525.76204523107174</v>
      </c>
      <c r="G96" s="11">
        <f t="shared" si="36"/>
        <v>629.99551971326161</v>
      </c>
      <c r="H96" s="11">
        <f t="shared" si="36"/>
        <v>217.19521604938274</v>
      </c>
      <c r="I96" s="11">
        <f t="shared" si="36"/>
        <v>9.7632915173237738</v>
      </c>
      <c r="J96" s="11">
        <f t="shared" si="36"/>
        <v>6.257716049382716</v>
      </c>
      <c r="K96" s="11">
        <f t="shared" si="36"/>
        <v>5.1448626045400241</v>
      </c>
      <c r="L96" s="11">
        <f t="shared" si="36"/>
        <v>0.91845878136200709</v>
      </c>
      <c r="M96" s="11">
        <f t="shared" si="36"/>
        <v>0.2237654320987654</v>
      </c>
    </row>
    <row r="97" spans="1:13" x14ac:dyDescent="0.2">
      <c r="A97" s="10" t="s">
        <v>23</v>
      </c>
      <c r="B97" s="11">
        <f t="shared" ref="B97:M97" si="37">STDEV(B3:B92)</f>
        <v>0.18276628065810327</v>
      </c>
      <c r="C97" s="11">
        <f t="shared" si="37"/>
        <v>1.3707353470698418</v>
      </c>
      <c r="D97" s="11">
        <f t="shared" si="37"/>
        <v>5.8929117760450183</v>
      </c>
      <c r="E97" s="11">
        <f t="shared" si="37"/>
        <v>26.663486309894083</v>
      </c>
      <c r="F97" s="11">
        <f t="shared" si="37"/>
        <v>63.384240537044818</v>
      </c>
      <c r="G97" s="11">
        <f t="shared" si="37"/>
        <v>69.664133172611614</v>
      </c>
      <c r="H97" s="11">
        <f t="shared" si="37"/>
        <v>25.659624395352854</v>
      </c>
      <c r="I97" s="11">
        <f t="shared" si="37"/>
        <v>2.1252540204693888</v>
      </c>
      <c r="J97" s="11">
        <f t="shared" si="37"/>
        <v>1.2328251633344312</v>
      </c>
      <c r="K97" s="11">
        <f t="shared" si="37"/>
        <v>1.3143349702017553</v>
      </c>
      <c r="L97" s="11">
        <f t="shared" si="37"/>
        <v>9.3428664920505514E-2</v>
      </c>
      <c r="M97" s="11">
        <f t="shared" si="37"/>
        <v>2.4351654770932478E-2</v>
      </c>
    </row>
    <row r="98" spans="1:13" x14ac:dyDescent="0.2">
      <c r="A98" s="10" t="s">
        <v>21</v>
      </c>
      <c r="B98" s="11">
        <f t="shared" ref="B98:M98" si="38">B97/B93</f>
        <v>1.9899236020921307</v>
      </c>
      <c r="C98" s="11">
        <f t="shared" si="38"/>
        <v>3.2111381980764486</v>
      </c>
      <c r="D98" s="11">
        <f t="shared" si="38"/>
        <v>1.8648870202781973</v>
      </c>
      <c r="E98" s="11">
        <f t="shared" si="38"/>
        <v>2.3105242868504923</v>
      </c>
      <c r="F98" s="11">
        <f t="shared" si="38"/>
        <v>2.5018359630743663</v>
      </c>
      <c r="G98" s="11">
        <f t="shared" si="38"/>
        <v>3.1219652249514427</v>
      </c>
      <c r="H98" s="11">
        <f t="shared" si="38"/>
        <v>2.8586806526234945</v>
      </c>
      <c r="I98" s="11">
        <f t="shared" si="38"/>
        <v>1.1050349068360672</v>
      </c>
      <c r="J98" s="11">
        <f t="shared" si="38"/>
        <v>1.3067084106622564</v>
      </c>
      <c r="K98" s="11">
        <f t="shared" si="38"/>
        <v>1.3324431431447328</v>
      </c>
      <c r="L98" s="11">
        <f t="shared" si="38"/>
        <v>1.7594953321154199</v>
      </c>
      <c r="M98" s="11">
        <f t="shared" si="38"/>
        <v>0.52795111756162905</v>
      </c>
    </row>
    <row r="99" spans="1:13" x14ac:dyDescent="0.2">
      <c r="A99" s="10" t="s">
        <v>20</v>
      </c>
      <c r="B99" s="48" t="s">
        <v>5</v>
      </c>
      <c r="C99" s="6" t="s">
        <v>6</v>
      </c>
      <c r="D99" s="6" t="s">
        <v>7</v>
      </c>
      <c r="E99" s="6" t="s">
        <v>8</v>
      </c>
      <c r="F99" s="48" t="s">
        <v>9</v>
      </c>
      <c r="G99" s="6" t="s">
        <v>10</v>
      </c>
      <c r="H99" s="6" t="s">
        <v>11</v>
      </c>
      <c r="I99" s="6" t="s">
        <v>12</v>
      </c>
      <c r="J99" s="6" t="s">
        <v>13</v>
      </c>
      <c r="K99" s="6" t="s">
        <v>14</v>
      </c>
      <c r="L99" s="6" t="s">
        <v>15</v>
      </c>
      <c r="M99" s="6" t="s">
        <v>16</v>
      </c>
    </row>
    <row r="100" spans="1:13" x14ac:dyDescent="0.2">
      <c r="A100" s="12">
        <v>0.1</v>
      </c>
      <c r="B100" s="13">
        <f t="shared" ref="B100:M100" si="39">PERCENTILE(B3:B92,0.999)</f>
        <v>1.0113687275985663</v>
      </c>
      <c r="C100" s="13">
        <f t="shared" si="39"/>
        <v>9.2639776234567925</v>
      </c>
      <c r="D100" s="13">
        <f t="shared" si="39"/>
        <v>38.521385902031078</v>
      </c>
      <c r="E100" s="13">
        <f t="shared" si="39"/>
        <v>209.87707586618893</v>
      </c>
      <c r="F100" s="13">
        <f t="shared" si="39"/>
        <v>492.4056415929208</v>
      </c>
      <c r="G100" s="13">
        <f t="shared" si="39"/>
        <v>588.01592368578315</v>
      </c>
      <c r="H100" s="13">
        <f t="shared" si="39"/>
        <v>206.88227237654337</v>
      </c>
      <c r="I100" s="13">
        <f t="shared" si="39"/>
        <v>9.6822132616487444</v>
      </c>
      <c r="J100" s="13">
        <f t="shared" si="39"/>
        <v>6.0722993827160519</v>
      </c>
      <c r="K100" s="13">
        <f t="shared" si="39"/>
        <v>5.0973454301075281</v>
      </c>
      <c r="L100" s="13">
        <f t="shared" si="39"/>
        <v>0.84402628434886606</v>
      </c>
      <c r="M100" s="13">
        <f t="shared" si="39"/>
        <v>0.21140432098765449</v>
      </c>
    </row>
    <row r="101" spans="1:13" x14ac:dyDescent="0.2">
      <c r="A101" s="12">
        <v>1</v>
      </c>
      <c r="B101" s="13">
        <f t="shared" ref="B101:M101" si="40">PERCENTILE(B3:B92,0.99)</f>
        <v>0.90669802867383509</v>
      </c>
      <c r="C101" s="13">
        <f t="shared" si="40"/>
        <v>7.4314429012345657</v>
      </c>
      <c r="D101" s="13">
        <f t="shared" si="40"/>
        <v>28.090203106332133</v>
      </c>
      <c r="E101" s="13">
        <f t="shared" si="40"/>
        <v>99.476403823177947</v>
      </c>
      <c r="F101" s="13">
        <f t="shared" si="40"/>
        <v>192.19800884955728</v>
      </c>
      <c r="G101" s="13">
        <f t="shared" si="40"/>
        <v>210.19955943847043</v>
      </c>
      <c r="H101" s="13">
        <f t="shared" si="40"/>
        <v>114.06577932098759</v>
      </c>
      <c r="I101" s="13">
        <f t="shared" si="40"/>
        <v>8.9525089605734749</v>
      </c>
      <c r="J101" s="13">
        <f t="shared" si="40"/>
        <v>4.4035493827160472</v>
      </c>
      <c r="K101" s="13">
        <f t="shared" si="40"/>
        <v>4.6696908602150522</v>
      </c>
      <c r="L101" s="13">
        <f t="shared" si="40"/>
        <v>0.17413381123058494</v>
      </c>
      <c r="M101" s="13">
        <f t="shared" si="40"/>
        <v>0.10015432098765424</v>
      </c>
    </row>
    <row r="102" spans="1:13" x14ac:dyDescent="0.2">
      <c r="A102" s="12">
        <v>5</v>
      </c>
      <c r="B102" s="13">
        <f t="shared" ref="B102:M102" si="41">PERCENTILE(B3:B92,0.95)</f>
        <v>0.43888142174432432</v>
      </c>
      <c r="C102" s="13">
        <f t="shared" si="41"/>
        <v>2.9185956790123453</v>
      </c>
      <c r="D102" s="13">
        <f t="shared" si="41"/>
        <v>12.951948924731177</v>
      </c>
      <c r="E102" s="13">
        <f t="shared" si="41"/>
        <v>40.861895161290292</v>
      </c>
      <c r="F102" s="13">
        <f t="shared" si="41"/>
        <v>112.35373647984265</v>
      </c>
      <c r="G102" s="13">
        <f t="shared" si="41"/>
        <v>67.413194444444443</v>
      </c>
      <c r="H102" s="13">
        <f t="shared" si="41"/>
        <v>20.686728395061717</v>
      </c>
      <c r="I102" s="13">
        <f t="shared" si="41"/>
        <v>5.8826164874551967</v>
      </c>
      <c r="J102" s="13">
        <f t="shared" si="41"/>
        <v>3.512345679012344</v>
      </c>
      <c r="K102" s="13">
        <f t="shared" si="41"/>
        <v>3.4673685782556745</v>
      </c>
      <c r="L102" s="13">
        <f t="shared" si="41"/>
        <v>7.093787335722819E-2</v>
      </c>
      <c r="M102" s="13">
        <f t="shared" si="41"/>
        <v>7.3302469135802462E-2</v>
      </c>
    </row>
    <row r="103" spans="1:13" x14ac:dyDescent="0.2">
      <c r="A103" s="12">
        <v>10</v>
      </c>
      <c r="B103" s="13">
        <f t="shared" ref="B103:M103" si="42">PERCENTILE(B3:B92,0.9)</f>
        <v>8.4005376344086488E-2</v>
      </c>
      <c r="C103" s="13">
        <f t="shared" si="42"/>
        <v>0.69212962962963431</v>
      </c>
      <c r="D103" s="13">
        <f t="shared" si="42"/>
        <v>7.225955794504185</v>
      </c>
      <c r="E103" s="13">
        <f t="shared" si="42"/>
        <v>28.83549880525689</v>
      </c>
      <c r="F103" s="13">
        <f t="shared" si="42"/>
        <v>74.067928548017093</v>
      </c>
      <c r="G103" s="13">
        <f t="shared" si="42"/>
        <v>45.389784946236716</v>
      </c>
      <c r="H103" s="13">
        <f t="shared" si="42"/>
        <v>13.447145061728396</v>
      </c>
      <c r="I103" s="13">
        <f t="shared" si="42"/>
        <v>4.7950268817204309</v>
      </c>
      <c r="J103" s="13">
        <f t="shared" si="42"/>
        <v>2.6435185185185208</v>
      </c>
      <c r="K103" s="13">
        <f t="shared" si="42"/>
        <v>2.8304211469534057</v>
      </c>
      <c r="L103" s="13">
        <f t="shared" si="42"/>
        <v>6.7204301075268827E-2</v>
      </c>
      <c r="M103" s="13">
        <f t="shared" si="42"/>
        <v>6.5972222222222252E-2</v>
      </c>
    </row>
    <row r="104" spans="1:13" x14ac:dyDescent="0.2">
      <c r="A104" s="12">
        <v>15</v>
      </c>
      <c r="B104" s="13">
        <f t="shared" ref="B104:M104" si="43">PERCENTILE(B3:B92,0.85)</f>
        <v>6.5897550776583019E-2</v>
      </c>
      <c r="C104" s="13">
        <f t="shared" si="43"/>
        <v>0.31211419753086334</v>
      </c>
      <c r="D104" s="13">
        <f t="shared" si="43"/>
        <v>5.4637096774193523</v>
      </c>
      <c r="E104" s="13">
        <f t="shared" si="43"/>
        <v>21.690188172042998</v>
      </c>
      <c r="F104" s="13">
        <f t="shared" si="43"/>
        <v>44.510406424123182</v>
      </c>
      <c r="G104" s="13">
        <f t="shared" si="43"/>
        <v>35.093339307048979</v>
      </c>
      <c r="H104" s="13">
        <f t="shared" si="43"/>
        <v>11.497106481481476</v>
      </c>
      <c r="I104" s="13">
        <f t="shared" si="43"/>
        <v>3.9859617682198323</v>
      </c>
      <c r="J104" s="13">
        <f t="shared" si="43"/>
        <v>2.1907793209876525</v>
      </c>
      <c r="K104" s="13">
        <f t="shared" si="43"/>
        <v>2.4973864994026278</v>
      </c>
      <c r="L104" s="13">
        <f t="shared" si="43"/>
        <v>6.347072879330945E-2</v>
      </c>
      <c r="M104" s="13">
        <f t="shared" si="43"/>
        <v>6.4236111111111077E-2</v>
      </c>
    </row>
    <row r="105" spans="1:13" ht="12" customHeight="1" x14ac:dyDescent="0.2">
      <c r="A105" s="12">
        <v>20</v>
      </c>
      <c r="B105" s="13">
        <f t="shared" ref="B105:M105" si="44">PERCENTILE(B3:B92,0.8)</f>
        <v>6.347072879330945E-2</v>
      </c>
      <c r="C105" s="13">
        <f t="shared" si="44"/>
        <v>7.5617283950617314E-2</v>
      </c>
      <c r="D105" s="13">
        <f t="shared" si="44"/>
        <v>4.3503584229390686</v>
      </c>
      <c r="E105" s="13">
        <f t="shared" si="44"/>
        <v>15.445041816009562</v>
      </c>
      <c r="F105" s="13">
        <f t="shared" si="44"/>
        <v>36.631432317273024</v>
      </c>
      <c r="G105" s="13">
        <f t="shared" si="44"/>
        <v>28.319892473118284</v>
      </c>
      <c r="H105" s="13">
        <f t="shared" si="44"/>
        <v>9.8912037037037042</v>
      </c>
      <c r="I105" s="13">
        <f t="shared" si="44"/>
        <v>3.5177718040621269</v>
      </c>
      <c r="J105" s="13">
        <f t="shared" si="44"/>
        <v>1.6882716049382718</v>
      </c>
      <c r="K105" s="13">
        <f t="shared" si="44"/>
        <v>2.310334528076464</v>
      </c>
      <c r="L105" s="13">
        <f t="shared" si="44"/>
        <v>5.6750298685782567E-2</v>
      </c>
      <c r="M105" s="13">
        <f t="shared" si="44"/>
        <v>5.7870370370370371E-2</v>
      </c>
    </row>
    <row r="106" spans="1:13" x14ac:dyDescent="0.2">
      <c r="A106" s="12">
        <v>30</v>
      </c>
      <c r="B106" s="13">
        <f t="shared" ref="B106:M106" si="45">PERCENTILE(B3:B92,0.7)</f>
        <v>5.2270011947431305E-2</v>
      </c>
      <c r="C106" s="13">
        <f t="shared" si="45"/>
        <v>6.1728395061728399E-2</v>
      </c>
      <c r="D106" s="13">
        <f t="shared" si="45"/>
        <v>2.8849313022700112</v>
      </c>
      <c r="E106" s="13">
        <f t="shared" si="45"/>
        <v>8.1951911589008368</v>
      </c>
      <c r="F106" s="13">
        <f t="shared" si="45"/>
        <v>12.007128810226153</v>
      </c>
      <c r="G106" s="13">
        <f t="shared" si="45"/>
        <v>16.898521505376337</v>
      </c>
      <c r="H106" s="13">
        <f t="shared" si="45"/>
        <v>8.4112654320987641</v>
      </c>
      <c r="I106" s="13">
        <f t="shared" si="45"/>
        <v>2.7766577060931898</v>
      </c>
      <c r="J106" s="13">
        <f t="shared" si="45"/>
        <v>1.1018518518518514</v>
      </c>
      <c r="K106" s="13">
        <f t="shared" si="45"/>
        <v>1.6226105137395452</v>
      </c>
      <c r="L106" s="13">
        <f t="shared" si="45"/>
        <v>4.8536439665471928E-2</v>
      </c>
      <c r="M106" s="13">
        <f t="shared" si="45"/>
        <v>5.0154320987654329E-2</v>
      </c>
    </row>
    <row r="107" spans="1:13" x14ac:dyDescent="0.2">
      <c r="A107" s="12">
        <v>40</v>
      </c>
      <c r="B107" s="13">
        <f t="shared" ref="B107:M107" si="46">PERCENTILE(B3:B92,0.6)</f>
        <v>4.4802867383512544E-2</v>
      </c>
      <c r="C107" s="13">
        <f t="shared" si="46"/>
        <v>5.0154320987654329E-2</v>
      </c>
      <c r="D107" s="13">
        <f t="shared" si="46"/>
        <v>2.0542114695340499</v>
      </c>
      <c r="E107" s="13">
        <f t="shared" si="46"/>
        <v>5.382317801672639</v>
      </c>
      <c r="F107" s="13">
        <f t="shared" si="46"/>
        <v>5.9111766633890506</v>
      </c>
      <c r="G107" s="13">
        <f t="shared" si="46"/>
        <v>7.4066606929510126</v>
      </c>
      <c r="H107" s="13">
        <f t="shared" si="46"/>
        <v>4.9151234567901243</v>
      </c>
      <c r="I107" s="13">
        <f t="shared" si="46"/>
        <v>1.9108422939068099</v>
      </c>
      <c r="J107" s="13">
        <f t="shared" si="46"/>
        <v>0.77160493827160481</v>
      </c>
      <c r="K107" s="13">
        <f t="shared" si="46"/>
        <v>0.77135603345280768</v>
      </c>
      <c r="L107" s="13">
        <f t="shared" si="46"/>
        <v>4.4802867383512544E-2</v>
      </c>
      <c r="M107" s="13">
        <f t="shared" si="46"/>
        <v>4.6296296296296294E-2</v>
      </c>
    </row>
    <row r="108" spans="1:13" x14ac:dyDescent="0.2">
      <c r="A108" s="12">
        <v>50</v>
      </c>
      <c r="B108" s="13">
        <f t="shared" ref="B108:M108" si="47">PERCENTILE(B3:B92,0.5)</f>
        <v>4.1069295101553167E-2</v>
      </c>
      <c r="C108" s="13">
        <f t="shared" si="47"/>
        <v>4.2438271604938273E-2</v>
      </c>
      <c r="D108" s="13">
        <f t="shared" si="47"/>
        <v>1.1723416965352449</v>
      </c>
      <c r="E108" s="13">
        <f t="shared" si="47"/>
        <v>2.9196535244922344</v>
      </c>
      <c r="F108" s="13">
        <f t="shared" si="47"/>
        <v>4.2076368403802036</v>
      </c>
      <c r="G108" s="13">
        <f t="shared" si="47"/>
        <v>4.3962813620071675</v>
      </c>
      <c r="H108" s="13">
        <f t="shared" si="47"/>
        <v>3.2388117283950617</v>
      </c>
      <c r="I108" s="13">
        <f t="shared" si="47"/>
        <v>1.3814217443249701</v>
      </c>
      <c r="J108" s="13">
        <f t="shared" si="47"/>
        <v>0.52854938271604934</v>
      </c>
      <c r="K108" s="13">
        <f t="shared" si="47"/>
        <v>4.8536439665471928E-2</v>
      </c>
      <c r="L108" s="13">
        <f t="shared" si="47"/>
        <v>4.1069295101553167E-2</v>
      </c>
      <c r="M108" s="13">
        <f t="shared" si="47"/>
        <v>4.2438271604938273E-2</v>
      </c>
    </row>
    <row r="109" spans="1:13" x14ac:dyDescent="0.2">
      <c r="A109" s="12">
        <v>60</v>
      </c>
      <c r="B109" s="13">
        <f t="shared" ref="B109:M109" si="48">PERCENTILE(B3:B92,0.4)</f>
        <v>3.733572281959379E-2</v>
      </c>
      <c r="C109" s="13">
        <f t="shared" si="48"/>
        <v>3.8580246913580245E-2</v>
      </c>
      <c r="D109" s="13">
        <f t="shared" si="48"/>
        <v>0.56302270011947442</v>
      </c>
      <c r="E109" s="13">
        <f t="shared" si="48"/>
        <v>2.1348566308243728</v>
      </c>
      <c r="F109" s="13">
        <f t="shared" si="48"/>
        <v>2.5286791215994757</v>
      </c>
      <c r="G109" s="13">
        <f t="shared" si="48"/>
        <v>1.6450119474313021</v>
      </c>
      <c r="H109" s="13">
        <f t="shared" si="48"/>
        <v>1.2692901234567904</v>
      </c>
      <c r="I109" s="13">
        <f t="shared" si="48"/>
        <v>0.52718040621266438</v>
      </c>
      <c r="J109" s="13">
        <f t="shared" si="48"/>
        <v>7.4074074074074084E-2</v>
      </c>
      <c r="K109" s="13">
        <f t="shared" si="48"/>
        <v>4.1069295101553167E-2</v>
      </c>
      <c r="L109" s="13">
        <f t="shared" si="48"/>
        <v>3.733572281959379E-2</v>
      </c>
      <c r="M109" s="13">
        <f t="shared" si="48"/>
        <v>3.8580246913580245E-2</v>
      </c>
    </row>
    <row r="110" spans="1:13" x14ac:dyDescent="0.2">
      <c r="A110" s="12">
        <v>70</v>
      </c>
      <c r="B110" s="13">
        <f t="shared" ref="B110:M110" si="49">PERCENTILE(B3:B92,0.3)</f>
        <v>3.3602150537634413E-2</v>
      </c>
      <c r="C110" s="13">
        <f t="shared" si="49"/>
        <v>3.4722222222222224E-2</v>
      </c>
      <c r="D110" s="13">
        <f t="shared" si="49"/>
        <v>5.9737156511350059E-2</v>
      </c>
      <c r="E110" s="13">
        <f t="shared" si="49"/>
        <v>1.1607676224611707</v>
      </c>
      <c r="F110" s="13">
        <f t="shared" si="49"/>
        <v>1.5658800393313668</v>
      </c>
      <c r="G110" s="13">
        <f t="shared" si="49"/>
        <v>0.86432198327359611</v>
      </c>
      <c r="H110" s="13">
        <f t="shared" si="49"/>
        <v>0.60069444444444431</v>
      </c>
      <c r="I110" s="13">
        <f t="shared" si="49"/>
        <v>0.19190561529271202</v>
      </c>
      <c r="J110" s="13">
        <f t="shared" si="49"/>
        <v>4.8996913580246916E-2</v>
      </c>
      <c r="K110" s="13">
        <f t="shared" si="49"/>
        <v>3.733572281959379E-2</v>
      </c>
      <c r="L110" s="13">
        <f t="shared" si="49"/>
        <v>3.3602150537634413E-2</v>
      </c>
      <c r="M110" s="13">
        <f t="shared" si="49"/>
        <v>3.4722222222222224E-2</v>
      </c>
    </row>
    <row r="111" spans="1:13" x14ac:dyDescent="0.2">
      <c r="A111" s="12">
        <v>80</v>
      </c>
      <c r="B111" s="13">
        <f t="shared" ref="B111:M111" si="50">PERCENTILE(B3:B92,0.2)</f>
        <v>2.986857825567503E-2</v>
      </c>
      <c r="C111" s="13">
        <f t="shared" si="50"/>
        <v>3.0864197530864199E-2</v>
      </c>
      <c r="D111" s="13">
        <f t="shared" si="50"/>
        <v>4.0322580645161296E-2</v>
      </c>
      <c r="E111" s="13">
        <f t="shared" si="50"/>
        <v>0.76687574671445635</v>
      </c>
      <c r="F111" s="13">
        <f t="shared" si="50"/>
        <v>0.38511963290724344</v>
      </c>
      <c r="G111" s="13">
        <f t="shared" si="50"/>
        <v>0.33975507765830348</v>
      </c>
      <c r="H111" s="13">
        <f t="shared" si="50"/>
        <v>5.7098765432098769E-2</v>
      </c>
      <c r="I111" s="13">
        <f t="shared" si="50"/>
        <v>4.4802867383512544E-2</v>
      </c>
      <c r="J111" s="13">
        <f t="shared" si="50"/>
        <v>3.8580246913580245E-2</v>
      </c>
      <c r="K111" s="13">
        <f t="shared" si="50"/>
        <v>2.986857825567503E-2</v>
      </c>
      <c r="L111" s="13">
        <f t="shared" si="50"/>
        <v>2.986857825567503E-2</v>
      </c>
      <c r="M111" s="13">
        <f t="shared" si="50"/>
        <v>3.0864197530864199E-2</v>
      </c>
    </row>
    <row r="112" spans="1:13" x14ac:dyDescent="0.2">
      <c r="A112" s="12">
        <v>85</v>
      </c>
      <c r="B112" s="13">
        <f t="shared" ref="B112:M112" si="51">PERCENTILE(B3:B92,0.15)</f>
        <v>2.7441756272401432E-2</v>
      </c>
      <c r="C112" s="13">
        <f t="shared" si="51"/>
        <v>2.8356481481481483E-2</v>
      </c>
      <c r="D112" s="13">
        <f t="shared" si="51"/>
        <v>3.733572281959379E-2</v>
      </c>
      <c r="E112" s="13">
        <f t="shared" si="51"/>
        <v>0.40135902031063309</v>
      </c>
      <c r="F112" s="13">
        <f t="shared" si="51"/>
        <v>0.2025975090134382</v>
      </c>
      <c r="G112" s="13">
        <f t="shared" si="51"/>
        <v>5.8617084826762249E-2</v>
      </c>
      <c r="H112" s="13">
        <f t="shared" si="51"/>
        <v>4.378858024691358E-2</v>
      </c>
      <c r="I112" s="13">
        <f t="shared" si="51"/>
        <v>4.1069295101553167E-2</v>
      </c>
      <c r="J112" s="13">
        <f t="shared" si="51"/>
        <v>3.4722222222222224E-2</v>
      </c>
      <c r="K112" s="13">
        <f t="shared" si="51"/>
        <v>2.986857825567503E-2</v>
      </c>
      <c r="L112" s="13">
        <f t="shared" si="51"/>
        <v>2.986857825567503E-2</v>
      </c>
      <c r="M112" s="13">
        <f t="shared" si="51"/>
        <v>2.8356481481481483E-2</v>
      </c>
    </row>
    <row r="113" spans="1:13" x14ac:dyDescent="0.2">
      <c r="A113" s="12">
        <v>90</v>
      </c>
      <c r="B113" s="13">
        <f t="shared" ref="B113:M113" si="52">PERCENTILE(B3:B92,0.1)</f>
        <v>2.6135005973715653E-2</v>
      </c>
      <c r="C113" s="13">
        <f t="shared" si="52"/>
        <v>2.7006172839506175E-2</v>
      </c>
      <c r="D113" s="13">
        <f t="shared" si="52"/>
        <v>2.986857825567503E-2</v>
      </c>
      <c r="E113" s="13">
        <f t="shared" si="52"/>
        <v>0.20459976105137395</v>
      </c>
      <c r="F113" s="13">
        <f t="shared" si="52"/>
        <v>6.1455260570304822E-2</v>
      </c>
      <c r="G113" s="13">
        <f t="shared" si="52"/>
        <v>4.1069295101553167E-2</v>
      </c>
      <c r="H113" s="13">
        <f t="shared" si="52"/>
        <v>3.8194444444444448E-2</v>
      </c>
      <c r="I113" s="13">
        <f t="shared" si="52"/>
        <v>3.6962365591397851E-2</v>
      </c>
      <c r="J113" s="13">
        <f t="shared" si="52"/>
        <v>3.0864197530864199E-2</v>
      </c>
      <c r="K113" s="13">
        <f t="shared" si="52"/>
        <v>2.6135005973715653E-2</v>
      </c>
      <c r="L113" s="13">
        <f t="shared" si="52"/>
        <v>2.6135005973715653E-2</v>
      </c>
      <c r="M113" s="13">
        <f t="shared" si="52"/>
        <v>2.7006172839506175E-2</v>
      </c>
    </row>
    <row r="114" spans="1:13" x14ac:dyDescent="0.2">
      <c r="A114" s="12">
        <v>95</v>
      </c>
      <c r="B114" s="13">
        <f t="shared" ref="B114:M114" si="53">PERCENTILE(B3:B92,0.05)</f>
        <v>2.2401433691756272E-2</v>
      </c>
      <c r="C114" s="13">
        <f t="shared" si="53"/>
        <v>2.3148148148148147E-2</v>
      </c>
      <c r="D114" s="13">
        <f t="shared" si="53"/>
        <v>2.7815113500597372E-2</v>
      </c>
      <c r="E114" s="13">
        <f t="shared" si="53"/>
        <v>3.733572281959379E-2</v>
      </c>
      <c r="F114" s="13">
        <f t="shared" si="53"/>
        <v>3.4619796787938382E-2</v>
      </c>
      <c r="G114" s="13">
        <f t="shared" si="53"/>
        <v>3.3602150537634413E-2</v>
      </c>
      <c r="H114" s="13">
        <f t="shared" si="53"/>
        <v>2.8742283950617287E-2</v>
      </c>
      <c r="I114" s="13">
        <f t="shared" si="53"/>
        <v>2.4081541218637995E-2</v>
      </c>
      <c r="J114" s="13">
        <f t="shared" si="53"/>
        <v>2.3148148148148147E-2</v>
      </c>
      <c r="K114" s="13">
        <f t="shared" si="53"/>
        <v>2.2401433691756272E-2</v>
      </c>
      <c r="L114" s="13">
        <f t="shared" si="53"/>
        <v>2.2401433691756272E-2</v>
      </c>
      <c r="M114" s="13">
        <f t="shared" si="53"/>
        <v>2.3148148148148147E-2</v>
      </c>
    </row>
    <row r="115" spans="1:13" x14ac:dyDescent="0.2">
      <c r="A115" s="12">
        <v>99</v>
      </c>
      <c r="B115" s="13">
        <f t="shared" ref="B115:M115" si="54">PERCENTILE(B3:B92,0.01)</f>
        <v>1.7435782556750302E-2</v>
      </c>
      <c r="C115" s="13">
        <f t="shared" si="54"/>
        <v>1.8441358024691358E-2</v>
      </c>
      <c r="D115" s="13">
        <f t="shared" si="54"/>
        <v>1.8257168458781364E-2</v>
      </c>
      <c r="E115" s="13">
        <f t="shared" si="54"/>
        <v>2.986857825567503E-2</v>
      </c>
      <c r="F115" s="13">
        <f t="shared" si="54"/>
        <v>2.8228449688626679E-2</v>
      </c>
      <c r="G115" s="13">
        <f t="shared" si="54"/>
        <v>2.5313620071684591E-2</v>
      </c>
      <c r="H115" s="13">
        <f t="shared" si="54"/>
        <v>2.2723765432098766E-2</v>
      </c>
      <c r="I115" s="13">
        <f t="shared" si="54"/>
        <v>2.1990740740740741E-2</v>
      </c>
      <c r="J115" s="13">
        <f t="shared" si="54"/>
        <v>1.9290123456790122E-2</v>
      </c>
      <c r="K115" s="13">
        <f t="shared" si="54"/>
        <v>1.8667861409796895E-2</v>
      </c>
      <c r="L115" s="13">
        <f t="shared" si="54"/>
        <v>1.8667861409796895E-2</v>
      </c>
      <c r="M115" s="13">
        <f t="shared" si="54"/>
        <v>1.9290123456790122E-2</v>
      </c>
    </row>
    <row r="116" spans="1:13" x14ac:dyDescent="0.2">
      <c r="A116" s="12">
        <v>99.9</v>
      </c>
      <c r="B116" s="13">
        <f t="shared" ref="B116:M116" si="55">PERCENTILE(B3:B92,0.001)</f>
        <v>8.4640083632019116E-3</v>
      </c>
      <c r="C116" s="13">
        <f t="shared" si="55"/>
        <v>1.2260802469135801E-2</v>
      </c>
      <c r="D116" s="13">
        <f t="shared" si="55"/>
        <v>1.52665770609319E-2</v>
      </c>
      <c r="E116" s="13">
        <f t="shared" si="55"/>
        <v>2.986857825567503E-2</v>
      </c>
      <c r="F116" s="13">
        <f t="shared" si="55"/>
        <v>2.4946738774172403E-2</v>
      </c>
      <c r="G116" s="13">
        <f t="shared" si="55"/>
        <v>1.9332437275985666E-2</v>
      </c>
      <c r="H116" s="13">
        <f t="shared" si="55"/>
        <v>1.9633487654320988E-2</v>
      </c>
      <c r="I116" s="13">
        <f t="shared" si="55"/>
        <v>1.9000149342891279E-2</v>
      </c>
      <c r="J116" s="13">
        <f t="shared" si="55"/>
        <v>1.9290123456790122E-2</v>
      </c>
      <c r="K116" s="13">
        <f t="shared" si="55"/>
        <v>1.8667861409796895E-2</v>
      </c>
      <c r="L116" s="13">
        <f t="shared" si="55"/>
        <v>1.8667861409796895E-2</v>
      </c>
      <c r="M116" s="13">
        <f t="shared" si="55"/>
        <v>1.9290123456790122E-2</v>
      </c>
    </row>
    <row r="117" spans="1:13" x14ac:dyDescent="0.2">
      <c r="A117" s="14"/>
    </row>
    <row r="118" spans="1:13" ht="15" x14ac:dyDescent="0.25">
      <c r="A118" s="14">
        <v>0</v>
      </c>
      <c r="B118">
        <f t="shared" ref="B118:M118" si="56">FREQUENCY(B3:B92,$A$118)</f>
        <v>0</v>
      </c>
      <c r="C118">
        <f t="shared" si="56"/>
        <v>0</v>
      </c>
      <c r="D118">
        <f t="shared" si="56"/>
        <v>0</v>
      </c>
      <c r="E118">
        <f t="shared" si="56"/>
        <v>0</v>
      </c>
      <c r="F118">
        <f t="shared" si="56"/>
        <v>0</v>
      </c>
      <c r="G118">
        <f t="shared" si="56"/>
        <v>0</v>
      </c>
      <c r="H118">
        <f t="shared" si="56"/>
        <v>0</v>
      </c>
      <c r="I118">
        <f t="shared" si="56"/>
        <v>0</v>
      </c>
      <c r="J118">
        <f t="shared" si="56"/>
        <v>0</v>
      </c>
      <c r="K118">
        <f t="shared" si="56"/>
        <v>0</v>
      </c>
      <c r="L118">
        <f t="shared" si="56"/>
        <v>0</v>
      </c>
      <c r="M118">
        <f t="shared" si="56"/>
        <v>0</v>
      </c>
    </row>
    <row r="119" spans="1:13" ht="12" customHeight="1" x14ac:dyDescent="0.2">
      <c r="A119" s="14" t="s">
        <v>22</v>
      </c>
      <c r="B119" s="17">
        <f>B118/91*100</f>
        <v>0</v>
      </c>
      <c r="C119" s="17">
        <f t="shared" ref="C119:M119" si="57">C118/91*100</f>
        <v>0</v>
      </c>
      <c r="D119" s="17">
        <f t="shared" si="57"/>
        <v>0</v>
      </c>
      <c r="E119" s="17">
        <f t="shared" si="57"/>
        <v>0</v>
      </c>
      <c r="F119" s="17">
        <f t="shared" si="57"/>
        <v>0</v>
      </c>
      <c r="G119" s="17">
        <f t="shared" si="57"/>
        <v>0</v>
      </c>
      <c r="H119" s="17">
        <f t="shared" si="57"/>
        <v>0</v>
      </c>
      <c r="I119" s="17">
        <f t="shared" si="57"/>
        <v>0</v>
      </c>
      <c r="J119" s="17">
        <f t="shared" si="57"/>
        <v>0</v>
      </c>
      <c r="K119" s="17">
        <f t="shared" si="57"/>
        <v>0</v>
      </c>
      <c r="L119" s="17">
        <f t="shared" si="57"/>
        <v>0</v>
      </c>
      <c r="M119" s="17">
        <f t="shared" si="57"/>
        <v>0</v>
      </c>
    </row>
    <row r="120" spans="1:13" x14ac:dyDescent="0.2">
      <c r="A120" s="28" t="s">
        <v>24</v>
      </c>
      <c r="B120" s="29">
        <f>(E98+F98+G98)/3 +(B98+L98+M98)/3</f>
        <v>4.0705651755484933</v>
      </c>
    </row>
    <row r="121" spans="1:13" x14ac:dyDescent="0.2">
      <c r="A121" s="14"/>
    </row>
    <row r="122" spans="1:13" x14ac:dyDescent="0.2">
      <c r="A122" s="14"/>
    </row>
    <row r="123" spans="1:13" x14ac:dyDescent="0.2">
      <c r="A123" s="14"/>
    </row>
    <row r="124" spans="1:13" x14ac:dyDescent="0.2">
      <c r="A124" s="14"/>
    </row>
    <row r="125" spans="1:13" x14ac:dyDescent="0.2">
      <c r="A125" s="14"/>
    </row>
    <row r="126" spans="1:13" x14ac:dyDescent="0.2">
      <c r="A126" s="3"/>
    </row>
    <row r="130" spans="1:1" x14ac:dyDescent="0.2">
      <c r="A130" s="3"/>
    </row>
    <row r="145" spans="1:1" x14ac:dyDescent="0.2">
      <c r="A145" s="3"/>
    </row>
  </sheetData>
  <conditionalFormatting sqref="B100:M116">
    <cfRule type="cellIs" dxfId="3" priority="1" operator="equal">
      <formula>0</formula>
    </cfRule>
  </conditionalFormatting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68"/>
  <sheetViews>
    <sheetView topLeftCell="A47" workbookViewId="0">
      <selection activeCell="Q61" sqref="Q61"/>
    </sheetView>
  </sheetViews>
  <sheetFormatPr defaultRowHeight="15" x14ac:dyDescent="0.25"/>
  <cols>
    <col min="1" max="1" width="11.28515625" customWidth="1"/>
    <col min="2" max="2" width="9.7109375" bestFit="1" customWidth="1"/>
    <col min="3" max="3" width="9.28515625" bestFit="1" customWidth="1"/>
    <col min="4" max="4" width="9.5703125" bestFit="1" customWidth="1"/>
  </cols>
  <sheetData>
    <row r="1" spans="1:13" x14ac:dyDescent="0.25">
      <c r="A1" t="s">
        <v>49</v>
      </c>
    </row>
    <row r="3" spans="1:13" x14ac:dyDescent="0.25">
      <c r="A3" t="s">
        <v>28</v>
      </c>
    </row>
    <row r="4" spans="1:13" x14ac:dyDescent="0.25">
      <c r="B4" s="6" t="s">
        <v>5</v>
      </c>
      <c r="C4" s="6" t="s">
        <v>6</v>
      </c>
      <c r="D4" s="6" t="s">
        <v>7</v>
      </c>
      <c r="E4" s="6" t="s">
        <v>8</v>
      </c>
      <c r="F4" s="6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</row>
    <row r="5" spans="1:13" x14ac:dyDescent="0.25">
      <c r="A5" t="s">
        <v>29</v>
      </c>
      <c r="B5" s="41">
        <f>'Letaba_1 nat'!B93</f>
        <v>3.9173470065047122</v>
      </c>
      <c r="C5" s="41">
        <f>'Letaba_1 nat'!C93</f>
        <v>6.4256258573388205</v>
      </c>
      <c r="D5" s="41">
        <f>'Letaba_1 nat'!D93</f>
        <v>11.911008230452671</v>
      </c>
      <c r="E5" s="41">
        <f>'Letaba_1 nat'!E93</f>
        <v>23.99064947564051</v>
      </c>
      <c r="F5" s="41">
        <f>'Letaba_1 nat'!F93</f>
        <v>44.996585818857206</v>
      </c>
      <c r="G5" s="41">
        <f>'Letaba_1 nat'!G93</f>
        <v>33.204110248241065</v>
      </c>
      <c r="H5" s="41">
        <f>'Letaba_1 nat'!H93</f>
        <v>17.271004801097394</v>
      </c>
      <c r="I5" s="41">
        <f>'Letaba_1 nat'!I93</f>
        <v>8.4266311562458505</v>
      </c>
      <c r="J5" s="41">
        <f>'Letaba_1 nat'!J93</f>
        <v>6.2332818930041176</v>
      </c>
      <c r="K5" s="41">
        <f>'Letaba_1 nat'!K93</f>
        <v>5.1148280897384844</v>
      </c>
      <c r="L5" s="41">
        <f>'Letaba_1 nat'!L93</f>
        <v>4.4356912916500715</v>
      </c>
      <c r="M5" s="41">
        <f>'Letaba_1 nat'!M93</f>
        <v>4.0060871056241432</v>
      </c>
    </row>
    <row r="6" spans="1:13" x14ac:dyDescent="0.25">
      <c r="A6" t="s">
        <v>27</v>
      </c>
      <c r="B6" s="41">
        <f>'Letaba_1 BF'!B94</f>
        <v>3.5943292558486957</v>
      </c>
      <c r="C6" s="41">
        <f>'Letaba_1 BF'!C94</f>
        <v>3.9058305408687723</v>
      </c>
      <c r="D6" s="41">
        <f>'Letaba_1 BF'!D94</f>
        <v>4.7616286339783755</v>
      </c>
      <c r="E6" s="41">
        <f>'Letaba_1 BF'!E94</f>
        <v>6.7161609237079301</v>
      </c>
      <c r="F6" s="41">
        <f>'Letaba_1 BF'!F94</f>
        <v>10.252411783930675</v>
      </c>
      <c r="G6" s="41">
        <f>'Letaba_1 BF'!G94</f>
        <v>9.9703290307178811</v>
      </c>
      <c r="H6" s="41">
        <f>'Letaba_1 BF'!H94</f>
        <v>8.6375123039335104</v>
      </c>
      <c r="I6" s="41">
        <f>'Letaba_1 BF'!I94</f>
        <v>6.7262676633271186</v>
      </c>
      <c r="J6" s="41">
        <f>'Letaba_1 BF'!J94</f>
        <v>5.8218821578331639</v>
      </c>
      <c r="K6" s="41">
        <f>'Letaba_1 BF'!K94</f>
        <v>5.022957508786944</v>
      </c>
      <c r="L6" s="41">
        <f>'Letaba_1 BF'!L94</f>
        <v>4.3820659890111102</v>
      </c>
      <c r="M6" s="41">
        <f>'Letaba_1 BF'!M94</f>
        <v>3.9291106228212316</v>
      </c>
    </row>
    <row r="7" spans="1:13" ht="15.75" customHeight="1" x14ac:dyDescent="0.25">
      <c r="A7" t="s">
        <v>26</v>
      </c>
      <c r="B7" s="41">
        <f>'Letaba_1 nat'!B94</f>
        <v>3.7503733572281961</v>
      </c>
      <c r="C7" s="41">
        <f>'Letaba_1 nat'!C94</f>
        <v>5.3375771604938267</v>
      </c>
      <c r="D7" s="41">
        <f>'Letaba_1 nat'!D94</f>
        <v>8.9941756272401427</v>
      </c>
      <c r="E7" s="41">
        <f>'Letaba_1 nat'!E94</f>
        <v>12.837888291517324</v>
      </c>
      <c r="F7" s="41">
        <f>'Letaba_1 nat'!F94</f>
        <v>17.158308751229104</v>
      </c>
      <c r="G7" s="41">
        <f>'Letaba_1 nat'!G94</f>
        <v>15.305779569892472</v>
      </c>
      <c r="H7" s="41">
        <f>'Letaba_1 nat'!H94</f>
        <v>11.651234567901234</v>
      </c>
      <c r="I7" s="41">
        <f>'Letaba_1 nat'!I94</f>
        <v>7.5791517323775386</v>
      </c>
      <c r="J7" s="41">
        <f>'Letaba_1 nat'!J94</f>
        <v>6.190200617283951</v>
      </c>
      <c r="K7" s="41">
        <f>'Letaba_1 nat'!K94</f>
        <v>5.1243279569892461</v>
      </c>
      <c r="L7" s="41">
        <f>'Letaba_1 nat'!L94</f>
        <v>4.6146953405017914</v>
      </c>
      <c r="M7" s="41">
        <f>'Letaba_1 nat'!M94</f>
        <v>4.0817901234567895</v>
      </c>
    </row>
    <row r="8" spans="1:13" ht="15.75" customHeight="1" x14ac:dyDescent="0.25">
      <c r="A8" t="s">
        <v>60</v>
      </c>
      <c r="B8" s="41">
        <f>'Letaba_1 prs'!B93</f>
        <v>9.1845878136200654E-2</v>
      </c>
      <c r="C8" s="41">
        <f>'Letaba_1 prs'!C93</f>
        <v>0.42686899862825778</v>
      </c>
      <c r="D8" s="41">
        <f>'Letaba_1 prs'!D93</f>
        <v>3.1599296429045522</v>
      </c>
      <c r="E8" s="41">
        <f>'Letaba_1 prs'!E93</f>
        <v>11.540015598035307</v>
      </c>
      <c r="F8" s="41">
        <f>'Letaba_1 prs'!F93</f>
        <v>25.335090498561492</v>
      </c>
      <c r="G8" s="41">
        <f>'Letaba_1 prs'!G93</f>
        <v>22.314192552767825</v>
      </c>
      <c r="H8" s="41">
        <f>'Letaba_1 prs'!H93</f>
        <v>8.9760373799725652</v>
      </c>
      <c r="I8" s="41">
        <f>'Letaba_1 prs'!I93</f>
        <v>1.9232460507102078</v>
      </c>
      <c r="J8" s="41">
        <f>'Letaba_1 prs'!J93</f>
        <v>0.94345850480109761</v>
      </c>
      <c r="K8" s="41">
        <f>'Letaba_1 prs'!K93</f>
        <v>0.98640979689366715</v>
      </c>
      <c r="L8" s="41">
        <f>'Letaba_1 prs'!L93</f>
        <v>5.3099694676755613E-2</v>
      </c>
      <c r="M8" s="41">
        <f>'Letaba_1 prs'!M93</f>
        <v>4.6124828532235942E-2</v>
      </c>
    </row>
    <row r="29" spans="1:4" x14ac:dyDescent="0.25">
      <c r="A29" t="s">
        <v>31</v>
      </c>
    </row>
    <row r="30" spans="1:4" x14ac:dyDescent="0.25">
      <c r="A30" t="s">
        <v>42</v>
      </c>
    </row>
    <row r="31" spans="1:4" x14ac:dyDescent="0.25">
      <c r="A31" s="10" t="s">
        <v>20</v>
      </c>
      <c r="B31" s="16" t="s">
        <v>29</v>
      </c>
      <c r="C31" s="16" t="s">
        <v>60</v>
      </c>
      <c r="D31" s="16" t="s">
        <v>27</v>
      </c>
    </row>
    <row r="32" spans="1:4" x14ac:dyDescent="0.25">
      <c r="A32" s="12">
        <v>0.1</v>
      </c>
      <c r="B32" s="41">
        <f>'Letaba_1 nat'!B100</f>
        <v>8.4010117980884118</v>
      </c>
      <c r="C32" s="41">
        <f>'Letaba_1 prs'!B100</f>
        <v>1.0113687275985663</v>
      </c>
      <c r="D32" s="41">
        <f>'Letaba_1 BF'!B99</f>
        <v>6.3153001792114685</v>
      </c>
    </row>
    <row r="33" spans="1:4" x14ac:dyDescent="0.25">
      <c r="A33" s="12">
        <v>1</v>
      </c>
      <c r="B33" s="41">
        <f>'Letaba_1 nat'!B101</f>
        <v>7.6324298088410982</v>
      </c>
      <c r="C33" s="41">
        <f>'Letaba_1 prs'!B101</f>
        <v>0.90669802867383509</v>
      </c>
      <c r="D33" s="41">
        <f>'Letaba_1 BF'!B100</f>
        <v>6.1973566308243706</v>
      </c>
    </row>
    <row r="34" spans="1:4" x14ac:dyDescent="0.25">
      <c r="A34" s="12">
        <v>5</v>
      </c>
      <c r="B34" s="41">
        <f>'Letaba_1 nat'!B102</f>
        <v>6.4618802270011937</v>
      </c>
      <c r="C34" s="41">
        <f>'Letaba_1 prs'!B102</f>
        <v>0.43888142174432432</v>
      </c>
      <c r="D34" s="41">
        <f>'Letaba_1 BF'!B101</f>
        <v>5.4259886499402619</v>
      </c>
    </row>
    <row r="35" spans="1:4" x14ac:dyDescent="0.25">
      <c r="A35" s="12">
        <v>10</v>
      </c>
      <c r="B35" s="41">
        <f>'Letaba_1 nat'!B103</f>
        <v>6.1350059737156508</v>
      </c>
      <c r="C35" s="41">
        <f>'Letaba_1 prs'!B103</f>
        <v>8.4005376344086488E-2</v>
      </c>
      <c r="D35" s="41">
        <f>'Letaba_1 BF'!B102</f>
        <v>5.1994160812425321</v>
      </c>
    </row>
    <row r="36" spans="1:4" x14ac:dyDescent="0.25">
      <c r="A36" s="12">
        <v>15</v>
      </c>
      <c r="B36" s="41">
        <f>'Letaba_1 nat'!B104</f>
        <v>5.2964456391875743</v>
      </c>
      <c r="C36" s="41">
        <f>'Letaba_1 prs'!B104</f>
        <v>6.5897550776583019E-2</v>
      </c>
      <c r="D36" s="41">
        <f>'Letaba_1 BF'!B103</f>
        <v>4.7968597172441267</v>
      </c>
    </row>
    <row r="37" spans="1:4" x14ac:dyDescent="0.25">
      <c r="A37" s="12">
        <v>20</v>
      </c>
      <c r="B37" s="41">
        <f>'Letaba_1 nat'!B105</f>
        <v>4.9649044205495807</v>
      </c>
      <c r="C37" s="41">
        <f>'Letaba_1 prs'!B105</f>
        <v>6.347072879330945E-2</v>
      </c>
      <c r="D37" s="41">
        <f>'Letaba_1 BF'!B104</f>
        <v>4.6722700119474316</v>
      </c>
    </row>
    <row r="38" spans="1:4" x14ac:dyDescent="0.25">
      <c r="A38" s="12">
        <v>30</v>
      </c>
      <c r="B38" s="41">
        <f>'Letaba_1 nat'!B106</f>
        <v>4.5896804062126639</v>
      </c>
      <c r="C38" s="41">
        <f>'Letaba_1 prs'!B106</f>
        <v>5.2270011947431305E-2</v>
      </c>
      <c r="D38" s="41">
        <f>'Letaba_1 BF'!B105</f>
        <v>4.2749402628434883</v>
      </c>
    </row>
    <row r="39" spans="1:4" x14ac:dyDescent="0.25">
      <c r="A39" s="12">
        <v>40</v>
      </c>
      <c r="B39" s="41">
        <f>'Letaba_1 nat'!B107</f>
        <v>4.2144563918757463</v>
      </c>
      <c r="C39" s="41">
        <f>'Letaba_1 prs'!B107</f>
        <v>4.4802867383512544E-2</v>
      </c>
      <c r="D39" s="41">
        <f>'Letaba_1 BF'!B106</f>
        <v>3.7933094384707284</v>
      </c>
    </row>
    <row r="40" spans="1:4" x14ac:dyDescent="0.25">
      <c r="A40" s="12">
        <v>50</v>
      </c>
      <c r="B40" s="41">
        <f>'Letaba_1 nat'!B108</f>
        <v>3.7503733572281961</v>
      </c>
      <c r="C40" s="41">
        <f>'Letaba_1 prs'!B108</f>
        <v>4.1069295101553167E-2</v>
      </c>
      <c r="D40" s="41">
        <f>'Letaba_1 BF'!B107</f>
        <v>3.5730286738351253</v>
      </c>
    </row>
    <row r="41" spans="1:4" x14ac:dyDescent="0.25">
      <c r="A41" s="12">
        <v>60</v>
      </c>
      <c r="B41" s="41">
        <f>'Letaba_1 nat'!B109</f>
        <v>3.4109916367980881</v>
      </c>
      <c r="C41" s="41">
        <f>'Letaba_1 prs'!B109</f>
        <v>3.733572281959379E-2</v>
      </c>
      <c r="D41" s="41">
        <f>'Letaba_1 BF'!B108</f>
        <v>3.1727273994424525</v>
      </c>
    </row>
    <row r="42" spans="1:4" x14ac:dyDescent="0.25">
      <c r="A42" s="12">
        <v>70</v>
      </c>
      <c r="B42" s="41">
        <f>'Letaba_1 nat'!B110</f>
        <v>2.8923984468339308</v>
      </c>
      <c r="C42" s="41">
        <f>'Letaba_1 prs'!B110</f>
        <v>3.3602150537634413E-2</v>
      </c>
      <c r="D42" s="41">
        <f>'Letaba_1 BF'!B109</f>
        <v>2.8636499402628433</v>
      </c>
    </row>
    <row r="43" spans="1:4" x14ac:dyDescent="0.25">
      <c r="A43" s="12">
        <v>80</v>
      </c>
      <c r="B43" s="41">
        <f>'Letaba_1 nat'!B111</f>
        <v>2.6067801672640383</v>
      </c>
      <c r="C43" s="41">
        <f>'Letaba_1 prs'!B111</f>
        <v>2.986857825567503E-2</v>
      </c>
      <c r="D43" s="41">
        <f>'Letaba_1 BF'!B110</f>
        <v>2.5948327359617682</v>
      </c>
    </row>
    <row r="44" spans="1:4" x14ac:dyDescent="0.25">
      <c r="A44" s="12">
        <v>85</v>
      </c>
      <c r="B44" s="41">
        <f>'Letaba_1 nat'!B112</f>
        <v>2.4419429510155313</v>
      </c>
      <c r="C44" s="41">
        <f>'Letaba_1 prs'!B112</f>
        <v>2.7441756272401432E-2</v>
      </c>
      <c r="D44" s="41">
        <f>'Letaba_1 BF'!B111</f>
        <v>2.3556300278773392</v>
      </c>
    </row>
    <row r="45" spans="1:4" x14ac:dyDescent="0.25">
      <c r="A45" s="12">
        <v>90</v>
      </c>
      <c r="B45" s="41">
        <f>'Letaba_1 nat'!B113</f>
        <v>2.2871863799283152</v>
      </c>
      <c r="C45" s="41">
        <f>'Letaba_1 prs'!B113</f>
        <v>2.6135005973715653E-2</v>
      </c>
      <c r="D45" s="41">
        <f>'Letaba_1 BF'!B112</f>
        <v>2.1953405017921148</v>
      </c>
    </row>
    <row r="46" spans="1:4" x14ac:dyDescent="0.25">
      <c r="A46" s="12">
        <v>95</v>
      </c>
      <c r="B46" s="41">
        <f>'Letaba_1 nat'!B114</f>
        <v>2.0054883512544803</v>
      </c>
      <c r="C46" s="41">
        <f>'Letaba_1 prs'!B114</f>
        <v>2.2401433691756272E-2</v>
      </c>
      <c r="D46" s="41">
        <f>'Letaba_1 BF'!B113</f>
        <v>1.8928016726403822</v>
      </c>
    </row>
    <row r="47" spans="1:4" x14ac:dyDescent="0.25">
      <c r="A47" s="12">
        <v>99</v>
      </c>
      <c r="B47" s="41">
        <f>'Letaba_1 nat'!B115</f>
        <v>1.5735140382317798</v>
      </c>
      <c r="C47" s="41">
        <f>'Letaba_1 prs'!B115</f>
        <v>1.7435782556750302E-2</v>
      </c>
      <c r="D47" s="41">
        <f>'Letaba_1 BF'!B114</f>
        <v>1.5471729988052567</v>
      </c>
    </row>
    <row r="48" spans="1:4" x14ac:dyDescent="0.25">
      <c r="A48" s="12">
        <v>99.9</v>
      </c>
      <c r="B48" s="41">
        <f>'Letaba_1 nat'!B116</f>
        <v>1.2595019414575865</v>
      </c>
      <c r="C48" s="41">
        <f>'Letaba_1 prs'!B116</f>
        <v>8.4640083632019116E-3</v>
      </c>
      <c r="D48" s="41">
        <f>'Letaba_1 BF'!B115</f>
        <v>1.2568678375149342</v>
      </c>
    </row>
    <row r="50" spans="1:4" x14ac:dyDescent="0.25">
      <c r="A50" t="s">
        <v>32</v>
      </c>
    </row>
    <row r="51" spans="1:4" x14ac:dyDescent="0.25">
      <c r="A51" s="10" t="s">
        <v>20</v>
      </c>
      <c r="B51" s="16" t="s">
        <v>29</v>
      </c>
      <c r="C51" s="16" t="s">
        <v>60</v>
      </c>
      <c r="D51" s="16" t="s">
        <v>27</v>
      </c>
    </row>
    <row r="52" spans="1:4" x14ac:dyDescent="0.25">
      <c r="A52" s="12">
        <v>0.1</v>
      </c>
      <c r="B52" s="41">
        <f>'Letaba_1 nat'!F100</f>
        <v>593.34200262209151</v>
      </c>
      <c r="C52" s="41">
        <f>'Letaba_1 prs'!F100</f>
        <v>492.4056415929208</v>
      </c>
      <c r="D52" s="41">
        <f>'Letaba_1 BF'!F99</f>
        <v>87.532076152992175</v>
      </c>
    </row>
    <row r="53" spans="1:4" x14ac:dyDescent="0.25">
      <c r="A53" s="12">
        <v>1</v>
      </c>
      <c r="B53" s="41">
        <f>'Letaba_1 nat'!F101</f>
        <v>340.79465748934757</v>
      </c>
      <c r="C53" s="41">
        <f>'Letaba_1 prs'!F101</f>
        <v>192.19800884955728</v>
      </c>
      <c r="D53" s="41">
        <f>'Letaba_1 BF'!F100</f>
        <v>52.728780480201891</v>
      </c>
    </row>
    <row r="54" spans="1:4" x14ac:dyDescent="0.25">
      <c r="A54" s="12">
        <v>5</v>
      </c>
      <c r="B54" s="41">
        <f>'Letaba_1 nat'!F102</f>
        <v>143.65228613569317</v>
      </c>
      <c r="C54" s="41">
        <f>'Letaba_1 prs'!F102</f>
        <v>112.35373647984265</v>
      </c>
      <c r="D54" s="41">
        <f>'Letaba_1 BF'!F101</f>
        <v>28.211390249702575</v>
      </c>
    </row>
    <row r="55" spans="1:4" x14ac:dyDescent="0.25">
      <c r="A55" s="12">
        <v>10</v>
      </c>
      <c r="B55" s="41">
        <f>'Letaba_1 nat'!F103</f>
        <v>110.89192068174376</v>
      </c>
      <c r="C55" s="41">
        <f>'Letaba_1 prs'!F103</f>
        <v>74.067928548017093</v>
      </c>
      <c r="D55" s="41">
        <f>'Letaba_1 BF'!F102</f>
        <v>22.838499945641544</v>
      </c>
    </row>
    <row r="56" spans="1:4" x14ac:dyDescent="0.25">
      <c r="A56" s="12">
        <v>15</v>
      </c>
      <c r="B56" s="41">
        <f>'Letaba_1 nat'!F104</f>
        <v>84.543797115699604</v>
      </c>
      <c r="C56" s="41">
        <f>'Letaba_1 prs'!F104</f>
        <v>44.510406424123182</v>
      </c>
      <c r="D56" s="41">
        <f>'Letaba_1 BF'!F103</f>
        <v>15.58787866988952</v>
      </c>
    </row>
    <row r="57" spans="1:4" x14ac:dyDescent="0.25">
      <c r="A57" s="12">
        <v>20</v>
      </c>
      <c r="B57" s="41">
        <f>'Letaba_1 nat'!F105</f>
        <v>55.756309406751889</v>
      </c>
      <c r="C57" s="41">
        <f>'Letaba_1 prs'!F105</f>
        <v>36.631432317273024</v>
      </c>
      <c r="D57" s="41">
        <f>'Letaba_1 BF'!F104</f>
        <v>12.928261469696963</v>
      </c>
    </row>
    <row r="58" spans="1:4" x14ac:dyDescent="0.25">
      <c r="A58" s="12">
        <v>30</v>
      </c>
      <c r="B58" s="41">
        <f>'Letaba_1 nat'!F106</f>
        <v>36.151671583087499</v>
      </c>
      <c r="C58" s="41">
        <f>'Letaba_1 prs'!F106</f>
        <v>12.007128810226153</v>
      </c>
      <c r="D58" s="41">
        <f>'Letaba_1 BF'!F105</f>
        <v>8.7894329284428778</v>
      </c>
    </row>
    <row r="59" spans="1:4" x14ac:dyDescent="0.25">
      <c r="A59" s="12">
        <v>40</v>
      </c>
      <c r="B59" s="41">
        <f>'Letaba_1 nat'!F107</f>
        <v>22.595870206489671</v>
      </c>
      <c r="C59" s="41">
        <f>'Letaba_1 prs'!F107</f>
        <v>5.9111766633890506</v>
      </c>
      <c r="D59" s="41">
        <f>'Letaba_1 BF'!F106</f>
        <v>7.2581162394431242</v>
      </c>
    </row>
    <row r="60" spans="1:4" x14ac:dyDescent="0.25">
      <c r="A60" s="12">
        <v>50</v>
      </c>
      <c r="B60" s="41">
        <f>'Letaba_1 nat'!F108</f>
        <v>17.158308751229104</v>
      </c>
      <c r="C60" s="41">
        <f>'Letaba_1 prs'!F108</f>
        <v>4.2076368403802036</v>
      </c>
      <c r="D60" s="41">
        <f>'Letaba_1 BF'!F107</f>
        <v>6.2066788519803548</v>
      </c>
    </row>
    <row r="61" spans="1:4" x14ac:dyDescent="0.25">
      <c r="A61" s="12">
        <v>60</v>
      </c>
      <c r="B61" s="41">
        <f>'Letaba_1 nat'!F109</f>
        <v>12.920353982300886</v>
      </c>
      <c r="C61" s="41">
        <f>'Letaba_1 prs'!F109</f>
        <v>2.5286791215994757</v>
      </c>
      <c r="D61" s="41">
        <f>'Letaba_1 BF'!F108</f>
        <v>5.6770407865718475</v>
      </c>
    </row>
    <row r="62" spans="1:4" x14ac:dyDescent="0.25">
      <c r="A62" s="12">
        <v>70</v>
      </c>
      <c r="B62" s="41">
        <f>'Letaba_1 nat'!F110</f>
        <v>9.9299410029498532</v>
      </c>
      <c r="C62" s="41">
        <f>'Letaba_1 prs'!F110</f>
        <v>1.5658800393313668</v>
      </c>
      <c r="D62" s="41">
        <f>'Letaba_1 BF'!F109</f>
        <v>4.9169238716031343</v>
      </c>
    </row>
    <row r="63" spans="1:4" x14ac:dyDescent="0.25">
      <c r="A63" s="12">
        <v>80</v>
      </c>
      <c r="B63" s="41">
        <f>'Letaba_1 nat'!F111</f>
        <v>7.7908882333661094</v>
      </c>
      <c r="C63" s="41">
        <f>'Letaba_1 prs'!F111</f>
        <v>0.38511963290724344</v>
      </c>
      <c r="D63" s="41">
        <f>'Letaba_1 BF'!F110</f>
        <v>4.6397661634176854</v>
      </c>
    </row>
    <row r="64" spans="1:4" x14ac:dyDescent="0.25">
      <c r="A64" s="12">
        <v>85</v>
      </c>
      <c r="B64" s="41">
        <f>'Letaba_1 nat'!F112</f>
        <v>7.3055965257292685</v>
      </c>
      <c r="C64" s="41">
        <f>'Letaba_1 prs'!F112</f>
        <v>0.2025975090134382</v>
      </c>
      <c r="D64" s="41">
        <f>'Letaba_1 BF'!F111</f>
        <v>3.8797694612010449</v>
      </c>
    </row>
    <row r="65" spans="1:4" x14ac:dyDescent="0.25">
      <c r="A65" s="12">
        <v>90</v>
      </c>
      <c r="B65" s="41">
        <f>'Letaba_1 nat'!F113</f>
        <v>6.4859882005899703</v>
      </c>
      <c r="C65" s="41">
        <f>'Letaba_1 prs'!F113</f>
        <v>6.1455260570304822E-2</v>
      </c>
      <c r="D65" s="41">
        <f>'Letaba_1 BF'!F112</f>
        <v>3.5521905533941309</v>
      </c>
    </row>
    <row r="66" spans="1:4" x14ac:dyDescent="0.25">
      <c r="A66" s="12">
        <v>95</v>
      </c>
      <c r="B66" s="41">
        <f>'Letaba_1 nat'!F114</f>
        <v>4.6097590953785641</v>
      </c>
      <c r="C66" s="41">
        <f>'Letaba_1 prs'!F114</f>
        <v>3.4619796787938382E-2</v>
      </c>
      <c r="D66" s="41">
        <f>'Letaba_1 BF'!F113</f>
        <v>3.2436725755571216</v>
      </c>
    </row>
    <row r="67" spans="1:4" x14ac:dyDescent="0.25">
      <c r="A67" s="12">
        <v>99</v>
      </c>
      <c r="B67" s="41">
        <f>'Letaba_1 nat'!F115</f>
        <v>3.4282202556538839</v>
      </c>
      <c r="C67" s="41">
        <f>'Letaba_1 prs'!F115</f>
        <v>2.8228449688626679E-2</v>
      </c>
      <c r="D67" s="41">
        <f>'Letaba_1 BF'!F114</f>
        <v>2.3062902471902813</v>
      </c>
    </row>
    <row r="68" spans="1:4" x14ac:dyDescent="0.25">
      <c r="A68" s="12">
        <v>99.9</v>
      </c>
      <c r="B68" s="41">
        <f>'Letaba_1 nat'!F116</f>
        <v>3.1525565388397245</v>
      </c>
      <c r="C68" s="41">
        <f>'Letaba_1 prs'!F116</f>
        <v>2.4946738774172403E-2</v>
      </c>
      <c r="D68" s="41">
        <f>'Letaba_1 BF'!F115</f>
        <v>2.2898247961515152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B146"/>
  <sheetViews>
    <sheetView tabSelected="1" topLeftCell="J1" zoomScaleNormal="100" workbookViewId="0">
      <selection activeCell="O3" sqref="O3:AA93"/>
    </sheetView>
  </sheetViews>
  <sheetFormatPr defaultRowHeight="12.75" x14ac:dyDescent="0.2"/>
  <cols>
    <col min="1" max="1" width="12" style="4" customWidth="1"/>
    <col min="2" max="256" width="9.140625" style="4"/>
    <col min="257" max="257" width="10.28515625" style="4" customWidth="1"/>
    <col min="258" max="512" width="9.140625" style="4"/>
    <col min="513" max="513" width="10.28515625" style="4" customWidth="1"/>
    <col min="514" max="768" width="9.140625" style="4"/>
    <col min="769" max="769" width="10.28515625" style="4" customWidth="1"/>
    <col min="770" max="1024" width="9.140625" style="4"/>
    <col min="1025" max="1025" width="10.28515625" style="4" customWidth="1"/>
    <col min="1026" max="1280" width="9.140625" style="4"/>
    <col min="1281" max="1281" width="10.28515625" style="4" customWidth="1"/>
    <col min="1282" max="1536" width="9.140625" style="4"/>
    <col min="1537" max="1537" width="10.28515625" style="4" customWidth="1"/>
    <col min="1538" max="1792" width="9.140625" style="4"/>
    <col min="1793" max="1793" width="10.28515625" style="4" customWidth="1"/>
    <col min="1794" max="2048" width="9.140625" style="4"/>
    <col min="2049" max="2049" width="10.28515625" style="4" customWidth="1"/>
    <col min="2050" max="2304" width="9.140625" style="4"/>
    <col min="2305" max="2305" width="10.28515625" style="4" customWidth="1"/>
    <col min="2306" max="2560" width="9.140625" style="4"/>
    <col min="2561" max="2561" width="10.28515625" style="4" customWidth="1"/>
    <col min="2562" max="2816" width="9.140625" style="4"/>
    <col min="2817" max="2817" width="10.28515625" style="4" customWidth="1"/>
    <col min="2818" max="3072" width="9.140625" style="4"/>
    <col min="3073" max="3073" width="10.28515625" style="4" customWidth="1"/>
    <col min="3074" max="3328" width="9.140625" style="4"/>
    <col min="3329" max="3329" width="10.28515625" style="4" customWidth="1"/>
    <col min="3330" max="3584" width="9.140625" style="4"/>
    <col min="3585" max="3585" width="10.28515625" style="4" customWidth="1"/>
    <col min="3586" max="3840" width="9.140625" style="4"/>
    <col min="3841" max="3841" width="10.28515625" style="4" customWidth="1"/>
    <col min="3842" max="4096" width="9.140625" style="4"/>
    <col min="4097" max="4097" width="10.28515625" style="4" customWidth="1"/>
    <col min="4098" max="4352" width="9.140625" style="4"/>
    <col min="4353" max="4353" width="10.28515625" style="4" customWidth="1"/>
    <col min="4354" max="4608" width="9.140625" style="4"/>
    <col min="4609" max="4609" width="10.28515625" style="4" customWidth="1"/>
    <col min="4610" max="4864" width="9.140625" style="4"/>
    <col min="4865" max="4865" width="10.28515625" style="4" customWidth="1"/>
    <col min="4866" max="5120" width="9.140625" style="4"/>
    <col min="5121" max="5121" width="10.28515625" style="4" customWidth="1"/>
    <col min="5122" max="5376" width="9.140625" style="4"/>
    <col min="5377" max="5377" width="10.28515625" style="4" customWidth="1"/>
    <col min="5378" max="5632" width="9.140625" style="4"/>
    <col min="5633" max="5633" width="10.28515625" style="4" customWidth="1"/>
    <col min="5634" max="5888" width="9.140625" style="4"/>
    <col min="5889" max="5889" width="10.28515625" style="4" customWidth="1"/>
    <col min="5890" max="6144" width="9.140625" style="4"/>
    <col min="6145" max="6145" width="10.28515625" style="4" customWidth="1"/>
    <col min="6146" max="6400" width="9.140625" style="4"/>
    <col min="6401" max="6401" width="10.28515625" style="4" customWidth="1"/>
    <col min="6402" max="6656" width="9.140625" style="4"/>
    <col min="6657" max="6657" width="10.28515625" style="4" customWidth="1"/>
    <col min="6658" max="6912" width="9.140625" style="4"/>
    <col min="6913" max="6913" width="10.28515625" style="4" customWidth="1"/>
    <col min="6914" max="7168" width="9.140625" style="4"/>
    <col min="7169" max="7169" width="10.28515625" style="4" customWidth="1"/>
    <col min="7170" max="7424" width="9.140625" style="4"/>
    <col min="7425" max="7425" width="10.28515625" style="4" customWidth="1"/>
    <col min="7426" max="7680" width="9.140625" style="4"/>
    <col min="7681" max="7681" width="10.28515625" style="4" customWidth="1"/>
    <col min="7682" max="7936" width="9.140625" style="4"/>
    <col min="7937" max="7937" width="10.28515625" style="4" customWidth="1"/>
    <col min="7938" max="8192" width="9.140625" style="4"/>
    <col min="8193" max="8193" width="10.28515625" style="4" customWidth="1"/>
    <col min="8194" max="8448" width="9.140625" style="4"/>
    <col min="8449" max="8449" width="10.28515625" style="4" customWidth="1"/>
    <col min="8450" max="8704" width="9.140625" style="4"/>
    <col min="8705" max="8705" width="10.28515625" style="4" customWidth="1"/>
    <col min="8706" max="8960" width="9.140625" style="4"/>
    <col min="8961" max="8961" width="10.28515625" style="4" customWidth="1"/>
    <col min="8962" max="9216" width="9.140625" style="4"/>
    <col min="9217" max="9217" width="10.28515625" style="4" customWidth="1"/>
    <col min="9218" max="9472" width="9.140625" style="4"/>
    <col min="9473" max="9473" width="10.28515625" style="4" customWidth="1"/>
    <col min="9474" max="9728" width="9.140625" style="4"/>
    <col min="9729" max="9729" width="10.28515625" style="4" customWidth="1"/>
    <col min="9730" max="9984" width="9.140625" style="4"/>
    <col min="9985" max="9985" width="10.28515625" style="4" customWidth="1"/>
    <col min="9986" max="10240" width="9.140625" style="4"/>
    <col min="10241" max="10241" width="10.28515625" style="4" customWidth="1"/>
    <col min="10242" max="10496" width="9.140625" style="4"/>
    <col min="10497" max="10497" width="10.28515625" style="4" customWidth="1"/>
    <col min="10498" max="10752" width="9.140625" style="4"/>
    <col min="10753" max="10753" width="10.28515625" style="4" customWidth="1"/>
    <col min="10754" max="11008" width="9.140625" style="4"/>
    <col min="11009" max="11009" width="10.28515625" style="4" customWidth="1"/>
    <col min="11010" max="11264" width="9.140625" style="4"/>
    <col min="11265" max="11265" width="10.28515625" style="4" customWidth="1"/>
    <col min="11266" max="11520" width="9.140625" style="4"/>
    <col min="11521" max="11521" width="10.28515625" style="4" customWidth="1"/>
    <col min="11522" max="11776" width="9.140625" style="4"/>
    <col min="11777" max="11777" width="10.28515625" style="4" customWidth="1"/>
    <col min="11778" max="12032" width="9.140625" style="4"/>
    <col min="12033" max="12033" width="10.28515625" style="4" customWidth="1"/>
    <col min="12034" max="12288" width="9.140625" style="4"/>
    <col min="12289" max="12289" width="10.28515625" style="4" customWidth="1"/>
    <col min="12290" max="12544" width="9.140625" style="4"/>
    <col min="12545" max="12545" width="10.28515625" style="4" customWidth="1"/>
    <col min="12546" max="12800" width="9.140625" style="4"/>
    <col min="12801" max="12801" width="10.28515625" style="4" customWidth="1"/>
    <col min="12802" max="13056" width="9.140625" style="4"/>
    <col min="13057" max="13057" width="10.28515625" style="4" customWidth="1"/>
    <col min="13058" max="13312" width="9.140625" style="4"/>
    <col min="13313" max="13313" width="10.28515625" style="4" customWidth="1"/>
    <col min="13314" max="13568" width="9.140625" style="4"/>
    <col min="13569" max="13569" width="10.28515625" style="4" customWidth="1"/>
    <col min="13570" max="13824" width="9.140625" style="4"/>
    <col min="13825" max="13825" width="10.28515625" style="4" customWidth="1"/>
    <col min="13826" max="14080" width="9.140625" style="4"/>
    <col min="14081" max="14081" width="10.28515625" style="4" customWidth="1"/>
    <col min="14082" max="14336" width="9.140625" style="4"/>
    <col min="14337" max="14337" width="10.28515625" style="4" customWidth="1"/>
    <col min="14338" max="14592" width="9.140625" style="4"/>
    <col min="14593" max="14593" width="10.28515625" style="4" customWidth="1"/>
    <col min="14594" max="14848" width="9.140625" style="4"/>
    <col min="14849" max="14849" width="10.28515625" style="4" customWidth="1"/>
    <col min="14850" max="15104" width="9.140625" style="4"/>
    <col min="15105" max="15105" width="10.28515625" style="4" customWidth="1"/>
    <col min="15106" max="15360" width="9.140625" style="4"/>
    <col min="15361" max="15361" width="10.28515625" style="4" customWidth="1"/>
    <col min="15362" max="15616" width="9.140625" style="4"/>
    <col min="15617" max="15617" width="10.28515625" style="4" customWidth="1"/>
    <col min="15618" max="15872" width="9.140625" style="4"/>
    <col min="15873" max="15873" width="10.28515625" style="4" customWidth="1"/>
    <col min="15874" max="16128" width="9.140625" style="4"/>
    <col min="16129" max="16129" width="10.28515625" style="4" customWidth="1"/>
    <col min="16130" max="16384" width="9.140625" style="4"/>
  </cols>
  <sheetData>
    <row r="1" spans="1:28" x14ac:dyDescent="0.2">
      <c r="A1" s="3" t="s">
        <v>50</v>
      </c>
    </row>
    <row r="2" spans="1:28" x14ac:dyDescent="0.2">
      <c r="A2" s="5" t="s">
        <v>4</v>
      </c>
      <c r="B2" s="6" t="s">
        <v>5</v>
      </c>
      <c r="C2" s="6" t="s">
        <v>6</v>
      </c>
      <c r="D2" s="6" t="s">
        <v>7</v>
      </c>
      <c r="E2" s="6" t="s">
        <v>8</v>
      </c>
      <c r="F2" s="6" t="s">
        <v>9</v>
      </c>
      <c r="G2" s="7" t="s">
        <v>10</v>
      </c>
      <c r="H2" s="7" t="s">
        <v>11</v>
      </c>
      <c r="I2" s="7" t="s">
        <v>12</v>
      </c>
      <c r="J2" s="7" t="s">
        <v>13</v>
      </c>
      <c r="K2" s="7" t="s">
        <v>14</v>
      </c>
      <c r="L2" s="7" t="s">
        <v>15</v>
      </c>
      <c r="M2" s="7" t="s">
        <v>16</v>
      </c>
      <c r="O2" s="5" t="s">
        <v>17</v>
      </c>
      <c r="AB2" s="4" t="s">
        <v>29</v>
      </c>
    </row>
    <row r="3" spans="1:28" ht="15.6" customHeight="1" x14ac:dyDescent="0.25">
      <c r="A3" s="4">
        <v>1920</v>
      </c>
      <c r="B3" s="8">
        <f>P3/0.024/3.6/31</f>
        <v>13.112305854241338</v>
      </c>
      <c r="C3" s="8">
        <f>Q3/0.024/3.6/30</f>
        <v>13.398919753086419</v>
      </c>
      <c r="D3" s="8">
        <f>R3/0.024/3.6/31</f>
        <v>11.857825567502985</v>
      </c>
      <c r="E3" s="8">
        <f>S3/0.024/3.6/31</f>
        <v>12.499999999999998</v>
      </c>
      <c r="F3" s="8">
        <f>T3/0.024/3.6/28.25</f>
        <v>24.512454932808915</v>
      </c>
      <c r="G3" s="8">
        <f>U3/0.024/3.6/31</f>
        <v>138.90382317801675</v>
      </c>
      <c r="H3" s="8">
        <f>V3/0.024/3.6/30</f>
        <v>62.824074074074069</v>
      </c>
      <c r="I3" s="8">
        <f>W3/0.024/3.6/31</f>
        <v>17.215501792114694</v>
      </c>
      <c r="J3" s="8">
        <f>X3/0.024/3.6/30</f>
        <v>14.371141975308641</v>
      </c>
      <c r="K3" s="8">
        <f>Y3/0.024/3.6/31</f>
        <v>11.491935483870968</v>
      </c>
      <c r="L3" s="8">
        <f>Z3/0.024/3.6/31</f>
        <v>9.8566308243727594</v>
      </c>
      <c r="M3" s="8">
        <f>AA3/0.024/3.6/30</f>
        <v>8.8773148148148149</v>
      </c>
      <c r="O3" s="4">
        <v>1920</v>
      </c>
      <c r="P3" s="15">
        <v>35.119999999999997</v>
      </c>
      <c r="Q3" s="15">
        <v>34.729999999999997</v>
      </c>
      <c r="R3" s="15">
        <v>31.76</v>
      </c>
      <c r="S3" s="15">
        <v>33.479999999999997</v>
      </c>
      <c r="T3" s="15">
        <v>59.83</v>
      </c>
      <c r="U3" s="15">
        <v>372.04</v>
      </c>
      <c r="V3" s="15">
        <v>162.84</v>
      </c>
      <c r="W3" s="15">
        <v>46.11</v>
      </c>
      <c r="X3" s="15">
        <v>37.25</v>
      </c>
      <c r="Y3" s="15">
        <v>30.78</v>
      </c>
      <c r="Z3" s="15">
        <v>26.4</v>
      </c>
      <c r="AA3" s="15">
        <v>23.01</v>
      </c>
      <c r="AB3" s="9">
        <f>SUM(P3:AA3)</f>
        <v>893.35</v>
      </c>
    </row>
    <row r="4" spans="1:28" ht="15" x14ac:dyDescent="0.25">
      <c r="A4" s="4">
        <v>1921</v>
      </c>
      <c r="B4" s="8">
        <f t="shared" ref="B4:B67" si="0">P4/0.024/3.6/31</f>
        <v>8.5760155316606923</v>
      </c>
      <c r="C4" s="8">
        <f t="shared" ref="C4:C67" si="1">Q4/0.024/3.6/30</f>
        <v>25.48225308641975</v>
      </c>
      <c r="D4" s="8">
        <f t="shared" ref="D4:E67" si="2">R4/0.024/3.6/31</f>
        <v>22.11021505376344</v>
      </c>
      <c r="E4" s="8">
        <f t="shared" si="2"/>
        <v>12.914426523297491</v>
      </c>
      <c r="F4" s="8">
        <f t="shared" ref="F4:F67" si="3">T4/0.024/3.6/28.25</f>
        <v>11.160275319567354</v>
      </c>
      <c r="G4" s="8">
        <f t="shared" ref="G4:G67" si="4">U4/0.024/3.6/31</f>
        <v>10.887096774193548</v>
      </c>
      <c r="H4" s="8">
        <f t="shared" ref="H4:H67" si="5">V4/0.024/3.6/30</f>
        <v>10.729166666666666</v>
      </c>
      <c r="I4" s="8">
        <f t="shared" ref="I4:I67" si="6">W4/0.024/3.6/31</f>
        <v>8.7850955794504184</v>
      </c>
      <c r="J4" s="8">
        <f t="shared" ref="J4:J67" si="7">X4/0.024/3.6/30</f>
        <v>7.6774691358024683</v>
      </c>
      <c r="K4" s="8">
        <f t="shared" ref="K4:L67" si="8">Y4/0.024/3.6/31</f>
        <v>6.3918757467144562</v>
      </c>
      <c r="L4" s="8">
        <f t="shared" si="8"/>
        <v>5.9699820788530458</v>
      </c>
      <c r="M4" s="8">
        <f t="shared" ref="M4:M67" si="9">AA4/0.024/3.6/30</f>
        <v>5.6867283950617287</v>
      </c>
      <c r="O4" s="4">
        <v>1921</v>
      </c>
      <c r="P4" s="15">
        <v>22.97</v>
      </c>
      <c r="Q4" s="15">
        <v>66.05</v>
      </c>
      <c r="R4" s="15">
        <v>59.22</v>
      </c>
      <c r="S4" s="15">
        <v>34.590000000000003</v>
      </c>
      <c r="T4" s="15">
        <v>27.24</v>
      </c>
      <c r="U4" s="15">
        <v>29.16</v>
      </c>
      <c r="V4" s="15">
        <v>27.81</v>
      </c>
      <c r="W4" s="15">
        <v>23.53</v>
      </c>
      <c r="X4" s="15">
        <v>19.899999999999999</v>
      </c>
      <c r="Y4" s="15">
        <v>17.12</v>
      </c>
      <c r="Z4" s="15">
        <v>15.99</v>
      </c>
      <c r="AA4" s="15">
        <v>14.74</v>
      </c>
      <c r="AB4" s="9">
        <f t="shared" ref="AB4:AB67" si="10">SUM(P4:AA4)</f>
        <v>358.32000000000005</v>
      </c>
    </row>
    <row r="5" spans="1:28" ht="15" x14ac:dyDescent="0.25">
      <c r="A5" s="4">
        <v>1922</v>
      </c>
      <c r="B5" s="8">
        <f t="shared" si="0"/>
        <v>5.4286140979689357</v>
      </c>
      <c r="C5" s="8">
        <f t="shared" si="1"/>
        <v>6.5084876543209882</v>
      </c>
      <c r="D5" s="8">
        <f t="shared" si="2"/>
        <v>6.5636200716845865</v>
      </c>
      <c r="E5" s="8">
        <f t="shared" si="2"/>
        <v>258.84483273596175</v>
      </c>
      <c r="F5" s="8">
        <f t="shared" si="3"/>
        <v>413.8725008194034</v>
      </c>
      <c r="G5" s="8">
        <f t="shared" si="4"/>
        <v>142.70459976105138</v>
      </c>
      <c r="H5" s="8">
        <f t="shared" si="5"/>
        <v>22.272376543209873</v>
      </c>
      <c r="I5" s="8">
        <f t="shared" si="6"/>
        <v>12.638142174432497</v>
      </c>
      <c r="J5" s="8">
        <f t="shared" si="7"/>
        <v>10.177469135802466</v>
      </c>
      <c r="K5" s="8">
        <f t="shared" si="8"/>
        <v>8.329599761051373</v>
      </c>
      <c r="L5" s="8">
        <f t="shared" si="8"/>
        <v>7.4148745519713266</v>
      </c>
      <c r="M5" s="8">
        <f t="shared" si="9"/>
        <v>6.7554012345679011</v>
      </c>
      <c r="O5" s="4">
        <v>1922</v>
      </c>
      <c r="P5" s="15">
        <v>14.54</v>
      </c>
      <c r="Q5" s="15">
        <v>16.87</v>
      </c>
      <c r="R5" s="15">
        <v>17.579999999999998</v>
      </c>
      <c r="S5" s="15">
        <v>693.29</v>
      </c>
      <c r="T5" s="15">
        <v>1010.18</v>
      </c>
      <c r="U5" s="15">
        <v>382.22</v>
      </c>
      <c r="V5" s="15">
        <v>57.73</v>
      </c>
      <c r="W5" s="15">
        <v>33.85</v>
      </c>
      <c r="X5" s="15">
        <v>26.38</v>
      </c>
      <c r="Y5" s="15">
        <v>22.31</v>
      </c>
      <c r="Z5" s="15">
        <v>19.86</v>
      </c>
      <c r="AA5" s="15">
        <v>17.510000000000002</v>
      </c>
      <c r="AB5" s="9">
        <f t="shared" si="10"/>
        <v>2312.3200000000006</v>
      </c>
    </row>
    <row r="6" spans="1:28" ht="15" x14ac:dyDescent="0.25">
      <c r="A6" s="4">
        <v>1923</v>
      </c>
      <c r="B6" s="8">
        <f t="shared" si="0"/>
        <v>5.6563620071684593</v>
      </c>
      <c r="C6" s="8">
        <f t="shared" si="1"/>
        <v>5.2932098765432096</v>
      </c>
      <c r="D6" s="8">
        <f t="shared" si="2"/>
        <v>10.734020310633214</v>
      </c>
      <c r="E6" s="8">
        <f t="shared" si="2"/>
        <v>9.6251493428912784</v>
      </c>
      <c r="F6" s="8">
        <f t="shared" si="3"/>
        <v>8.6815798098983947</v>
      </c>
      <c r="G6" s="8">
        <f t="shared" si="4"/>
        <v>78.001792114695348</v>
      </c>
      <c r="H6" s="8">
        <f t="shared" si="5"/>
        <v>40.038580246913583</v>
      </c>
      <c r="I6" s="8">
        <f t="shared" si="6"/>
        <v>11.663679808841097</v>
      </c>
      <c r="J6" s="8">
        <f t="shared" si="7"/>
        <v>9.7029320987654319</v>
      </c>
      <c r="K6" s="8">
        <f t="shared" si="8"/>
        <v>7.556750298685782</v>
      </c>
      <c r="L6" s="8">
        <f t="shared" si="8"/>
        <v>6.7652329749103943</v>
      </c>
      <c r="M6" s="8">
        <f t="shared" si="9"/>
        <v>6.5586419753086425</v>
      </c>
      <c r="O6" s="4">
        <v>1923</v>
      </c>
      <c r="P6" s="15">
        <v>15.15</v>
      </c>
      <c r="Q6" s="15">
        <v>13.72</v>
      </c>
      <c r="R6" s="15">
        <v>28.75</v>
      </c>
      <c r="S6" s="15">
        <v>25.78</v>
      </c>
      <c r="T6" s="15">
        <v>21.19</v>
      </c>
      <c r="U6" s="15">
        <v>208.92</v>
      </c>
      <c r="V6" s="15">
        <v>103.78</v>
      </c>
      <c r="W6" s="15">
        <v>31.24</v>
      </c>
      <c r="X6" s="15">
        <v>25.15</v>
      </c>
      <c r="Y6" s="15">
        <v>20.239999999999998</v>
      </c>
      <c r="Z6" s="15">
        <v>18.12</v>
      </c>
      <c r="AA6" s="15">
        <v>17</v>
      </c>
      <c r="AB6" s="9">
        <f t="shared" si="10"/>
        <v>529.04</v>
      </c>
    </row>
    <row r="7" spans="1:28" ht="15" x14ac:dyDescent="0.25">
      <c r="A7" s="4">
        <v>1924</v>
      </c>
      <c r="B7" s="8">
        <f t="shared" si="0"/>
        <v>6.3321385902031064</v>
      </c>
      <c r="C7" s="8">
        <f t="shared" si="1"/>
        <v>11.346450617283951</v>
      </c>
      <c r="D7" s="8">
        <f t="shared" si="2"/>
        <v>14.512395459976105</v>
      </c>
      <c r="E7" s="8">
        <f t="shared" si="2"/>
        <v>59.083781362007166</v>
      </c>
      <c r="F7" s="8">
        <f t="shared" si="3"/>
        <v>59.349393641429039</v>
      </c>
      <c r="G7" s="8">
        <f t="shared" si="4"/>
        <v>423.30869175627237</v>
      </c>
      <c r="H7" s="8">
        <f t="shared" si="5"/>
        <v>195.31635802469134</v>
      </c>
      <c r="I7" s="8">
        <f t="shared" si="6"/>
        <v>19.422043010752688</v>
      </c>
      <c r="J7" s="8">
        <f t="shared" si="7"/>
        <v>13.923611111111111</v>
      </c>
      <c r="K7" s="8">
        <f t="shared" si="8"/>
        <v>10.99537037037037</v>
      </c>
      <c r="L7" s="8">
        <f t="shared" si="8"/>
        <v>9.3525985663082434</v>
      </c>
      <c r="M7" s="8">
        <f t="shared" si="9"/>
        <v>8.8040123456790127</v>
      </c>
      <c r="O7" s="4">
        <v>1924</v>
      </c>
      <c r="P7" s="15">
        <v>16.96</v>
      </c>
      <c r="Q7" s="15">
        <v>29.41</v>
      </c>
      <c r="R7" s="15">
        <v>38.869999999999997</v>
      </c>
      <c r="S7" s="15">
        <v>158.25</v>
      </c>
      <c r="T7" s="15">
        <v>144.86000000000001</v>
      </c>
      <c r="U7" s="15">
        <v>1133.79</v>
      </c>
      <c r="V7" s="15">
        <v>506.26</v>
      </c>
      <c r="W7" s="15">
        <v>52.02</v>
      </c>
      <c r="X7" s="15">
        <v>36.090000000000003</v>
      </c>
      <c r="Y7" s="15">
        <v>29.45</v>
      </c>
      <c r="Z7" s="15">
        <v>25.05</v>
      </c>
      <c r="AA7" s="15">
        <v>22.82</v>
      </c>
      <c r="AB7" s="9">
        <f t="shared" si="10"/>
        <v>2193.8300000000004</v>
      </c>
    </row>
    <row r="8" spans="1:28" ht="15" x14ac:dyDescent="0.25">
      <c r="A8" s="4">
        <v>1925</v>
      </c>
      <c r="B8" s="8">
        <f t="shared" si="0"/>
        <v>7.9637096774193541</v>
      </c>
      <c r="C8" s="8">
        <f t="shared" si="1"/>
        <v>7.6697530864197514</v>
      </c>
      <c r="D8" s="8">
        <f t="shared" si="2"/>
        <v>7.1124551971326166</v>
      </c>
      <c r="E8" s="8">
        <f t="shared" si="2"/>
        <v>11.555406212664275</v>
      </c>
      <c r="F8" s="8">
        <f t="shared" si="3"/>
        <v>22.267289413307115</v>
      </c>
      <c r="G8" s="8">
        <f t="shared" si="4"/>
        <v>13.646206690561527</v>
      </c>
      <c r="H8" s="8">
        <f t="shared" si="5"/>
        <v>11.62037037037037</v>
      </c>
      <c r="I8" s="8">
        <f t="shared" si="6"/>
        <v>9.0576463560334535</v>
      </c>
      <c r="J8" s="8">
        <f t="shared" si="7"/>
        <v>7.6697530864197514</v>
      </c>
      <c r="K8" s="8">
        <f t="shared" si="8"/>
        <v>7.1236559139784932</v>
      </c>
      <c r="L8" s="8">
        <f t="shared" si="8"/>
        <v>6.9071087216248506</v>
      </c>
      <c r="M8" s="8">
        <f t="shared" si="9"/>
        <v>6.2075617283950617</v>
      </c>
      <c r="O8" s="4">
        <v>1925</v>
      </c>
      <c r="P8" s="15">
        <v>21.33</v>
      </c>
      <c r="Q8" s="15">
        <v>19.88</v>
      </c>
      <c r="R8" s="15">
        <v>19.05</v>
      </c>
      <c r="S8" s="15">
        <v>30.95</v>
      </c>
      <c r="T8" s="15">
        <v>54.35</v>
      </c>
      <c r="U8" s="15">
        <v>36.549999999999997</v>
      </c>
      <c r="V8" s="15">
        <v>30.12</v>
      </c>
      <c r="W8" s="15">
        <v>24.26</v>
      </c>
      <c r="X8" s="15">
        <v>19.88</v>
      </c>
      <c r="Y8" s="15">
        <v>19.079999999999998</v>
      </c>
      <c r="Z8" s="15">
        <v>18.5</v>
      </c>
      <c r="AA8" s="15">
        <v>16.09</v>
      </c>
      <c r="AB8" s="9">
        <f t="shared" si="10"/>
        <v>310.03999999999996</v>
      </c>
    </row>
    <row r="9" spans="1:28" ht="15" x14ac:dyDescent="0.25">
      <c r="A9" s="4">
        <v>1926</v>
      </c>
      <c r="B9" s="8">
        <f t="shared" si="0"/>
        <v>4.9880525686977295</v>
      </c>
      <c r="C9" s="8">
        <f t="shared" si="1"/>
        <v>4.7029320987654319</v>
      </c>
      <c r="D9" s="8">
        <f t="shared" si="2"/>
        <v>4.7080346475507762</v>
      </c>
      <c r="E9" s="8">
        <f t="shared" si="2"/>
        <v>9.7408900836320171</v>
      </c>
      <c r="F9" s="8">
        <f t="shared" si="3"/>
        <v>9.1691248770894767</v>
      </c>
      <c r="G9" s="8">
        <f t="shared" si="4"/>
        <v>6.6756272401433678</v>
      </c>
      <c r="H9" s="8">
        <f t="shared" si="5"/>
        <v>6.3078703703703702</v>
      </c>
      <c r="I9" s="8">
        <f t="shared" si="6"/>
        <v>5.6339605734767026</v>
      </c>
      <c r="J9" s="8">
        <f t="shared" si="7"/>
        <v>5.0925925925925926</v>
      </c>
      <c r="K9" s="8">
        <f t="shared" si="8"/>
        <v>4.4429510155316603</v>
      </c>
      <c r="L9" s="8">
        <f t="shared" si="8"/>
        <v>4.2338709677419351</v>
      </c>
      <c r="M9" s="8">
        <f t="shared" si="9"/>
        <v>3.9043209876543208</v>
      </c>
      <c r="O9" s="4">
        <v>1926</v>
      </c>
      <c r="P9" s="15">
        <v>13.36</v>
      </c>
      <c r="Q9" s="15">
        <v>12.19</v>
      </c>
      <c r="R9" s="15">
        <v>12.61</v>
      </c>
      <c r="S9" s="15">
        <v>26.09</v>
      </c>
      <c r="T9" s="15">
        <v>22.38</v>
      </c>
      <c r="U9" s="15">
        <v>17.88</v>
      </c>
      <c r="V9" s="15">
        <v>16.350000000000001</v>
      </c>
      <c r="W9" s="15">
        <v>15.09</v>
      </c>
      <c r="X9" s="15">
        <v>13.2</v>
      </c>
      <c r="Y9" s="15">
        <v>11.9</v>
      </c>
      <c r="Z9" s="15">
        <v>11.34</v>
      </c>
      <c r="AA9" s="15">
        <v>10.119999999999999</v>
      </c>
      <c r="AB9" s="9">
        <f t="shared" si="10"/>
        <v>182.51</v>
      </c>
    </row>
    <row r="10" spans="1:28" ht="15" x14ac:dyDescent="0.25">
      <c r="A10" s="4">
        <v>1927</v>
      </c>
      <c r="B10" s="8">
        <f t="shared" si="0"/>
        <v>8.471475507765831</v>
      </c>
      <c r="C10" s="8">
        <f t="shared" si="1"/>
        <v>7.2145061728395055</v>
      </c>
      <c r="D10" s="8">
        <f t="shared" si="2"/>
        <v>6.5113500597371576</v>
      </c>
      <c r="E10" s="8">
        <f t="shared" si="2"/>
        <v>30.395011947431296</v>
      </c>
      <c r="F10" s="8">
        <f t="shared" si="3"/>
        <v>21.103736479842674</v>
      </c>
      <c r="G10" s="8">
        <f t="shared" si="4"/>
        <v>8.3632019115890071</v>
      </c>
      <c r="H10" s="8">
        <f t="shared" si="5"/>
        <v>7.9938271604938258</v>
      </c>
      <c r="I10" s="8">
        <f t="shared" si="6"/>
        <v>7.2804659498207878</v>
      </c>
      <c r="J10" s="8">
        <f t="shared" si="7"/>
        <v>6.2422839506172831</v>
      </c>
      <c r="K10" s="8">
        <f t="shared" si="8"/>
        <v>5.0477897252090793</v>
      </c>
      <c r="L10" s="8">
        <f t="shared" si="8"/>
        <v>4.6632317801672629</v>
      </c>
      <c r="M10" s="8">
        <f t="shared" si="9"/>
        <v>4.3132716049382713</v>
      </c>
      <c r="O10" s="4">
        <v>1927</v>
      </c>
      <c r="P10" s="15">
        <v>22.69</v>
      </c>
      <c r="Q10" s="15">
        <v>18.7</v>
      </c>
      <c r="R10" s="15">
        <v>17.440000000000001</v>
      </c>
      <c r="S10" s="15">
        <v>81.41</v>
      </c>
      <c r="T10" s="15">
        <v>51.51</v>
      </c>
      <c r="U10" s="15">
        <v>22.4</v>
      </c>
      <c r="V10" s="15">
        <v>20.72</v>
      </c>
      <c r="W10" s="15">
        <v>19.5</v>
      </c>
      <c r="X10" s="15">
        <v>16.18</v>
      </c>
      <c r="Y10" s="15">
        <v>13.52</v>
      </c>
      <c r="Z10" s="15">
        <v>12.49</v>
      </c>
      <c r="AA10" s="15">
        <v>11.18</v>
      </c>
      <c r="AB10" s="9">
        <f t="shared" si="10"/>
        <v>307.74</v>
      </c>
    </row>
    <row r="11" spans="1:28" ht="15" x14ac:dyDescent="0.25">
      <c r="A11" s="4">
        <v>1928</v>
      </c>
      <c r="B11" s="8">
        <f t="shared" si="0"/>
        <v>3.6887694145758663</v>
      </c>
      <c r="C11" s="8">
        <f t="shared" si="1"/>
        <v>4.3942901234567904</v>
      </c>
      <c r="D11" s="8">
        <f t="shared" si="2"/>
        <v>5.1299283154121857</v>
      </c>
      <c r="E11" s="8">
        <f t="shared" si="2"/>
        <v>12.003434886499402</v>
      </c>
      <c r="F11" s="8">
        <f t="shared" si="3"/>
        <v>27.642576204523106</v>
      </c>
      <c r="G11" s="8">
        <f t="shared" si="4"/>
        <v>34.005376344086024</v>
      </c>
      <c r="H11" s="8">
        <f t="shared" si="5"/>
        <v>20.462962962962965</v>
      </c>
      <c r="I11" s="8">
        <f t="shared" si="6"/>
        <v>10.222520908004777</v>
      </c>
      <c r="J11" s="8">
        <f t="shared" si="7"/>
        <v>8.086419753086421</v>
      </c>
      <c r="K11" s="8">
        <f t="shared" si="8"/>
        <v>6.6382915173237755</v>
      </c>
      <c r="L11" s="8">
        <f t="shared" si="8"/>
        <v>5.7907706093189963</v>
      </c>
      <c r="M11" s="8">
        <f t="shared" si="9"/>
        <v>5.2584876543209882</v>
      </c>
      <c r="O11" s="4">
        <v>1928</v>
      </c>
      <c r="P11" s="15">
        <v>9.8800000000000008</v>
      </c>
      <c r="Q11" s="15">
        <v>11.39</v>
      </c>
      <c r="R11" s="15">
        <v>13.74</v>
      </c>
      <c r="S11" s="15">
        <v>32.15</v>
      </c>
      <c r="T11" s="15">
        <v>67.47</v>
      </c>
      <c r="U11" s="15">
        <v>91.08</v>
      </c>
      <c r="V11" s="15">
        <v>53.04</v>
      </c>
      <c r="W11" s="15">
        <v>27.38</v>
      </c>
      <c r="X11" s="15">
        <v>20.96</v>
      </c>
      <c r="Y11" s="15">
        <v>17.78</v>
      </c>
      <c r="Z11" s="15">
        <v>15.51</v>
      </c>
      <c r="AA11" s="15">
        <v>13.63</v>
      </c>
      <c r="AB11" s="9">
        <f t="shared" si="10"/>
        <v>374.01</v>
      </c>
    </row>
    <row r="12" spans="1:28" ht="15" x14ac:dyDescent="0.25">
      <c r="A12" s="4">
        <v>1929</v>
      </c>
      <c r="B12" s="8">
        <f t="shared" si="0"/>
        <v>4.9917861409796886</v>
      </c>
      <c r="C12" s="8">
        <f t="shared" si="1"/>
        <v>6.4274691358024683</v>
      </c>
      <c r="D12" s="8">
        <f t="shared" si="2"/>
        <v>15.714605734767025</v>
      </c>
      <c r="E12" s="8">
        <f t="shared" si="2"/>
        <v>13.026433691756273</v>
      </c>
      <c r="F12" s="8">
        <f t="shared" si="3"/>
        <v>13.016224188790559</v>
      </c>
      <c r="G12" s="8">
        <f t="shared" si="4"/>
        <v>22.039277180406213</v>
      </c>
      <c r="H12" s="8">
        <f t="shared" si="5"/>
        <v>17.334104938271604</v>
      </c>
      <c r="I12" s="8">
        <f t="shared" si="6"/>
        <v>11.760752688172042</v>
      </c>
      <c r="J12" s="8">
        <f t="shared" si="7"/>
        <v>9.3634259259259256</v>
      </c>
      <c r="K12" s="8">
        <f t="shared" si="8"/>
        <v>7.459677419354839</v>
      </c>
      <c r="L12" s="8">
        <f t="shared" si="8"/>
        <v>6.4180107526881711</v>
      </c>
      <c r="M12" s="8">
        <f t="shared" si="9"/>
        <v>5.7214506172839501</v>
      </c>
      <c r="O12" s="4">
        <v>1929</v>
      </c>
      <c r="P12" s="15">
        <v>13.37</v>
      </c>
      <c r="Q12" s="15">
        <v>16.66</v>
      </c>
      <c r="R12" s="15">
        <v>42.09</v>
      </c>
      <c r="S12" s="15">
        <v>34.89</v>
      </c>
      <c r="T12" s="15">
        <v>31.77</v>
      </c>
      <c r="U12" s="15">
        <v>59.03</v>
      </c>
      <c r="V12" s="15">
        <v>44.93</v>
      </c>
      <c r="W12" s="15">
        <v>31.5</v>
      </c>
      <c r="X12" s="15">
        <v>24.27</v>
      </c>
      <c r="Y12" s="15">
        <v>19.98</v>
      </c>
      <c r="Z12" s="15">
        <v>17.190000000000001</v>
      </c>
      <c r="AA12" s="15">
        <v>14.83</v>
      </c>
      <c r="AB12" s="9">
        <f t="shared" si="10"/>
        <v>350.51</v>
      </c>
    </row>
    <row r="13" spans="1:28" ht="15" x14ac:dyDescent="0.25">
      <c r="A13" s="4">
        <v>1930</v>
      </c>
      <c r="B13" s="8">
        <f t="shared" si="0"/>
        <v>4.6520310633213864</v>
      </c>
      <c r="C13" s="8">
        <f t="shared" si="1"/>
        <v>4.5254629629629628</v>
      </c>
      <c r="D13" s="8">
        <f t="shared" si="2"/>
        <v>108.11678614097967</v>
      </c>
      <c r="E13" s="8">
        <f t="shared" si="2"/>
        <v>54.241338112305847</v>
      </c>
      <c r="F13" s="8">
        <f t="shared" si="3"/>
        <v>14.241232382825302</v>
      </c>
      <c r="G13" s="8">
        <f t="shared" si="4"/>
        <v>12.850955794504181</v>
      </c>
      <c r="H13" s="8">
        <f t="shared" si="5"/>
        <v>14.243827160493828</v>
      </c>
      <c r="I13" s="8">
        <f t="shared" si="6"/>
        <v>12.003434886499402</v>
      </c>
      <c r="J13" s="8">
        <f t="shared" si="7"/>
        <v>9.3479938271604954</v>
      </c>
      <c r="K13" s="8">
        <f t="shared" si="8"/>
        <v>8.1429211469534035</v>
      </c>
      <c r="L13" s="8">
        <f t="shared" si="8"/>
        <v>7.6762246117084816</v>
      </c>
      <c r="M13" s="8">
        <f t="shared" si="9"/>
        <v>6.5046296296296298</v>
      </c>
      <c r="O13" s="4">
        <v>1930</v>
      </c>
      <c r="P13" s="15">
        <v>12.46</v>
      </c>
      <c r="Q13" s="15">
        <v>11.73</v>
      </c>
      <c r="R13" s="15">
        <v>289.58</v>
      </c>
      <c r="S13" s="15">
        <v>145.28</v>
      </c>
      <c r="T13" s="15">
        <v>34.76</v>
      </c>
      <c r="U13" s="15">
        <v>34.42</v>
      </c>
      <c r="V13" s="15">
        <v>36.92</v>
      </c>
      <c r="W13" s="15">
        <v>32.15</v>
      </c>
      <c r="X13" s="15">
        <v>24.23</v>
      </c>
      <c r="Y13" s="15">
        <v>21.81</v>
      </c>
      <c r="Z13" s="15">
        <v>20.56</v>
      </c>
      <c r="AA13" s="15">
        <v>16.86</v>
      </c>
      <c r="AB13" s="9">
        <f t="shared" si="10"/>
        <v>680.75999999999976</v>
      </c>
    </row>
    <row r="14" spans="1:28" ht="15" x14ac:dyDescent="0.25">
      <c r="A14" s="4">
        <v>1931</v>
      </c>
      <c r="B14" s="8">
        <f t="shared" si="0"/>
        <v>5.2979390681003586</v>
      </c>
      <c r="C14" s="8">
        <f t="shared" si="1"/>
        <v>7.0679012345679011</v>
      </c>
      <c r="D14" s="8">
        <f t="shared" si="2"/>
        <v>7.0004480286738353</v>
      </c>
      <c r="E14" s="8">
        <f t="shared" si="2"/>
        <v>7.9637096774193541</v>
      </c>
      <c r="F14" s="8">
        <f t="shared" si="3"/>
        <v>8.9233038348082587</v>
      </c>
      <c r="G14" s="8">
        <f t="shared" si="4"/>
        <v>8.5498805256869783</v>
      </c>
      <c r="H14" s="8">
        <f t="shared" si="5"/>
        <v>8.9120370370370363</v>
      </c>
      <c r="I14" s="8">
        <f t="shared" si="6"/>
        <v>7.9599761051373958</v>
      </c>
      <c r="J14" s="8">
        <f t="shared" si="7"/>
        <v>7.1450617283950617</v>
      </c>
      <c r="K14" s="8">
        <f t="shared" si="8"/>
        <v>5.6339605734767026</v>
      </c>
      <c r="L14" s="8">
        <f t="shared" si="8"/>
        <v>4.7005675029868588</v>
      </c>
      <c r="M14" s="8">
        <f t="shared" si="9"/>
        <v>4.1165123456790118</v>
      </c>
      <c r="O14" s="4">
        <v>1931</v>
      </c>
      <c r="P14" s="15">
        <v>14.19</v>
      </c>
      <c r="Q14" s="15">
        <v>18.32</v>
      </c>
      <c r="R14" s="15">
        <v>18.75</v>
      </c>
      <c r="S14" s="15">
        <v>21.33</v>
      </c>
      <c r="T14" s="15">
        <v>21.78</v>
      </c>
      <c r="U14" s="15">
        <v>22.9</v>
      </c>
      <c r="V14" s="15">
        <v>23.1</v>
      </c>
      <c r="W14" s="15">
        <v>21.32</v>
      </c>
      <c r="X14" s="15">
        <v>18.52</v>
      </c>
      <c r="Y14" s="15">
        <v>15.09</v>
      </c>
      <c r="Z14" s="15">
        <v>12.59</v>
      </c>
      <c r="AA14" s="15">
        <v>10.67</v>
      </c>
      <c r="AB14" s="9">
        <f t="shared" si="10"/>
        <v>218.56</v>
      </c>
    </row>
    <row r="15" spans="1:28" ht="15" x14ac:dyDescent="0.25">
      <c r="A15" s="4">
        <v>1932</v>
      </c>
      <c r="B15" s="8">
        <f t="shared" si="0"/>
        <v>3.6626344086021501</v>
      </c>
      <c r="C15" s="8">
        <f t="shared" si="1"/>
        <v>3.5339506172839505</v>
      </c>
      <c r="D15" s="8">
        <f t="shared" si="2"/>
        <v>12.178912783751493</v>
      </c>
      <c r="E15" s="8">
        <f t="shared" si="2"/>
        <v>74.55197132616486</v>
      </c>
      <c r="F15" s="8">
        <f t="shared" si="3"/>
        <v>39.2944936086529</v>
      </c>
      <c r="G15" s="8">
        <f t="shared" si="4"/>
        <v>9.4758064516129039</v>
      </c>
      <c r="H15" s="8">
        <f t="shared" si="5"/>
        <v>8.1905864197530871</v>
      </c>
      <c r="I15" s="8">
        <f t="shared" si="6"/>
        <v>6.7166965352449211</v>
      </c>
      <c r="J15" s="8">
        <f t="shared" si="7"/>
        <v>5.6558641975308639</v>
      </c>
      <c r="K15" s="8">
        <f t="shared" si="8"/>
        <v>4.6445639187574663</v>
      </c>
      <c r="L15" s="8">
        <f t="shared" si="8"/>
        <v>4.1928016726403818</v>
      </c>
      <c r="M15" s="8">
        <f t="shared" si="9"/>
        <v>3.8194444444444442</v>
      </c>
      <c r="O15" s="4">
        <v>1932</v>
      </c>
      <c r="P15" s="15">
        <v>9.81</v>
      </c>
      <c r="Q15" s="15">
        <v>9.16</v>
      </c>
      <c r="R15" s="15">
        <v>32.619999999999997</v>
      </c>
      <c r="S15" s="15">
        <v>199.68</v>
      </c>
      <c r="T15" s="15">
        <v>95.91</v>
      </c>
      <c r="U15" s="15">
        <v>25.38</v>
      </c>
      <c r="V15" s="15">
        <v>21.23</v>
      </c>
      <c r="W15" s="15">
        <v>17.989999999999998</v>
      </c>
      <c r="X15" s="15">
        <v>14.66</v>
      </c>
      <c r="Y15" s="15">
        <v>12.44</v>
      </c>
      <c r="Z15" s="15">
        <v>11.23</v>
      </c>
      <c r="AA15" s="15">
        <v>9.9</v>
      </c>
      <c r="AB15" s="9">
        <f t="shared" si="10"/>
        <v>460.01000000000005</v>
      </c>
    </row>
    <row r="16" spans="1:28" ht="15" x14ac:dyDescent="0.25">
      <c r="A16" s="4">
        <v>1933</v>
      </c>
      <c r="B16" s="8">
        <f t="shared" si="0"/>
        <v>3.2780764635603346</v>
      </c>
      <c r="C16" s="8">
        <f t="shared" si="1"/>
        <v>22.067901234567902</v>
      </c>
      <c r="D16" s="8">
        <f t="shared" si="2"/>
        <v>15.087365591397846</v>
      </c>
      <c r="E16" s="8">
        <f t="shared" si="2"/>
        <v>43.081690561529271</v>
      </c>
      <c r="F16" s="8">
        <f t="shared" si="3"/>
        <v>33.210422812192725</v>
      </c>
      <c r="G16" s="8">
        <f t="shared" si="4"/>
        <v>15.774342891278375</v>
      </c>
      <c r="H16" s="8">
        <f t="shared" si="5"/>
        <v>13.090277777777777</v>
      </c>
      <c r="I16" s="8">
        <f t="shared" si="6"/>
        <v>10.330794504181601</v>
      </c>
      <c r="J16" s="8">
        <f t="shared" si="7"/>
        <v>8.4529320987654319</v>
      </c>
      <c r="K16" s="8">
        <f t="shared" si="8"/>
        <v>6.8212365591397841</v>
      </c>
      <c r="L16" s="8">
        <f t="shared" si="8"/>
        <v>5.7833034647550772</v>
      </c>
      <c r="M16" s="8">
        <f t="shared" si="9"/>
        <v>5.1967592592592586</v>
      </c>
      <c r="O16" s="4">
        <v>1933</v>
      </c>
      <c r="P16" s="15">
        <v>8.7799999999999994</v>
      </c>
      <c r="Q16" s="15">
        <v>57.2</v>
      </c>
      <c r="R16" s="15">
        <v>40.409999999999997</v>
      </c>
      <c r="S16" s="15">
        <v>115.39</v>
      </c>
      <c r="T16" s="15">
        <v>81.06</v>
      </c>
      <c r="U16" s="15">
        <v>42.25</v>
      </c>
      <c r="V16" s="15">
        <v>33.93</v>
      </c>
      <c r="W16" s="15">
        <v>27.67</v>
      </c>
      <c r="X16" s="15">
        <v>21.91</v>
      </c>
      <c r="Y16" s="15">
        <v>18.27</v>
      </c>
      <c r="Z16" s="15">
        <v>15.49</v>
      </c>
      <c r="AA16" s="15">
        <v>13.47</v>
      </c>
      <c r="AB16" s="9">
        <f t="shared" si="10"/>
        <v>475.8300000000001</v>
      </c>
    </row>
    <row r="17" spans="1:28" ht="15" x14ac:dyDescent="0.25">
      <c r="A17" s="4">
        <v>1934</v>
      </c>
      <c r="B17" s="8">
        <f t="shared" si="0"/>
        <v>4.6968339307048987</v>
      </c>
      <c r="C17" s="8">
        <f t="shared" si="1"/>
        <v>8.4490740740740726</v>
      </c>
      <c r="D17" s="8">
        <f t="shared" si="2"/>
        <v>11.77942054958184</v>
      </c>
      <c r="E17" s="8">
        <f t="shared" si="2"/>
        <v>10.506272401433693</v>
      </c>
      <c r="F17" s="8">
        <f t="shared" si="3"/>
        <v>10.160603080957062</v>
      </c>
      <c r="G17" s="8">
        <f t="shared" si="4"/>
        <v>8.1727897252090802</v>
      </c>
      <c r="H17" s="8">
        <f t="shared" si="5"/>
        <v>7.0293209876543203</v>
      </c>
      <c r="I17" s="8">
        <f t="shared" si="6"/>
        <v>6.0969235364396654</v>
      </c>
      <c r="J17" s="8">
        <f t="shared" si="7"/>
        <v>5.6983024691358013</v>
      </c>
      <c r="K17" s="8">
        <f t="shared" si="8"/>
        <v>4.8536439665471924</v>
      </c>
      <c r="L17" s="8">
        <f t="shared" si="8"/>
        <v>4.2973416965352449</v>
      </c>
      <c r="M17" s="8">
        <f t="shared" si="9"/>
        <v>3.9467592592592591</v>
      </c>
      <c r="O17" s="4">
        <v>1934</v>
      </c>
      <c r="P17" s="15">
        <v>12.58</v>
      </c>
      <c r="Q17" s="15">
        <v>21.9</v>
      </c>
      <c r="R17" s="15">
        <v>31.55</v>
      </c>
      <c r="S17" s="15">
        <v>28.14</v>
      </c>
      <c r="T17" s="15">
        <v>24.8</v>
      </c>
      <c r="U17" s="15">
        <v>21.89</v>
      </c>
      <c r="V17" s="15">
        <v>18.22</v>
      </c>
      <c r="W17" s="15">
        <v>16.329999999999998</v>
      </c>
      <c r="X17" s="15">
        <v>14.77</v>
      </c>
      <c r="Y17" s="15">
        <v>13</v>
      </c>
      <c r="Z17" s="15">
        <v>11.51</v>
      </c>
      <c r="AA17" s="15">
        <v>10.23</v>
      </c>
      <c r="AB17" s="9">
        <f t="shared" si="10"/>
        <v>224.92000000000002</v>
      </c>
    </row>
    <row r="18" spans="1:28" ht="15" x14ac:dyDescent="0.25">
      <c r="A18" s="4">
        <v>1935</v>
      </c>
      <c r="B18" s="8">
        <f t="shared" si="0"/>
        <v>3.5468936678614096</v>
      </c>
      <c r="C18" s="8">
        <f t="shared" si="1"/>
        <v>3.0864197530864192</v>
      </c>
      <c r="D18" s="8">
        <f t="shared" si="2"/>
        <v>2.9084528076463556</v>
      </c>
      <c r="E18" s="8">
        <f t="shared" si="2"/>
        <v>9.2480585424133803</v>
      </c>
      <c r="F18" s="8">
        <f t="shared" si="3"/>
        <v>18.965093411996069</v>
      </c>
      <c r="G18" s="8">
        <f t="shared" si="4"/>
        <v>17.017622461170845</v>
      </c>
      <c r="H18" s="8">
        <f t="shared" si="5"/>
        <v>11.693672839506172</v>
      </c>
      <c r="I18" s="8">
        <f t="shared" si="6"/>
        <v>9.2629928315412187</v>
      </c>
      <c r="J18" s="8">
        <f t="shared" si="7"/>
        <v>8.1095679012345663</v>
      </c>
      <c r="K18" s="8">
        <f t="shared" si="8"/>
        <v>6.4628136200716826</v>
      </c>
      <c r="L18" s="8">
        <f t="shared" si="8"/>
        <v>5.5555555555555554</v>
      </c>
      <c r="M18" s="8">
        <f t="shared" si="9"/>
        <v>5.2006172839506171</v>
      </c>
      <c r="O18" s="4">
        <v>1935</v>
      </c>
      <c r="P18" s="15">
        <v>9.5</v>
      </c>
      <c r="Q18" s="15">
        <v>8</v>
      </c>
      <c r="R18" s="15">
        <v>7.79</v>
      </c>
      <c r="S18" s="15">
        <v>24.77</v>
      </c>
      <c r="T18" s="15">
        <v>46.29</v>
      </c>
      <c r="U18" s="15">
        <v>45.58</v>
      </c>
      <c r="V18" s="15">
        <v>30.31</v>
      </c>
      <c r="W18" s="15">
        <v>24.81</v>
      </c>
      <c r="X18" s="15">
        <v>21.02</v>
      </c>
      <c r="Y18" s="15">
        <v>17.309999999999999</v>
      </c>
      <c r="Z18" s="15">
        <v>14.88</v>
      </c>
      <c r="AA18" s="15">
        <v>13.48</v>
      </c>
      <c r="AB18" s="9">
        <f t="shared" si="10"/>
        <v>263.74</v>
      </c>
    </row>
    <row r="19" spans="1:28" ht="15" x14ac:dyDescent="0.25">
      <c r="A19" s="4">
        <v>1936</v>
      </c>
      <c r="B19" s="8">
        <f t="shared" si="0"/>
        <v>4.9432497013142171</v>
      </c>
      <c r="C19" s="8">
        <f t="shared" si="1"/>
        <v>8.4297839506172849</v>
      </c>
      <c r="D19" s="8">
        <f t="shared" si="2"/>
        <v>10.312126642771805</v>
      </c>
      <c r="E19" s="8">
        <f t="shared" si="2"/>
        <v>24.025537634408597</v>
      </c>
      <c r="F19" s="8">
        <f t="shared" si="3"/>
        <v>220.33349721402817</v>
      </c>
      <c r="G19" s="8">
        <f t="shared" si="4"/>
        <v>97.965203106332126</v>
      </c>
      <c r="H19" s="8">
        <f t="shared" si="5"/>
        <v>13.904320987654319</v>
      </c>
      <c r="I19" s="8">
        <f t="shared" si="6"/>
        <v>9.4758064516129039</v>
      </c>
      <c r="J19" s="8">
        <f t="shared" si="7"/>
        <v>7.7276234567901234</v>
      </c>
      <c r="K19" s="8">
        <f t="shared" si="8"/>
        <v>6.2873357228195932</v>
      </c>
      <c r="L19" s="8">
        <f t="shared" si="8"/>
        <v>5.7011648745519716</v>
      </c>
      <c r="M19" s="8">
        <f t="shared" si="9"/>
        <v>5.4668209876543203</v>
      </c>
      <c r="O19" s="4">
        <v>1936</v>
      </c>
      <c r="P19" s="15">
        <v>13.24</v>
      </c>
      <c r="Q19" s="15">
        <v>21.85</v>
      </c>
      <c r="R19" s="15">
        <v>27.62</v>
      </c>
      <c r="S19" s="15">
        <v>64.349999999999994</v>
      </c>
      <c r="T19" s="15">
        <v>537.79</v>
      </c>
      <c r="U19" s="15">
        <v>262.39</v>
      </c>
      <c r="V19" s="15">
        <v>36.04</v>
      </c>
      <c r="W19" s="15">
        <v>25.38</v>
      </c>
      <c r="X19" s="15">
        <v>20.03</v>
      </c>
      <c r="Y19" s="15">
        <v>16.84</v>
      </c>
      <c r="Z19" s="15">
        <v>15.27</v>
      </c>
      <c r="AA19" s="15">
        <v>14.17</v>
      </c>
      <c r="AB19" s="9">
        <f t="shared" si="10"/>
        <v>1054.9699999999998</v>
      </c>
    </row>
    <row r="20" spans="1:28" ht="15" x14ac:dyDescent="0.25">
      <c r="A20" s="4">
        <v>1937</v>
      </c>
      <c r="B20" s="8">
        <f t="shared" si="0"/>
        <v>4.8275089605734767</v>
      </c>
      <c r="C20" s="8">
        <f t="shared" si="1"/>
        <v>4.3209876543209873</v>
      </c>
      <c r="D20" s="8">
        <f t="shared" si="2"/>
        <v>10.237455197132615</v>
      </c>
      <c r="E20" s="8">
        <f t="shared" si="2"/>
        <v>18.473715651135002</v>
      </c>
      <c r="F20" s="8">
        <f t="shared" si="3"/>
        <v>13.430022943297278</v>
      </c>
      <c r="G20" s="8">
        <f t="shared" si="4"/>
        <v>8.1466547192353644</v>
      </c>
      <c r="H20" s="8">
        <f t="shared" si="5"/>
        <v>24.34799382716049</v>
      </c>
      <c r="I20" s="8">
        <f t="shared" si="6"/>
        <v>17.006421744324967</v>
      </c>
      <c r="J20" s="8">
        <f t="shared" si="7"/>
        <v>9.4444444444444446</v>
      </c>
      <c r="K20" s="8">
        <f t="shared" si="8"/>
        <v>7.3140681003584227</v>
      </c>
      <c r="L20" s="8">
        <f t="shared" si="8"/>
        <v>5.9625149342891275</v>
      </c>
      <c r="M20" s="8">
        <f t="shared" si="9"/>
        <v>5.8024691358024683</v>
      </c>
      <c r="O20" s="4">
        <v>1937</v>
      </c>
      <c r="P20" s="15">
        <v>12.93</v>
      </c>
      <c r="Q20" s="15">
        <v>11.2</v>
      </c>
      <c r="R20" s="15">
        <v>27.42</v>
      </c>
      <c r="S20" s="15">
        <v>49.48</v>
      </c>
      <c r="T20" s="15">
        <v>32.78</v>
      </c>
      <c r="U20" s="15">
        <v>21.82</v>
      </c>
      <c r="V20" s="15">
        <v>63.11</v>
      </c>
      <c r="W20" s="15">
        <v>45.55</v>
      </c>
      <c r="X20" s="15">
        <v>24.48</v>
      </c>
      <c r="Y20" s="15">
        <v>19.59</v>
      </c>
      <c r="Z20" s="15">
        <v>15.97</v>
      </c>
      <c r="AA20" s="15">
        <v>15.04</v>
      </c>
      <c r="AB20" s="9">
        <f t="shared" si="10"/>
        <v>339.37000000000006</v>
      </c>
    </row>
    <row r="21" spans="1:28" ht="15" x14ac:dyDescent="0.25">
      <c r="A21" s="4">
        <v>1938</v>
      </c>
      <c r="B21" s="8">
        <f t="shared" si="0"/>
        <v>7.6090203106332135</v>
      </c>
      <c r="C21" s="8">
        <f t="shared" si="1"/>
        <v>7.9128086419753085</v>
      </c>
      <c r="D21" s="8">
        <f t="shared" si="2"/>
        <v>114.60573476702508</v>
      </c>
      <c r="E21" s="8">
        <f t="shared" si="2"/>
        <v>70.672789725209071</v>
      </c>
      <c r="F21" s="8">
        <f t="shared" si="3"/>
        <v>272.30006555227794</v>
      </c>
      <c r="G21" s="8">
        <f t="shared" si="4"/>
        <v>129.47281959378731</v>
      </c>
      <c r="H21" s="8">
        <f t="shared" si="5"/>
        <v>22.789351851851851</v>
      </c>
      <c r="I21" s="8">
        <f t="shared" si="6"/>
        <v>12.836021505376342</v>
      </c>
      <c r="J21" s="8">
        <f t="shared" si="7"/>
        <v>11.068672839506174</v>
      </c>
      <c r="K21" s="8">
        <f t="shared" si="8"/>
        <v>10.084378733572283</v>
      </c>
      <c r="L21" s="8">
        <f t="shared" si="8"/>
        <v>9.606481481481481</v>
      </c>
      <c r="M21" s="8">
        <f t="shared" si="9"/>
        <v>9.0779320987654337</v>
      </c>
      <c r="O21" s="4">
        <v>1938</v>
      </c>
      <c r="P21" s="15">
        <v>20.38</v>
      </c>
      <c r="Q21" s="15">
        <v>20.51</v>
      </c>
      <c r="R21" s="15">
        <v>306.95999999999998</v>
      </c>
      <c r="S21" s="15">
        <v>189.29</v>
      </c>
      <c r="T21" s="15">
        <v>664.63</v>
      </c>
      <c r="U21" s="15">
        <v>346.78</v>
      </c>
      <c r="V21" s="15">
        <v>59.07</v>
      </c>
      <c r="W21" s="15">
        <v>34.380000000000003</v>
      </c>
      <c r="X21" s="15">
        <v>28.69</v>
      </c>
      <c r="Y21" s="15">
        <v>27.01</v>
      </c>
      <c r="Z21" s="15">
        <v>25.73</v>
      </c>
      <c r="AA21" s="15">
        <v>23.53</v>
      </c>
      <c r="AB21" s="9">
        <f t="shared" si="10"/>
        <v>1746.96</v>
      </c>
    </row>
    <row r="22" spans="1:28" ht="15" x14ac:dyDescent="0.25">
      <c r="A22" s="4">
        <v>1939</v>
      </c>
      <c r="B22" s="8">
        <f t="shared" si="0"/>
        <v>8.0794504181600946</v>
      </c>
      <c r="C22" s="8">
        <f t="shared" si="1"/>
        <v>27.098765432098766</v>
      </c>
      <c r="D22" s="8">
        <f t="shared" si="2"/>
        <v>22.987604540023892</v>
      </c>
      <c r="E22" s="8">
        <f t="shared" si="2"/>
        <v>14.303315412186381</v>
      </c>
      <c r="F22" s="8">
        <f t="shared" si="3"/>
        <v>12.5</v>
      </c>
      <c r="G22" s="8">
        <f t="shared" si="4"/>
        <v>17.764336917562723</v>
      </c>
      <c r="H22" s="8">
        <f t="shared" si="5"/>
        <v>16.161265432098766</v>
      </c>
      <c r="I22" s="8">
        <f t="shared" si="6"/>
        <v>12.783751493428912</v>
      </c>
      <c r="J22" s="8">
        <f t="shared" si="7"/>
        <v>10.887345679012345</v>
      </c>
      <c r="K22" s="8">
        <f t="shared" si="8"/>
        <v>9.2965949820788527</v>
      </c>
      <c r="L22" s="8">
        <f t="shared" si="8"/>
        <v>7.7098267622461165</v>
      </c>
      <c r="M22" s="8">
        <f t="shared" si="9"/>
        <v>7.4266975308641978</v>
      </c>
      <c r="O22" s="4">
        <v>1939</v>
      </c>
      <c r="P22" s="15">
        <v>21.64</v>
      </c>
      <c r="Q22" s="15">
        <v>70.239999999999995</v>
      </c>
      <c r="R22" s="15">
        <v>61.57</v>
      </c>
      <c r="S22" s="15">
        <v>38.31</v>
      </c>
      <c r="T22" s="15">
        <v>30.51</v>
      </c>
      <c r="U22" s="15">
        <v>47.58</v>
      </c>
      <c r="V22" s="15">
        <v>41.89</v>
      </c>
      <c r="W22" s="15">
        <v>34.24</v>
      </c>
      <c r="X22" s="15">
        <v>28.22</v>
      </c>
      <c r="Y22" s="15">
        <v>24.9</v>
      </c>
      <c r="Z22" s="15">
        <v>20.65</v>
      </c>
      <c r="AA22" s="15">
        <v>19.25</v>
      </c>
      <c r="AB22" s="9">
        <f t="shared" si="10"/>
        <v>438.99999999999989</v>
      </c>
    </row>
    <row r="23" spans="1:28" ht="15" x14ac:dyDescent="0.25">
      <c r="A23" s="4">
        <v>1940</v>
      </c>
      <c r="B23" s="8">
        <f t="shared" si="0"/>
        <v>6.6420250896057347</v>
      </c>
      <c r="C23" s="8">
        <f t="shared" si="1"/>
        <v>11.967592592592592</v>
      </c>
      <c r="D23" s="8">
        <f t="shared" si="2"/>
        <v>18.705197132616487</v>
      </c>
      <c r="E23" s="8">
        <f t="shared" si="2"/>
        <v>12.279719235364396</v>
      </c>
      <c r="F23" s="8">
        <f t="shared" si="3"/>
        <v>9.66486397902327</v>
      </c>
      <c r="G23" s="8">
        <f t="shared" si="4"/>
        <v>7.6090203106332135</v>
      </c>
      <c r="H23" s="8">
        <f t="shared" si="5"/>
        <v>8.4220679012345663</v>
      </c>
      <c r="I23" s="8">
        <f t="shared" si="6"/>
        <v>8.2063918757467142</v>
      </c>
      <c r="J23" s="8">
        <f t="shared" si="7"/>
        <v>6.8248456790123457</v>
      </c>
      <c r="K23" s="8">
        <f t="shared" si="8"/>
        <v>5.4062126642771808</v>
      </c>
      <c r="L23" s="8">
        <f t="shared" si="8"/>
        <v>4.7528375149342894</v>
      </c>
      <c r="M23" s="8">
        <f t="shared" si="9"/>
        <v>4.3132716049382713</v>
      </c>
      <c r="O23" s="4">
        <v>1940</v>
      </c>
      <c r="P23" s="15">
        <v>17.79</v>
      </c>
      <c r="Q23" s="15">
        <v>31.02</v>
      </c>
      <c r="R23" s="15">
        <v>50.1</v>
      </c>
      <c r="S23" s="15">
        <v>32.89</v>
      </c>
      <c r="T23" s="15">
        <v>23.59</v>
      </c>
      <c r="U23" s="15">
        <v>20.38</v>
      </c>
      <c r="V23" s="15">
        <v>21.83</v>
      </c>
      <c r="W23" s="15">
        <v>21.98</v>
      </c>
      <c r="X23" s="15">
        <v>17.690000000000001</v>
      </c>
      <c r="Y23" s="15">
        <v>14.48</v>
      </c>
      <c r="Z23" s="15">
        <v>12.73</v>
      </c>
      <c r="AA23" s="15">
        <v>11.18</v>
      </c>
      <c r="AB23" s="9">
        <f t="shared" si="10"/>
        <v>275.66000000000003</v>
      </c>
    </row>
    <row r="24" spans="1:28" ht="15" x14ac:dyDescent="0.25">
      <c r="A24" s="4">
        <v>1941</v>
      </c>
      <c r="B24" s="8">
        <f t="shared" si="0"/>
        <v>3.8530465949820787</v>
      </c>
      <c r="C24" s="8">
        <f t="shared" si="1"/>
        <v>3.9930555555555554</v>
      </c>
      <c r="D24" s="8">
        <f t="shared" si="2"/>
        <v>82.007915173237762</v>
      </c>
      <c r="E24" s="8">
        <f t="shared" si="2"/>
        <v>37.331989247311832</v>
      </c>
      <c r="F24" s="8">
        <f t="shared" si="3"/>
        <v>8.0219600131104549</v>
      </c>
      <c r="G24" s="8">
        <f t="shared" si="4"/>
        <v>55.566756272401427</v>
      </c>
      <c r="H24" s="8">
        <f t="shared" si="5"/>
        <v>30.906635802469133</v>
      </c>
      <c r="I24" s="8">
        <f t="shared" si="6"/>
        <v>9.5728793309438469</v>
      </c>
      <c r="J24" s="8">
        <f t="shared" si="7"/>
        <v>8.7345679012345681</v>
      </c>
      <c r="K24" s="8">
        <f t="shared" si="8"/>
        <v>7.3439366786140976</v>
      </c>
      <c r="L24" s="8">
        <f t="shared" si="8"/>
        <v>6.5337514934289125</v>
      </c>
      <c r="M24" s="8">
        <f t="shared" si="9"/>
        <v>6.7669753086419746</v>
      </c>
      <c r="O24" s="4">
        <v>1941</v>
      </c>
      <c r="P24" s="15">
        <v>10.32</v>
      </c>
      <c r="Q24" s="15">
        <v>10.35</v>
      </c>
      <c r="R24" s="15">
        <v>219.65</v>
      </c>
      <c r="S24" s="15">
        <v>99.99</v>
      </c>
      <c r="T24" s="15">
        <v>19.579999999999998</v>
      </c>
      <c r="U24" s="15">
        <v>148.83000000000001</v>
      </c>
      <c r="V24" s="15">
        <v>80.11</v>
      </c>
      <c r="W24" s="15">
        <v>25.64</v>
      </c>
      <c r="X24" s="15">
        <v>22.64</v>
      </c>
      <c r="Y24" s="15">
        <v>19.670000000000002</v>
      </c>
      <c r="Z24" s="15">
        <v>17.5</v>
      </c>
      <c r="AA24" s="15">
        <v>17.54</v>
      </c>
      <c r="AB24" s="9">
        <f t="shared" si="10"/>
        <v>691.81999999999994</v>
      </c>
    </row>
    <row r="25" spans="1:28" ht="15" x14ac:dyDescent="0.25">
      <c r="A25" s="4">
        <v>1942</v>
      </c>
      <c r="B25" s="8">
        <f t="shared" si="0"/>
        <v>6.8399044205495816</v>
      </c>
      <c r="C25" s="8">
        <f t="shared" si="1"/>
        <v>7.6466049382716053</v>
      </c>
      <c r="D25" s="8">
        <f t="shared" si="2"/>
        <v>9.7446236559139781</v>
      </c>
      <c r="E25" s="8">
        <f t="shared" si="2"/>
        <v>8.9307048984468338</v>
      </c>
      <c r="F25" s="8">
        <f t="shared" si="3"/>
        <v>8.4275647328744672</v>
      </c>
      <c r="G25" s="8">
        <f t="shared" si="4"/>
        <v>11.368727598566307</v>
      </c>
      <c r="H25" s="8">
        <f t="shared" si="5"/>
        <v>28.526234567901231</v>
      </c>
      <c r="I25" s="8">
        <f t="shared" si="6"/>
        <v>20.142622461170845</v>
      </c>
      <c r="J25" s="8">
        <f t="shared" si="7"/>
        <v>10.632716049382715</v>
      </c>
      <c r="K25" s="8">
        <f t="shared" si="8"/>
        <v>8.329599761051373</v>
      </c>
      <c r="L25" s="8">
        <f t="shared" si="8"/>
        <v>8.3893369175627228</v>
      </c>
      <c r="M25" s="8">
        <f t="shared" si="9"/>
        <v>8.1211419753086425</v>
      </c>
      <c r="O25" s="4">
        <v>1942</v>
      </c>
      <c r="P25" s="15">
        <v>18.32</v>
      </c>
      <c r="Q25" s="15">
        <v>19.82</v>
      </c>
      <c r="R25" s="15">
        <v>26.1</v>
      </c>
      <c r="S25" s="15">
        <v>23.92</v>
      </c>
      <c r="T25" s="15">
        <v>20.57</v>
      </c>
      <c r="U25" s="15">
        <v>30.45</v>
      </c>
      <c r="V25" s="15">
        <v>73.94</v>
      </c>
      <c r="W25" s="15">
        <v>53.95</v>
      </c>
      <c r="X25" s="15">
        <v>27.56</v>
      </c>
      <c r="Y25" s="15">
        <v>22.31</v>
      </c>
      <c r="Z25" s="15">
        <v>22.47</v>
      </c>
      <c r="AA25" s="15">
        <v>21.05</v>
      </c>
      <c r="AB25" s="9">
        <f t="shared" si="10"/>
        <v>360.46</v>
      </c>
    </row>
    <row r="26" spans="1:28" ht="15" x14ac:dyDescent="0.25">
      <c r="A26" s="4">
        <v>1943</v>
      </c>
      <c r="B26" s="8">
        <f t="shared" si="0"/>
        <v>6.5038829151732385</v>
      </c>
      <c r="C26" s="8">
        <f t="shared" si="1"/>
        <v>6.5586419753086425</v>
      </c>
      <c r="D26" s="8">
        <f t="shared" si="2"/>
        <v>6.1641278375149353</v>
      </c>
      <c r="E26" s="8">
        <f t="shared" si="2"/>
        <v>8.3221326164874547</v>
      </c>
      <c r="F26" s="8">
        <f t="shared" si="3"/>
        <v>62.393477548344791</v>
      </c>
      <c r="G26" s="8">
        <f t="shared" si="4"/>
        <v>32.50448028673835</v>
      </c>
      <c r="H26" s="8">
        <f t="shared" si="5"/>
        <v>12.01003086419753</v>
      </c>
      <c r="I26" s="8">
        <f t="shared" si="6"/>
        <v>8.5461469534050174</v>
      </c>
      <c r="J26" s="8">
        <f t="shared" si="7"/>
        <v>7.3688271604938267</v>
      </c>
      <c r="K26" s="8">
        <f t="shared" si="8"/>
        <v>6.4068100358422937</v>
      </c>
      <c r="L26" s="8">
        <f t="shared" si="8"/>
        <v>5.3838112305854242</v>
      </c>
      <c r="M26" s="8">
        <f t="shared" si="9"/>
        <v>4.7299382716049383</v>
      </c>
      <c r="O26" s="4">
        <v>1943</v>
      </c>
      <c r="P26" s="15">
        <v>17.420000000000002</v>
      </c>
      <c r="Q26" s="15">
        <v>17</v>
      </c>
      <c r="R26" s="15">
        <v>16.510000000000002</v>
      </c>
      <c r="S26" s="15">
        <v>22.29</v>
      </c>
      <c r="T26" s="15">
        <v>152.29</v>
      </c>
      <c r="U26" s="15">
        <v>87.06</v>
      </c>
      <c r="V26" s="15">
        <v>31.13</v>
      </c>
      <c r="W26" s="15">
        <v>22.89</v>
      </c>
      <c r="X26" s="15">
        <v>19.100000000000001</v>
      </c>
      <c r="Y26" s="15">
        <v>17.16</v>
      </c>
      <c r="Z26" s="15">
        <v>14.42</v>
      </c>
      <c r="AA26" s="15">
        <v>12.26</v>
      </c>
      <c r="AB26" s="9">
        <f t="shared" si="10"/>
        <v>429.53000000000003</v>
      </c>
    </row>
    <row r="27" spans="1:28" ht="15" x14ac:dyDescent="0.25">
      <c r="A27" s="4">
        <v>1944</v>
      </c>
      <c r="B27" s="8">
        <f t="shared" si="0"/>
        <v>5.5667562724014328</v>
      </c>
      <c r="C27" s="8">
        <f t="shared" si="1"/>
        <v>5.8526234567901243</v>
      </c>
      <c r="D27" s="8">
        <f t="shared" si="2"/>
        <v>5.006720430107527</v>
      </c>
      <c r="E27" s="8">
        <f t="shared" si="2"/>
        <v>9.4795400238948631</v>
      </c>
      <c r="F27" s="8">
        <f t="shared" si="3"/>
        <v>13.794657489347754</v>
      </c>
      <c r="G27" s="8">
        <f t="shared" si="4"/>
        <v>12.970430107526882</v>
      </c>
      <c r="H27" s="8">
        <f t="shared" si="5"/>
        <v>11.662808641975309</v>
      </c>
      <c r="I27" s="8">
        <f t="shared" si="6"/>
        <v>8.6208183990442038</v>
      </c>
      <c r="J27" s="8">
        <f t="shared" si="7"/>
        <v>6.6319444444444438</v>
      </c>
      <c r="K27" s="8">
        <f t="shared" si="8"/>
        <v>5.0925925925925926</v>
      </c>
      <c r="L27" s="8">
        <f t="shared" si="8"/>
        <v>4.3608124253285538</v>
      </c>
      <c r="M27" s="8">
        <f t="shared" si="9"/>
        <v>3.7924382716049378</v>
      </c>
      <c r="O27" s="4">
        <v>1944</v>
      </c>
      <c r="P27" s="15">
        <v>14.91</v>
      </c>
      <c r="Q27" s="15">
        <v>15.17</v>
      </c>
      <c r="R27" s="15">
        <v>13.41</v>
      </c>
      <c r="S27" s="15">
        <v>25.39</v>
      </c>
      <c r="T27" s="15">
        <v>33.67</v>
      </c>
      <c r="U27" s="15">
        <v>34.74</v>
      </c>
      <c r="V27" s="15">
        <v>30.23</v>
      </c>
      <c r="W27" s="15">
        <v>23.09</v>
      </c>
      <c r="X27" s="15">
        <v>17.190000000000001</v>
      </c>
      <c r="Y27" s="15">
        <v>13.64</v>
      </c>
      <c r="Z27" s="15">
        <v>11.68</v>
      </c>
      <c r="AA27" s="15">
        <v>9.83</v>
      </c>
      <c r="AB27" s="9">
        <f t="shared" si="10"/>
        <v>242.95000000000002</v>
      </c>
    </row>
    <row r="28" spans="1:28" ht="15" x14ac:dyDescent="0.25">
      <c r="A28" s="4">
        <v>1945</v>
      </c>
      <c r="B28" s="8">
        <f t="shared" si="0"/>
        <v>3.9575866188769413</v>
      </c>
      <c r="C28" s="8">
        <f t="shared" si="1"/>
        <v>4.3865740740740735</v>
      </c>
      <c r="D28" s="8">
        <f t="shared" si="2"/>
        <v>4.8312425328554358</v>
      </c>
      <c r="E28" s="8">
        <f t="shared" si="2"/>
        <v>108.78509557945041</v>
      </c>
      <c r="F28" s="8">
        <f t="shared" si="3"/>
        <v>72.783513602097671</v>
      </c>
      <c r="G28" s="8">
        <f t="shared" si="4"/>
        <v>18.369175627240143</v>
      </c>
      <c r="H28" s="8">
        <f t="shared" si="5"/>
        <v>11.998456790123457</v>
      </c>
      <c r="I28" s="8">
        <f t="shared" si="6"/>
        <v>9.1285842293906807</v>
      </c>
      <c r="J28" s="8">
        <f t="shared" si="7"/>
        <v>7.4382716049382713</v>
      </c>
      <c r="K28" s="8">
        <f t="shared" si="8"/>
        <v>5.9177120669056142</v>
      </c>
      <c r="L28" s="8">
        <f t="shared" si="8"/>
        <v>5.0627240143369168</v>
      </c>
      <c r="M28" s="8">
        <f t="shared" si="9"/>
        <v>4.463734567901235</v>
      </c>
      <c r="O28" s="4">
        <v>1945</v>
      </c>
      <c r="P28" s="15">
        <v>10.6</v>
      </c>
      <c r="Q28" s="15">
        <v>11.37</v>
      </c>
      <c r="R28" s="15">
        <v>12.94</v>
      </c>
      <c r="S28" s="15">
        <v>291.37</v>
      </c>
      <c r="T28" s="15">
        <v>177.65</v>
      </c>
      <c r="U28" s="15">
        <v>49.2</v>
      </c>
      <c r="V28" s="15">
        <v>31.1</v>
      </c>
      <c r="W28" s="15">
        <v>24.45</v>
      </c>
      <c r="X28" s="15">
        <v>19.28</v>
      </c>
      <c r="Y28" s="15">
        <v>15.85</v>
      </c>
      <c r="Z28" s="15">
        <v>13.56</v>
      </c>
      <c r="AA28" s="15">
        <v>11.57</v>
      </c>
      <c r="AB28" s="9">
        <f t="shared" si="10"/>
        <v>668.94</v>
      </c>
    </row>
    <row r="29" spans="1:28" ht="15" x14ac:dyDescent="0.25">
      <c r="A29" s="4">
        <v>1946</v>
      </c>
      <c r="B29" s="8">
        <f t="shared" si="0"/>
        <v>3.8343787335722817</v>
      </c>
      <c r="C29" s="8">
        <f t="shared" si="1"/>
        <v>3.9467592592592591</v>
      </c>
      <c r="D29" s="8">
        <f t="shared" si="2"/>
        <v>3.8343787335722817</v>
      </c>
      <c r="E29" s="8">
        <f t="shared" si="2"/>
        <v>4.1442652329749103</v>
      </c>
      <c r="F29" s="8">
        <f t="shared" si="3"/>
        <v>14.196165191740411</v>
      </c>
      <c r="G29" s="8">
        <f t="shared" si="4"/>
        <v>11.196983273596176</v>
      </c>
      <c r="H29" s="8">
        <f t="shared" si="5"/>
        <v>8.7307098765432105</v>
      </c>
      <c r="I29" s="8">
        <f t="shared" si="6"/>
        <v>7.4559438470728789</v>
      </c>
      <c r="J29" s="8">
        <f t="shared" si="7"/>
        <v>6.3695987654320998</v>
      </c>
      <c r="K29" s="8">
        <f t="shared" si="8"/>
        <v>5.137395459976104</v>
      </c>
      <c r="L29" s="8">
        <f t="shared" si="8"/>
        <v>4.3757467144563922</v>
      </c>
      <c r="M29" s="8">
        <f t="shared" si="9"/>
        <v>3.9158950617283947</v>
      </c>
      <c r="O29" s="4">
        <v>1946</v>
      </c>
      <c r="P29" s="15">
        <v>10.27</v>
      </c>
      <c r="Q29" s="15">
        <v>10.23</v>
      </c>
      <c r="R29" s="15">
        <v>10.27</v>
      </c>
      <c r="S29" s="15">
        <v>11.1</v>
      </c>
      <c r="T29" s="15">
        <v>34.65</v>
      </c>
      <c r="U29" s="15">
        <v>29.99</v>
      </c>
      <c r="V29" s="15">
        <v>22.63</v>
      </c>
      <c r="W29" s="15">
        <v>19.97</v>
      </c>
      <c r="X29" s="15">
        <v>16.510000000000002</v>
      </c>
      <c r="Y29" s="15">
        <v>13.76</v>
      </c>
      <c r="Z29" s="15">
        <v>11.72</v>
      </c>
      <c r="AA29" s="15">
        <v>10.15</v>
      </c>
      <c r="AB29" s="9">
        <f t="shared" si="10"/>
        <v>201.24999999999997</v>
      </c>
    </row>
    <row r="30" spans="1:28" ht="15" x14ac:dyDescent="0.25">
      <c r="A30" s="4">
        <v>1947</v>
      </c>
      <c r="B30" s="8">
        <f t="shared" si="0"/>
        <v>3.6738351254480284</v>
      </c>
      <c r="C30" s="8">
        <f t="shared" si="1"/>
        <v>5.2469135802469129</v>
      </c>
      <c r="D30" s="8">
        <f t="shared" si="2"/>
        <v>14.344384707287931</v>
      </c>
      <c r="E30" s="8">
        <f t="shared" si="2"/>
        <v>15.378584229390679</v>
      </c>
      <c r="F30" s="8">
        <f t="shared" si="3"/>
        <v>11.643723369387088</v>
      </c>
      <c r="G30" s="8">
        <f t="shared" si="4"/>
        <v>287.26105137395456</v>
      </c>
      <c r="H30" s="8">
        <f t="shared" si="5"/>
        <v>132.70447530864197</v>
      </c>
      <c r="I30" s="8">
        <f t="shared" si="6"/>
        <v>12.499999999999998</v>
      </c>
      <c r="J30" s="8">
        <f t="shared" si="7"/>
        <v>9.2631172839506171</v>
      </c>
      <c r="K30" s="8">
        <f t="shared" si="8"/>
        <v>7.258064516129032</v>
      </c>
      <c r="L30" s="8">
        <f t="shared" si="8"/>
        <v>6.2089307048984468</v>
      </c>
      <c r="M30" s="8">
        <f t="shared" si="9"/>
        <v>5.5941358024691352</v>
      </c>
      <c r="O30" s="4">
        <v>1947</v>
      </c>
      <c r="P30" s="15">
        <v>9.84</v>
      </c>
      <c r="Q30" s="15">
        <v>13.6</v>
      </c>
      <c r="R30" s="15">
        <v>38.42</v>
      </c>
      <c r="S30" s="15">
        <v>41.19</v>
      </c>
      <c r="T30" s="15">
        <v>28.42</v>
      </c>
      <c r="U30" s="15">
        <v>769.4</v>
      </c>
      <c r="V30" s="15">
        <v>343.97</v>
      </c>
      <c r="W30" s="15">
        <v>33.479999999999997</v>
      </c>
      <c r="X30" s="15">
        <v>24.01</v>
      </c>
      <c r="Y30" s="15">
        <v>19.440000000000001</v>
      </c>
      <c r="Z30" s="15">
        <v>16.63</v>
      </c>
      <c r="AA30" s="15">
        <v>14.5</v>
      </c>
      <c r="AB30" s="9">
        <f t="shared" si="10"/>
        <v>1352.9000000000003</v>
      </c>
    </row>
    <row r="31" spans="1:28" ht="15" x14ac:dyDescent="0.25">
      <c r="A31" s="4">
        <v>1948</v>
      </c>
      <c r="B31" s="8">
        <f t="shared" si="0"/>
        <v>5.9886499402628424</v>
      </c>
      <c r="C31" s="8">
        <f t="shared" si="1"/>
        <v>6.8402777777777768</v>
      </c>
      <c r="D31" s="8">
        <f t="shared" si="2"/>
        <v>6.1827956989247301</v>
      </c>
      <c r="E31" s="8">
        <f t="shared" si="2"/>
        <v>41.233572281959376</v>
      </c>
      <c r="F31" s="8">
        <f t="shared" si="3"/>
        <v>26.413470993117009</v>
      </c>
      <c r="G31" s="8">
        <f t="shared" si="4"/>
        <v>10.554808841099161</v>
      </c>
      <c r="H31" s="8">
        <f t="shared" si="5"/>
        <v>9.1705246913580236</v>
      </c>
      <c r="I31" s="8">
        <f t="shared" si="6"/>
        <v>7.8741039426523303</v>
      </c>
      <c r="J31" s="8">
        <f t="shared" si="7"/>
        <v>7.418981481481481</v>
      </c>
      <c r="K31" s="8">
        <f t="shared" si="8"/>
        <v>6.4030764635603337</v>
      </c>
      <c r="L31" s="8">
        <f t="shared" si="8"/>
        <v>5.5630227001194745</v>
      </c>
      <c r="M31" s="8">
        <f t="shared" si="9"/>
        <v>5.0077160493827169</v>
      </c>
      <c r="O31" s="4">
        <v>1948</v>
      </c>
      <c r="P31" s="15">
        <v>16.04</v>
      </c>
      <c r="Q31" s="15">
        <v>17.73</v>
      </c>
      <c r="R31" s="15">
        <v>16.559999999999999</v>
      </c>
      <c r="S31" s="15">
        <v>110.44</v>
      </c>
      <c r="T31" s="15">
        <v>64.47</v>
      </c>
      <c r="U31" s="15">
        <v>28.27</v>
      </c>
      <c r="V31" s="15">
        <v>23.77</v>
      </c>
      <c r="W31" s="15">
        <v>21.09</v>
      </c>
      <c r="X31" s="15">
        <v>19.23</v>
      </c>
      <c r="Y31" s="15">
        <v>17.149999999999999</v>
      </c>
      <c r="Z31" s="15">
        <v>14.9</v>
      </c>
      <c r="AA31" s="15">
        <v>12.98</v>
      </c>
      <c r="AB31" s="9">
        <f t="shared" si="10"/>
        <v>362.62999999999994</v>
      </c>
    </row>
    <row r="32" spans="1:28" ht="15" x14ac:dyDescent="0.25">
      <c r="A32" s="4">
        <v>1949</v>
      </c>
      <c r="B32" s="8">
        <f t="shared" si="0"/>
        <v>4.2786738351254483</v>
      </c>
      <c r="C32" s="8">
        <f t="shared" si="1"/>
        <v>4.9266975308641969</v>
      </c>
      <c r="D32" s="8">
        <f t="shared" si="2"/>
        <v>7.1460573476702507</v>
      </c>
      <c r="E32" s="8">
        <f t="shared" si="2"/>
        <v>8.6282855436081238</v>
      </c>
      <c r="F32" s="8">
        <f t="shared" si="3"/>
        <v>13.204686987872826</v>
      </c>
      <c r="G32" s="8">
        <f t="shared" si="4"/>
        <v>14.964157706093189</v>
      </c>
      <c r="H32" s="8">
        <f t="shared" si="5"/>
        <v>14.344135802469134</v>
      </c>
      <c r="I32" s="8">
        <f t="shared" si="6"/>
        <v>11.928763440860216</v>
      </c>
      <c r="J32" s="8">
        <f t="shared" si="7"/>
        <v>9.7453703703703702</v>
      </c>
      <c r="K32" s="8">
        <f t="shared" si="8"/>
        <v>7.3850059737156517</v>
      </c>
      <c r="L32" s="8">
        <f t="shared" si="8"/>
        <v>6.0857228195937871</v>
      </c>
      <c r="M32" s="8">
        <f t="shared" si="9"/>
        <v>5.3163580246913575</v>
      </c>
      <c r="O32" s="4">
        <v>1949</v>
      </c>
      <c r="P32" s="15">
        <v>11.46</v>
      </c>
      <c r="Q32" s="15">
        <v>12.77</v>
      </c>
      <c r="R32" s="15">
        <v>19.14</v>
      </c>
      <c r="S32" s="15">
        <v>23.11</v>
      </c>
      <c r="T32" s="15">
        <v>32.229999999999997</v>
      </c>
      <c r="U32" s="15">
        <v>40.08</v>
      </c>
      <c r="V32" s="15">
        <v>37.18</v>
      </c>
      <c r="W32" s="15">
        <v>31.95</v>
      </c>
      <c r="X32" s="15">
        <v>25.26</v>
      </c>
      <c r="Y32" s="15">
        <v>19.78</v>
      </c>
      <c r="Z32" s="15">
        <v>16.3</v>
      </c>
      <c r="AA32" s="15">
        <v>13.78</v>
      </c>
      <c r="AB32" s="9">
        <f t="shared" si="10"/>
        <v>283.03999999999996</v>
      </c>
    </row>
    <row r="33" spans="1:28" ht="15" x14ac:dyDescent="0.25">
      <c r="A33" s="4">
        <v>1950</v>
      </c>
      <c r="B33" s="8">
        <f t="shared" si="0"/>
        <v>4.2413381123058533</v>
      </c>
      <c r="C33" s="8">
        <f t="shared" si="1"/>
        <v>4.286265432098765</v>
      </c>
      <c r="D33" s="8">
        <f t="shared" si="2"/>
        <v>23.54017323775388</v>
      </c>
      <c r="E33" s="8">
        <f t="shared" si="2"/>
        <v>16.248506571087219</v>
      </c>
      <c r="F33" s="8">
        <f t="shared" si="3"/>
        <v>8.2145198295640771</v>
      </c>
      <c r="G33" s="8">
        <f t="shared" si="4"/>
        <v>7.9413082437275984</v>
      </c>
      <c r="H33" s="8">
        <f t="shared" si="5"/>
        <v>8.2253086419753085</v>
      </c>
      <c r="I33" s="8">
        <f t="shared" si="6"/>
        <v>8.6618876941457579</v>
      </c>
      <c r="J33" s="8">
        <f t="shared" si="7"/>
        <v>8.3834876543209873</v>
      </c>
      <c r="K33" s="8">
        <f t="shared" si="8"/>
        <v>6.3694743130226987</v>
      </c>
      <c r="L33" s="8">
        <f t="shared" si="8"/>
        <v>5.3838112305854242</v>
      </c>
      <c r="M33" s="8">
        <f t="shared" si="9"/>
        <v>5.231481481481481</v>
      </c>
      <c r="O33" s="4">
        <v>1950</v>
      </c>
      <c r="P33" s="15">
        <v>11.36</v>
      </c>
      <c r="Q33" s="15">
        <v>11.11</v>
      </c>
      <c r="R33" s="15">
        <v>63.05</v>
      </c>
      <c r="S33" s="15">
        <v>43.52</v>
      </c>
      <c r="T33" s="15">
        <v>20.05</v>
      </c>
      <c r="U33" s="15">
        <v>21.27</v>
      </c>
      <c r="V33" s="15">
        <v>21.32</v>
      </c>
      <c r="W33" s="15">
        <v>23.2</v>
      </c>
      <c r="X33" s="15">
        <v>21.73</v>
      </c>
      <c r="Y33" s="15">
        <v>17.059999999999999</v>
      </c>
      <c r="Z33" s="15">
        <v>14.42</v>
      </c>
      <c r="AA33" s="15">
        <v>13.56</v>
      </c>
      <c r="AB33" s="9">
        <f t="shared" si="10"/>
        <v>281.64999999999998</v>
      </c>
    </row>
    <row r="34" spans="1:28" ht="15" x14ac:dyDescent="0.25">
      <c r="A34" s="4">
        <v>1951</v>
      </c>
      <c r="B34" s="8">
        <f t="shared" si="0"/>
        <v>5.7534348864994032</v>
      </c>
      <c r="C34" s="8">
        <f t="shared" si="1"/>
        <v>5.632716049382716</v>
      </c>
      <c r="D34" s="8">
        <f t="shared" si="2"/>
        <v>4.7752389486260451</v>
      </c>
      <c r="E34" s="8">
        <f t="shared" si="2"/>
        <v>6.6270908004778972</v>
      </c>
      <c r="F34" s="8">
        <f t="shared" si="3"/>
        <v>6.8461160275319566</v>
      </c>
      <c r="G34" s="8">
        <f t="shared" si="4"/>
        <v>5.7497013142174431</v>
      </c>
      <c r="H34" s="8">
        <f t="shared" si="5"/>
        <v>5.7098765432098757</v>
      </c>
      <c r="I34" s="8">
        <f t="shared" si="6"/>
        <v>5.1261947431302266</v>
      </c>
      <c r="J34" s="8">
        <f t="shared" si="7"/>
        <v>4.7530864197530871</v>
      </c>
      <c r="K34" s="8">
        <f t="shared" si="8"/>
        <v>4.3533452807646356</v>
      </c>
      <c r="L34" s="8">
        <f t="shared" si="8"/>
        <v>4.1069295101553163</v>
      </c>
      <c r="M34" s="8">
        <f t="shared" si="9"/>
        <v>3.6535493827160499</v>
      </c>
      <c r="O34" s="4">
        <v>1951</v>
      </c>
      <c r="P34" s="15">
        <v>15.41</v>
      </c>
      <c r="Q34" s="15">
        <v>14.6</v>
      </c>
      <c r="R34" s="15">
        <v>12.79</v>
      </c>
      <c r="S34" s="15">
        <v>17.75</v>
      </c>
      <c r="T34" s="15">
        <v>16.71</v>
      </c>
      <c r="U34" s="15">
        <v>15.4</v>
      </c>
      <c r="V34" s="15">
        <v>14.8</v>
      </c>
      <c r="W34" s="15">
        <v>13.73</v>
      </c>
      <c r="X34" s="15">
        <v>12.32</v>
      </c>
      <c r="Y34" s="15">
        <v>11.66</v>
      </c>
      <c r="Z34" s="15">
        <v>11</v>
      </c>
      <c r="AA34" s="15">
        <v>9.4700000000000006</v>
      </c>
      <c r="AB34" s="9">
        <f t="shared" si="10"/>
        <v>165.64</v>
      </c>
    </row>
    <row r="35" spans="1:28" ht="15" x14ac:dyDescent="0.25">
      <c r="A35" s="4">
        <v>1952</v>
      </c>
      <c r="B35" s="8">
        <f t="shared" si="0"/>
        <v>3.1362007168458779</v>
      </c>
      <c r="C35" s="8">
        <f t="shared" si="1"/>
        <v>4.4405864197530862</v>
      </c>
      <c r="D35" s="8">
        <f t="shared" si="2"/>
        <v>14.027031063321386</v>
      </c>
      <c r="E35" s="8">
        <f t="shared" si="2"/>
        <v>61.503136200716838</v>
      </c>
      <c r="F35" s="8">
        <f t="shared" si="3"/>
        <v>127.02392658144871</v>
      </c>
      <c r="G35" s="8">
        <f t="shared" si="4"/>
        <v>59.557945041816012</v>
      </c>
      <c r="H35" s="8">
        <f t="shared" si="5"/>
        <v>17.5733024691358</v>
      </c>
      <c r="I35" s="8">
        <f t="shared" si="6"/>
        <v>13.067502986857825</v>
      </c>
      <c r="J35" s="8">
        <f t="shared" si="7"/>
        <v>9.8919753086419746</v>
      </c>
      <c r="K35" s="8">
        <f t="shared" si="8"/>
        <v>7.7844982078853038</v>
      </c>
      <c r="L35" s="8">
        <f t="shared" si="8"/>
        <v>6.8772401433691748</v>
      </c>
      <c r="M35" s="8">
        <f t="shared" si="9"/>
        <v>6.1304012345679011</v>
      </c>
      <c r="O35" s="4">
        <v>1952</v>
      </c>
      <c r="P35" s="15">
        <v>8.4</v>
      </c>
      <c r="Q35" s="15">
        <v>11.51</v>
      </c>
      <c r="R35" s="15">
        <v>37.57</v>
      </c>
      <c r="S35" s="15">
        <v>164.73</v>
      </c>
      <c r="T35" s="15">
        <v>310.04000000000002</v>
      </c>
      <c r="U35" s="15">
        <v>159.52000000000001</v>
      </c>
      <c r="V35" s="15">
        <v>45.55</v>
      </c>
      <c r="W35" s="15">
        <v>35</v>
      </c>
      <c r="X35" s="15">
        <v>25.64</v>
      </c>
      <c r="Y35" s="15">
        <v>20.85</v>
      </c>
      <c r="Z35" s="15">
        <v>18.420000000000002</v>
      </c>
      <c r="AA35" s="15">
        <v>15.89</v>
      </c>
      <c r="AB35" s="9">
        <f t="shared" si="10"/>
        <v>853.11999999999989</v>
      </c>
    </row>
    <row r="36" spans="1:28" ht="15" x14ac:dyDescent="0.25">
      <c r="A36" s="4">
        <v>1953</v>
      </c>
      <c r="B36" s="8">
        <f t="shared" si="0"/>
        <v>5.2382019115890079</v>
      </c>
      <c r="C36" s="8">
        <f t="shared" si="1"/>
        <v>7.4884259259259256</v>
      </c>
      <c r="D36" s="8">
        <f t="shared" si="2"/>
        <v>9.8267622461170845</v>
      </c>
      <c r="E36" s="8">
        <f t="shared" si="2"/>
        <v>22.442502986857821</v>
      </c>
      <c r="F36" s="8">
        <f t="shared" si="3"/>
        <v>28.14241232382825</v>
      </c>
      <c r="G36" s="8">
        <f t="shared" si="4"/>
        <v>14.919354838709678</v>
      </c>
      <c r="H36" s="8">
        <f t="shared" si="5"/>
        <v>12.191358024691359</v>
      </c>
      <c r="I36" s="8">
        <f t="shared" si="6"/>
        <v>10.655615292712065</v>
      </c>
      <c r="J36" s="8">
        <f t="shared" si="7"/>
        <v>8.8117283950617278</v>
      </c>
      <c r="K36" s="8">
        <f t="shared" si="8"/>
        <v>6.8361708482676216</v>
      </c>
      <c r="L36" s="8">
        <f t="shared" si="8"/>
        <v>6.0334528076463565</v>
      </c>
      <c r="M36" s="8">
        <f t="shared" si="9"/>
        <v>5.543981481481481</v>
      </c>
      <c r="O36" s="4">
        <v>1953</v>
      </c>
      <c r="P36" s="15">
        <v>14.03</v>
      </c>
      <c r="Q36" s="15">
        <v>19.41</v>
      </c>
      <c r="R36" s="15">
        <v>26.32</v>
      </c>
      <c r="S36" s="15">
        <v>60.11</v>
      </c>
      <c r="T36" s="15">
        <v>68.69</v>
      </c>
      <c r="U36" s="15">
        <v>39.96</v>
      </c>
      <c r="V36" s="15">
        <v>31.6</v>
      </c>
      <c r="W36" s="15">
        <v>28.54</v>
      </c>
      <c r="X36" s="15">
        <v>22.84</v>
      </c>
      <c r="Y36" s="15">
        <v>18.309999999999999</v>
      </c>
      <c r="Z36" s="15">
        <v>16.16</v>
      </c>
      <c r="AA36" s="15">
        <v>14.37</v>
      </c>
      <c r="AB36" s="9">
        <f t="shared" si="10"/>
        <v>360.34000000000003</v>
      </c>
    </row>
    <row r="37" spans="1:28" ht="15" x14ac:dyDescent="0.25">
      <c r="A37" s="4">
        <v>1954</v>
      </c>
      <c r="B37" s="8">
        <f t="shared" si="0"/>
        <v>5.0104540023894852</v>
      </c>
      <c r="C37" s="8">
        <f t="shared" si="1"/>
        <v>7.2530864197530871</v>
      </c>
      <c r="D37" s="8">
        <f t="shared" si="2"/>
        <v>12.141577060931899</v>
      </c>
      <c r="E37" s="8">
        <f t="shared" si="2"/>
        <v>48.476702508960578</v>
      </c>
      <c r="F37" s="8">
        <f t="shared" si="3"/>
        <v>156.46919042936742</v>
      </c>
      <c r="G37" s="8">
        <f t="shared" si="4"/>
        <v>83.19519115890084</v>
      </c>
      <c r="H37" s="8">
        <f t="shared" si="5"/>
        <v>22.708333333333332</v>
      </c>
      <c r="I37" s="8">
        <f t="shared" si="6"/>
        <v>13.358721624850656</v>
      </c>
      <c r="J37" s="8">
        <f t="shared" si="7"/>
        <v>10.686728395061726</v>
      </c>
      <c r="K37" s="8">
        <f t="shared" si="8"/>
        <v>8.6917562724014346</v>
      </c>
      <c r="L37" s="8">
        <f t="shared" si="8"/>
        <v>7.2505973715651137</v>
      </c>
      <c r="M37" s="8">
        <f t="shared" si="9"/>
        <v>6.2037037037037033</v>
      </c>
      <c r="O37" s="4">
        <v>1954</v>
      </c>
      <c r="P37" s="15">
        <v>13.42</v>
      </c>
      <c r="Q37" s="15">
        <v>18.8</v>
      </c>
      <c r="R37" s="15">
        <v>32.520000000000003</v>
      </c>
      <c r="S37" s="15">
        <v>129.84</v>
      </c>
      <c r="T37" s="15">
        <v>381.91</v>
      </c>
      <c r="U37" s="15">
        <v>222.83</v>
      </c>
      <c r="V37" s="15">
        <v>58.86</v>
      </c>
      <c r="W37" s="15">
        <v>35.78</v>
      </c>
      <c r="X37" s="15">
        <v>27.7</v>
      </c>
      <c r="Y37" s="15">
        <v>23.28</v>
      </c>
      <c r="Z37" s="15">
        <v>19.420000000000002</v>
      </c>
      <c r="AA37" s="15">
        <v>16.079999999999998</v>
      </c>
      <c r="AB37" s="9">
        <f t="shared" si="10"/>
        <v>980.44</v>
      </c>
    </row>
    <row r="38" spans="1:28" ht="15" x14ac:dyDescent="0.25">
      <c r="A38" s="4">
        <v>1955</v>
      </c>
      <c r="B38" s="8">
        <f t="shared" si="0"/>
        <v>6.014784946236559</v>
      </c>
      <c r="C38" s="8">
        <f t="shared" si="1"/>
        <v>8.2407407407407405</v>
      </c>
      <c r="D38" s="8">
        <f t="shared" si="2"/>
        <v>19.291367980884111</v>
      </c>
      <c r="E38" s="8">
        <f t="shared" si="2"/>
        <v>14.751344086021502</v>
      </c>
      <c r="F38" s="8">
        <f t="shared" si="3"/>
        <v>295.29662405768602</v>
      </c>
      <c r="G38" s="8">
        <f t="shared" si="4"/>
        <v>141.5621266427718</v>
      </c>
      <c r="H38" s="8">
        <f t="shared" si="5"/>
        <v>21.898148148148149</v>
      </c>
      <c r="I38" s="8">
        <f t="shared" si="6"/>
        <v>11.89516129032258</v>
      </c>
      <c r="J38" s="8">
        <f t="shared" si="7"/>
        <v>10.1195987654321</v>
      </c>
      <c r="K38" s="8">
        <f t="shared" si="8"/>
        <v>8.3258661887694139</v>
      </c>
      <c r="L38" s="8">
        <f t="shared" si="8"/>
        <v>7.0601851851851851</v>
      </c>
      <c r="M38" s="8">
        <f t="shared" si="9"/>
        <v>7.1373456790123457</v>
      </c>
      <c r="O38" s="4">
        <v>1955</v>
      </c>
      <c r="P38" s="15">
        <v>16.11</v>
      </c>
      <c r="Q38" s="15">
        <v>21.36</v>
      </c>
      <c r="R38" s="15">
        <v>51.67</v>
      </c>
      <c r="S38" s="15">
        <v>39.51</v>
      </c>
      <c r="T38" s="15">
        <v>720.76</v>
      </c>
      <c r="U38" s="15">
        <v>379.16</v>
      </c>
      <c r="V38" s="15">
        <v>56.76</v>
      </c>
      <c r="W38" s="15">
        <v>31.86</v>
      </c>
      <c r="X38" s="15">
        <v>26.23</v>
      </c>
      <c r="Y38" s="15">
        <v>22.3</v>
      </c>
      <c r="Z38" s="15">
        <v>18.91</v>
      </c>
      <c r="AA38" s="15">
        <v>18.5</v>
      </c>
      <c r="AB38" s="9">
        <f t="shared" si="10"/>
        <v>1403.1299999999999</v>
      </c>
    </row>
    <row r="39" spans="1:28" ht="15" x14ac:dyDescent="0.25">
      <c r="A39" s="4">
        <v>1956</v>
      </c>
      <c r="B39" s="8">
        <f t="shared" si="0"/>
        <v>6.6644265232974913</v>
      </c>
      <c r="C39" s="8">
        <f t="shared" si="1"/>
        <v>6.161265432098765</v>
      </c>
      <c r="D39" s="8">
        <f t="shared" si="2"/>
        <v>6.4217443249701303</v>
      </c>
      <c r="E39" s="8">
        <f t="shared" si="2"/>
        <v>8.8747013142174414</v>
      </c>
      <c r="F39" s="8">
        <f t="shared" si="3"/>
        <v>17.756473287446738</v>
      </c>
      <c r="G39" s="8">
        <f t="shared" si="4"/>
        <v>16.028225806451612</v>
      </c>
      <c r="H39" s="8">
        <f t="shared" si="5"/>
        <v>13.564814814814811</v>
      </c>
      <c r="I39" s="8">
        <f t="shared" si="6"/>
        <v>10.898297491039427</v>
      </c>
      <c r="J39" s="8">
        <f t="shared" si="7"/>
        <v>9.2361111111111107</v>
      </c>
      <c r="K39" s="8">
        <f t="shared" si="8"/>
        <v>7.8965053763440851</v>
      </c>
      <c r="L39" s="8">
        <f t="shared" si="8"/>
        <v>7.5119474313022705</v>
      </c>
      <c r="M39" s="8">
        <f t="shared" si="9"/>
        <v>6.979166666666667</v>
      </c>
      <c r="O39" s="4">
        <v>1956</v>
      </c>
      <c r="P39" s="15">
        <v>17.850000000000001</v>
      </c>
      <c r="Q39" s="15">
        <v>15.97</v>
      </c>
      <c r="R39" s="15">
        <v>17.2</v>
      </c>
      <c r="S39" s="15">
        <v>23.77</v>
      </c>
      <c r="T39" s="15">
        <v>43.34</v>
      </c>
      <c r="U39" s="15">
        <v>42.93</v>
      </c>
      <c r="V39" s="15">
        <v>35.159999999999997</v>
      </c>
      <c r="W39" s="15">
        <v>29.19</v>
      </c>
      <c r="X39" s="15">
        <v>23.94</v>
      </c>
      <c r="Y39" s="15">
        <v>21.15</v>
      </c>
      <c r="Z39" s="15">
        <v>20.12</v>
      </c>
      <c r="AA39" s="15">
        <v>18.09</v>
      </c>
      <c r="AB39" s="9">
        <f t="shared" si="10"/>
        <v>308.70999999999998</v>
      </c>
    </row>
    <row r="40" spans="1:28" ht="15" x14ac:dyDescent="0.25">
      <c r="A40" s="4">
        <v>1957</v>
      </c>
      <c r="B40" s="8">
        <f t="shared" si="0"/>
        <v>7.2057945041816005</v>
      </c>
      <c r="C40" s="8">
        <f t="shared" si="1"/>
        <v>7.4537037037037042</v>
      </c>
      <c r="D40" s="8">
        <f t="shared" si="2"/>
        <v>7.4074074074074074</v>
      </c>
      <c r="E40" s="8">
        <f t="shared" si="2"/>
        <v>675.3397550776582</v>
      </c>
      <c r="F40" s="8">
        <f t="shared" si="3"/>
        <v>315.15486725663715</v>
      </c>
      <c r="G40" s="8">
        <f t="shared" si="4"/>
        <v>13.608870967741936</v>
      </c>
      <c r="H40" s="8">
        <f t="shared" si="5"/>
        <v>11.122685185185185</v>
      </c>
      <c r="I40" s="8">
        <f t="shared" si="6"/>
        <v>9.3525985663082434</v>
      </c>
      <c r="J40" s="8">
        <f t="shared" si="7"/>
        <v>8.028549382716049</v>
      </c>
      <c r="K40" s="8">
        <f t="shared" si="8"/>
        <v>6.6681600955794496</v>
      </c>
      <c r="L40" s="8">
        <f t="shared" si="8"/>
        <v>5.9065113500597368</v>
      </c>
      <c r="M40" s="8">
        <f t="shared" si="9"/>
        <v>6.3271604938271597</v>
      </c>
      <c r="O40" s="4">
        <v>1957</v>
      </c>
      <c r="P40" s="15">
        <v>19.3</v>
      </c>
      <c r="Q40" s="15">
        <v>19.32</v>
      </c>
      <c r="R40" s="15">
        <v>19.84</v>
      </c>
      <c r="S40" s="15">
        <v>1808.83</v>
      </c>
      <c r="T40" s="15">
        <v>769.23</v>
      </c>
      <c r="U40" s="15">
        <v>36.450000000000003</v>
      </c>
      <c r="V40" s="15">
        <v>28.83</v>
      </c>
      <c r="W40" s="15">
        <v>25.05</v>
      </c>
      <c r="X40" s="15">
        <v>20.81</v>
      </c>
      <c r="Y40" s="15">
        <v>17.86</v>
      </c>
      <c r="Z40" s="15">
        <v>15.82</v>
      </c>
      <c r="AA40" s="15">
        <v>16.399999999999999</v>
      </c>
      <c r="AB40" s="9">
        <f t="shared" si="10"/>
        <v>2797.7400000000002</v>
      </c>
    </row>
    <row r="41" spans="1:28" ht="15" x14ac:dyDescent="0.25">
      <c r="A41" s="4">
        <v>1958</v>
      </c>
      <c r="B41" s="8">
        <f t="shared" si="0"/>
        <v>6.3396057347670247</v>
      </c>
      <c r="C41" s="8">
        <f t="shared" si="1"/>
        <v>6.7824074074074057</v>
      </c>
      <c r="D41" s="8">
        <f t="shared" si="2"/>
        <v>24.257019115890081</v>
      </c>
      <c r="E41" s="8">
        <f t="shared" si="2"/>
        <v>26.194743130227</v>
      </c>
      <c r="F41" s="8">
        <f t="shared" si="3"/>
        <v>21.247132087840054</v>
      </c>
      <c r="G41" s="8">
        <f t="shared" si="4"/>
        <v>13.515531660692952</v>
      </c>
      <c r="H41" s="8">
        <f t="shared" si="5"/>
        <v>10.243055555555555</v>
      </c>
      <c r="I41" s="8">
        <f t="shared" si="6"/>
        <v>7.7359617682198314</v>
      </c>
      <c r="J41" s="8">
        <f t="shared" si="7"/>
        <v>6.593364197530863</v>
      </c>
      <c r="K41" s="8">
        <f t="shared" si="8"/>
        <v>5.7160991636798082</v>
      </c>
      <c r="L41" s="8">
        <f t="shared" si="8"/>
        <v>5.2307347670250897</v>
      </c>
      <c r="M41" s="8">
        <f t="shared" si="9"/>
        <v>4.814814814814814</v>
      </c>
      <c r="O41" s="4">
        <v>1958</v>
      </c>
      <c r="P41" s="15">
        <v>16.98</v>
      </c>
      <c r="Q41" s="15">
        <v>17.579999999999998</v>
      </c>
      <c r="R41" s="15">
        <v>64.97</v>
      </c>
      <c r="S41" s="15">
        <v>70.16</v>
      </c>
      <c r="T41" s="15">
        <v>51.86</v>
      </c>
      <c r="U41" s="15">
        <v>36.200000000000003</v>
      </c>
      <c r="V41" s="15">
        <v>26.55</v>
      </c>
      <c r="W41" s="15">
        <v>20.72</v>
      </c>
      <c r="X41" s="15">
        <v>17.09</v>
      </c>
      <c r="Y41" s="15">
        <v>15.31</v>
      </c>
      <c r="Z41" s="15">
        <v>14.01</v>
      </c>
      <c r="AA41" s="15">
        <v>12.48</v>
      </c>
      <c r="AB41" s="9">
        <f t="shared" si="10"/>
        <v>363.90999999999997</v>
      </c>
    </row>
    <row r="42" spans="1:28" ht="15" x14ac:dyDescent="0.25">
      <c r="A42" s="4">
        <v>1959</v>
      </c>
      <c r="B42" s="8">
        <f t="shared" si="0"/>
        <v>4.469086021505376</v>
      </c>
      <c r="C42" s="8">
        <f t="shared" si="1"/>
        <v>7.9591049382716044</v>
      </c>
      <c r="D42" s="8">
        <f t="shared" si="2"/>
        <v>11.715949820788531</v>
      </c>
      <c r="E42" s="8">
        <f t="shared" si="2"/>
        <v>9.1509856630824373</v>
      </c>
      <c r="F42" s="8">
        <f t="shared" si="3"/>
        <v>47.205834152736806</v>
      </c>
      <c r="G42" s="8">
        <f t="shared" si="4"/>
        <v>23.45430107526882</v>
      </c>
      <c r="H42" s="8">
        <f t="shared" si="5"/>
        <v>10.23533950617284</v>
      </c>
      <c r="I42" s="8">
        <f t="shared" si="6"/>
        <v>9.1099163679808832</v>
      </c>
      <c r="J42" s="8">
        <f t="shared" si="7"/>
        <v>7.916666666666667</v>
      </c>
      <c r="K42" s="8">
        <f t="shared" si="8"/>
        <v>6.4516129032258061</v>
      </c>
      <c r="L42" s="8">
        <f t="shared" si="8"/>
        <v>5.4547491039426523</v>
      </c>
      <c r="M42" s="8">
        <f t="shared" si="9"/>
        <v>4.9884259259259256</v>
      </c>
      <c r="O42" s="4">
        <v>1959</v>
      </c>
      <c r="P42" s="15">
        <v>11.97</v>
      </c>
      <c r="Q42" s="15">
        <v>20.63</v>
      </c>
      <c r="R42" s="15">
        <v>31.38</v>
      </c>
      <c r="S42" s="15">
        <v>24.51</v>
      </c>
      <c r="T42" s="15">
        <v>115.22</v>
      </c>
      <c r="U42" s="15">
        <v>62.82</v>
      </c>
      <c r="V42" s="15">
        <v>26.53</v>
      </c>
      <c r="W42" s="15">
        <v>24.4</v>
      </c>
      <c r="X42" s="15">
        <v>20.52</v>
      </c>
      <c r="Y42" s="15">
        <v>17.28</v>
      </c>
      <c r="Z42" s="15">
        <v>14.61</v>
      </c>
      <c r="AA42" s="15">
        <v>12.93</v>
      </c>
      <c r="AB42" s="9">
        <f t="shared" si="10"/>
        <v>382.8</v>
      </c>
    </row>
    <row r="43" spans="1:28" ht="15" x14ac:dyDescent="0.25">
      <c r="A43" s="4">
        <v>1960</v>
      </c>
      <c r="B43" s="8">
        <f t="shared" si="0"/>
        <v>4.3197431302270015</v>
      </c>
      <c r="C43" s="8">
        <f t="shared" si="1"/>
        <v>7.7854938271604928</v>
      </c>
      <c r="D43" s="8">
        <f t="shared" si="2"/>
        <v>47.087813620071685</v>
      </c>
      <c r="E43" s="8">
        <f t="shared" si="2"/>
        <v>27.426821983273594</v>
      </c>
      <c r="F43" s="8">
        <f t="shared" si="3"/>
        <v>52.171419206817433</v>
      </c>
      <c r="G43" s="8">
        <f t="shared" si="4"/>
        <v>31.832437275985662</v>
      </c>
      <c r="H43" s="8">
        <f t="shared" si="5"/>
        <v>19.486882716049379</v>
      </c>
      <c r="I43" s="8">
        <f t="shared" si="6"/>
        <v>14.273446833930702</v>
      </c>
      <c r="J43" s="8">
        <f t="shared" si="7"/>
        <v>10.601851851851851</v>
      </c>
      <c r="K43" s="8">
        <f t="shared" si="8"/>
        <v>8.9829749103942635</v>
      </c>
      <c r="L43" s="8">
        <f t="shared" si="8"/>
        <v>7.9487753882915166</v>
      </c>
      <c r="M43" s="8">
        <f t="shared" si="9"/>
        <v>7.2067901234567886</v>
      </c>
      <c r="O43" s="4">
        <v>1960</v>
      </c>
      <c r="P43" s="15">
        <v>11.57</v>
      </c>
      <c r="Q43" s="15">
        <v>20.18</v>
      </c>
      <c r="R43" s="15">
        <v>126.12</v>
      </c>
      <c r="S43" s="15">
        <v>73.459999999999994</v>
      </c>
      <c r="T43" s="15">
        <v>127.34</v>
      </c>
      <c r="U43" s="15">
        <v>85.26</v>
      </c>
      <c r="V43" s="15">
        <v>50.51</v>
      </c>
      <c r="W43" s="15">
        <v>38.229999999999997</v>
      </c>
      <c r="X43" s="15">
        <v>27.48</v>
      </c>
      <c r="Y43" s="15">
        <v>24.06</v>
      </c>
      <c r="Z43" s="15">
        <v>21.29</v>
      </c>
      <c r="AA43" s="15">
        <v>18.68</v>
      </c>
      <c r="AB43" s="9">
        <f t="shared" si="10"/>
        <v>624.17999999999984</v>
      </c>
    </row>
    <row r="44" spans="1:28" ht="15" x14ac:dyDescent="0.25">
      <c r="A44" s="4">
        <v>1961</v>
      </c>
      <c r="B44" s="8">
        <f t="shared" si="0"/>
        <v>6.0073178016726398</v>
      </c>
      <c r="C44" s="8">
        <f t="shared" si="1"/>
        <v>5.5594135802469129</v>
      </c>
      <c r="D44" s="8">
        <f t="shared" si="2"/>
        <v>7.3178016726403827</v>
      </c>
      <c r="E44" s="8">
        <f t="shared" si="2"/>
        <v>8.1167861409796895</v>
      </c>
      <c r="F44" s="8">
        <f t="shared" si="3"/>
        <v>7.9850868567682713</v>
      </c>
      <c r="G44" s="8">
        <f t="shared" si="4"/>
        <v>6.7316308243727594</v>
      </c>
      <c r="H44" s="8">
        <f t="shared" si="5"/>
        <v>6.963734567901235</v>
      </c>
      <c r="I44" s="8">
        <f t="shared" si="6"/>
        <v>6.5300179211469525</v>
      </c>
      <c r="J44" s="8">
        <f t="shared" si="7"/>
        <v>5.8024691358024683</v>
      </c>
      <c r="K44" s="8">
        <f t="shared" si="8"/>
        <v>4.7043010752688179</v>
      </c>
      <c r="L44" s="8">
        <f t="shared" si="8"/>
        <v>4.0770609318996414</v>
      </c>
      <c r="M44" s="8">
        <f t="shared" si="9"/>
        <v>3.6766975308641974</v>
      </c>
      <c r="O44" s="4">
        <v>1961</v>
      </c>
      <c r="P44" s="15">
        <v>16.09</v>
      </c>
      <c r="Q44" s="15">
        <v>14.41</v>
      </c>
      <c r="R44" s="15">
        <v>19.600000000000001</v>
      </c>
      <c r="S44" s="15">
        <v>21.74</v>
      </c>
      <c r="T44" s="15">
        <v>19.489999999999998</v>
      </c>
      <c r="U44" s="15">
        <v>18.03</v>
      </c>
      <c r="V44" s="15">
        <v>18.05</v>
      </c>
      <c r="W44" s="15">
        <v>17.489999999999998</v>
      </c>
      <c r="X44" s="15">
        <v>15.04</v>
      </c>
      <c r="Y44" s="15">
        <v>12.6</v>
      </c>
      <c r="Z44" s="15">
        <v>10.92</v>
      </c>
      <c r="AA44" s="15">
        <v>9.5299999999999994</v>
      </c>
      <c r="AB44" s="9">
        <f t="shared" si="10"/>
        <v>192.98999999999998</v>
      </c>
    </row>
    <row r="45" spans="1:28" ht="15" x14ac:dyDescent="0.25">
      <c r="A45" s="4">
        <v>1962</v>
      </c>
      <c r="B45" s="8">
        <f t="shared" si="0"/>
        <v>3.0727299880525689</v>
      </c>
      <c r="C45" s="8">
        <f t="shared" si="1"/>
        <v>11.658950617283949</v>
      </c>
      <c r="D45" s="8">
        <f t="shared" si="2"/>
        <v>15.102299880525687</v>
      </c>
      <c r="E45" s="8">
        <f t="shared" si="2"/>
        <v>9.438470728793309</v>
      </c>
      <c r="F45" s="8">
        <f t="shared" si="3"/>
        <v>7.1984595214683713</v>
      </c>
      <c r="G45" s="8">
        <f t="shared" si="4"/>
        <v>5.5032855436081238</v>
      </c>
      <c r="H45" s="8">
        <f t="shared" si="5"/>
        <v>5.5671296296296298</v>
      </c>
      <c r="I45" s="8">
        <f t="shared" si="6"/>
        <v>5.5294205495818396</v>
      </c>
      <c r="J45" s="8">
        <f t="shared" si="7"/>
        <v>5.8641975308641969</v>
      </c>
      <c r="K45" s="8">
        <f t="shared" si="8"/>
        <v>5.6302270011947435</v>
      </c>
      <c r="L45" s="8">
        <f t="shared" si="8"/>
        <v>5.006720430107527</v>
      </c>
      <c r="M45" s="8">
        <f t="shared" si="9"/>
        <v>4.2669753086419755</v>
      </c>
      <c r="O45" s="4">
        <v>1962</v>
      </c>
      <c r="P45" s="15">
        <v>8.23</v>
      </c>
      <c r="Q45" s="15">
        <v>30.22</v>
      </c>
      <c r="R45" s="15">
        <v>40.450000000000003</v>
      </c>
      <c r="S45" s="15">
        <v>25.28</v>
      </c>
      <c r="T45" s="15">
        <v>17.57</v>
      </c>
      <c r="U45" s="15">
        <v>14.74</v>
      </c>
      <c r="V45" s="15">
        <v>14.43</v>
      </c>
      <c r="W45" s="15">
        <v>14.81</v>
      </c>
      <c r="X45" s="15">
        <v>15.2</v>
      </c>
      <c r="Y45" s="15">
        <v>15.08</v>
      </c>
      <c r="Z45" s="15">
        <v>13.41</v>
      </c>
      <c r="AA45" s="15">
        <v>11.06</v>
      </c>
      <c r="AB45" s="9">
        <f t="shared" si="10"/>
        <v>220.48000000000002</v>
      </c>
    </row>
    <row r="46" spans="1:28" ht="15" x14ac:dyDescent="0.25">
      <c r="A46" s="4">
        <v>1963</v>
      </c>
      <c r="B46" s="8">
        <f t="shared" si="0"/>
        <v>3.5916965352449219</v>
      </c>
      <c r="C46" s="8">
        <f t="shared" si="1"/>
        <v>3.8271604938271602</v>
      </c>
      <c r="D46" s="8">
        <f t="shared" si="2"/>
        <v>4.2562724014336917</v>
      </c>
      <c r="E46" s="8">
        <f t="shared" si="2"/>
        <v>5.9065113500597368</v>
      </c>
      <c r="F46" s="8">
        <f t="shared" si="3"/>
        <v>6.8133398885611269</v>
      </c>
      <c r="G46" s="8">
        <f t="shared" si="4"/>
        <v>5.4136798088410982</v>
      </c>
      <c r="H46" s="8">
        <f t="shared" si="5"/>
        <v>4.8186728395061724</v>
      </c>
      <c r="I46" s="8">
        <f t="shared" si="6"/>
        <v>4.3272102747909198</v>
      </c>
      <c r="J46" s="8">
        <f t="shared" si="7"/>
        <v>3.9737654320987654</v>
      </c>
      <c r="K46" s="8">
        <f t="shared" si="8"/>
        <v>3.3042114695340503</v>
      </c>
      <c r="L46" s="8">
        <f t="shared" si="8"/>
        <v>2.9233870967741935</v>
      </c>
      <c r="M46" s="8">
        <f t="shared" si="9"/>
        <v>2.6890432098765431</v>
      </c>
      <c r="O46" s="4">
        <v>1963</v>
      </c>
      <c r="P46" s="15">
        <v>9.6199999999999992</v>
      </c>
      <c r="Q46" s="15">
        <v>9.92</v>
      </c>
      <c r="R46" s="15">
        <v>11.4</v>
      </c>
      <c r="S46" s="15">
        <v>15.82</v>
      </c>
      <c r="T46" s="15">
        <v>16.63</v>
      </c>
      <c r="U46" s="15">
        <v>14.5</v>
      </c>
      <c r="V46" s="15">
        <v>12.49</v>
      </c>
      <c r="W46" s="15">
        <v>11.59</v>
      </c>
      <c r="X46" s="15">
        <v>10.3</v>
      </c>
      <c r="Y46" s="15">
        <v>8.85</v>
      </c>
      <c r="Z46" s="15">
        <v>7.83</v>
      </c>
      <c r="AA46" s="15">
        <v>6.97</v>
      </c>
      <c r="AB46" s="9">
        <f t="shared" si="10"/>
        <v>135.91999999999999</v>
      </c>
    </row>
    <row r="47" spans="1:28" ht="15" x14ac:dyDescent="0.25">
      <c r="A47" s="4">
        <v>1964</v>
      </c>
      <c r="B47" s="8">
        <f t="shared" si="0"/>
        <v>3.2780764635603346</v>
      </c>
      <c r="C47" s="8">
        <f t="shared" si="1"/>
        <v>4.4714506172839501</v>
      </c>
      <c r="D47" s="8">
        <f t="shared" si="2"/>
        <v>33.717891278375149</v>
      </c>
      <c r="E47" s="8">
        <f t="shared" si="2"/>
        <v>29.674432497013147</v>
      </c>
      <c r="F47" s="8">
        <f t="shared" si="3"/>
        <v>15.318747951491314</v>
      </c>
      <c r="G47" s="8">
        <f t="shared" si="4"/>
        <v>9.879032258064516</v>
      </c>
      <c r="H47" s="8">
        <f t="shared" si="5"/>
        <v>8.0594135802469129</v>
      </c>
      <c r="I47" s="8">
        <f t="shared" si="6"/>
        <v>6.6270908004778972</v>
      </c>
      <c r="J47" s="8">
        <f t="shared" si="7"/>
        <v>5.5787037037037042</v>
      </c>
      <c r="K47" s="8">
        <f t="shared" si="8"/>
        <v>4.5325567502986859</v>
      </c>
      <c r="L47" s="8">
        <f t="shared" si="8"/>
        <v>4.032258064516129</v>
      </c>
      <c r="M47" s="8">
        <f t="shared" si="9"/>
        <v>4.0586419753086416</v>
      </c>
      <c r="O47" s="4">
        <v>1964</v>
      </c>
      <c r="P47" s="15">
        <v>8.7799999999999994</v>
      </c>
      <c r="Q47" s="15">
        <v>11.59</v>
      </c>
      <c r="R47" s="15">
        <v>90.31</v>
      </c>
      <c r="S47" s="15">
        <v>79.48</v>
      </c>
      <c r="T47" s="15">
        <v>37.39</v>
      </c>
      <c r="U47" s="15">
        <v>26.46</v>
      </c>
      <c r="V47" s="15">
        <v>20.89</v>
      </c>
      <c r="W47" s="15">
        <v>17.75</v>
      </c>
      <c r="X47" s="15">
        <v>14.46</v>
      </c>
      <c r="Y47" s="15">
        <v>12.14</v>
      </c>
      <c r="Z47" s="15">
        <v>10.8</v>
      </c>
      <c r="AA47" s="15">
        <v>10.52</v>
      </c>
      <c r="AB47" s="9">
        <f t="shared" si="10"/>
        <v>340.57</v>
      </c>
    </row>
    <row r="48" spans="1:28" ht="15" x14ac:dyDescent="0.25">
      <c r="A48" s="4">
        <v>1965</v>
      </c>
      <c r="B48" s="8">
        <f t="shared" si="0"/>
        <v>3.7186379928315412</v>
      </c>
      <c r="C48" s="8">
        <f t="shared" si="1"/>
        <v>3.9429012345679011</v>
      </c>
      <c r="D48" s="8">
        <f t="shared" si="2"/>
        <v>3.9463859020310634</v>
      </c>
      <c r="E48" s="8">
        <f t="shared" si="2"/>
        <v>12.227449223416965</v>
      </c>
      <c r="F48" s="8">
        <f t="shared" si="3"/>
        <v>19.768108816781382</v>
      </c>
      <c r="G48" s="8">
        <f t="shared" si="4"/>
        <v>11.41726403823178</v>
      </c>
      <c r="H48" s="8">
        <f t="shared" si="5"/>
        <v>7.4961419753086416</v>
      </c>
      <c r="I48" s="8">
        <f t="shared" si="6"/>
        <v>5.6600955794504184</v>
      </c>
      <c r="J48" s="8">
        <f t="shared" si="7"/>
        <v>4.8456790123456797</v>
      </c>
      <c r="K48" s="8">
        <f t="shared" si="8"/>
        <v>4.0733273596176822</v>
      </c>
      <c r="L48" s="8">
        <f t="shared" si="8"/>
        <v>3.7074372759856633</v>
      </c>
      <c r="M48" s="8">
        <f t="shared" si="9"/>
        <v>3.6496913580246915</v>
      </c>
      <c r="O48" s="4">
        <v>1965</v>
      </c>
      <c r="P48" s="15">
        <v>9.9600000000000009</v>
      </c>
      <c r="Q48" s="15">
        <v>10.220000000000001</v>
      </c>
      <c r="R48" s="15">
        <v>10.57</v>
      </c>
      <c r="S48" s="15">
        <v>32.75</v>
      </c>
      <c r="T48" s="15">
        <v>48.25</v>
      </c>
      <c r="U48" s="15">
        <v>30.58</v>
      </c>
      <c r="V48" s="15">
        <v>19.43</v>
      </c>
      <c r="W48" s="15">
        <v>15.16</v>
      </c>
      <c r="X48" s="15">
        <v>12.56</v>
      </c>
      <c r="Y48" s="15">
        <v>10.91</v>
      </c>
      <c r="Z48" s="15">
        <v>9.93</v>
      </c>
      <c r="AA48" s="15">
        <v>9.4600000000000009</v>
      </c>
      <c r="AB48" s="9">
        <f t="shared" si="10"/>
        <v>219.78</v>
      </c>
    </row>
    <row r="49" spans="1:28" ht="15" x14ac:dyDescent="0.25">
      <c r="A49" s="4">
        <v>1966</v>
      </c>
      <c r="B49" s="8">
        <f t="shared" si="0"/>
        <v>3.8903823178016719</v>
      </c>
      <c r="C49" s="8">
        <f t="shared" si="1"/>
        <v>4.2399691358024691</v>
      </c>
      <c r="D49" s="8">
        <f t="shared" si="2"/>
        <v>6.3844086021505371</v>
      </c>
      <c r="E49" s="8">
        <f t="shared" si="2"/>
        <v>14.807347670250895</v>
      </c>
      <c r="F49" s="8">
        <f t="shared" si="3"/>
        <v>37.155850540806291</v>
      </c>
      <c r="G49" s="8">
        <f t="shared" si="4"/>
        <v>23.062275985663081</v>
      </c>
      <c r="H49" s="8">
        <f t="shared" si="5"/>
        <v>23.410493827160497</v>
      </c>
      <c r="I49" s="8">
        <f t="shared" si="6"/>
        <v>17.372311827956988</v>
      </c>
      <c r="J49" s="8">
        <f t="shared" si="7"/>
        <v>9.6990740740740744</v>
      </c>
      <c r="K49" s="8">
        <f t="shared" si="8"/>
        <v>7.1759259259259247</v>
      </c>
      <c r="L49" s="8">
        <f t="shared" si="8"/>
        <v>6.0707885304659497</v>
      </c>
      <c r="M49" s="8">
        <f t="shared" si="9"/>
        <v>5.1388888888888884</v>
      </c>
      <c r="O49" s="4">
        <v>1966</v>
      </c>
      <c r="P49" s="15">
        <v>10.42</v>
      </c>
      <c r="Q49" s="15">
        <v>10.99</v>
      </c>
      <c r="R49" s="15">
        <v>17.100000000000001</v>
      </c>
      <c r="S49" s="15">
        <v>39.659999999999997</v>
      </c>
      <c r="T49" s="15">
        <v>90.69</v>
      </c>
      <c r="U49" s="15">
        <v>61.77</v>
      </c>
      <c r="V49" s="15">
        <v>60.68</v>
      </c>
      <c r="W49" s="15">
        <v>46.53</v>
      </c>
      <c r="X49" s="15">
        <v>25.14</v>
      </c>
      <c r="Y49" s="15">
        <v>19.22</v>
      </c>
      <c r="Z49" s="15">
        <v>16.260000000000002</v>
      </c>
      <c r="AA49" s="15">
        <v>13.32</v>
      </c>
      <c r="AB49" s="9">
        <f t="shared" si="10"/>
        <v>411.78000000000003</v>
      </c>
    </row>
    <row r="50" spans="1:28" ht="15" x14ac:dyDescent="0.25">
      <c r="A50" s="4">
        <v>1967</v>
      </c>
      <c r="B50" s="8">
        <f t="shared" si="0"/>
        <v>4.5288231780167267</v>
      </c>
      <c r="C50" s="8">
        <f t="shared" si="1"/>
        <v>7.106481481481481</v>
      </c>
      <c r="D50" s="8">
        <f t="shared" si="2"/>
        <v>6.1977299880525694</v>
      </c>
      <c r="E50" s="8">
        <f t="shared" si="2"/>
        <v>5.2270011947431305</v>
      </c>
      <c r="F50" s="8">
        <f t="shared" si="3"/>
        <v>5.6661750245821034</v>
      </c>
      <c r="G50" s="8">
        <f t="shared" si="4"/>
        <v>5.9998506571087216</v>
      </c>
      <c r="H50" s="8">
        <f t="shared" si="5"/>
        <v>6.9367283950617287</v>
      </c>
      <c r="I50" s="8">
        <f t="shared" si="6"/>
        <v>6.8511051373954599</v>
      </c>
      <c r="J50" s="8">
        <f t="shared" si="7"/>
        <v>6.7322530864197514</v>
      </c>
      <c r="K50" s="8">
        <f t="shared" si="8"/>
        <v>5.779569892473118</v>
      </c>
      <c r="L50" s="8">
        <f t="shared" si="8"/>
        <v>4.9581839904420537</v>
      </c>
      <c r="M50" s="8">
        <f t="shared" si="9"/>
        <v>4.2669753086419755</v>
      </c>
      <c r="O50" s="4">
        <v>1967</v>
      </c>
      <c r="P50" s="15">
        <v>12.13</v>
      </c>
      <c r="Q50" s="15">
        <v>18.420000000000002</v>
      </c>
      <c r="R50" s="15">
        <v>16.600000000000001</v>
      </c>
      <c r="S50" s="15">
        <v>14</v>
      </c>
      <c r="T50" s="15">
        <v>13.83</v>
      </c>
      <c r="U50" s="15">
        <v>16.07</v>
      </c>
      <c r="V50" s="15">
        <v>17.98</v>
      </c>
      <c r="W50" s="15">
        <v>18.350000000000001</v>
      </c>
      <c r="X50" s="15">
        <v>17.45</v>
      </c>
      <c r="Y50" s="15">
        <v>15.48</v>
      </c>
      <c r="Z50" s="15">
        <v>13.28</v>
      </c>
      <c r="AA50" s="15">
        <v>11.06</v>
      </c>
      <c r="AB50" s="9">
        <f t="shared" si="10"/>
        <v>184.65</v>
      </c>
    </row>
    <row r="51" spans="1:28" ht="15" x14ac:dyDescent="0.25">
      <c r="A51" s="4">
        <v>1968</v>
      </c>
      <c r="B51" s="8">
        <f t="shared" si="0"/>
        <v>3.6327658303464756</v>
      </c>
      <c r="C51" s="8">
        <f t="shared" si="1"/>
        <v>6.3966049382716044</v>
      </c>
      <c r="D51" s="8">
        <f t="shared" si="2"/>
        <v>27.774044205495819</v>
      </c>
      <c r="E51" s="8">
        <f t="shared" si="2"/>
        <v>21.150686977299877</v>
      </c>
      <c r="F51" s="8">
        <f t="shared" si="3"/>
        <v>11.643723369387088</v>
      </c>
      <c r="G51" s="8">
        <f t="shared" si="4"/>
        <v>67.670997610513737</v>
      </c>
      <c r="H51" s="8">
        <f t="shared" si="5"/>
        <v>37.793209876543209</v>
      </c>
      <c r="I51" s="8">
        <f t="shared" si="6"/>
        <v>11.282855436081242</v>
      </c>
      <c r="J51" s="8">
        <f t="shared" si="7"/>
        <v>8.9197530864197532</v>
      </c>
      <c r="K51" s="8">
        <f t="shared" si="8"/>
        <v>6.9929808841099161</v>
      </c>
      <c r="L51" s="8">
        <f t="shared" si="8"/>
        <v>5.9251792114695334</v>
      </c>
      <c r="M51" s="8">
        <f t="shared" si="9"/>
        <v>5.3780864197530862</v>
      </c>
      <c r="O51" s="4">
        <v>1968</v>
      </c>
      <c r="P51" s="15">
        <v>9.73</v>
      </c>
      <c r="Q51" s="15">
        <v>16.579999999999998</v>
      </c>
      <c r="R51" s="15">
        <v>74.39</v>
      </c>
      <c r="S51" s="15">
        <v>56.65</v>
      </c>
      <c r="T51" s="15">
        <v>28.42</v>
      </c>
      <c r="U51" s="15">
        <v>181.25</v>
      </c>
      <c r="V51" s="15">
        <v>97.96</v>
      </c>
      <c r="W51" s="15">
        <v>30.22</v>
      </c>
      <c r="X51" s="15">
        <v>23.12</v>
      </c>
      <c r="Y51" s="15">
        <v>18.73</v>
      </c>
      <c r="Z51" s="15">
        <v>15.87</v>
      </c>
      <c r="AA51" s="15">
        <v>13.94</v>
      </c>
      <c r="AB51" s="9">
        <f t="shared" si="10"/>
        <v>566.86</v>
      </c>
    </row>
    <row r="52" spans="1:28" ht="15" x14ac:dyDescent="0.25">
      <c r="A52" s="4">
        <v>1969</v>
      </c>
      <c r="B52" s="8">
        <f t="shared" si="0"/>
        <v>8.7328255675029869</v>
      </c>
      <c r="C52" s="8">
        <f t="shared" si="1"/>
        <v>8.4413580246913575</v>
      </c>
      <c r="D52" s="8">
        <f t="shared" si="2"/>
        <v>9.1883213859020305</v>
      </c>
      <c r="E52" s="8">
        <f t="shared" si="2"/>
        <v>8.4080047789725185</v>
      </c>
      <c r="F52" s="8">
        <f t="shared" si="3"/>
        <v>7.9359226483120286</v>
      </c>
      <c r="G52" s="8">
        <f t="shared" si="4"/>
        <v>6.7166965352449211</v>
      </c>
      <c r="H52" s="8">
        <f t="shared" si="5"/>
        <v>5.8063271604938267</v>
      </c>
      <c r="I52" s="8">
        <f t="shared" si="6"/>
        <v>5.10752688172043</v>
      </c>
      <c r="J52" s="8">
        <f t="shared" si="7"/>
        <v>4.8649691358024683</v>
      </c>
      <c r="K52" s="8">
        <f t="shared" si="8"/>
        <v>4.4728195937873361</v>
      </c>
      <c r="L52" s="8">
        <f t="shared" si="8"/>
        <v>4.1106630824372763</v>
      </c>
      <c r="M52" s="8">
        <f t="shared" si="9"/>
        <v>3.7229938271604937</v>
      </c>
      <c r="O52" s="4">
        <v>1969</v>
      </c>
      <c r="P52" s="15">
        <v>23.39</v>
      </c>
      <c r="Q52" s="15">
        <v>21.88</v>
      </c>
      <c r="R52" s="15">
        <v>24.61</v>
      </c>
      <c r="S52" s="15">
        <v>22.52</v>
      </c>
      <c r="T52" s="15">
        <v>19.37</v>
      </c>
      <c r="U52" s="15">
        <v>17.989999999999998</v>
      </c>
      <c r="V52" s="15">
        <v>15.05</v>
      </c>
      <c r="W52" s="15">
        <v>13.68</v>
      </c>
      <c r="X52" s="15">
        <v>12.61</v>
      </c>
      <c r="Y52" s="15">
        <v>11.98</v>
      </c>
      <c r="Z52" s="15">
        <v>11.01</v>
      </c>
      <c r="AA52" s="15">
        <v>9.65</v>
      </c>
      <c r="AB52" s="9">
        <f t="shared" si="10"/>
        <v>203.74</v>
      </c>
    </row>
    <row r="53" spans="1:28" ht="15" x14ac:dyDescent="0.25">
      <c r="A53" s="4">
        <v>1970</v>
      </c>
      <c r="B53" s="8">
        <f t="shared" si="0"/>
        <v>3.4908900836320189</v>
      </c>
      <c r="C53" s="8">
        <f t="shared" si="1"/>
        <v>4.0046296296296298</v>
      </c>
      <c r="D53" s="8">
        <f t="shared" si="2"/>
        <v>7.258064516129032</v>
      </c>
      <c r="E53" s="8">
        <f t="shared" si="2"/>
        <v>24.089008363201906</v>
      </c>
      <c r="F53" s="8">
        <f t="shared" si="3"/>
        <v>16.969845952146834</v>
      </c>
      <c r="G53" s="8">
        <f t="shared" si="4"/>
        <v>7.8927718040621269</v>
      </c>
      <c r="H53" s="8">
        <f t="shared" si="5"/>
        <v>8.4413580246913575</v>
      </c>
      <c r="I53" s="8">
        <f t="shared" si="6"/>
        <v>8.5162783751493425</v>
      </c>
      <c r="J53" s="8">
        <f t="shared" si="7"/>
        <v>7.4537037037037042</v>
      </c>
      <c r="K53" s="8">
        <f t="shared" si="8"/>
        <v>5.7497013142174431</v>
      </c>
      <c r="L53" s="8">
        <f t="shared" si="8"/>
        <v>4.7005675029868588</v>
      </c>
      <c r="M53" s="8">
        <f t="shared" si="9"/>
        <v>4.1473765432098766</v>
      </c>
      <c r="O53" s="4">
        <v>1970</v>
      </c>
      <c r="P53" s="15">
        <v>9.35</v>
      </c>
      <c r="Q53" s="15">
        <v>10.38</v>
      </c>
      <c r="R53" s="15">
        <v>19.440000000000001</v>
      </c>
      <c r="S53" s="15">
        <v>64.52</v>
      </c>
      <c r="T53" s="15">
        <v>41.42</v>
      </c>
      <c r="U53" s="15">
        <v>21.14</v>
      </c>
      <c r="V53" s="15">
        <v>21.88</v>
      </c>
      <c r="W53" s="15">
        <v>22.81</v>
      </c>
      <c r="X53" s="15">
        <v>19.32</v>
      </c>
      <c r="Y53" s="15">
        <v>15.4</v>
      </c>
      <c r="Z53" s="15">
        <v>12.59</v>
      </c>
      <c r="AA53" s="15">
        <v>10.75</v>
      </c>
      <c r="AB53" s="9">
        <f t="shared" si="10"/>
        <v>269</v>
      </c>
    </row>
    <row r="54" spans="1:28" ht="15" x14ac:dyDescent="0.25">
      <c r="A54" s="4">
        <v>1971</v>
      </c>
      <c r="B54" s="8">
        <f t="shared" si="0"/>
        <v>4.8200418160095575</v>
      </c>
      <c r="C54" s="8">
        <f t="shared" si="1"/>
        <v>7.4691358024691352</v>
      </c>
      <c r="D54" s="8">
        <f t="shared" si="2"/>
        <v>7.7284946236559131</v>
      </c>
      <c r="E54" s="8">
        <f t="shared" si="2"/>
        <v>117.09976105137395</v>
      </c>
      <c r="F54" s="8">
        <f t="shared" si="3"/>
        <v>155.55965257292692</v>
      </c>
      <c r="G54" s="8">
        <f t="shared" si="4"/>
        <v>128.60663082437273</v>
      </c>
      <c r="H54" s="8">
        <f t="shared" si="5"/>
        <v>49.205246913580247</v>
      </c>
      <c r="I54" s="8">
        <f t="shared" si="6"/>
        <v>13.265382317801672</v>
      </c>
      <c r="J54" s="8">
        <f t="shared" si="7"/>
        <v>10.667438271604937</v>
      </c>
      <c r="K54" s="8">
        <f t="shared" si="8"/>
        <v>8.4266726403823178</v>
      </c>
      <c r="L54" s="8">
        <f t="shared" si="8"/>
        <v>7.2169952210274788</v>
      </c>
      <c r="M54" s="8">
        <f t="shared" si="9"/>
        <v>6.4969135802469129</v>
      </c>
      <c r="O54" s="4">
        <v>1971</v>
      </c>
      <c r="P54" s="15">
        <v>12.91</v>
      </c>
      <c r="Q54" s="15">
        <v>19.36</v>
      </c>
      <c r="R54" s="15">
        <v>20.7</v>
      </c>
      <c r="S54" s="15">
        <v>313.64</v>
      </c>
      <c r="T54" s="15">
        <v>379.69</v>
      </c>
      <c r="U54" s="15">
        <v>344.46</v>
      </c>
      <c r="V54" s="15">
        <v>127.54</v>
      </c>
      <c r="W54" s="15">
        <v>35.53</v>
      </c>
      <c r="X54" s="15">
        <v>27.65</v>
      </c>
      <c r="Y54" s="15">
        <v>22.57</v>
      </c>
      <c r="Z54" s="15">
        <v>19.329999999999998</v>
      </c>
      <c r="AA54" s="15">
        <v>16.84</v>
      </c>
      <c r="AB54" s="9">
        <f t="shared" si="10"/>
        <v>1340.2199999999998</v>
      </c>
    </row>
    <row r="55" spans="1:28" ht="15" x14ac:dyDescent="0.25">
      <c r="A55" s="4">
        <v>1972</v>
      </c>
      <c r="B55" s="8">
        <f t="shared" si="0"/>
        <v>6.5748207885304657</v>
      </c>
      <c r="C55" s="8">
        <f t="shared" si="1"/>
        <v>7.5385802469135799</v>
      </c>
      <c r="D55" s="8">
        <f t="shared" si="2"/>
        <v>6.8473715651134999</v>
      </c>
      <c r="E55" s="8">
        <f t="shared" si="2"/>
        <v>6.4441457586618878</v>
      </c>
      <c r="F55" s="8">
        <f t="shared" si="3"/>
        <v>7.1861684693543095</v>
      </c>
      <c r="G55" s="8">
        <f t="shared" si="4"/>
        <v>6.9780465949820787</v>
      </c>
      <c r="H55" s="8">
        <f t="shared" si="5"/>
        <v>8.1442901234567895</v>
      </c>
      <c r="I55" s="8">
        <f t="shared" si="6"/>
        <v>7.7546296296296289</v>
      </c>
      <c r="J55" s="8">
        <f t="shared" si="7"/>
        <v>6.8171296296296298</v>
      </c>
      <c r="K55" s="8">
        <f t="shared" si="8"/>
        <v>5.6675627240143367</v>
      </c>
      <c r="L55" s="8">
        <f t="shared" si="8"/>
        <v>5.0589904420549585</v>
      </c>
      <c r="M55" s="8">
        <f t="shared" si="9"/>
        <v>9.1049382716049383</v>
      </c>
      <c r="O55" s="4">
        <v>1972</v>
      </c>
      <c r="P55" s="15">
        <v>17.61</v>
      </c>
      <c r="Q55" s="15">
        <v>19.54</v>
      </c>
      <c r="R55" s="15">
        <v>18.34</v>
      </c>
      <c r="S55" s="15">
        <v>17.260000000000002</v>
      </c>
      <c r="T55" s="15">
        <v>17.54</v>
      </c>
      <c r="U55" s="15">
        <v>18.690000000000001</v>
      </c>
      <c r="V55" s="15">
        <v>21.11</v>
      </c>
      <c r="W55" s="15">
        <v>20.77</v>
      </c>
      <c r="X55" s="15">
        <v>17.670000000000002</v>
      </c>
      <c r="Y55" s="15">
        <v>15.18</v>
      </c>
      <c r="Z55" s="15">
        <v>13.55</v>
      </c>
      <c r="AA55" s="15">
        <v>23.6</v>
      </c>
      <c r="AB55" s="9">
        <f t="shared" si="10"/>
        <v>220.85999999999999</v>
      </c>
    </row>
    <row r="56" spans="1:28" ht="15" x14ac:dyDescent="0.25">
      <c r="A56" s="4">
        <v>1973</v>
      </c>
      <c r="B56" s="8">
        <f t="shared" si="0"/>
        <v>8.5424133811230583</v>
      </c>
      <c r="C56" s="8">
        <f t="shared" si="1"/>
        <v>8.7268518518518512</v>
      </c>
      <c r="D56" s="8">
        <f t="shared" si="2"/>
        <v>27.994324970131423</v>
      </c>
      <c r="E56" s="8">
        <f t="shared" si="2"/>
        <v>62.496266427718034</v>
      </c>
      <c r="F56" s="8">
        <f t="shared" si="3"/>
        <v>179.54768928220253</v>
      </c>
      <c r="G56" s="8">
        <f t="shared" si="4"/>
        <v>73.174283154121866</v>
      </c>
      <c r="H56" s="8">
        <f t="shared" si="5"/>
        <v>17.156635802469133</v>
      </c>
      <c r="I56" s="8">
        <f t="shared" si="6"/>
        <v>12.567204301075266</v>
      </c>
      <c r="J56" s="8">
        <f t="shared" si="7"/>
        <v>10.424382716049383</v>
      </c>
      <c r="K56" s="8">
        <f t="shared" si="8"/>
        <v>8.6096176821983263</v>
      </c>
      <c r="L56" s="8">
        <f t="shared" si="8"/>
        <v>7.8703703703703702</v>
      </c>
      <c r="M56" s="8">
        <f t="shared" si="9"/>
        <v>7.916666666666667</v>
      </c>
      <c r="O56" s="4">
        <v>1973</v>
      </c>
      <c r="P56" s="15">
        <v>22.88</v>
      </c>
      <c r="Q56" s="15">
        <v>22.62</v>
      </c>
      <c r="R56" s="15">
        <v>74.98</v>
      </c>
      <c r="S56" s="15">
        <v>167.39</v>
      </c>
      <c r="T56" s="15">
        <v>438.24</v>
      </c>
      <c r="U56" s="15">
        <v>195.99</v>
      </c>
      <c r="V56" s="15">
        <v>44.47</v>
      </c>
      <c r="W56" s="15">
        <v>33.659999999999997</v>
      </c>
      <c r="X56" s="15">
        <v>27.02</v>
      </c>
      <c r="Y56" s="15">
        <v>23.06</v>
      </c>
      <c r="Z56" s="15">
        <v>21.08</v>
      </c>
      <c r="AA56" s="15">
        <v>20.52</v>
      </c>
      <c r="AB56" s="9">
        <f t="shared" si="10"/>
        <v>1091.9099999999999</v>
      </c>
    </row>
    <row r="57" spans="1:28" ht="15" x14ac:dyDescent="0.25">
      <c r="A57" s="4">
        <v>1974</v>
      </c>
      <c r="B57" s="8">
        <f t="shared" si="0"/>
        <v>7.287933094384706</v>
      </c>
      <c r="C57" s="8">
        <f t="shared" si="1"/>
        <v>12.646604938271603</v>
      </c>
      <c r="D57" s="8">
        <f t="shared" si="2"/>
        <v>11.78688769414576</v>
      </c>
      <c r="E57" s="8">
        <f t="shared" si="2"/>
        <v>22.315561529271211</v>
      </c>
      <c r="F57" s="8">
        <f t="shared" si="3"/>
        <v>89.736971484759096</v>
      </c>
      <c r="G57" s="8">
        <f t="shared" si="4"/>
        <v>40.759408602150543</v>
      </c>
      <c r="H57" s="8">
        <f t="shared" si="5"/>
        <v>14.86496913580247</v>
      </c>
      <c r="I57" s="8">
        <f t="shared" si="6"/>
        <v>11.701015531660692</v>
      </c>
      <c r="J57" s="8">
        <f t="shared" si="7"/>
        <v>10.138888888888889</v>
      </c>
      <c r="K57" s="8">
        <f t="shared" si="8"/>
        <v>8.1167861409796895</v>
      </c>
      <c r="L57" s="8">
        <f t="shared" si="8"/>
        <v>6.8921744324970131</v>
      </c>
      <c r="M57" s="8">
        <f t="shared" si="9"/>
        <v>6.161265432098765</v>
      </c>
      <c r="O57" s="4">
        <v>1974</v>
      </c>
      <c r="P57" s="15">
        <v>19.52</v>
      </c>
      <c r="Q57" s="15">
        <v>32.78</v>
      </c>
      <c r="R57" s="15">
        <v>31.57</v>
      </c>
      <c r="S57" s="15">
        <v>59.77</v>
      </c>
      <c r="T57" s="15">
        <v>219.03</v>
      </c>
      <c r="U57" s="15">
        <v>109.17</v>
      </c>
      <c r="V57" s="15">
        <v>38.53</v>
      </c>
      <c r="W57" s="15">
        <v>31.34</v>
      </c>
      <c r="X57" s="15">
        <v>26.28</v>
      </c>
      <c r="Y57" s="15">
        <v>21.74</v>
      </c>
      <c r="Z57" s="15">
        <v>18.46</v>
      </c>
      <c r="AA57" s="15">
        <v>15.97</v>
      </c>
      <c r="AB57" s="9">
        <f t="shared" si="10"/>
        <v>624.16000000000008</v>
      </c>
    </row>
    <row r="58" spans="1:28" ht="15" x14ac:dyDescent="0.25">
      <c r="A58" s="4">
        <v>1975</v>
      </c>
      <c r="B58" s="8">
        <f t="shared" si="0"/>
        <v>5.1821983273596182</v>
      </c>
      <c r="C58" s="8">
        <f t="shared" si="1"/>
        <v>5.0578703703703702</v>
      </c>
      <c r="D58" s="8">
        <f t="shared" si="2"/>
        <v>28.203405017921146</v>
      </c>
      <c r="E58" s="8">
        <f t="shared" si="2"/>
        <v>90.046296296296276</v>
      </c>
      <c r="F58" s="8">
        <f t="shared" si="3"/>
        <v>81.792854801704351</v>
      </c>
      <c r="G58" s="8">
        <f t="shared" si="4"/>
        <v>91.868279569892465</v>
      </c>
      <c r="H58" s="8">
        <f t="shared" si="5"/>
        <v>43.290895061728392</v>
      </c>
      <c r="I58" s="8">
        <f t="shared" si="6"/>
        <v>15.38231780167264</v>
      </c>
      <c r="J58" s="8">
        <f t="shared" si="7"/>
        <v>13.229166666666666</v>
      </c>
      <c r="K58" s="8">
        <f t="shared" si="8"/>
        <v>10.252389486260453</v>
      </c>
      <c r="L58" s="8">
        <f t="shared" si="8"/>
        <v>8.3893369175627228</v>
      </c>
      <c r="M58" s="8">
        <f t="shared" si="9"/>
        <v>7.2415123456790118</v>
      </c>
      <c r="O58" s="4">
        <v>1975</v>
      </c>
      <c r="P58" s="15">
        <v>13.88</v>
      </c>
      <c r="Q58" s="15">
        <v>13.11</v>
      </c>
      <c r="R58" s="15">
        <v>75.540000000000006</v>
      </c>
      <c r="S58" s="15">
        <v>241.18</v>
      </c>
      <c r="T58" s="15">
        <v>199.64</v>
      </c>
      <c r="U58" s="15">
        <v>246.06</v>
      </c>
      <c r="V58" s="15">
        <v>112.21</v>
      </c>
      <c r="W58" s="15">
        <v>41.2</v>
      </c>
      <c r="X58" s="15">
        <v>34.29</v>
      </c>
      <c r="Y58" s="15">
        <v>27.46</v>
      </c>
      <c r="Z58" s="15">
        <v>22.47</v>
      </c>
      <c r="AA58" s="15">
        <v>18.77</v>
      </c>
      <c r="AB58" s="9">
        <f t="shared" si="10"/>
        <v>1045.8100000000002</v>
      </c>
    </row>
    <row r="59" spans="1:28" ht="15" x14ac:dyDescent="0.25">
      <c r="A59" s="4">
        <v>1976</v>
      </c>
      <c r="B59" s="8">
        <f t="shared" si="0"/>
        <v>6.3993428912783745</v>
      </c>
      <c r="C59" s="8">
        <f t="shared" si="1"/>
        <v>8.4413580246913575</v>
      </c>
      <c r="D59" s="8">
        <f t="shared" si="2"/>
        <v>7.9711768219832742</v>
      </c>
      <c r="E59" s="8">
        <f t="shared" si="2"/>
        <v>35.080645161290313</v>
      </c>
      <c r="F59" s="8">
        <f t="shared" si="3"/>
        <v>174.69272369714847</v>
      </c>
      <c r="G59" s="8">
        <f t="shared" si="4"/>
        <v>204.31974313022698</v>
      </c>
      <c r="H59" s="8">
        <f t="shared" si="5"/>
        <v>67.804783950617278</v>
      </c>
      <c r="I59" s="8">
        <f t="shared" si="6"/>
        <v>14.6505376344086</v>
      </c>
      <c r="J59" s="8">
        <f t="shared" si="7"/>
        <v>11.377314814814815</v>
      </c>
      <c r="K59" s="8">
        <f t="shared" si="8"/>
        <v>8.9904420549581836</v>
      </c>
      <c r="L59" s="8">
        <f t="shared" si="8"/>
        <v>7.7956989247311812</v>
      </c>
      <c r="M59" s="8">
        <f t="shared" si="9"/>
        <v>8.2754629629629637</v>
      </c>
      <c r="O59" s="4">
        <v>1976</v>
      </c>
      <c r="P59" s="15">
        <v>17.14</v>
      </c>
      <c r="Q59" s="15">
        <v>21.88</v>
      </c>
      <c r="R59" s="15">
        <v>21.35</v>
      </c>
      <c r="S59" s="15">
        <v>93.96</v>
      </c>
      <c r="T59" s="15">
        <v>426.39</v>
      </c>
      <c r="U59" s="15">
        <v>547.25</v>
      </c>
      <c r="V59" s="15">
        <v>175.75</v>
      </c>
      <c r="W59" s="15">
        <v>39.24</v>
      </c>
      <c r="X59" s="15">
        <v>29.49</v>
      </c>
      <c r="Y59" s="15">
        <v>24.08</v>
      </c>
      <c r="Z59" s="15">
        <v>20.88</v>
      </c>
      <c r="AA59" s="15">
        <v>21.45</v>
      </c>
      <c r="AB59" s="9">
        <f t="shared" si="10"/>
        <v>1438.8600000000001</v>
      </c>
    </row>
    <row r="60" spans="1:28" ht="15" x14ac:dyDescent="0.25">
      <c r="A60" s="4">
        <v>1977</v>
      </c>
      <c r="B60" s="8">
        <f t="shared" si="0"/>
        <v>7.7546296296296289</v>
      </c>
      <c r="C60" s="8">
        <f t="shared" si="1"/>
        <v>7.6774691358024683</v>
      </c>
      <c r="D60" s="8">
        <f t="shared" si="2"/>
        <v>12.85468936678614</v>
      </c>
      <c r="E60" s="8">
        <f t="shared" si="2"/>
        <v>167.52165471923539</v>
      </c>
      <c r="F60" s="8">
        <f t="shared" si="3"/>
        <v>137.78679121599475</v>
      </c>
      <c r="G60" s="8">
        <f t="shared" si="4"/>
        <v>48.670848267622461</v>
      </c>
      <c r="H60" s="8">
        <f t="shared" si="5"/>
        <v>21.319444444444446</v>
      </c>
      <c r="I60" s="8">
        <f t="shared" si="6"/>
        <v>12.167712066905615</v>
      </c>
      <c r="J60" s="8">
        <f t="shared" si="7"/>
        <v>9.8186728395061724</v>
      </c>
      <c r="K60" s="8">
        <f t="shared" si="8"/>
        <v>8.0234468339307039</v>
      </c>
      <c r="L60" s="8">
        <f t="shared" si="8"/>
        <v>7.1460573476702507</v>
      </c>
      <c r="M60" s="8">
        <f t="shared" si="9"/>
        <v>6.5895061728395055</v>
      </c>
      <c r="O60" s="4">
        <v>1977</v>
      </c>
      <c r="P60" s="15">
        <v>20.77</v>
      </c>
      <c r="Q60" s="15">
        <v>19.899999999999999</v>
      </c>
      <c r="R60" s="15">
        <v>34.43</v>
      </c>
      <c r="S60" s="15">
        <v>448.69</v>
      </c>
      <c r="T60" s="15">
        <v>336.31</v>
      </c>
      <c r="U60" s="15">
        <v>130.36000000000001</v>
      </c>
      <c r="V60" s="15">
        <v>55.26</v>
      </c>
      <c r="W60" s="15">
        <v>32.590000000000003</v>
      </c>
      <c r="X60" s="15">
        <v>25.45</v>
      </c>
      <c r="Y60" s="15">
        <v>21.49</v>
      </c>
      <c r="Z60" s="15">
        <v>19.14</v>
      </c>
      <c r="AA60" s="15">
        <v>17.079999999999998</v>
      </c>
      <c r="AB60" s="9">
        <f t="shared" si="10"/>
        <v>1161.47</v>
      </c>
    </row>
    <row r="61" spans="1:28" ht="15" x14ac:dyDescent="0.25">
      <c r="A61" s="4">
        <v>1978</v>
      </c>
      <c r="B61" s="8">
        <f t="shared" si="0"/>
        <v>6.0745221027479088</v>
      </c>
      <c r="C61" s="8">
        <f t="shared" si="1"/>
        <v>7.9668209876543203</v>
      </c>
      <c r="D61" s="8">
        <f t="shared" si="2"/>
        <v>8.1242532855436096</v>
      </c>
      <c r="E61" s="8">
        <f t="shared" si="2"/>
        <v>9.0688470728793309</v>
      </c>
      <c r="F61" s="8">
        <f t="shared" si="3"/>
        <v>9.9680432645034394</v>
      </c>
      <c r="G61" s="8">
        <f t="shared" si="4"/>
        <v>8.9979091995221037</v>
      </c>
      <c r="H61" s="8">
        <f t="shared" si="5"/>
        <v>9.0624999999999982</v>
      </c>
      <c r="I61" s="8">
        <f t="shared" si="6"/>
        <v>7.9263739545997618</v>
      </c>
      <c r="J61" s="8">
        <f t="shared" si="7"/>
        <v>7.0601851851851851</v>
      </c>
      <c r="K61" s="8">
        <f t="shared" si="8"/>
        <v>5.813172043010753</v>
      </c>
      <c r="L61" s="8">
        <f t="shared" si="8"/>
        <v>5.94758064516129</v>
      </c>
      <c r="M61" s="8">
        <f t="shared" si="9"/>
        <v>6.0108024691358013</v>
      </c>
      <c r="O61" s="4">
        <v>1978</v>
      </c>
      <c r="P61" s="15">
        <v>16.27</v>
      </c>
      <c r="Q61" s="15">
        <v>20.65</v>
      </c>
      <c r="R61" s="15">
        <v>21.76</v>
      </c>
      <c r="S61" s="15">
        <v>24.29</v>
      </c>
      <c r="T61" s="15">
        <v>24.33</v>
      </c>
      <c r="U61" s="15">
        <v>24.1</v>
      </c>
      <c r="V61" s="15">
        <v>23.49</v>
      </c>
      <c r="W61" s="15">
        <v>21.23</v>
      </c>
      <c r="X61" s="15">
        <v>18.3</v>
      </c>
      <c r="Y61" s="15">
        <v>15.57</v>
      </c>
      <c r="Z61" s="15">
        <v>15.93</v>
      </c>
      <c r="AA61" s="15">
        <v>15.58</v>
      </c>
      <c r="AB61" s="9">
        <f t="shared" si="10"/>
        <v>241.50000000000003</v>
      </c>
    </row>
    <row r="62" spans="1:28" ht="15" x14ac:dyDescent="0.25">
      <c r="A62" s="4">
        <v>1979</v>
      </c>
      <c r="B62" s="8">
        <f t="shared" si="0"/>
        <v>5.8766427718040619</v>
      </c>
      <c r="C62" s="8">
        <f t="shared" si="1"/>
        <v>6.7476851851851842</v>
      </c>
      <c r="D62" s="8">
        <f t="shared" si="2"/>
        <v>9.7707586618876938</v>
      </c>
      <c r="E62" s="8">
        <f t="shared" si="2"/>
        <v>15.576463560334526</v>
      </c>
      <c r="F62" s="8">
        <f t="shared" si="3"/>
        <v>129.2690921009505</v>
      </c>
      <c r="G62" s="8">
        <f t="shared" si="4"/>
        <v>60.457735961768222</v>
      </c>
      <c r="H62" s="8">
        <f t="shared" si="5"/>
        <v>12.503858024691358</v>
      </c>
      <c r="I62" s="8">
        <f t="shared" si="6"/>
        <v>9.2293906810035828</v>
      </c>
      <c r="J62" s="8">
        <f t="shared" si="7"/>
        <v>7.6890432098765427</v>
      </c>
      <c r="K62" s="8">
        <f t="shared" si="8"/>
        <v>6.2836021505376332</v>
      </c>
      <c r="L62" s="8">
        <f t="shared" si="8"/>
        <v>5.8654420549581845</v>
      </c>
      <c r="M62" s="8">
        <f t="shared" si="9"/>
        <v>6.3464506172839501</v>
      </c>
      <c r="O62" s="4">
        <v>1979</v>
      </c>
      <c r="P62" s="15">
        <v>15.74</v>
      </c>
      <c r="Q62" s="15">
        <v>17.489999999999998</v>
      </c>
      <c r="R62" s="15">
        <v>26.17</v>
      </c>
      <c r="S62" s="15">
        <v>41.72</v>
      </c>
      <c r="T62" s="15">
        <v>315.52</v>
      </c>
      <c r="U62" s="15">
        <v>161.93</v>
      </c>
      <c r="V62" s="15">
        <v>32.409999999999997</v>
      </c>
      <c r="W62" s="15">
        <v>24.72</v>
      </c>
      <c r="X62" s="15">
        <v>19.93</v>
      </c>
      <c r="Y62" s="15">
        <v>16.829999999999998</v>
      </c>
      <c r="Z62" s="15">
        <v>15.71</v>
      </c>
      <c r="AA62" s="15">
        <v>16.45</v>
      </c>
      <c r="AB62" s="9">
        <f t="shared" si="10"/>
        <v>704.62</v>
      </c>
    </row>
    <row r="63" spans="1:28" ht="15" x14ac:dyDescent="0.25">
      <c r="A63" s="4">
        <v>1980</v>
      </c>
      <c r="B63" s="8">
        <f t="shared" si="0"/>
        <v>6.4553464755077652</v>
      </c>
      <c r="C63" s="8">
        <f t="shared" si="1"/>
        <v>17.546296296296294</v>
      </c>
      <c r="D63" s="8">
        <f t="shared" si="2"/>
        <v>16.483721624850656</v>
      </c>
      <c r="E63" s="8">
        <f t="shared" si="2"/>
        <v>191.72640382317798</v>
      </c>
      <c r="F63" s="8">
        <f t="shared" si="3"/>
        <v>206.06358570960339</v>
      </c>
      <c r="G63" s="8">
        <f t="shared" si="4"/>
        <v>61.159647550776583</v>
      </c>
      <c r="H63" s="8">
        <f t="shared" si="5"/>
        <v>18.055555555555554</v>
      </c>
      <c r="I63" s="8">
        <f t="shared" si="6"/>
        <v>12.511200716845879</v>
      </c>
      <c r="J63" s="8">
        <f t="shared" si="7"/>
        <v>10.474537037037036</v>
      </c>
      <c r="K63" s="8">
        <f t="shared" si="8"/>
        <v>8.3968040621266429</v>
      </c>
      <c r="L63" s="8">
        <f t="shared" si="8"/>
        <v>7.7098267622461165</v>
      </c>
      <c r="M63" s="8">
        <f t="shared" si="9"/>
        <v>7.5462962962962949</v>
      </c>
      <c r="O63" s="4">
        <v>1980</v>
      </c>
      <c r="P63" s="15">
        <v>17.29</v>
      </c>
      <c r="Q63" s="15">
        <v>45.48</v>
      </c>
      <c r="R63" s="15">
        <v>44.15</v>
      </c>
      <c r="S63" s="15">
        <v>513.52</v>
      </c>
      <c r="T63" s="15">
        <v>502.96</v>
      </c>
      <c r="U63" s="15">
        <v>163.81</v>
      </c>
      <c r="V63" s="15">
        <v>46.8</v>
      </c>
      <c r="W63" s="15">
        <v>33.51</v>
      </c>
      <c r="X63" s="15">
        <v>27.15</v>
      </c>
      <c r="Y63" s="15">
        <v>22.49</v>
      </c>
      <c r="Z63" s="15">
        <v>20.65</v>
      </c>
      <c r="AA63" s="15">
        <v>19.559999999999999</v>
      </c>
      <c r="AB63" s="9">
        <f t="shared" si="10"/>
        <v>1457.37</v>
      </c>
    </row>
    <row r="64" spans="1:28" ht="15" x14ac:dyDescent="0.25">
      <c r="A64" s="4">
        <v>1981</v>
      </c>
      <c r="B64" s="8">
        <f t="shared" si="0"/>
        <v>7.3439366786140976</v>
      </c>
      <c r="C64" s="8">
        <f t="shared" si="1"/>
        <v>9.1126543209876534</v>
      </c>
      <c r="D64" s="8">
        <f t="shared" si="2"/>
        <v>8.6133512544802855</v>
      </c>
      <c r="E64" s="8">
        <f t="shared" si="2"/>
        <v>8.8149641577060915</v>
      </c>
      <c r="F64" s="8">
        <f t="shared" si="3"/>
        <v>9.0134382169780398</v>
      </c>
      <c r="G64" s="8">
        <f t="shared" si="4"/>
        <v>6.9407108721624846</v>
      </c>
      <c r="H64" s="8">
        <f t="shared" si="5"/>
        <v>6.8865740740740744</v>
      </c>
      <c r="I64" s="8">
        <f t="shared" si="6"/>
        <v>6.9481780167264038</v>
      </c>
      <c r="J64" s="8">
        <f t="shared" si="7"/>
        <v>6.6319444444444438</v>
      </c>
      <c r="K64" s="8">
        <f t="shared" si="8"/>
        <v>5.5070191158900839</v>
      </c>
      <c r="L64" s="8">
        <f t="shared" si="8"/>
        <v>4.8573775388291507</v>
      </c>
      <c r="M64" s="8">
        <f t="shared" si="9"/>
        <v>4.4714506172839501</v>
      </c>
      <c r="O64" s="4">
        <v>1981</v>
      </c>
      <c r="P64" s="15">
        <v>19.670000000000002</v>
      </c>
      <c r="Q64" s="15">
        <v>23.62</v>
      </c>
      <c r="R64" s="15">
        <v>23.07</v>
      </c>
      <c r="S64" s="15">
        <v>23.61</v>
      </c>
      <c r="T64" s="15">
        <v>22</v>
      </c>
      <c r="U64" s="15">
        <v>18.59</v>
      </c>
      <c r="V64" s="15">
        <v>17.850000000000001</v>
      </c>
      <c r="W64" s="15">
        <v>18.61</v>
      </c>
      <c r="X64" s="15">
        <v>17.190000000000001</v>
      </c>
      <c r="Y64" s="15">
        <v>14.75</v>
      </c>
      <c r="Z64" s="15">
        <v>13.01</v>
      </c>
      <c r="AA64" s="15">
        <v>11.59</v>
      </c>
      <c r="AB64" s="9">
        <f t="shared" si="10"/>
        <v>223.55999999999997</v>
      </c>
    </row>
    <row r="65" spans="1:28" ht="15" x14ac:dyDescent="0.25">
      <c r="A65" s="4">
        <v>1982</v>
      </c>
      <c r="B65" s="8">
        <f t="shared" si="0"/>
        <v>4.1442652329749103</v>
      </c>
      <c r="C65" s="8">
        <f t="shared" si="1"/>
        <v>4.5949074074074074</v>
      </c>
      <c r="D65" s="8">
        <f t="shared" si="2"/>
        <v>4.6931003584229396</v>
      </c>
      <c r="E65" s="8">
        <f t="shared" si="2"/>
        <v>4.9171146953405014</v>
      </c>
      <c r="F65" s="8">
        <f t="shared" si="3"/>
        <v>5.166338905276957</v>
      </c>
      <c r="G65" s="8">
        <f t="shared" si="4"/>
        <v>5.342741935483871</v>
      </c>
      <c r="H65" s="8">
        <f t="shared" si="5"/>
        <v>5.5555555555555554</v>
      </c>
      <c r="I65" s="8">
        <f t="shared" si="6"/>
        <v>4.6744324970131412</v>
      </c>
      <c r="J65" s="8">
        <f t="shared" si="7"/>
        <v>4.2129629629629628</v>
      </c>
      <c r="K65" s="8">
        <f t="shared" si="8"/>
        <v>3.6327658303464756</v>
      </c>
      <c r="L65" s="8">
        <f t="shared" si="8"/>
        <v>3.5058243727598568</v>
      </c>
      <c r="M65" s="8">
        <f t="shared" si="9"/>
        <v>3.344907407407407</v>
      </c>
      <c r="O65" s="4">
        <v>1982</v>
      </c>
      <c r="P65" s="15">
        <v>11.1</v>
      </c>
      <c r="Q65" s="15">
        <v>11.91</v>
      </c>
      <c r="R65" s="15">
        <v>12.57</v>
      </c>
      <c r="S65" s="15">
        <v>13.17</v>
      </c>
      <c r="T65" s="15">
        <v>12.61</v>
      </c>
      <c r="U65" s="15">
        <v>14.31</v>
      </c>
      <c r="V65" s="15">
        <v>14.4</v>
      </c>
      <c r="W65" s="15">
        <v>12.52</v>
      </c>
      <c r="X65" s="15">
        <v>10.92</v>
      </c>
      <c r="Y65" s="15">
        <v>9.73</v>
      </c>
      <c r="Z65" s="15">
        <v>9.39</v>
      </c>
      <c r="AA65" s="15">
        <v>8.67</v>
      </c>
      <c r="AB65" s="9">
        <f t="shared" si="10"/>
        <v>141.29999999999998</v>
      </c>
    </row>
    <row r="66" spans="1:28" ht="15" x14ac:dyDescent="0.25">
      <c r="A66" s="4">
        <v>1983</v>
      </c>
      <c r="B66" s="8">
        <f t="shared" si="0"/>
        <v>3.3826164874551972</v>
      </c>
      <c r="C66" s="8">
        <f t="shared" si="1"/>
        <v>5.1350308641975309</v>
      </c>
      <c r="D66" s="8">
        <f t="shared" si="2"/>
        <v>5.4659498207885298</v>
      </c>
      <c r="E66" s="8">
        <f t="shared" si="2"/>
        <v>4.9955197132616487</v>
      </c>
      <c r="F66" s="8">
        <f t="shared" si="3"/>
        <v>5.2441822353326781</v>
      </c>
      <c r="G66" s="8">
        <f t="shared" si="4"/>
        <v>7.6836917562723999</v>
      </c>
      <c r="H66" s="8">
        <f t="shared" si="5"/>
        <v>8.1597222222222214</v>
      </c>
      <c r="I66" s="8">
        <f t="shared" si="6"/>
        <v>6.649492234169653</v>
      </c>
      <c r="J66" s="8">
        <f t="shared" si="7"/>
        <v>5.543981481481481</v>
      </c>
      <c r="K66" s="8">
        <f t="shared" si="8"/>
        <v>5.7646356033452797</v>
      </c>
      <c r="L66" s="8">
        <f t="shared" si="8"/>
        <v>6.0633213859020314</v>
      </c>
      <c r="M66" s="8">
        <f t="shared" si="9"/>
        <v>5.6057098765432096</v>
      </c>
      <c r="O66" s="4">
        <v>1983</v>
      </c>
      <c r="P66" s="15">
        <v>9.06</v>
      </c>
      <c r="Q66" s="15">
        <v>13.31</v>
      </c>
      <c r="R66" s="15">
        <v>14.64</v>
      </c>
      <c r="S66" s="15">
        <v>13.38</v>
      </c>
      <c r="T66" s="15">
        <v>12.8</v>
      </c>
      <c r="U66" s="15">
        <v>20.58</v>
      </c>
      <c r="V66" s="15">
        <v>21.15</v>
      </c>
      <c r="W66" s="15">
        <v>17.809999999999999</v>
      </c>
      <c r="X66" s="15">
        <v>14.37</v>
      </c>
      <c r="Y66" s="15">
        <v>15.44</v>
      </c>
      <c r="Z66" s="15">
        <v>16.239999999999998</v>
      </c>
      <c r="AA66" s="15">
        <v>14.53</v>
      </c>
      <c r="AB66" s="9">
        <f t="shared" si="10"/>
        <v>183.31000000000003</v>
      </c>
    </row>
    <row r="67" spans="1:28" ht="15" x14ac:dyDescent="0.25">
      <c r="A67" s="4">
        <v>1984</v>
      </c>
      <c r="B67" s="8">
        <f t="shared" si="0"/>
        <v>7.1535244922341699</v>
      </c>
      <c r="C67" s="8">
        <f t="shared" si="1"/>
        <v>11.257716049382715</v>
      </c>
      <c r="D67" s="8">
        <f t="shared" si="2"/>
        <v>8.8410991636798091</v>
      </c>
      <c r="E67" s="8">
        <f t="shared" si="2"/>
        <v>28.830645161290324</v>
      </c>
      <c r="F67" s="8">
        <f t="shared" si="3"/>
        <v>38.430022943297274</v>
      </c>
      <c r="G67" s="8">
        <f t="shared" si="4"/>
        <v>20.172491039426522</v>
      </c>
      <c r="H67" s="8">
        <f t="shared" si="5"/>
        <v>11.820987654320987</v>
      </c>
      <c r="I67" s="8">
        <f t="shared" si="6"/>
        <v>9.1211170848267624</v>
      </c>
      <c r="J67" s="8">
        <f t="shared" si="7"/>
        <v>8.8078703703703702</v>
      </c>
      <c r="K67" s="8">
        <f t="shared" si="8"/>
        <v>7.5418160095579445</v>
      </c>
      <c r="L67" s="8">
        <f t="shared" si="8"/>
        <v>6.3694743130226987</v>
      </c>
      <c r="M67" s="8">
        <f t="shared" si="9"/>
        <v>6.168981481481481</v>
      </c>
      <c r="O67" s="4">
        <v>1984</v>
      </c>
      <c r="P67" s="15">
        <v>19.16</v>
      </c>
      <c r="Q67" s="15">
        <v>29.18</v>
      </c>
      <c r="R67" s="15">
        <v>23.68</v>
      </c>
      <c r="S67" s="15">
        <v>77.22</v>
      </c>
      <c r="T67" s="15">
        <v>93.8</v>
      </c>
      <c r="U67" s="15">
        <v>54.03</v>
      </c>
      <c r="V67" s="15">
        <v>30.64</v>
      </c>
      <c r="W67" s="15">
        <v>24.43</v>
      </c>
      <c r="X67" s="15">
        <v>22.83</v>
      </c>
      <c r="Y67" s="15">
        <v>20.2</v>
      </c>
      <c r="Z67" s="15">
        <v>17.059999999999999</v>
      </c>
      <c r="AA67" s="15">
        <v>15.99</v>
      </c>
      <c r="AB67" s="9">
        <f t="shared" si="10"/>
        <v>428.22</v>
      </c>
    </row>
    <row r="68" spans="1:28" ht="15" x14ac:dyDescent="0.25">
      <c r="A68" s="4">
        <v>1985</v>
      </c>
      <c r="B68" s="8">
        <f t="shared" ref="B68:B86" si="11">P68/0.024/3.6/31</f>
        <v>6.4665471923536426</v>
      </c>
      <c r="C68" s="8">
        <f t="shared" ref="C68:C86" si="12">Q68/0.024/3.6/30</f>
        <v>6.3503086419753085</v>
      </c>
      <c r="D68" s="8">
        <f t="shared" ref="D68:E86" si="13">R68/0.024/3.6/31</f>
        <v>6.9108422939068097</v>
      </c>
      <c r="E68" s="8">
        <f t="shared" si="13"/>
        <v>6.4254778972520903</v>
      </c>
      <c r="F68" s="8">
        <f t="shared" ref="F68:F86" si="14">T68/0.024/3.6/28.25</f>
        <v>7.3008849557522124</v>
      </c>
      <c r="G68" s="8">
        <f t="shared" ref="G68:G86" si="15">U68/0.024/3.6/31</f>
        <v>6.6980286738351253</v>
      </c>
      <c r="H68" s="8">
        <f t="shared" ref="H68:H86" si="16">V68/0.024/3.6/30</f>
        <v>16.323302469135804</v>
      </c>
      <c r="I68" s="8">
        <f t="shared" ref="I68:I86" si="17">W68/0.024/3.6/31</f>
        <v>13.560334528076462</v>
      </c>
      <c r="J68" s="8">
        <f t="shared" ref="J68:J86" si="18">X68/0.024/3.6/30</f>
        <v>8.7577160493827151</v>
      </c>
      <c r="K68" s="8">
        <f t="shared" ref="K68:L86" si="19">Y68/0.024/3.6/31</f>
        <v>6.4665471923536426</v>
      </c>
      <c r="L68" s="8">
        <f t="shared" si="19"/>
        <v>5.2942054958183986</v>
      </c>
      <c r="M68" s="8">
        <f t="shared" ref="M68:M86" si="20">AA68/0.024/3.6/30</f>
        <v>4.679783950617284</v>
      </c>
      <c r="O68" s="4">
        <v>1985</v>
      </c>
      <c r="P68" s="15">
        <v>17.32</v>
      </c>
      <c r="Q68" s="15">
        <v>16.46</v>
      </c>
      <c r="R68" s="15">
        <v>18.510000000000002</v>
      </c>
      <c r="S68" s="15">
        <v>17.21</v>
      </c>
      <c r="T68" s="15">
        <v>17.82</v>
      </c>
      <c r="U68" s="15">
        <v>17.940000000000001</v>
      </c>
      <c r="V68" s="15">
        <v>42.31</v>
      </c>
      <c r="W68" s="15">
        <v>36.32</v>
      </c>
      <c r="X68" s="15">
        <v>22.7</v>
      </c>
      <c r="Y68" s="15">
        <v>17.32</v>
      </c>
      <c r="Z68" s="15">
        <v>14.18</v>
      </c>
      <c r="AA68" s="15">
        <v>12.13</v>
      </c>
      <c r="AB68" s="9">
        <f t="shared" ref="AB68:AB93" si="21">SUM(P68:AA68)</f>
        <v>250.21999999999997</v>
      </c>
    </row>
    <row r="69" spans="1:28" ht="15" x14ac:dyDescent="0.25">
      <c r="A69" s="4">
        <v>1986</v>
      </c>
      <c r="B69" s="8">
        <f t="shared" si="11"/>
        <v>4.5138888888888884</v>
      </c>
      <c r="C69" s="8">
        <f t="shared" si="12"/>
        <v>6.6242283950617296</v>
      </c>
      <c r="D69" s="8">
        <f t="shared" si="13"/>
        <v>8.9456391875746721</v>
      </c>
      <c r="E69" s="8">
        <f t="shared" si="13"/>
        <v>8.3781362007168454</v>
      </c>
      <c r="F69" s="8">
        <f t="shared" si="14"/>
        <v>15.63012127171419</v>
      </c>
      <c r="G69" s="8">
        <f t="shared" si="15"/>
        <v>12.048237753882916</v>
      </c>
      <c r="H69" s="8">
        <f t="shared" si="16"/>
        <v>9.3595679012345681</v>
      </c>
      <c r="I69" s="8">
        <f t="shared" si="17"/>
        <v>7.4671445639187581</v>
      </c>
      <c r="J69" s="8">
        <f t="shared" si="18"/>
        <v>6.5123456790123448</v>
      </c>
      <c r="K69" s="8">
        <f t="shared" si="19"/>
        <v>5.3614097968936667</v>
      </c>
      <c r="L69" s="8">
        <f t="shared" si="19"/>
        <v>4.8200418160095575</v>
      </c>
      <c r="M69" s="8">
        <f t="shared" si="20"/>
        <v>5.6520061728395055</v>
      </c>
      <c r="O69" s="4">
        <v>1986</v>
      </c>
      <c r="P69" s="15">
        <v>12.09</v>
      </c>
      <c r="Q69" s="15">
        <v>17.170000000000002</v>
      </c>
      <c r="R69" s="15">
        <v>23.96</v>
      </c>
      <c r="S69" s="15">
        <v>22.44</v>
      </c>
      <c r="T69" s="15">
        <v>38.15</v>
      </c>
      <c r="U69" s="15">
        <v>32.270000000000003</v>
      </c>
      <c r="V69" s="15">
        <v>24.26</v>
      </c>
      <c r="W69" s="15">
        <v>20</v>
      </c>
      <c r="X69" s="15">
        <v>16.88</v>
      </c>
      <c r="Y69" s="15">
        <v>14.36</v>
      </c>
      <c r="Z69" s="15">
        <v>12.91</v>
      </c>
      <c r="AA69" s="15">
        <v>14.65</v>
      </c>
      <c r="AB69" s="9">
        <f t="shared" si="21"/>
        <v>249.14</v>
      </c>
    </row>
    <row r="70" spans="1:28" ht="15" x14ac:dyDescent="0.25">
      <c r="A70" s="4">
        <v>1987</v>
      </c>
      <c r="B70" s="8">
        <f t="shared" si="11"/>
        <v>5.8505077658303462</v>
      </c>
      <c r="C70" s="8">
        <f t="shared" si="12"/>
        <v>5.7986111111111116</v>
      </c>
      <c r="D70" s="8">
        <f t="shared" si="13"/>
        <v>37.765083632019106</v>
      </c>
      <c r="E70" s="8">
        <f t="shared" si="13"/>
        <v>21.916069295101554</v>
      </c>
      <c r="F70" s="8">
        <f t="shared" si="14"/>
        <v>93.588167813831518</v>
      </c>
      <c r="G70" s="8">
        <f t="shared" si="15"/>
        <v>80.11499402628435</v>
      </c>
      <c r="H70" s="8">
        <f t="shared" si="16"/>
        <v>31.165123456790123</v>
      </c>
      <c r="I70" s="8">
        <f t="shared" si="17"/>
        <v>11.271654719235364</v>
      </c>
      <c r="J70" s="8">
        <f t="shared" si="18"/>
        <v>8.9737654320987659</v>
      </c>
      <c r="K70" s="8">
        <f t="shared" si="19"/>
        <v>7.9562425328554358</v>
      </c>
      <c r="L70" s="8">
        <f t="shared" si="19"/>
        <v>6.8959080047789714</v>
      </c>
      <c r="M70" s="8">
        <f t="shared" si="20"/>
        <v>6.6010802469135799</v>
      </c>
      <c r="O70" s="4">
        <v>1987</v>
      </c>
      <c r="P70" s="15">
        <v>15.67</v>
      </c>
      <c r="Q70" s="15">
        <v>15.03</v>
      </c>
      <c r="R70" s="15">
        <v>101.15</v>
      </c>
      <c r="S70" s="15">
        <v>58.7</v>
      </c>
      <c r="T70" s="15">
        <v>228.43</v>
      </c>
      <c r="U70" s="15">
        <v>214.58</v>
      </c>
      <c r="V70" s="15">
        <v>80.78</v>
      </c>
      <c r="W70" s="15">
        <v>30.19</v>
      </c>
      <c r="X70" s="15">
        <v>23.26</v>
      </c>
      <c r="Y70" s="15">
        <v>21.31</v>
      </c>
      <c r="Z70" s="15">
        <v>18.47</v>
      </c>
      <c r="AA70" s="15">
        <v>17.11</v>
      </c>
      <c r="AB70" s="9">
        <f t="shared" si="21"/>
        <v>824.68000000000006</v>
      </c>
    </row>
    <row r="71" spans="1:28" ht="15" x14ac:dyDescent="0.25">
      <c r="A71" s="4">
        <v>1988</v>
      </c>
      <c r="B71" s="8">
        <f t="shared" si="11"/>
        <v>9.5766129032258061</v>
      </c>
      <c r="C71" s="8">
        <f t="shared" si="12"/>
        <v>8.2716049382716044</v>
      </c>
      <c r="D71" s="8">
        <f t="shared" si="13"/>
        <v>7.0191158900836328</v>
      </c>
      <c r="E71" s="8">
        <f t="shared" si="13"/>
        <v>6.615890083632018</v>
      </c>
      <c r="F71" s="8">
        <f t="shared" si="14"/>
        <v>13.434119960668632</v>
      </c>
      <c r="G71" s="8">
        <f t="shared" si="15"/>
        <v>10.211320191158901</v>
      </c>
      <c r="H71" s="8">
        <f t="shared" si="16"/>
        <v>8.3834876543209873</v>
      </c>
      <c r="I71" s="8">
        <f t="shared" si="17"/>
        <v>6.8175029868578259</v>
      </c>
      <c r="J71" s="8">
        <f t="shared" si="18"/>
        <v>6.1805555555555554</v>
      </c>
      <c r="K71" s="8">
        <f t="shared" si="19"/>
        <v>5.4846176821983263</v>
      </c>
      <c r="L71" s="8">
        <f t="shared" si="19"/>
        <v>4.8648446833930699</v>
      </c>
      <c r="M71" s="8">
        <f t="shared" si="20"/>
        <v>4.3287037037037042</v>
      </c>
      <c r="O71" s="4">
        <v>1988</v>
      </c>
      <c r="P71" s="15">
        <v>25.65</v>
      </c>
      <c r="Q71" s="15">
        <v>21.44</v>
      </c>
      <c r="R71" s="15">
        <v>18.8</v>
      </c>
      <c r="S71" s="15">
        <v>17.72</v>
      </c>
      <c r="T71" s="15">
        <v>32.79</v>
      </c>
      <c r="U71" s="15">
        <v>27.35</v>
      </c>
      <c r="V71" s="15">
        <v>21.73</v>
      </c>
      <c r="W71" s="15">
        <v>18.260000000000002</v>
      </c>
      <c r="X71" s="15">
        <v>16.02</v>
      </c>
      <c r="Y71" s="15">
        <v>14.69</v>
      </c>
      <c r="Z71" s="15">
        <v>13.03</v>
      </c>
      <c r="AA71" s="15">
        <v>11.22</v>
      </c>
      <c r="AB71" s="9">
        <f t="shared" si="21"/>
        <v>238.7</v>
      </c>
    </row>
    <row r="72" spans="1:28" ht="15" x14ac:dyDescent="0.25">
      <c r="A72" s="4">
        <v>1989</v>
      </c>
      <c r="B72" s="8">
        <f t="shared" si="11"/>
        <v>4.3869474313022696</v>
      </c>
      <c r="C72" s="8">
        <f t="shared" si="12"/>
        <v>16.304012345679009</v>
      </c>
      <c r="D72" s="8">
        <f t="shared" si="13"/>
        <v>16.969086021505376</v>
      </c>
      <c r="E72" s="8">
        <f t="shared" si="13"/>
        <v>18.552120669056151</v>
      </c>
      <c r="F72" s="8">
        <f t="shared" si="14"/>
        <v>15.76532284496886</v>
      </c>
      <c r="G72" s="8">
        <f t="shared" si="15"/>
        <v>12.522401433691757</v>
      </c>
      <c r="H72" s="8">
        <f t="shared" si="16"/>
        <v>11.585648148148149</v>
      </c>
      <c r="I72" s="8">
        <f t="shared" si="17"/>
        <v>9.7072879330943849</v>
      </c>
      <c r="J72" s="8">
        <f t="shared" si="18"/>
        <v>7.8742283950617287</v>
      </c>
      <c r="K72" s="8">
        <f t="shared" si="19"/>
        <v>6.1417264038231778</v>
      </c>
      <c r="L72" s="8">
        <f t="shared" si="19"/>
        <v>5.3128733572281952</v>
      </c>
      <c r="M72" s="8">
        <f t="shared" si="20"/>
        <v>4.6875</v>
      </c>
      <c r="O72" s="4">
        <v>1989</v>
      </c>
      <c r="P72" s="15">
        <v>11.75</v>
      </c>
      <c r="Q72" s="15">
        <v>42.26</v>
      </c>
      <c r="R72" s="15">
        <v>45.45</v>
      </c>
      <c r="S72" s="15">
        <v>49.69</v>
      </c>
      <c r="T72" s="15">
        <v>38.479999999999997</v>
      </c>
      <c r="U72" s="15">
        <v>33.54</v>
      </c>
      <c r="V72" s="15">
        <v>30.03</v>
      </c>
      <c r="W72" s="15">
        <v>26</v>
      </c>
      <c r="X72" s="15">
        <v>20.41</v>
      </c>
      <c r="Y72" s="15">
        <v>16.45</v>
      </c>
      <c r="Z72" s="15">
        <v>14.23</v>
      </c>
      <c r="AA72" s="15">
        <v>12.15</v>
      </c>
      <c r="AB72" s="9">
        <f t="shared" si="21"/>
        <v>340.44</v>
      </c>
    </row>
    <row r="73" spans="1:28" ht="15" x14ac:dyDescent="0.25">
      <c r="A73" s="4">
        <v>1990</v>
      </c>
      <c r="B73" s="8">
        <f t="shared" si="11"/>
        <v>4.4242831541218637</v>
      </c>
      <c r="C73" s="8">
        <f t="shared" si="12"/>
        <v>5.3279320987654319</v>
      </c>
      <c r="D73" s="8">
        <f t="shared" si="13"/>
        <v>9.6886200716845874</v>
      </c>
      <c r="E73" s="8">
        <f t="shared" si="13"/>
        <v>31.022252090800478</v>
      </c>
      <c r="F73" s="8">
        <f t="shared" si="14"/>
        <v>24.164208456243855</v>
      </c>
      <c r="G73" s="8">
        <f t="shared" si="15"/>
        <v>29.898446833930702</v>
      </c>
      <c r="H73" s="8">
        <f t="shared" si="16"/>
        <v>20.289351851851851</v>
      </c>
      <c r="I73" s="8">
        <f t="shared" si="17"/>
        <v>9.6811529271206691</v>
      </c>
      <c r="J73" s="8">
        <f t="shared" si="18"/>
        <v>7.8780864197530871</v>
      </c>
      <c r="K73" s="8">
        <f t="shared" si="19"/>
        <v>6.683094384707287</v>
      </c>
      <c r="L73" s="8">
        <f t="shared" si="19"/>
        <v>5.5406212664277179</v>
      </c>
      <c r="M73" s="8">
        <f t="shared" si="20"/>
        <v>4.8919753086419746</v>
      </c>
      <c r="O73" s="4">
        <v>1990</v>
      </c>
      <c r="P73" s="15">
        <v>11.85</v>
      </c>
      <c r="Q73" s="15">
        <v>13.81</v>
      </c>
      <c r="R73" s="15">
        <v>25.95</v>
      </c>
      <c r="S73" s="15">
        <v>83.09</v>
      </c>
      <c r="T73" s="15">
        <v>58.98</v>
      </c>
      <c r="U73" s="15">
        <v>80.08</v>
      </c>
      <c r="V73" s="15">
        <v>52.59</v>
      </c>
      <c r="W73" s="15">
        <v>25.93</v>
      </c>
      <c r="X73" s="15">
        <v>20.420000000000002</v>
      </c>
      <c r="Y73" s="15">
        <v>17.899999999999999</v>
      </c>
      <c r="Z73" s="15">
        <v>14.84</v>
      </c>
      <c r="AA73" s="15">
        <v>12.68</v>
      </c>
      <c r="AB73" s="9">
        <f t="shared" si="21"/>
        <v>418.12</v>
      </c>
    </row>
    <row r="74" spans="1:28" ht="15" x14ac:dyDescent="0.25">
      <c r="A74" s="4">
        <v>1991</v>
      </c>
      <c r="B74" s="8">
        <f t="shared" si="11"/>
        <v>4.0471923536439665</v>
      </c>
      <c r="C74" s="8">
        <f t="shared" si="12"/>
        <v>4.1165123456790118</v>
      </c>
      <c r="D74" s="8">
        <f t="shared" si="13"/>
        <v>3.9538530465949822</v>
      </c>
      <c r="E74" s="8">
        <f t="shared" si="13"/>
        <v>3.7671744324970127</v>
      </c>
      <c r="F74" s="8">
        <f t="shared" si="14"/>
        <v>3.9085545722713855</v>
      </c>
      <c r="G74" s="8">
        <f t="shared" si="15"/>
        <v>3.7895758661887693</v>
      </c>
      <c r="H74" s="8">
        <f t="shared" si="16"/>
        <v>4.0084876543209882</v>
      </c>
      <c r="I74" s="8">
        <f t="shared" si="17"/>
        <v>3.4348864994026278</v>
      </c>
      <c r="J74" s="8">
        <f t="shared" si="18"/>
        <v>3.1828703703703707</v>
      </c>
      <c r="K74" s="8">
        <f t="shared" si="19"/>
        <v>2.8375149342891275</v>
      </c>
      <c r="L74" s="8">
        <f t="shared" si="19"/>
        <v>2.6881720430107525</v>
      </c>
      <c r="M74" s="8">
        <f t="shared" si="20"/>
        <v>2.5192901234567899</v>
      </c>
      <c r="O74" s="4">
        <v>1991</v>
      </c>
      <c r="P74" s="15">
        <v>10.84</v>
      </c>
      <c r="Q74" s="15">
        <v>10.67</v>
      </c>
      <c r="R74" s="15">
        <v>10.59</v>
      </c>
      <c r="S74" s="15">
        <v>10.09</v>
      </c>
      <c r="T74" s="15">
        <v>9.5399999999999991</v>
      </c>
      <c r="U74" s="15">
        <v>10.15</v>
      </c>
      <c r="V74" s="15">
        <v>10.39</v>
      </c>
      <c r="W74" s="15">
        <v>9.1999999999999993</v>
      </c>
      <c r="X74" s="15">
        <v>8.25</v>
      </c>
      <c r="Y74" s="15">
        <v>7.6</v>
      </c>
      <c r="Z74" s="15">
        <v>7.2</v>
      </c>
      <c r="AA74" s="15">
        <v>6.53</v>
      </c>
      <c r="AB74" s="9">
        <f t="shared" si="21"/>
        <v>111.05</v>
      </c>
    </row>
    <row r="75" spans="1:28" ht="15" x14ac:dyDescent="0.25">
      <c r="A75" s="4">
        <v>1992</v>
      </c>
      <c r="B75" s="8">
        <f t="shared" si="11"/>
        <v>2.1654719235364395</v>
      </c>
      <c r="C75" s="8">
        <f t="shared" si="12"/>
        <v>2.2337962962962963</v>
      </c>
      <c r="D75" s="8">
        <f t="shared" si="13"/>
        <v>25.082138590203108</v>
      </c>
      <c r="E75" s="8">
        <f t="shared" si="13"/>
        <v>14.008363201911591</v>
      </c>
      <c r="F75" s="8">
        <f t="shared" si="14"/>
        <v>7.3172730252376263</v>
      </c>
      <c r="G75" s="8">
        <f t="shared" si="15"/>
        <v>6.7428315412186368</v>
      </c>
      <c r="H75" s="8">
        <f t="shared" si="16"/>
        <v>6.5239197530864201</v>
      </c>
      <c r="I75" s="8">
        <f t="shared" si="17"/>
        <v>5.4286140979689357</v>
      </c>
      <c r="J75" s="8">
        <f t="shared" si="18"/>
        <v>4.6527777777777777</v>
      </c>
      <c r="K75" s="8">
        <f t="shared" si="19"/>
        <v>3.9090501792114698</v>
      </c>
      <c r="L75" s="8">
        <f t="shared" si="19"/>
        <v>3.5991636798088411</v>
      </c>
      <c r="M75" s="8">
        <f t="shared" si="20"/>
        <v>3.3371913580246915</v>
      </c>
      <c r="O75" s="4">
        <v>1992</v>
      </c>
      <c r="P75" s="15">
        <v>5.8</v>
      </c>
      <c r="Q75" s="15">
        <v>5.79</v>
      </c>
      <c r="R75" s="15">
        <v>67.180000000000007</v>
      </c>
      <c r="S75" s="15">
        <v>37.520000000000003</v>
      </c>
      <c r="T75" s="15">
        <v>17.86</v>
      </c>
      <c r="U75" s="15">
        <v>18.059999999999999</v>
      </c>
      <c r="V75" s="15">
        <v>16.91</v>
      </c>
      <c r="W75" s="15">
        <v>14.54</v>
      </c>
      <c r="X75" s="15">
        <v>12.06</v>
      </c>
      <c r="Y75" s="15">
        <v>10.47</v>
      </c>
      <c r="Z75" s="15">
        <v>9.64</v>
      </c>
      <c r="AA75" s="15">
        <v>8.65</v>
      </c>
      <c r="AB75" s="9">
        <f t="shared" si="21"/>
        <v>224.48000000000005</v>
      </c>
    </row>
    <row r="76" spans="1:28" ht="15" x14ac:dyDescent="0.25">
      <c r="A76" s="4">
        <v>1993</v>
      </c>
      <c r="B76" s="8">
        <f t="shared" si="11"/>
        <v>2.9420549581839901</v>
      </c>
      <c r="C76" s="8">
        <f t="shared" si="12"/>
        <v>9.1203703703703702</v>
      </c>
      <c r="D76" s="8">
        <f t="shared" si="13"/>
        <v>8.9755077658303453</v>
      </c>
      <c r="E76" s="8">
        <f t="shared" si="13"/>
        <v>8.1877240143369168</v>
      </c>
      <c r="F76" s="8">
        <f t="shared" si="14"/>
        <v>8.0547361520812846</v>
      </c>
      <c r="G76" s="8">
        <f t="shared" si="15"/>
        <v>6.754032258064516</v>
      </c>
      <c r="H76" s="8">
        <f t="shared" si="16"/>
        <v>6.3078703703703702</v>
      </c>
      <c r="I76" s="8">
        <f t="shared" si="17"/>
        <v>5.2680704898446828</v>
      </c>
      <c r="J76" s="8">
        <f t="shared" si="18"/>
        <v>4.4984567901234565</v>
      </c>
      <c r="K76" s="8">
        <f t="shared" si="19"/>
        <v>3.696236559139785</v>
      </c>
      <c r="L76" s="8">
        <f t="shared" si="19"/>
        <v>3.3714157706093184</v>
      </c>
      <c r="M76" s="8">
        <f t="shared" si="20"/>
        <v>3.125</v>
      </c>
      <c r="O76" s="4">
        <v>1993</v>
      </c>
      <c r="P76" s="15">
        <v>7.88</v>
      </c>
      <c r="Q76" s="15">
        <v>23.64</v>
      </c>
      <c r="R76" s="15">
        <v>24.04</v>
      </c>
      <c r="S76" s="15">
        <v>21.93</v>
      </c>
      <c r="T76" s="15">
        <v>19.66</v>
      </c>
      <c r="U76" s="15">
        <v>18.09</v>
      </c>
      <c r="V76" s="15">
        <v>16.350000000000001</v>
      </c>
      <c r="W76" s="15">
        <v>14.11</v>
      </c>
      <c r="X76" s="15">
        <v>11.66</v>
      </c>
      <c r="Y76" s="15">
        <v>9.9</v>
      </c>
      <c r="Z76" s="15">
        <v>9.0299999999999994</v>
      </c>
      <c r="AA76" s="15">
        <v>8.1</v>
      </c>
      <c r="AB76" s="9">
        <f t="shared" si="21"/>
        <v>184.39</v>
      </c>
    </row>
    <row r="77" spans="1:28" ht="15" x14ac:dyDescent="0.25">
      <c r="A77" s="4">
        <v>1994</v>
      </c>
      <c r="B77" s="8">
        <f t="shared" si="11"/>
        <v>3.3154121863799282</v>
      </c>
      <c r="C77" s="8">
        <f t="shared" si="12"/>
        <v>3.5841049382716048</v>
      </c>
      <c r="D77" s="8">
        <f t="shared" si="13"/>
        <v>4.1591995221027478</v>
      </c>
      <c r="E77" s="8">
        <f t="shared" si="13"/>
        <v>6.7727001194743126</v>
      </c>
      <c r="F77" s="8">
        <f t="shared" si="14"/>
        <v>10.623566043920027</v>
      </c>
      <c r="G77" s="8">
        <f t="shared" si="15"/>
        <v>9.1248506571087216</v>
      </c>
      <c r="H77" s="8">
        <f t="shared" si="16"/>
        <v>9.0509259259259256</v>
      </c>
      <c r="I77" s="8">
        <f t="shared" si="17"/>
        <v>7.9935782556750299</v>
      </c>
      <c r="J77" s="8">
        <f t="shared" si="18"/>
        <v>6.7399691358024683</v>
      </c>
      <c r="K77" s="8">
        <f t="shared" si="19"/>
        <v>5.1261947431302266</v>
      </c>
      <c r="L77" s="8">
        <f t="shared" si="19"/>
        <v>4.3234767025089607</v>
      </c>
      <c r="M77" s="8">
        <f t="shared" si="20"/>
        <v>3.8387345679012341</v>
      </c>
      <c r="O77" s="4">
        <v>1994</v>
      </c>
      <c r="P77" s="15">
        <v>8.8800000000000008</v>
      </c>
      <c r="Q77" s="15">
        <v>9.2899999999999991</v>
      </c>
      <c r="R77" s="15">
        <v>11.14</v>
      </c>
      <c r="S77" s="15">
        <v>18.14</v>
      </c>
      <c r="T77" s="15">
        <v>25.93</v>
      </c>
      <c r="U77" s="15">
        <v>24.44</v>
      </c>
      <c r="V77" s="15">
        <v>23.46</v>
      </c>
      <c r="W77" s="15">
        <v>21.41</v>
      </c>
      <c r="X77" s="15">
        <v>17.47</v>
      </c>
      <c r="Y77" s="15">
        <v>13.73</v>
      </c>
      <c r="Z77" s="15">
        <v>11.58</v>
      </c>
      <c r="AA77" s="15">
        <v>9.9499999999999993</v>
      </c>
      <c r="AB77" s="9">
        <f t="shared" si="21"/>
        <v>195.42</v>
      </c>
    </row>
    <row r="78" spans="1:28" ht="15" x14ac:dyDescent="0.25">
      <c r="A78" s="4">
        <v>1995</v>
      </c>
      <c r="B78" s="8">
        <f t="shared" si="11"/>
        <v>3.3303464755077656</v>
      </c>
      <c r="C78" s="8">
        <f t="shared" si="12"/>
        <v>8.0362654320987641</v>
      </c>
      <c r="D78" s="8">
        <f t="shared" si="13"/>
        <v>11.312724014336919</v>
      </c>
      <c r="E78" s="8">
        <f t="shared" si="13"/>
        <v>73.439366786140965</v>
      </c>
      <c r="F78" s="8">
        <f t="shared" si="14"/>
        <v>372.17305801376597</v>
      </c>
      <c r="G78" s="8">
        <f t="shared" si="15"/>
        <v>146.06108124253285</v>
      </c>
      <c r="H78" s="8">
        <f t="shared" si="16"/>
        <v>15.204475308641975</v>
      </c>
      <c r="I78" s="8">
        <f t="shared" si="17"/>
        <v>13.321385902031063</v>
      </c>
      <c r="J78" s="8">
        <f t="shared" si="18"/>
        <v>12.627314814814813</v>
      </c>
      <c r="K78" s="8">
        <f t="shared" si="19"/>
        <v>10.827359617682196</v>
      </c>
      <c r="L78" s="8">
        <f t="shared" si="19"/>
        <v>10.192652329749103</v>
      </c>
      <c r="M78" s="8">
        <f t="shared" si="20"/>
        <v>9.0663580246913575</v>
      </c>
      <c r="O78" s="4">
        <v>1995</v>
      </c>
      <c r="P78" s="15">
        <v>8.92</v>
      </c>
      <c r="Q78" s="15">
        <v>20.83</v>
      </c>
      <c r="R78" s="15">
        <v>30.3</v>
      </c>
      <c r="S78" s="15">
        <v>196.7</v>
      </c>
      <c r="T78" s="15">
        <v>908.4</v>
      </c>
      <c r="U78" s="15">
        <v>391.21</v>
      </c>
      <c r="V78" s="15">
        <v>39.409999999999997</v>
      </c>
      <c r="W78" s="15">
        <v>35.68</v>
      </c>
      <c r="X78" s="15">
        <v>32.729999999999997</v>
      </c>
      <c r="Y78" s="15">
        <v>29</v>
      </c>
      <c r="Z78" s="15">
        <v>27.3</v>
      </c>
      <c r="AA78" s="15">
        <v>23.5</v>
      </c>
      <c r="AB78" s="9">
        <f t="shared" si="21"/>
        <v>1743.9800000000002</v>
      </c>
    </row>
    <row r="79" spans="1:28" ht="15" x14ac:dyDescent="0.25">
      <c r="A79" s="4">
        <v>1996</v>
      </c>
      <c r="B79" s="8">
        <f t="shared" si="11"/>
        <v>7.6986260454002391</v>
      </c>
      <c r="C79" s="8">
        <f t="shared" si="12"/>
        <v>8.5879629629629619</v>
      </c>
      <c r="D79" s="8">
        <f t="shared" si="13"/>
        <v>9.0240442054958194</v>
      </c>
      <c r="E79" s="8">
        <f t="shared" si="13"/>
        <v>43.305704898446827</v>
      </c>
      <c r="F79" s="8">
        <f t="shared" si="14"/>
        <v>38.626679777122256</v>
      </c>
      <c r="G79" s="8">
        <f t="shared" si="15"/>
        <v>54.37948028673835</v>
      </c>
      <c r="H79" s="8">
        <f t="shared" si="16"/>
        <v>33.557098765432102</v>
      </c>
      <c r="I79" s="8">
        <f t="shared" si="17"/>
        <v>12.358124253285544</v>
      </c>
      <c r="J79" s="8">
        <f t="shared" si="18"/>
        <v>9.4020061728395081</v>
      </c>
      <c r="K79" s="8">
        <f t="shared" si="19"/>
        <v>7.3700716845878116</v>
      </c>
      <c r="L79" s="8">
        <f t="shared" si="19"/>
        <v>6.2724014336917557</v>
      </c>
      <c r="M79" s="8">
        <f t="shared" si="20"/>
        <v>6.3580246913580245</v>
      </c>
      <c r="O79" s="4">
        <v>1996</v>
      </c>
      <c r="P79" s="15">
        <v>20.62</v>
      </c>
      <c r="Q79" s="15">
        <v>22.26</v>
      </c>
      <c r="R79" s="15">
        <v>24.17</v>
      </c>
      <c r="S79" s="15">
        <v>115.99</v>
      </c>
      <c r="T79" s="15">
        <v>94.28</v>
      </c>
      <c r="U79" s="15">
        <v>145.65</v>
      </c>
      <c r="V79" s="15">
        <v>86.98</v>
      </c>
      <c r="W79" s="15">
        <v>33.1</v>
      </c>
      <c r="X79" s="15">
        <v>24.37</v>
      </c>
      <c r="Y79" s="15">
        <v>19.739999999999998</v>
      </c>
      <c r="Z79" s="15">
        <v>16.8</v>
      </c>
      <c r="AA79" s="15">
        <v>16.48</v>
      </c>
      <c r="AB79" s="9">
        <f t="shared" si="21"/>
        <v>620.44000000000005</v>
      </c>
    </row>
    <row r="80" spans="1:28" ht="15" x14ac:dyDescent="0.25">
      <c r="A80" s="4">
        <v>1997</v>
      </c>
      <c r="B80" s="8">
        <f t="shared" si="11"/>
        <v>6.5374850657108725</v>
      </c>
      <c r="C80" s="8">
        <f t="shared" si="12"/>
        <v>7.8009259259259247</v>
      </c>
      <c r="D80" s="8">
        <f t="shared" si="13"/>
        <v>7.1161887694145758</v>
      </c>
      <c r="E80" s="8">
        <f t="shared" si="13"/>
        <v>17.364844683393066</v>
      </c>
      <c r="F80" s="8">
        <f t="shared" si="14"/>
        <v>14.638643067846605</v>
      </c>
      <c r="G80" s="8">
        <f t="shared" si="15"/>
        <v>7.8666367980884111</v>
      </c>
      <c r="H80" s="8">
        <f t="shared" si="16"/>
        <v>6.5740740740740744</v>
      </c>
      <c r="I80" s="8">
        <f t="shared" si="17"/>
        <v>5.5032855436081238</v>
      </c>
      <c r="J80" s="8">
        <f t="shared" si="18"/>
        <v>4.791666666666667</v>
      </c>
      <c r="K80" s="8">
        <f t="shared" si="19"/>
        <v>4.4802867383512543</v>
      </c>
      <c r="L80" s="8">
        <f t="shared" si="19"/>
        <v>4.3832138590203105</v>
      </c>
      <c r="M80" s="8">
        <f t="shared" si="20"/>
        <v>4.182098765432098</v>
      </c>
      <c r="O80" s="4">
        <v>1997</v>
      </c>
      <c r="P80" s="15">
        <v>17.510000000000002</v>
      </c>
      <c r="Q80" s="15">
        <v>20.22</v>
      </c>
      <c r="R80" s="15">
        <v>19.059999999999999</v>
      </c>
      <c r="S80" s="15">
        <v>46.51</v>
      </c>
      <c r="T80" s="15">
        <v>35.729999999999997</v>
      </c>
      <c r="U80" s="15">
        <v>21.07</v>
      </c>
      <c r="V80" s="15">
        <v>17.04</v>
      </c>
      <c r="W80" s="15">
        <v>14.74</v>
      </c>
      <c r="X80" s="15">
        <v>12.42</v>
      </c>
      <c r="Y80" s="15">
        <v>12</v>
      </c>
      <c r="Z80" s="15">
        <v>11.74</v>
      </c>
      <c r="AA80" s="15">
        <v>10.84</v>
      </c>
      <c r="AB80" s="9">
        <f t="shared" si="21"/>
        <v>238.88</v>
      </c>
    </row>
    <row r="81" spans="1:28" ht="15" x14ac:dyDescent="0.25">
      <c r="A81" s="4">
        <v>1998</v>
      </c>
      <c r="B81" s="8">
        <f t="shared" si="11"/>
        <v>4.502688172043011</v>
      </c>
      <c r="C81" s="8">
        <f t="shared" si="12"/>
        <v>6.161265432098765</v>
      </c>
      <c r="D81" s="8">
        <f t="shared" si="13"/>
        <v>35.211320191158897</v>
      </c>
      <c r="E81" s="8">
        <f t="shared" si="13"/>
        <v>50.156810035842291</v>
      </c>
      <c r="F81" s="8">
        <f t="shared" si="14"/>
        <v>127.26974762372991</v>
      </c>
      <c r="G81" s="8">
        <f t="shared" si="15"/>
        <v>60.017174432497015</v>
      </c>
      <c r="H81" s="8">
        <f t="shared" si="16"/>
        <v>21.701388888888889</v>
      </c>
      <c r="I81" s="8">
        <f t="shared" si="17"/>
        <v>12.395459976105139</v>
      </c>
      <c r="J81" s="8">
        <f t="shared" si="18"/>
        <v>10.096450617283951</v>
      </c>
      <c r="K81" s="8">
        <f t="shared" si="19"/>
        <v>8.4789426523297493</v>
      </c>
      <c r="L81" s="8">
        <f t="shared" si="19"/>
        <v>7.6090203106332135</v>
      </c>
      <c r="M81" s="8">
        <f t="shared" si="20"/>
        <v>6.4969135802469129</v>
      </c>
      <c r="O81" s="4">
        <v>1998</v>
      </c>
      <c r="P81" s="15">
        <v>12.06</v>
      </c>
      <c r="Q81" s="15">
        <v>15.97</v>
      </c>
      <c r="R81" s="15">
        <v>94.31</v>
      </c>
      <c r="S81" s="15">
        <v>134.34</v>
      </c>
      <c r="T81" s="15">
        <v>310.64</v>
      </c>
      <c r="U81" s="15">
        <v>160.75</v>
      </c>
      <c r="V81" s="15">
        <v>56.25</v>
      </c>
      <c r="W81" s="15">
        <v>33.200000000000003</v>
      </c>
      <c r="X81" s="15">
        <v>26.17</v>
      </c>
      <c r="Y81" s="15">
        <v>22.71</v>
      </c>
      <c r="Z81" s="15">
        <v>20.38</v>
      </c>
      <c r="AA81" s="15">
        <v>16.84</v>
      </c>
      <c r="AB81" s="9">
        <f t="shared" si="21"/>
        <v>903.62</v>
      </c>
    </row>
    <row r="82" spans="1:28" ht="15" x14ac:dyDescent="0.25">
      <c r="A82" s="4">
        <v>1999</v>
      </c>
      <c r="B82" s="8">
        <f t="shared" si="11"/>
        <v>5.443548387096774</v>
      </c>
      <c r="C82" s="8">
        <f t="shared" si="12"/>
        <v>12.395833333333334</v>
      </c>
      <c r="D82" s="8">
        <f t="shared" si="13"/>
        <v>14.071833930704896</v>
      </c>
      <c r="E82" s="8">
        <f t="shared" si="13"/>
        <v>110.94310035842291</v>
      </c>
      <c r="F82" s="8">
        <f t="shared" si="14"/>
        <v>1482.0181907571289</v>
      </c>
      <c r="G82" s="8">
        <f t="shared" si="15"/>
        <v>891.17383512544791</v>
      </c>
      <c r="H82" s="8">
        <f t="shared" si="16"/>
        <v>179.10879629629628</v>
      </c>
      <c r="I82" s="8">
        <f t="shared" si="17"/>
        <v>19.899940262843486</v>
      </c>
      <c r="J82" s="8">
        <f t="shared" si="18"/>
        <v>14.695216049382717</v>
      </c>
      <c r="K82" s="8">
        <f t="shared" si="19"/>
        <v>12.98536439665472</v>
      </c>
      <c r="L82" s="8">
        <f t="shared" si="19"/>
        <v>10.894563918757466</v>
      </c>
      <c r="M82" s="8">
        <f t="shared" si="20"/>
        <v>9.6527777777777768</v>
      </c>
      <c r="O82" s="4">
        <v>1999</v>
      </c>
      <c r="P82" s="15">
        <v>14.58</v>
      </c>
      <c r="Q82" s="15">
        <v>32.130000000000003</v>
      </c>
      <c r="R82" s="15">
        <v>37.69</v>
      </c>
      <c r="S82" s="15">
        <v>297.14999999999998</v>
      </c>
      <c r="T82" s="15">
        <v>3617.31</v>
      </c>
      <c r="U82" s="15">
        <v>2386.92</v>
      </c>
      <c r="V82" s="15">
        <v>464.25</v>
      </c>
      <c r="W82" s="15">
        <v>53.3</v>
      </c>
      <c r="X82" s="15">
        <v>38.090000000000003</v>
      </c>
      <c r="Y82" s="15">
        <v>34.78</v>
      </c>
      <c r="Z82" s="15">
        <v>29.18</v>
      </c>
      <c r="AA82" s="15">
        <v>25.02</v>
      </c>
      <c r="AB82" s="9">
        <f t="shared" si="21"/>
        <v>7030.4000000000005</v>
      </c>
    </row>
    <row r="83" spans="1:28" ht="15" x14ac:dyDescent="0.25">
      <c r="A83" s="4">
        <v>2000</v>
      </c>
      <c r="B83" s="8">
        <f t="shared" si="11"/>
        <v>9.0203106332138585</v>
      </c>
      <c r="C83" s="8">
        <f t="shared" si="12"/>
        <v>10.455246913580249</v>
      </c>
      <c r="D83" s="8">
        <f t="shared" si="13"/>
        <v>10.913231780167266</v>
      </c>
      <c r="E83" s="8">
        <f t="shared" si="13"/>
        <v>9.3899342891278366</v>
      </c>
      <c r="F83" s="8">
        <f t="shared" si="14"/>
        <v>54.891838741396249</v>
      </c>
      <c r="G83" s="8">
        <f t="shared" si="15"/>
        <v>28.972520908004775</v>
      </c>
      <c r="H83" s="8">
        <f t="shared" si="16"/>
        <v>13.418209876543211</v>
      </c>
      <c r="I83" s="8">
        <f t="shared" si="17"/>
        <v>10.674283154121863</v>
      </c>
      <c r="J83" s="8">
        <f t="shared" si="18"/>
        <v>9.2939814814814827</v>
      </c>
      <c r="K83" s="8">
        <f t="shared" si="19"/>
        <v>7.7359617682198314</v>
      </c>
      <c r="L83" s="8">
        <f t="shared" si="19"/>
        <v>6.750298685782556</v>
      </c>
      <c r="M83" s="8">
        <f t="shared" si="20"/>
        <v>6.0995370370370372</v>
      </c>
      <c r="O83" s="4">
        <v>2000</v>
      </c>
      <c r="P83" s="15">
        <v>24.16</v>
      </c>
      <c r="Q83" s="15">
        <v>27.1</v>
      </c>
      <c r="R83" s="15">
        <v>29.23</v>
      </c>
      <c r="S83" s="15">
        <v>25.15</v>
      </c>
      <c r="T83" s="15">
        <v>133.97999999999999</v>
      </c>
      <c r="U83" s="15">
        <v>77.599999999999994</v>
      </c>
      <c r="V83" s="15">
        <v>34.78</v>
      </c>
      <c r="W83" s="15">
        <v>28.59</v>
      </c>
      <c r="X83" s="15">
        <v>24.09</v>
      </c>
      <c r="Y83" s="15">
        <v>20.72</v>
      </c>
      <c r="Z83" s="15">
        <v>18.079999999999998</v>
      </c>
      <c r="AA83" s="15">
        <v>15.81</v>
      </c>
      <c r="AB83" s="9">
        <f t="shared" si="21"/>
        <v>459.28999999999996</v>
      </c>
    </row>
    <row r="84" spans="1:28" ht="15" x14ac:dyDescent="0.25">
      <c r="A84" s="4">
        <v>2001</v>
      </c>
      <c r="B84" s="8">
        <f t="shared" si="11"/>
        <v>5.9326463560334526</v>
      </c>
      <c r="C84" s="8">
        <f t="shared" si="12"/>
        <v>44.266975308641968</v>
      </c>
      <c r="D84" s="8">
        <f t="shared" si="13"/>
        <v>40.10976702508961</v>
      </c>
      <c r="E84" s="8">
        <f t="shared" si="13"/>
        <v>17.999551971326163</v>
      </c>
      <c r="F84" s="8">
        <f t="shared" si="14"/>
        <v>11.979678793838087</v>
      </c>
      <c r="G84" s="8">
        <f t="shared" si="15"/>
        <v>8.5125448028673834</v>
      </c>
      <c r="H84" s="8">
        <f t="shared" si="16"/>
        <v>7.4729938271604937</v>
      </c>
      <c r="I84" s="8">
        <f t="shared" si="17"/>
        <v>6.4180107526881711</v>
      </c>
      <c r="J84" s="8">
        <f t="shared" si="18"/>
        <v>5.9606481481481479</v>
      </c>
      <c r="K84" s="8">
        <f t="shared" si="19"/>
        <v>5.2867383512544803</v>
      </c>
      <c r="L84" s="8">
        <f t="shared" si="19"/>
        <v>4.7565710872162494</v>
      </c>
      <c r="M84" s="8">
        <f t="shared" si="20"/>
        <v>4.4868827160493829</v>
      </c>
      <c r="O84" s="4">
        <v>2001</v>
      </c>
      <c r="P84" s="15">
        <v>15.89</v>
      </c>
      <c r="Q84" s="15">
        <v>114.74</v>
      </c>
      <c r="R84" s="15">
        <v>107.43</v>
      </c>
      <c r="S84" s="15">
        <v>48.21</v>
      </c>
      <c r="T84" s="15">
        <v>29.24</v>
      </c>
      <c r="U84" s="15">
        <v>22.8</v>
      </c>
      <c r="V84" s="15">
        <v>19.37</v>
      </c>
      <c r="W84" s="15">
        <v>17.190000000000001</v>
      </c>
      <c r="X84" s="15">
        <v>15.45</v>
      </c>
      <c r="Y84" s="15">
        <v>14.16</v>
      </c>
      <c r="Z84" s="15">
        <v>12.74</v>
      </c>
      <c r="AA84" s="15">
        <v>11.63</v>
      </c>
      <c r="AB84" s="9">
        <f t="shared" si="21"/>
        <v>428.85</v>
      </c>
    </row>
    <row r="85" spans="1:28" ht="15" x14ac:dyDescent="0.25">
      <c r="A85" s="4">
        <v>2002</v>
      </c>
      <c r="B85" s="8">
        <f t="shared" si="11"/>
        <v>4.2861409796893666</v>
      </c>
      <c r="C85" s="8">
        <f t="shared" si="12"/>
        <v>3.9699074074074066</v>
      </c>
      <c r="D85" s="8">
        <f t="shared" si="13"/>
        <v>3.7037037037037037</v>
      </c>
      <c r="E85" s="8">
        <f t="shared" si="13"/>
        <v>4.1031959378733571</v>
      </c>
      <c r="F85" s="8">
        <f t="shared" si="14"/>
        <v>5.3548017043592262</v>
      </c>
      <c r="G85" s="8">
        <f t="shared" si="15"/>
        <v>5.0477897252090793</v>
      </c>
      <c r="H85" s="8">
        <f t="shared" si="16"/>
        <v>4.6720679012345681</v>
      </c>
      <c r="I85" s="8">
        <f t="shared" si="17"/>
        <v>3.8269115890083629</v>
      </c>
      <c r="J85" s="8">
        <f t="shared" si="18"/>
        <v>3.7191358024691357</v>
      </c>
      <c r="K85" s="8">
        <f t="shared" si="19"/>
        <v>3.5394265232974909</v>
      </c>
      <c r="L85" s="8">
        <f t="shared" si="19"/>
        <v>3.1772700119474311</v>
      </c>
      <c r="M85" s="8">
        <f t="shared" si="20"/>
        <v>2.9861111111111112</v>
      </c>
      <c r="O85" s="4">
        <v>2002</v>
      </c>
      <c r="P85" s="15">
        <v>11.48</v>
      </c>
      <c r="Q85" s="15">
        <v>10.29</v>
      </c>
      <c r="R85" s="15">
        <v>9.92</v>
      </c>
      <c r="S85" s="15">
        <v>10.99</v>
      </c>
      <c r="T85" s="15">
        <v>13.07</v>
      </c>
      <c r="U85" s="15">
        <v>13.52</v>
      </c>
      <c r="V85" s="15">
        <v>12.11</v>
      </c>
      <c r="W85" s="15">
        <v>10.25</v>
      </c>
      <c r="X85" s="15">
        <v>9.64</v>
      </c>
      <c r="Y85" s="15">
        <v>9.48</v>
      </c>
      <c r="Z85" s="15">
        <v>8.51</v>
      </c>
      <c r="AA85" s="15">
        <v>7.74</v>
      </c>
      <c r="AB85" s="9">
        <f t="shared" si="21"/>
        <v>127</v>
      </c>
    </row>
    <row r="86" spans="1:28" ht="15" x14ac:dyDescent="0.25">
      <c r="A86" s="4">
        <v>2003</v>
      </c>
      <c r="B86" s="8">
        <f t="shared" si="11"/>
        <v>3.0204599761051374</v>
      </c>
      <c r="C86" s="8">
        <f t="shared" si="12"/>
        <v>3.4799382716049378</v>
      </c>
      <c r="D86" s="8">
        <f t="shared" si="13"/>
        <v>3.7373058542413378</v>
      </c>
      <c r="E86" s="8">
        <f t="shared" si="13"/>
        <v>5.0440561529271202</v>
      </c>
      <c r="F86" s="8">
        <f t="shared" si="14"/>
        <v>35.467879383808587</v>
      </c>
      <c r="G86" s="8">
        <f t="shared" si="15"/>
        <v>86.357526881720432</v>
      </c>
      <c r="H86" s="8">
        <f t="shared" si="16"/>
        <v>41.010802469135797</v>
      </c>
      <c r="I86" s="8">
        <f t="shared" si="17"/>
        <v>11.701015531660692</v>
      </c>
      <c r="J86" s="8">
        <f t="shared" si="18"/>
        <v>8.8117283950617278</v>
      </c>
      <c r="K86" s="8">
        <f t="shared" si="19"/>
        <v>6.9705794504181613</v>
      </c>
      <c r="L86" s="8">
        <f t="shared" si="19"/>
        <v>6.0409199522102748</v>
      </c>
      <c r="M86" s="8">
        <f t="shared" si="20"/>
        <v>5.4436728395061724</v>
      </c>
      <c r="O86" s="4">
        <v>2003</v>
      </c>
      <c r="P86" s="15">
        <v>8.09</v>
      </c>
      <c r="Q86" s="15">
        <v>9.02</v>
      </c>
      <c r="R86" s="15">
        <v>10.01</v>
      </c>
      <c r="S86" s="15">
        <v>13.51</v>
      </c>
      <c r="T86" s="15">
        <v>86.57</v>
      </c>
      <c r="U86" s="15">
        <v>231.3</v>
      </c>
      <c r="V86" s="15">
        <v>106.3</v>
      </c>
      <c r="W86" s="15">
        <v>31.34</v>
      </c>
      <c r="X86" s="15">
        <v>22.84</v>
      </c>
      <c r="Y86" s="15">
        <v>18.670000000000002</v>
      </c>
      <c r="Z86" s="15">
        <v>16.18</v>
      </c>
      <c r="AA86" s="15">
        <v>14.11</v>
      </c>
      <c r="AB86" s="9">
        <f t="shared" si="21"/>
        <v>567.93999999999994</v>
      </c>
    </row>
    <row r="87" spans="1:28" ht="15" x14ac:dyDescent="0.25">
      <c r="A87" s="4">
        <v>2004</v>
      </c>
      <c r="B87" s="8">
        <f>P87/0.024/3.6/31</f>
        <v>4.838709677419355</v>
      </c>
      <c r="C87" s="8">
        <f>Q87/0.024/3.6/30</f>
        <v>4.8533950617283947</v>
      </c>
      <c r="D87" s="8">
        <f t="shared" ref="D87:E93" si="22">R87/0.024/3.6/31</f>
        <v>7.0041816009557953</v>
      </c>
      <c r="E87" s="8">
        <f t="shared" si="22"/>
        <v>10.69295101553166</v>
      </c>
      <c r="F87" s="8">
        <f>T87/0.024/3.6/28.25</f>
        <v>8.9233038348082587</v>
      </c>
      <c r="G87" s="8">
        <f>U87/0.024/3.6/31</f>
        <v>6.4628136200716826</v>
      </c>
      <c r="H87" s="8">
        <f>V87/0.024/3.6/30</f>
        <v>7.2530864197530871</v>
      </c>
      <c r="I87" s="8">
        <f>W87/0.024/3.6/31</f>
        <v>6.6046893667861415</v>
      </c>
      <c r="J87" s="8">
        <f>X87/0.024/3.6/30</f>
        <v>5.7214506172839501</v>
      </c>
      <c r="K87" s="8">
        <f t="shared" ref="K87:L93" si="23">Y87/0.024/3.6/31</f>
        <v>4.6221624850657106</v>
      </c>
      <c r="L87" s="8">
        <f t="shared" si="23"/>
        <v>4.0098566308243724</v>
      </c>
      <c r="M87" s="8">
        <f>AA87/0.024/3.6/30</f>
        <v>3.5378086419753085</v>
      </c>
      <c r="O87" s="4">
        <v>2004</v>
      </c>
      <c r="P87" s="15">
        <v>12.96</v>
      </c>
      <c r="Q87" s="15">
        <v>12.58</v>
      </c>
      <c r="R87" s="15">
        <v>18.760000000000002</v>
      </c>
      <c r="S87" s="15">
        <v>28.64</v>
      </c>
      <c r="T87" s="15">
        <v>21.78</v>
      </c>
      <c r="U87" s="15">
        <v>17.309999999999999</v>
      </c>
      <c r="V87" s="15">
        <v>18.8</v>
      </c>
      <c r="W87" s="15">
        <v>17.690000000000001</v>
      </c>
      <c r="X87" s="15">
        <v>14.83</v>
      </c>
      <c r="Y87" s="15">
        <v>12.38</v>
      </c>
      <c r="Z87" s="15">
        <v>10.74</v>
      </c>
      <c r="AA87" s="15">
        <v>9.17</v>
      </c>
      <c r="AB87" s="9">
        <f t="shared" si="21"/>
        <v>195.64000000000001</v>
      </c>
    </row>
    <row r="88" spans="1:28" ht="15" x14ac:dyDescent="0.25">
      <c r="A88" s="4">
        <v>2005</v>
      </c>
      <c r="B88" s="8">
        <f>P88/0.024/3.6/31</f>
        <v>2.7591099163679802</v>
      </c>
      <c r="C88" s="8">
        <f>Q88/0.024/3.6/30</f>
        <v>3.4606481481481479</v>
      </c>
      <c r="D88" s="8">
        <f t="shared" si="22"/>
        <v>5.0365890083632019</v>
      </c>
      <c r="E88" s="8">
        <f t="shared" si="22"/>
        <v>61.645011947431307</v>
      </c>
      <c r="F88" s="8">
        <f>T88/0.024/3.6/28.25</f>
        <v>87.622910521140611</v>
      </c>
      <c r="G88" s="8">
        <f>U88/0.024/3.6/31</f>
        <v>70.814665471923533</v>
      </c>
      <c r="H88" s="8">
        <f>V88/0.024/3.6/30</f>
        <v>29.436728395061724</v>
      </c>
      <c r="I88" s="8">
        <f>W88/0.024/3.6/31</f>
        <v>10.39799880525687</v>
      </c>
      <c r="J88" s="8">
        <f>X88/0.024/3.6/30</f>
        <v>8.1095679012345663</v>
      </c>
      <c r="K88" s="8">
        <f t="shared" si="23"/>
        <v>6.3358721624850647</v>
      </c>
      <c r="L88" s="8">
        <f t="shared" si="23"/>
        <v>5.3016726403823178</v>
      </c>
      <c r="M88" s="8">
        <f>AA88/0.024/3.6/30</f>
        <v>4.6412037037037033</v>
      </c>
      <c r="O88" s="4">
        <v>2005</v>
      </c>
      <c r="P88" s="15">
        <v>7.39</v>
      </c>
      <c r="Q88" s="15">
        <v>8.9700000000000006</v>
      </c>
      <c r="R88" s="15">
        <v>13.49</v>
      </c>
      <c r="S88" s="15">
        <v>165.11</v>
      </c>
      <c r="T88" s="15">
        <v>213.87</v>
      </c>
      <c r="U88" s="15">
        <v>189.67</v>
      </c>
      <c r="V88" s="15">
        <v>76.3</v>
      </c>
      <c r="W88" s="15">
        <v>27.85</v>
      </c>
      <c r="X88" s="15">
        <v>21.02</v>
      </c>
      <c r="Y88" s="15">
        <v>16.97</v>
      </c>
      <c r="Z88" s="15">
        <v>14.2</v>
      </c>
      <c r="AA88" s="15">
        <v>12.03</v>
      </c>
      <c r="AB88" s="9">
        <f t="shared" si="21"/>
        <v>766.87</v>
      </c>
    </row>
    <row r="89" spans="1:28" ht="15" x14ac:dyDescent="0.25">
      <c r="A89" s="4">
        <v>2006</v>
      </c>
      <c r="B89" s="8">
        <f t="shared" ref="B89:B92" si="24">P89/0.024/3.6/31</f>
        <v>3.7335722819593791</v>
      </c>
      <c r="C89" s="8">
        <f t="shared" ref="C89:C92" si="25">Q89/0.024/3.6/30</f>
        <v>7.9938271604938258</v>
      </c>
      <c r="D89" s="8">
        <f t="shared" si="22"/>
        <v>10.816158900836321</v>
      </c>
      <c r="E89" s="8">
        <f t="shared" si="22"/>
        <v>9.169653524492233</v>
      </c>
      <c r="F89" s="8">
        <f t="shared" ref="F89:F92" si="26">T89/0.024/3.6/28.25</f>
        <v>7.9072435267125529</v>
      </c>
      <c r="G89" s="8">
        <f t="shared" ref="G89:G92" si="27">U89/0.024/3.6/31</f>
        <v>5.94758064516129</v>
      </c>
      <c r="H89" s="8">
        <f t="shared" ref="H89:H92" si="28">V89/0.024/3.6/30</f>
        <v>6.2731481481481479</v>
      </c>
      <c r="I89" s="8">
        <f t="shared" ref="I89:I92" si="29">W89/0.024/3.6/31</f>
        <v>5.8355734767025087</v>
      </c>
      <c r="J89" s="8">
        <f t="shared" ref="J89:J92" si="30">X89/0.024/3.6/30</f>
        <v>5.0115740740740744</v>
      </c>
      <c r="K89" s="8">
        <f t="shared" si="23"/>
        <v>4.372013142174433</v>
      </c>
      <c r="L89" s="8">
        <f t="shared" si="23"/>
        <v>4.1554659498207878</v>
      </c>
      <c r="M89" s="8">
        <f t="shared" ref="M89:M92" si="31">AA89/0.024/3.6/30</f>
        <v>4.4020061728395063</v>
      </c>
      <c r="O89" s="4">
        <v>2006</v>
      </c>
      <c r="P89" s="15">
        <v>10</v>
      </c>
      <c r="Q89" s="15">
        <v>20.72</v>
      </c>
      <c r="R89" s="15">
        <v>28.97</v>
      </c>
      <c r="S89" s="15">
        <v>24.56</v>
      </c>
      <c r="T89" s="15">
        <v>19.3</v>
      </c>
      <c r="U89" s="15">
        <v>15.93</v>
      </c>
      <c r="V89" s="15">
        <v>16.260000000000002</v>
      </c>
      <c r="W89" s="15">
        <v>15.63</v>
      </c>
      <c r="X89" s="15">
        <v>12.99</v>
      </c>
      <c r="Y89" s="15">
        <v>11.71</v>
      </c>
      <c r="Z89" s="15">
        <v>11.13</v>
      </c>
      <c r="AA89" s="15">
        <v>11.41</v>
      </c>
      <c r="AB89" s="9">
        <f t="shared" si="21"/>
        <v>198.60999999999999</v>
      </c>
    </row>
    <row r="90" spans="1:28" ht="15" x14ac:dyDescent="0.25">
      <c r="A90" s="4">
        <v>2007</v>
      </c>
      <c r="B90" s="8">
        <f t="shared" si="24"/>
        <v>5.4771505376344081</v>
      </c>
      <c r="C90" s="8">
        <f t="shared" si="25"/>
        <v>9.494598765432098</v>
      </c>
      <c r="D90" s="8">
        <f t="shared" si="22"/>
        <v>18.671594982078854</v>
      </c>
      <c r="E90" s="8">
        <f t="shared" si="22"/>
        <v>18.040621266427717</v>
      </c>
      <c r="F90" s="8">
        <f t="shared" si="26"/>
        <v>15.072926909210093</v>
      </c>
      <c r="G90" s="8">
        <f t="shared" si="27"/>
        <v>10.972968936678614</v>
      </c>
      <c r="H90" s="8">
        <f t="shared" si="28"/>
        <v>8.630401234567902</v>
      </c>
      <c r="I90" s="8">
        <f t="shared" si="29"/>
        <v>6.8623058542413373</v>
      </c>
      <c r="J90" s="8">
        <f t="shared" si="30"/>
        <v>5.6828703703703702</v>
      </c>
      <c r="K90" s="8">
        <f t="shared" si="23"/>
        <v>4.6146953405017914</v>
      </c>
      <c r="L90" s="8">
        <f t="shared" si="23"/>
        <v>4.1928016726403818</v>
      </c>
      <c r="M90" s="8">
        <f t="shared" si="31"/>
        <v>3.8773148148148149</v>
      </c>
      <c r="O90" s="4">
        <v>2007</v>
      </c>
      <c r="P90" s="15">
        <v>14.67</v>
      </c>
      <c r="Q90" s="15">
        <v>24.61</v>
      </c>
      <c r="R90" s="15">
        <v>50.01</v>
      </c>
      <c r="S90" s="15">
        <v>48.32</v>
      </c>
      <c r="T90" s="15">
        <v>36.79</v>
      </c>
      <c r="U90" s="15">
        <v>29.39</v>
      </c>
      <c r="V90" s="15">
        <v>22.37</v>
      </c>
      <c r="W90" s="15">
        <v>18.38</v>
      </c>
      <c r="X90" s="15">
        <v>14.73</v>
      </c>
      <c r="Y90" s="15">
        <v>12.36</v>
      </c>
      <c r="Z90" s="15">
        <v>11.23</v>
      </c>
      <c r="AA90" s="15">
        <v>10.050000000000001</v>
      </c>
      <c r="AB90" s="9">
        <f t="shared" si="21"/>
        <v>292.91000000000003</v>
      </c>
    </row>
    <row r="91" spans="1:28" ht="15" x14ac:dyDescent="0.25">
      <c r="A91" s="4">
        <v>2008</v>
      </c>
      <c r="B91" s="8">
        <f t="shared" si="24"/>
        <v>3.711170848267622</v>
      </c>
      <c r="C91" s="8">
        <f t="shared" si="25"/>
        <v>8.1249999999999982</v>
      </c>
      <c r="D91" s="8">
        <f t="shared" si="22"/>
        <v>10.114247311827958</v>
      </c>
      <c r="E91" s="8">
        <f t="shared" si="22"/>
        <v>12.600806451612904</v>
      </c>
      <c r="F91" s="8">
        <f t="shared" si="26"/>
        <v>32.583579154375613</v>
      </c>
      <c r="G91" s="8">
        <f t="shared" si="27"/>
        <v>20.265830346475504</v>
      </c>
      <c r="H91" s="8">
        <f t="shared" si="28"/>
        <v>10.347222222222223</v>
      </c>
      <c r="I91" s="8">
        <f t="shared" si="29"/>
        <v>7.8293010752688152</v>
      </c>
      <c r="J91" s="8">
        <f t="shared" si="30"/>
        <v>7.2145061728395055</v>
      </c>
      <c r="K91" s="8">
        <f t="shared" si="23"/>
        <v>6.3545400238948622</v>
      </c>
      <c r="L91" s="8">
        <f t="shared" si="23"/>
        <v>5.3240740740740735</v>
      </c>
      <c r="M91" s="8">
        <f t="shared" si="31"/>
        <v>4.502314814814814</v>
      </c>
      <c r="O91" s="4">
        <v>2008</v>
      </c>
      <c r="P91" s="15">
        <v>9.94</v>
      </c>
      <c r="Q91" s="15">
        <v>21.06</v>
      </c>
      <c r="R91" s="15">
        <v>27.09</v>
      </c>
      <c r="S91" s="15">
        <v>33.75</v>
      </c>
      <c r="T91" s="15">
        <v>79.53</v>
      </c>
      <c r="U91" s="15">
        <v>54.28</v>
      </c>
      <c r="V91" s="15">
        <v>26.82</v>
      </c>
      <c r="W91" s="15">
        <v>20.97</v>
      </c>
      <c r="X91" s="15">
        <v>18.7</v>
      </c>
      <c r="Y91" s="15">
        <v>17.02</v>
      </c>
      <c r="Z91" s="15">
        <v>14.26</v>
      </c>
      <c r="AA91" s="15">
        <v>11.67</v>
      </c>
      <c r="AB91" s="9">
        <f t="shared" si="21"/>
        <v>335.09</v>
      </c>
    </row>
    <row r="92" spans="1:28" ht="15" x14ac:dyDescent="0.25">
      <c r="A92" s="4">
        <v>2009</v>
      </c>
      <c r="B92" s="8">
        <f t="shared" si="24"/>
        <v>4.1255973715651137</v>
      </c>
      <c r="C92" s="8">
        <f t="shared" si="25"/>
        <v>16.412037037037035</v>
      </c>
      <c r="D92" s="8">
        <f t="shared" si="22"/>
        <v>12.541069295101554</v>
      </c>
      <c r="E92" s="8">
        <f t="shared" si="22"/>
        <v>14.090501792114695</v>
      </c>
      <c r="F92" s="8">
        <f t="shared" si="26"/>
        <v>13.696329072435265</v>
      </c>
      <c r="G92" s="8">
        <f t="shared" si="27"/>
        <v>10.252389486260453</v>
      </c>
      <c r="H92" s="8">
        <f t="shared" si="28"/>
        <v>38.055555555555557</v>
      </c>
      <c r="I92" s="8">
        <f t="shared" si="29"/>
        <v>25.313620071684586</v>
      </c>
      <c r="J92" s="8">
        <f t="shared" si="30"/>
        <v>9.7569444444444446</v>
      </c>
      <c r="K92" s="8">
        <f t="shared" si="23"/>
        <v>7.3364695340501775</v>
      </c>
      <c r="L92" s="8">
        <f t="shared" si="23"/>
        <v>6.1491935483870961</v>
      </c>
      <c r="M92" s="8">
        <f t="shared" si="31"/>
        <v>5.1311728395061724</v>
      </c>
      <c r="O92" s="4">
        <v>2009</v>
      </c>
      <c r="P92" s="15">
        <v>11.05</v>
      </c>
      <c r="Q92" s="15">
        <v>42.54</v>
      </c>
      <c r="R92" s="15">
        <v>33.590000000000003</v>
      </c>
      <c r="S92" s="15">
        <v>37.74</v>
      </c>
      <c r="T92" s="15">
        <v>33.43</v>
      </c>
      <c r="U92" s="15">
        <v>27.46</v>
      </c>
      <c r="V92" s="15">
        <v>98.64</v>
      </c>
      <c r="W92" s="15">
        <v>67.8</v>
      </c>
      <c r="X92" s="15">
        <v>25.29</v>
      </c>
      <c r="Y92" s="15">
        <v>19.649999999999999</v>
      </c>
      <c r="Z92" s="15">
        <v>16.47</v>
      </c>
      <c r="AA92" s="15">
        <v>13.3</v>
      </c>
      <c r="AB92" s="9">
        <f t="shared" si="21"/>
        <v>426.96000000000009</v>
      </c>
    </row>
    <row r="93" spans="1:28" ht="15" x14ac:dyDescent="0.25">
      <c r="A93" s="4">
        <v>2010</v>
      </c>
      <c r="B93" s="8">
        <f>P93/0.024/3.6/31</f>
        <v>4.3869474313022696</v>
      </c>
      <c r="C93" s="8">
        <f>Q93/0.024/3.6/30</f>
        <v>6.7901234567901234</v>
      </c>
      <c r="D93" s="8">
        <f t="shared" si="22"/>
        <v>34.199522102747913</v>
      </c>
      <c r="E93" s="8">
        <f t="shared" si="22"/>
        <v>130.53315412186379</v>
      </c>
      <c r="F93" s="8">
        <f>T93/0.024/3.6/28.25</f>
        <v>76.454441166830549</v>
      </c>
      <c r="G93" s="8">
        <f>U93/0.024/3.6/31</f>
        <v>11.689814814814815</v>
      </c>
      <c r="H93" s="8">
        <f>V93/0.024/3.6/30</f>
        <v>18.985339506172838</v>
      </c>
      <c r="I93" s="8">
        <f>W93/0.024/3.6/31</f>
        <v>15.509259259259258</v>
      </c>
      <c r="J93" s="8">
        <f>X93/0.024/3.6/30</f>
        <v>10.23533950617284</v>
      </c>
      <c r="K93" s="8">
        <f t="shared" si="23"/>
        <v>7.6948924731182791</v>
      </c>
      <c r="L93" s="8">
        <f t="shared" si="23"/>
        <v>6.4926821983273602</v>
      </c>
      <c r="M93" s="8">
        <f>AA93/0.024/3.6/30</f>
        <v>5.6944444444444446</v>
      </c>
      <c r="O93" s="4">
        <v>2010</v>
      </c>
      <c r="P93" s="15">
        <v>11.75</v>
      </c>
      <c r="Q93" s="15">
        <v>17.600000000000001</v>
      </c>
      <c r="R93" s="15">
        <v>91.6</v>
      </c>
      <c r="S93" s="15">
        <v>349.62</v>
      </c>
      <c r="T93" s="15">
        <v>186.61</v>
      </c>
      <c r="U93" s="15">
        <v>31.31</v>
      </c>
      <c r="V93" s="15">
        <v>49.21</v>
      </c>
      <c r="W93" s="15">
        <v>41.54</v>
      </c>
      <c r="X93" s="15">
        <v>26.53</v>
      </c>
      <c r="Y93" s="15">
        <v>20.61</v>
      </c>
      <c r="Z93" s="15">
        <v>17.39</v>
      </c>
      <c r="AA93" s="15">
        <v>14.76</v>
      </c>
      <c r="AB93" s="9">
        <f t="shared" si="21"/>
        <v>858.53</v>
      </c>
    </row>
    <row r="94" spans="1:28" x14ac:dyDescent="0.2">
      <c r="A94" s="10" t="s">
        <v>30</v>
      </c>
      <c r="B94" s="11">
        <f>AVERAGE(B3:B93)</f>
        <v>5.3490602885764176</v>
      </c>
      <c r="C94" s="11">
        <f t="shared" ref="C94:M94" si="32">AVERAGE(C3:C93)</f>
        <v>8.0589472256138883</v>
      </c>
      <c r="D94" s="11">
        <f t="shared" si="32"/>
        <v>15.474754486851262</v>
      </c>
      <c r="E94" s="11">
        <f t="shared" si="32"/>
        <v>38.972012157496003</v>
      </c>
      <c r="F94" s="11">
        <f t="shared" si="32"/>
        <v>71.654807827374214</v>
      </c>
      <c r="G94" s="11">
        <f t="shared" si="32"/>
        <v>50.500832053251422</v>
      </c>
      <c r="H94" s="11">
        <f t="shared" si="32"/>
        <v>21.21451465201466</v>
      </c>
      <c r="I94" s="11">
        <f t="shared" si="32"/>
        <v>10.040642601126475</v>
      </c>
      <c r="J94" s="11">
        <f t="shared" si="32"/>
        <v>8.0692918192918182</v>
      </c>
      <c r="K94" s="11">
        <f t="shared" si="32"/>
        <v>6.6361170191815333</v>
      </c>
      <c r="L94" s="11">
        <f t="shared" si="32"/>
        <v>5.8533387162419421</v>
      </c>
      <c r="M94" s="11">
        <f t="shared" si="32"/>
        <v>5.4657186948853607</v>
      </c>
      <c r="O94" s="4" t="s">
        <v>30</v>
      </c>
      <c r="P94" s="8">
        <f>AVERAGE(P3:P93)</f>
        <v>14.32692307692308</v>
      </c>
      <c r="Q94" s="8">
        <f t="shared" ref="Q94:AB94" si="33">AVERAGE(Q3:Q93)</f>
        <v>20.888791208791211</v>
      </c>
      <c r="R94" s="8">
        <f t="shared" si="33"/>
        <v>41.447582417582424</v>
      </c>
      <c r="S94" s="8">
        <f t="shared" si="33"/>
        <v>104.38263736263735</v>
      </c>
      <c r="T94" s="8">
        <f t="shared" si="33"/>
        <v>174.89505494505497</v>
      </c>
      <c r="U94" s="8">
        <f t="shared" si="33"/>
        <v>135.26142857142855</v>
      </c>
      <c r="V94" s="8">
        <f t="shared" si="33"/>
        <v>54.988021978021983</v>
      </c>
      <c r="W94" s="8">
        <f t="shared" si="33"/>
        <v>26.892857142857149</v>
      </c>
      <c r="X94" s="8">
        <f t="shared" si="33"/>
        <v>20.915604395604401</v>
      </c>
      <c r="Y94" s="8">
        <f t="shared" si="33"/>
        <v>17.774175824175824</v>
      </c>
      <c r="Z94" s="8">
        <f t="shared" si="33"/>
        <v>15.677582417582421</v>
      </c>
      <c r="AA94" s="8">
        <f t="shared" si="33"/>
        <v>14.167142857142858</v>
      </c>
      <c r="AB94" s="8">
        <f t="shared" si="33"/>
        <v>641.61780219780258</v>
      </c>
    </row>
    <row r="95" spans="1:28" x14ac:dyDescent="0.2">
      <c r="A95" s="10" t="s">
        <v>26</v>
      </c>
      <c r="B95" s="11">
        <f>MEDIAN(B3:B93)</f>
        <v>4.9880525686977295</v>
      </c>
      <c r="C95" s="11">
        <f t="shared" ref="C95:M95" si="34">MEDIAN(C3:C93)</f>
        <v>6.8402777777777768</v>
      </c>
      <c r="D95" s="11">
        <f t="shared" si="34"/>
        <v>9.7707586618876938</v>
      </c>
      <c r="E95" s="11">
        <f t="shared" si="34"/>
        <v>14.751344086021502</v>
      </c>
      <c r="F95" s="11">
        <f t="shared" si="34"/>
        <v>16.969845952146834</v>
      </c>
      <c r="G95" s="11">
        <f t="shared" si="34"/>
        <v>13.608870967741936</v>
      </c>
      <c r="H95" s="11">
        <f t="shared" si="34"/>
        <v>11.998456790123457</v>
      </c>
      <c r="I95" s="11">
        <f t="shared" si="34"/>
        <v>9.2629928315412187</v>
      </c>
      <c r="J95" s="11">
        <f t="shared" si="34"/>
        <v>7.916666666666667</v>
      </c>
      <c r="K95" s="11">
        <f t="shared" si="34"/>
        <v>6.4516129032258061</v>
      </c>
      <c r="L95" s="11">
        <f t="shared" si="34"/>
        <v>5.7833034647550772</v>
      </c>
      <c r="M95" s="11">
        <f t="shared" si="34"/>
        <v>5.2584876543209882</v>
      </c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spans="1:28" x14ac:dyDescent="0.2">
      <c r="A96" s="10" t="s">
        <v>18</v>
      </c>
      <c r="B96" s="11">
        <f>MIN(B3:B93)</f>
        <v>2.1654719235364395</v>
      </c>
      <c r="C96" s="11">
        <f t="shared" ref="C96:M96" si="35">MIN(C3:C93)</f>
        <v>2.2337962962962963</v>
      </c>
      <c r="D96" s="11">
        <f t="shared" si="35"/>
        <v>2.9084528076463556</v>
      </c>
      <c r="E96" s="11">
        <f t="shared" si="35"/>
        <v>3.7671744324970127</v>
      </c>
      <c r="F96" s="11">
        <f t="shared" si="35"/>
        <v>3.9085545722713855</v>
      </c>
      <c r="G96" s="11">
        <f t="shared" si="35"/>
        <v>3.7895758661887693</v>
      </c>
      <c r="H96" s="11">
        <f t="shared" si="35"/>
        <v>4.0084876543209882</v>
      </c>
      <c r="I96" s="11">
        <f t="shared" si="35"/>
        <v>3.4348864994026278</v>
      </c>
      <c r="J96" s="11">
        <f t="shared" si="35"/>
        <v>3.1828703703703707</v>
      </c>
      <c r="K96" s="11">
        <f t="shared" si="35"/>
        <v>2.8375149342891275</v>
      </c>
      <c r="L96" s="11">
        <f t="shared" si="35"/>
        <v>2.6881720430107525</v>
      </c>
      <c r="M96" s="11">
        <f t="shared" si="35"/>
        <v>2.5192901234567899</v>
      </c>
    </row>
    <row r="97" spans="1:13" x14ac:dyDescent="0.2">
      <c r="A97" s="10" t="s">
        <v>19</v>
      </c>
      <c r="B97" s="11">
        <f>MAX(B3:B93)</f>
        <v>13.112305854241338</v>
      </c>
      <c r="C97" s="11">
        <f t="shared" ref="C97:M97" si="36">MAX(C3:C93)</f>
        <v>44.266975308641968</v>
      </c>
      <c r="D97" s="11">
        <f t="shared" si="36"/>
        <v>114.60573476702508</v>
      </c>
      <c r="E97" s="11">
        <f t="shared" si="36"/>
        <v>675.3397550776582</v>
      </c>
      <c r="F97" s="11">
        <f t="shared" si="36"/>
        <v>1482.0181907571289</v>
      </c>
      <c r="G97" s="11">
        <f t="shared" si="36"/>
        <v>891.17383512544791</v>
      </c>
      <c r="H97" s="11">
        <f t="shared" si="36"/>
        <v>195.31635802469134</v>
      </c>
      <c r="I97" s="11">
        <f t="shared" si="36"/>
        <v>25.313620071684586</v>
      </c>
      <c r="J97" s="11">
        <f t="shared" si="36"/>
        <v>14.695216049382717</v>
      </c>
      <c r="K97" s="11">
        <f t="shared" si="36"/>
        <v>12.98536439665472</v>
      </c>
      <c r="L97" s="11">
        <f t="shared" si="36"/>
        <v>10.894563918757466</v>
      </c>
      <c r="M97" s="11">
        <f t="shared" si="36"/>
        <v>9.6527777777777768</v>
      </c>
    </row>
    <row r="98" spans="1:13" x14ac:dyDescent="0.2">
      <c r="A98" s="10" t="s">
        <v>23</v>
      </c>
      <c r="B98" s="11">
        <f t="shared" ref="B98:M98" si="37">STDEV(B3:B93)</f>
        <v>1.8575693996643736</v>
      </c>
      <c r="C98" s="11">
        <f t="shared" si="37"/>
        <v>5.80858473658959</v>
      </c>
      <c r="D98" s="11">
        <f t="shared" si="37"/>
        <v>18.561312862162442</v>
      </c>
      <c r="E98" s="11">
        <f t="shared" si="37"/>
        <v>79.887963131667092</v>
      </c>
      <c r="F98" s="11">
        <f t="shared" si="37"/>
        <v>171.54028110692036</v>
      </c>
      <c r="G98" s="11">
        <f t="shared" si="37"/>
        <v>109.41996547818614</v>
      </c>
      <c r="H98" s="11">
        <f t="shared" si="37"/>
        <v>30.435655949649689</v>
      </c>
      <c r="I98" s="11">
        <f t="shared" si="37"/>
        <v>4.0036307331081558</v>
      </c>
      <c r="J98" s="11">
        <f t="shared" si="37"/>
        <v>2.4155327266758246</v>
      </c>
      <c r="K98" s="11">
        <f t="shared" si="37"/>
        <v>1.9131951200549053</v>
      </c>
      <c r="L98" s="11">
        <f t="shared" si="37"/>
        <v>1.6512494012579371</v>
      </c>
      <c r="M98" s="11">
        <f t="shared" si="37"/>
        <v>1.6011002120115485</v>
      </c>
    </row>
    <row r="99" spans="1:13" x14ac:dyDescent="0.2">
      <c r="A99" s="10" t="s">
        <v>21</v>
      </c>
      <c r="B99" s="11">
        <f t="shared" ref="B99:M99" si="38">B98/B94</f>
        <v>0.34727023055459738</v>
      </c>
      <c r="C99" s="11">
        <f t="shared" si="38"/>
        <v>0.72076222538448531</v>
      </c>
      <c r="D99" s="11">
        <f t="shared" si="38"/>
        <v>1.1994576636374941</v>
      </c>
      <c r="E99" s="11">
        <f t="shared" si="38"/>
        <v>2.0498803810493316</v>
      </c>
      <c r="F99" s="11">
        <f t="shared" si="38"/>
        <v>2.3939814550920757</v>
      </c>
      <c r="G99" s="11">
        <f t="shared" si="38"/>
        <v>2.1666962905246092</v>
      </c>
      <c r="H99" s="11">
        <f t="shared" si="38"/>
        <v>1.4346619024234586</v>
      </c>
      <c r="I99" s="11">
        <f t="shared" si="38"/>
        <v>0.39874248015350955</v>
      </c>
      <c r="J99" s="11">
        <f t="shared" si="38"/>
        <v>0.29934878806846993</v>
      </c>
      <c r="K99" s="11">
        <f t="shared" si="38"/>
        <v>0.28830038929766638</v>
      </c>
      <c r="L99" s="11">
        <f t="shared" si="38"/>
        <v>0.28210385240068586</v>
      </c>
      <c r="M99" s="11">
        <f t="shared" si="38"/>
        <v>0.29293498282482144</v>
      </c>
    </row>
    <row r="100" spans="1:13" x14ac:dyDescent="0.2">
      <c r="A100" s="10" t="s">
        <v>20</v>
      </c>
      <c r="B100" s="48" t="s">
        <v>5</v>
      </c>
      <c r="C100" s="6" t="s">
        <v>6</v>
      </c>
      <c r="D100" s="6" t="s">
        <v>7</v>
      </c>
      <c r="E100" s="6" t="s">
        <v>8</v>
      </c>
      <c r="F100" s="48" t="s">
        <v>9</v>
      </c>
      <c r="G100" s="6" t="s">
        <v>10</v>
      </c>
      <c r="H100" s="6" t="s">
        <v>11</v>
      </c>
      <c r="I100" s="6" t="s">
        <v>12</v>
      </c>
      <c r="J100" s="6" t="s">
        <v>13</v>
      </c>
      <c r="K100" s="6" t="s">
        <v>14</v>
      </c>
      <c r="L100" s="6" t="s">
        <v>15</v>
      </c>
      <c r="M100" s="6" t="s">
        <v>16</v>
      </c>
    </row>
    <row r="101" spans="1:13" x14ac:dyDescent="0.2">
      <c r="A101" s="12">
        <v>0.1</v>
      </c>
      <c r="B101" s="13">
        <f t="shared" ref="B101:M101" si="39">PERCENTILE(B3:B93,0.999)</f>
        <v>12.794093488649928</v>
      </c>
      <c r="C101" s="13">
        <f t="shared" si="39"/>
        <v>42.721836419753018</v>
      </c>
      <c r="D101" s="13">
        <f t="shared" si="39"/>
        <v>114.02172939068097</v>
      </c>
      <c r="E101" s="13">
        <f t="shared" si="39"/>
        <v>637.85521206690407</v>
      </c>
      <c r="F101" s="13">
        <f t="shared" si="39"/>
        <v>1385.8850786627299</v>
      </c>
      <c r="G101" s="13">
        <f t="shared" si="39"/>
        <v>849.06597222222058</v>
      </c>
      <c r="H101" s="13">
        <f t="shared" si="39"/>
        <v>193.85767746913572</v>
      </c>
      <c r="I101" s="13">
        <f t="shared" si="39"/>
        <v>24.848230286738332</v>
      </c>
      <c r="J101" s="13">
        <f t="shared" si="39"/>
        <v>14.666049382716048</v>
      </c>
      <c r="K101" s="13">
        <f t="shared" si="39"/>
        <v>12.850955794504177</v>
      </c>
      <c r="L101" s="13">
        <f t="shared" si="39"/>
        <v>10.831391875746711</v>
      </c>
      <c r="M101" s="13">
        <f t="shared" si="39"/>
        <v>9.6034722222222193</v>
      </c>
    </row>
    <row r="102" spans="1:13" x14ac:dyDescent="0.2">
      <c r="A102" s="12">
        <v>1</v>
      </c>
      <c r="B102" s="13">
        <f t="shared" ref="B102:M102" si="40">PERCENTILE(B3:B93,0.99)</f>
        <v>9.9301821983273388</v>
      </c>
      <c r="C102" s="13">
        <f t="shared" si="40"/>
        <v>28.815586419752989</v>
      </c>
      <c r="D102" s="13">
        <f t="shared" si="40"/>
        <v>108.76568100358418</v>
      </c>
      <c r="E102" s="13">
        <f t="shared" si="40"/>
        <v>300.49432497012901</v>
      </c>
      <c r="F102" s="13">
        <f t="shared" si="40"/>
        <v>520.68706981316984</v>
      </c>
      <c r="G102" s="13">
        <f t="shared" si="40"/>
        <v>470.09520609318724</v>
      </c>
      <c r="H102" s="13">
        <f t="shared" si="40"/>
        <v>180.72955246913568</v>
      </c>
      <c r="I102" s="13">
        <f t="shared" si="40"/>
        <v>20.659722222222189</v>
      </c>
      <c r="J102" s="13">
        <f t="shared" si="40"/>
        <v>14.403549382716047</v>
      </c>
      <c r="K102" s="13">
        <f t="shared" si="40"/>
        <v>11.641278375149335</v>
      </c>
      <c r="L102" s="13">
        <f t="shared" si="40"/>
        <v>10.262843488649935</v>
      </c>
      <c r="M102" s="13">
        <f t="shared" si="40"/>
        <v>9.1597222222222197</v>
      </c>
    </row>
    <row r="103" spans="1:13" x14ac:dyDescent="0.2">
      <c r="A103" s="12">
        <v>5</v>
      </c>
      <c r="B103" s="13">
        <f t="shared" ref="B103:M103" si="41">PERCENTILE(B3:B93,0.95)</f>
        <v>8.5592144563918744</v>
      </c>
      <c r="C103" s="13">
        <f t="shared" si="41"/>
        <v>16.979166666666664</v>
      </c>
      <c r="D103" s="13">
        <f t="shared" si="41"/>
        <v>38.937425328554355</v>
      </c>
      <c r="E103" s="13">
        <f t="shared" si="41"/>
        <v>123.81645758661887</v>
      </c>
      <c r="F103" s="13">
        <f t="shared" si="41"/>
        <v>283.79834480498198</v>
      </c>
      <c r="G103" s="13">
        <f t="shared" si="41"/>
        <v>144.38284050179212</v>
      </c>
      <c r="H103" s="13">
        <f t="shared" si="41"/>
        <v>56.014660493827158</v>
      </c>
      <c r="I103" s="13">
        <f t="shared" si="41"/>
        <v>17.293906810035843</v>
      </c>
      <c r="J103" s="13">
        <f t="shared" si="41"/>
        <v>12.002314814814813</v>
      </c>
      <c r="K103" s="13">
        <f t="shared" si="41"/>
        <v>10.168384109916367</v>
      </c>
      <c r="L103" s="13">
        <f t="shared" si="41"/>
        <v>8.870967741935484</v>
      </c>
      <c r="M103" s="13">
        <f t="shared" si="41"/>
        <v>8.8406635802469147</v>
      </c>
    </row>
    <row r="104" spans="1:13" x14ac:dyDescent="0.2">
      <c r="A104" s="12">
        <v>10</v>
      </c>
      <c r="B104" s="13">
        <f t="shared" ref="B104:M104" si="42">PERCENTILE(B3:B93,0.9)</f>
        <v>7.7546296296296289</v>
      </c>
      <c r="C104" s="13">
        <f t="shared" si="42"/>
        <v>12.395833333333334</v>
      </c>
      <c r="D104" s="13">
        <f t="shared" si="42"/>
        <v>28.203405017921146</v>
      </c>
      <c r="E104" s="13">
        <f t="shared" si="42"/>
        <v>74.55197132616486</v>
      </c>
      <c r="F104" s="13">
        <f t="shared" si="42"/>
        <v>174.69272369714847</v>
      </c>
      <c r="G104" s="13">
        <f t="shared" si="42"/>
        <v>128.60663082437273</v>
      </c>
      <c r="H104" s="13">
        <f t="shared" si="42"/>
        <v>38.055555555555557</v>
      </c>
      <c r="I104" s="13">
        <f t="shared" si="42"/>
        <v>14.6505376344086</v>
      </c>
      <c r="J104" s="13">
        <f t="shared" si="42"/>
        <v>10.667438271604937</v>
      </c>
      <c r="K104" s="13">
        <f t="shared" si="42"/>
        <v>8.6917562724014346</v>
      </c>
      <c r="L104" s="13">
        <f t="shared" si="42"/>
        <v>7.7956989247311812</v>
      </c>
      <c r="M104" s="13">
        <f t="shared" si="42"/>
        <v>7.5462962962962949</v>
      </c>
    </row>
    <row r="105" spans="1:13" x14ac:dyDescent="0.2">
      <c r="A105" s="12">
        <v>15</v>
      </c>
      <c r="B105" s="13">
        <f t="shared" ref="B105:M105" si="43">PERCENTILE(B3:B93,0.85)</f>
        <v>7.2468637992831528</v>
      </c>
      <c r="C105" s="13">
        <f t="shared" si="43"/>
        <v>10.856481481481481</v>
      </c>
      <c r="D105" s="13">
        <f t="shared" si="43"/>
        <v>23.898596176821982</v>
      </c>
      <c r="E105" s="13">
        <f t="shared" si="43"/>
        <v>61.574074074074076</v>
      </c>
      <c r="F105" s="13">
        <f t="shared" si="43"/>
        <v>128.26941986234021</v>
      </c>
      <c r="G105" s="13">
        <f t="shared" si="43"/>
        <v>81.655092592592595</v>
      </c>
      <c r="H105" s="13">
        <f t="shared" si="43"/>
        <v>30.17168209876543</v>
      </c>
      <c r="I105" s="13">
        <f t="shared" si="43"/>
        <v>13.293384109916367</v>
      </c>
      <c r="J105" s="13">
        <f t="shared" si="43"/>
        <v>10.329861111111111</v>
      </c>
      <c r="K105" s="13">
        <f t="shared" si="43"/>
        <v>8.3632019115890088</v>
      </c>
      <c r="L105" s="13">
        <f t="shared" si="43"/>
        <v>7.560483870967742</v>
      </c>
      <c r="M105" s="13">
        <f t="shared" si="43"/>
        <v>7.0582561728395063</v>
      </c>
    </row>
    <row r="106" spans="1:13" ht="12" customHeight="1" x14ac:dyDescent="0.2">
      <c r="A106" s="12">
        <v>20</v>
      </c>
      <c r="B106" s="13">
        <f t="shared" ref="B106:M106" si="44">PERCENTILE(B3:B93,0.8)</f>
        <v>6.6420250896057347</v>
      </c>
      <c r="C106" s="13">
        <f t="shared" si="44"/>
        <v>8.7268518518518512</v>
      </c>
      <c r="D106" s="13">
        <f t="shared" si="44"/>
        <v>18.705197132616487</v>
      </c>
      <c r="E106" s="13">
        <f t="shared" si="44"/>
        <v>48.476702508960578</v>
      </c>
      <c r="F106" s="13">
        <f t="shared" si="44"/>
        <v>87.622910521140611</v>
      </c>
      <c r="G106" s="13">
        <f t="shared" si="44"/>
        <v>67.670997610513737</v>
      </c>
      <c r="H106" s="13">
        <f t="shared" si="44"/>
        <v>22.789351851851851</v>
      </c>
      <c r="I106" s="13">
        <f t="shared" si="44"/>
        <v>12.638142174432497</v>
      </c>
      <c r="J106" s="13">
        <f t="shared" si="44"/>
        <v>10.096450617283951</v>
      </c>
      <c r="K106" s="13">
        <f t="shared" si="44"/>
        <v>8.1167861409796895</v>
      </c>
      <c r="L106" s="13">
        <f t="shared" si="44"/>
        <v>7.1460573476702507</v>
      </c>
      <c r="M106" s="13">
        <f t="shared" si="44"/>
        <v>6.5895061728395055</v>
      </c>
    </row>
    <row r="107" spans="1:13" x14ac:dyDescent="0.2">
      <c r="A107" s="12">
        <v>30</v>
      </c>
      <c r="B107" s="13">
        <f t="shared" ref="B107:M107" si="45">PERCENTILE(B3:B93,0.7)</f>
        <v>6.0745221027479088</v>
      </c>
      <c r="C107" s="13">
        <f t="shared" si="45"/>
        <v>8.0362654320987641</v>
      </c>
      <c r="D107" s="13">
        <f t="shared" si="45"/>
        <v>14.071833930704896</v>
      </c>
      <c r="E107" s="13">
        <f t="shared" si="45"/>
        <v>28.830645161290313</v>
      </c>
      <c r="F107" s="13">
        <f t="shared" si="45"/>
        <v>39.294493608652893</v>
      </c>
      <c r="G107" s="13">
        <f t="shared" si="45"/>
        <v>34.005376344086017</v>
      </c>
      <c r="H107" s="13">
        <f t="shared" si="45"/>
        <v>18.985339506172831</v>
      </c>
      <c r="I107" s="13">
        <f t="shared" si="45"/>
        <v>11.895161290322578</v>
      </c>
      <c r="J107" s="13">
        <f t="shared" si="45"/>
        <v>9.3634259259259256</v>
      </c>
      <c r="K107" s="13">
        <f t="shared" si="45"/>
        <v>7.4596774193548381</v>
      </c>
      <c r="L107" s="13">
        <f t="shared" si="45"/>
        <v>6.4926821983273593</v>
      </c>
      <c r="M107" s="13">
        <f t="shared" si="45"/>
        <v>6.2037037037037033</v>
      </c>
    </row>
    <row r="108" spans="1:13" x14ac:dyDescent="0.2">
      <c r="A108" s="12">
        <v>40</v>
      </c>
      <c r="B108" s="13">
        <f t="shared" ref="B108:M108" si="46">PERCENTILE(B3:B93,0.6)</f>
        <v>5.5667562724014328</v>
      </c>
      <c r="C108" s="13">
        <f t="shared" si="46"/>
        <v>7.6466049382716053</v>
      </c>
      <c r="D108" s="13">
        <f t="shared" si="46"/>
        <v>11.715949820788531</v>
      </c>
      <c r="E108" s="13">
        <f t="shared" si="46"/>
        <v>18.552120669056151</v>
      </c>
      <c r="F108" s="13">
        <f t="shared" si="46"/>
        <v>26.413470993117009</v>
      </c>
      <c r="G108" s="13">
        <f t="shared" si="46"/>
        <v>20.172491039426522</v>
      </c>
      <c r="H108" s="13">
        <f t="shared" si="46"/>
        <v>14.344135802469134</v>
      </c>
      <c r="I108" s="13">
        <f t="shared" si="46"/>
        <v>10.655615292712065</v>
      </c>
      <c r="J108" s="13">
        <f t="shared" si="46"/>
        <v>8.8078703703703702</v>
      </c>
      <c r="K108" s="13">
        <f t="shared" si="46"/>
        <v>6.9929808841099161</v>
      </c>
      <c r="L108" s="13">
        <f t="shared" si="46"/>
        <v>6.0409199522102748</v>
      </c>
      <c r="M108" s="13">
        <f t="shared" si="46"/>
        <v>5.6867283950617287</v>
      </c>
    </row>
    <row r="109" spans="1:13" x14ac:dyDescent="0.2">
      <c r="A109" s="12">
        <v>50</v>
      </c>
      <c r="B109" s="13">
        <f t="shared" ref="B109:M109" si="47">PERCENTILE(B3:B93,0.5)</f>
        <v>4.9880525686977295</v>
      </c>
      <c r="C109" s="13">
        <f t="shared" si="47"/>
        <v>6.8402777777777768</v>
      </c>
      <c r="D109" s="13">
        <f t="shared" si="47"/>
        <v>9.7707586618876938</v>
      </c>
      <c r="E109" s="13">
        <f t="shared" si="47"/>
        <v>14.751344086021502</v>
      </c>
      <c r="F109" s="13">
        <f t="shared" si="47"/>
        <v>16.969845952146834</v>
      </c>
      <c r="G109" s="13">
        <f t="shared" si="47"/>
        <v>13.608870967741936</v>
      </c>
      <c r="H109" s="13">
        <f t="shared" si="47"/>
        <v>11.998456790123457</v>
      </c>
      <c r="I109" s="13">
        <f t="shared" si="47"/>
        <v>9.2629928315412187</v>
      </c>
      <c r="J109" s="13">
        <f t="shared" si="47"/>
        <v>7.916666666666667</v>
      </c>
      <c r="K109" s="13">
        <f t="shared" si="47"/>
        <v>6.4516129032258061</v>
      </c>
      <c r="L109" s="13">
        <f t="shared" si="47"/>
        <v>5.7833034647550772</v>
      </c>
      <c r="M109" s="13">
        <f t="shared" si="47"/>
        <v>5.2584876543209882</v>
      </c>
    </row>
    <row r="110" spans="1:13" x14ac:dyDescent="0.2">
      <c r="A110" s="12">
        <v>60</v>
      </c>
      <c r="B110" s="13">
        <f t="shared" ref="B110:M110" si="48">PERCENTILE(B3:B93,0.4)</f>
        <v>4.502688172043011</v>
      </c>
      <c r="C110" s="13">
        <f t="shared" si="48"/>
        <v>6.3503086419753085</v>
      </c>
      <c r="D110" s="13">
        <f t="shared" si="48"/>
        <v>8.1242532855436096</v>
      </c>
      <c r="E110" s="13">
        <f t="shared" si="48"/>
        <v>12.227449223416965</v>
      </c>
      <c r="F110" s="13">
        <f t="shared" si="48"/>
        <v>13.696329072435265</v>
      </c>
      <c r="G110" s="13">
        <f t="shared" si="48"/>
        <v>11.196983273596176</v>
      </c>
      <c r="H110" s="13">
        <f t="shared" si="48"/>
        <v>10.243055555555555</v>
      </c>
      <c r="I110" s="13">
        <f t="shared" si="48"/>
        <v>8.5461469534050174</v>
      </c>
      <c r="J110" s="13">
        <f t="shared" si="48"/>
        <v>7.418981481481481</v>
      </c>
      <c r="K110" s="13">
        <f t="shared" si="48"/>
        <v>6.1417264038231778</v>
      </c>
      <c r="L110" s="13">
        <f t="shared" si="48"/>
        <v>5.3128733572281952</v>
      </c>
      <c r="M110" s="13">
        <f t="shared" si="48"/>
        <v>4.814814814814814</v>
      </c>
    </row>
    <row r="111" spans="1:13" x14ac:dyDescent="0.2">
      <c r="A111" s="12">
        <v>70</v>
      </c>
      <c r="B111" s="13">
        <f t="shared" ref="B111:M111" si="49">PERCENTILE(B3:B93,0.3)</f>
        <v>4.1442652329749103</v>
      </c>
      <c r="C111" s="13">
        <f t="shared" si="49"/>
        <v>5.2469135802469129</v>
      </c>
      <c r="D111" s="13">
        <f t="shared" si="49"/>
        <v>7.0191158900836328</v>
      </c>
      <c r="E111" s="13">
        <f t="shared" si="49"/>
        <v>9.3899342891278366</v>
      </c>
      <c r="F111" s="13">
        <f t="shared" si="49"/>
        <v>11.160275319567354</v>
      </c>
      <c r="G111" s="13">
        <f t="shared" si="49"/>
        <v>8.9979091995221037</v>
      </c>
      <c r="H111" s="13">
        <f t="shared" si="49"/>
        <v>8.4413580246913575</v>
      </c>
      <c r="I111" s="13">
        <f t="shared" si="49"/>
        <v>7.7359617682198314</v>
      </c>
      <c r="J111" s="13">
        <f t="shared" si="49"/>
        <v>6.6319444444444438</v>
      </c>
      <c r="K111" s="13">
        <f t="shared" si="49"/>
        <v>5.6302270011947435</v>
      </c>
      <c r="L111" s="13">
        <f t="shared" si="49"/>
        <v>4.8573775388291507</v>
      </c>
      <c r="M111" s="13">
        <f t="shared" si="49"/>
        <v>4.4020061728395063</v>
      </c>
    </row>
    <row r="112" spans="1:13" x14ac:dyDescent="0.2">
      <c r="A112" s="12">
        <v>80</v>
      </c>
      <c r="B112" s="13">
        <f t="shared" ref="B112:M112" si="50">PERCENTILE(B3:B93,0.2)</f>
        <v>3.711170848267622</v>
      </c>
      <c r="C112" s="13">
        <f t="shared" si="50"/>
        <v>4.4405864197530862</v>
      </c>
      <c r="D112" s="13">
        <f t="shared" si="50"/>
        <v>6.1977299880525694</v>
      </c>
      <c r="E112" s="13">
        <f t="shared" si="50"/>
        <v>8.4080047789725185</v>
      </c>
      <c r="F112" s="13">
        <f t="shared" si="50"/>
        <v>8.6815798098983947</v>
      </c>
      <c r="G112" s="13">
        <f t="shared" si="50"/>
        <v>7.6836917562723999</v>
      </c>
      <c r="H112" s="13">
        <f t="shared" si="50"/>
        <v>7.4961419753086416</v>
      </c>
      <c r="I112" s="13">
        <f t="shared" si="50"/>
        <v>6.649492234169653</v>
      </c>
      <c r="J112" s="13">
        <f t="shared" si="50"/>
        <v>5.8024691358024683</v>
      </c>
      <c r="K112" s="13">
        <f t="shared" si="50"/>
        <v>5.0477897252090793</v>
      </c>
      <c r="L112" s="13">
        <f t="shared" si="50"/>
        <v>4.3608124253285538</v>
      </c>
      <c r="M112" s="13">
        <f t="shared" si="50"/>
        <v>4.0586419753086416</v>
      </c>
    </row>
    <row r="113" spans="1:13" x14ac:dyDescent="0.2">
      <c r="A113" s="12">
        <v>85</v>
      </c>
      <c r="B113" s="13">
        <f t="shared" ref="B113:M113" si="51">PERCENTILE(B3:B93,0.15)</f>
        <v>3.612231182795699</v>
      </c>
      <c r="C113" s="13">
        <f t="shared" si="51"/>
        <v>4.2631172839506171</v>
      </c>
      <c r="D113" s="13">
        <f t="shared" si="51"/>
        <v>5.0832586618876938</v>
      </c>
      <c r="E113" s="13">
        <f t="shared" si="51"/>
        <v>8.0402479091995218</v>
      </c>
      <c r="F113" s="13">
        <f t="shared" si="51"/>
        <v>8.003523434939364</v>
      </c>
      <c r="G113" s="13">
        <f t="shared" si="51"/>
        <v>6.7484318996415764</v>
      </c>
      <c r="H113" s="13">
        <f t="shared" si="51"/>
        <v>6.9502314814814818</v>
      </c>
      <c r="I113" s="13">
        <f t="shared" si="51"/>
        <v>6.2574671445639183</v>
      </c>
      <c r="J113" s="13">
        <f t="shared" si="51"/>
        <v>5.617283950617284</v>
      </c>
      <c r="K113" s="13">
        <f t="shared" si="51"/>
        <v>4.6184289127837506</v>
      </c>
      <c r="L113" s="13">
        <f t="shared" si="51"/>
        <v>4.1928016726403818</v>
      </c>
      <c r="M113" s="13">
        <f t="shared" si="51"/>
        <v>3.8580246913580245</v>
      </c>
    </row>
    <row r="114" spans="1:13" x14ac:dyDescent="0.2">
      <c r="A114" s="12">
        <v>90</v>
      </c>
      <c r="B114" s="13">
        <f t="shared" ref="B114:M114" si="52">PERCENTILE(B3:B93,0.1)</f>
        <v>3.3303464755077656</v>
      </c>
      <c r="C114" s="13">
        <f t="shared" si="52"/>
        <v>3.9699074074074066</v>
      </c>
      <c r="D114" s="13">
        <f t="shared" si="52"/>
        <v>4.7080346475507762</v>
      </c>
      <c r="E114" s="13">
        <f t="shared" si="52"/>
        <v>6.4441457586618878</v>
      </c>
      <c r="F114" s="13">
        <f t="shared" si="52"/>
        <v>7.3008849557522124</v>
      </c>
      <c r="G114" s="13">
        <f t="shared" si="52"/>
        <v>6.6756272401433678</v>
      </c>
      <c r="H114" s="13">
        <f t="shared" si="52"/>
        <v>6.3078703703703702</v>
      </c>
      <c r="I114" s="13">
        <f t="shared" si="52"/>
        <v>5.5294205495818396</v>
      </c>
      <c r="J114" s="13">
        <f t="shared" si="52"/>
        <v>4.8649691358024683</v>
      </c>
      <c r="K114" s="13">
        <f t="shared" si="52"/>
        <v>4.4429510155316603</v>
      </c>
      <c r="L114" s="13">
        <f t="shared" si="52"/>
        <v>4.0770609318996414</v>
      </c>
      <c r="M114" s="13">
        <f t="shared" si="52"/>
        <v>3.6766975308641974</v>
      </c>
    </row>
    <row r="115" spans="1:13" x14ac:dyDescent="0.2">
      <c r="A115" s="12">
        <v>95</v>
      </c>
      <c r="B115" s="13">
        <f t="shared" ref="B115:M115" si="53">PERCENTILE(B3:B93,0.05)</f>
        <v>3.1044653524492234</v>
      </c>
      <c r="C115" s="13">
        <f t="shared" si="53"/>
        <v>3.5590277777777777</v>
      </c>
      <c r="D115" s="13">
        <f t="shared" si="53"/>
        <v>3.9501194743130226</v>
      </c>
      <c r="E115" s="13">
        <f t="shared" si="53"/>
        <v>5.0197879330943849</v>
      </c>
      <c r="F115" s="13">
        <f t="shared" si="53"/>
        <v>6.2397574565716152</v>
      </c>
      <c r="G115" s="13">
        <f t="shared" si="53"/>
        <v>5.6264934289127835</v>
      </c>
      <c r="H115" s="13">
        <f t="shared" si="53"/>
        <v>5.6385030864197532</v>
      </c>
      <c r="I115" s="13">
        <f t="shared" si="53"/>
        <v>5.1168608124253279</v>
      </c>
      <c r="J115" s="13">
        <f t="shared" si="53"/>
        <v>4.5756172839506171</v>
      </c>
      <c r="K115" s="13">
        <f t="shared" si="53"/>
        <v>3.8026433691756276</v>
      </c>
      <c r="L115" s="13">
        <f t="shared" si="53"/>
        <v>3.5524940262843492</v>
      </c>
      <c r="M115" s="13">
        <f t="shared" si="53"/>
        <v>3.341049382716049</v>
      </c>
    </row>
    <row r="116" spans="1:13" x14ac:dyDescent="0.2">
      <c r="A116" s="12">
        <v>99</v>
      </c>
      <c r="B116" s="13">
        <f t="shared" ref="B116:M116" si="54">PERCENTILE(B3:B93,0.01)</f>
        <v>2.699746117084826</v>
      </c>
      <c r="C116" s="13">
        <f t="shared" si="54"/>
        <v>3.001157407407407</v>
      </c>
      <c r="D116" s="13">
        <f t="shared" si="54"/>
        <v>3.6241786140979686</v>
      </c>
      <c r="E116" s="13">
        <f t="shared" si="54"/>
        <v>4.0695937873357231</v>
      </c>
      <c r="F116" s="13">
        <f t="shared" si="54"/>
        <v>5.0405604719763994</v>
      </c>
      <c r="G116" s="13">
        <f t="shared" si="54"/>
        <v>4.9219683393070479</v>
      </c>
      <c r="H116" s="13">
        <f t="shared" si="54"/>
        <v>4.6057098765432096</v>
      </c>
      <c r="I116" s="13">
        <f t="shared" si="54"/>
        <v>3.7877090800477893</v>
      </c>
      <c r="J116" s="13">
        <f t="shared" si="54"/>
        <v>3.6655092592592591</v>
      </c>
      <c r="K116" s="13">
        <f t="shared" si="54"/>
        <v>3.2575418160095579</v>
      </c>
      <c r="L116" s="13">
        <f t="shared" si="54"/>
        <v>2.8998655913978495</v>
      </c>
      <c r="M116" s="13">
        <f t="shared" si="54"/>
        <v>2.6720679012345676</v>
      </c>
    </row>
    <row r="117" spans="1:13" x14ac:dyDescent="0.2">
      <c r="A117" s="12">
        <v>99.9</v>
      </c>
      <c r="B117" s="13">
        <f t="shared" ref="B117:M117" si="55">PERCENTILE(B3:B93,0.001)</f>
        <v>2.218899342891278</v>
      </c>
      <c r="C117" s="13">
        <f t="shared" si="55"/>
        <v>2.3105324074074076</v>
      </c>
      <c r="D117" s="13">
        <f t="shared" si="55"/>
        <v>2.9800253882915171</v>
      </c>
      <c r="E117" s="13">
        <f t="shared" si="55"/>
        <v>3.7974163679808837</v>
      </c>
      <c r="F117" s="13">
        <f t="shared" si="55"/>
        <v>4.0217551622418872</v>
      </c>
      <c r="G117" s="13">
        <f t="shared" si="55"/>
        <v>3.9028151135005973</v>
      </c>
      <c r="H117" s="13">
        <f t="shared" si="55"/>
        <v>4.0682098765432109</v>
      </c>
      <c r="I117" s="13">
        <f t="shared" si="55"/>
        <v>3.4701687574671438</v>
      </c>
      <c r="J117" s="13">
        <f t="shared" si="55"/>
        <v>3.2311342592592598</v>
      </c>
      <c r="K117" s="13">
        <f t="shared" si="55"/>
        <v>2.8795176224611705</v>
      </c>
      <c r="L117" s="13">
        <f t="shared" si="55"/>
        <v>2.709341397849462</v>
      </c>
      <c r="M117" s="13">
        <f t="shared" si="55"/>
        <v>2.5345679012345679</v>
      </c>
    </row>
    <row r="118" spans="1:13" x14ac:dyDescent="0.2">
      <c r="A118" s="14"/>
    </row>
    <row r="119" spans="1:13" ht="15" x14ac:dyDescent="0.25">
      <c r="A119" s="14">
        <v>0</v>
      </c>
      <c r="B119">
        <f t="shared" ref="B119:M119" si="56">FREQUENCY(B3:B93,$A$119)</f>
        <v>0</v>
      </c>
      <c r="C119">
        <f t="shared" si="56"/>
        <v>0</v>
      </c>
      <c r="D119">
        <f t="shared" si="56"/>
        <v>0</v>
      </c>
      <c r="E119">
        <f t="shared" si="56"/>
        <v>0</v>
      </c>
      <c r="F119">
        <f t="shared" si="56"/>
        <v>0</v>
      </c>
      <c r="G119">
        <f t="shared" si="56"/>
        <v>0</v>
      </c>
      <c r="H119">
        <f t="shared" si="56"/>
        <v>0</v>
      </c>
      <c r="I119">
        <f t="shared" si="56"/>
        <v>0</v>
      </c>
      <c r="J119">
        <f t="shared" si="56"/>
        <v>0</v>
      </c>
      <c r="K119">
        <f t="shared" si="56"/>
        <v>0</v>
      </c>
      <c r="L119">
        <f t="shared" si="56"/>
        <v>0</v>
      </c>
      <c r="M119">
        <f t="shared" si="56"/>
        <v>0</v>
      </c>
    </row>
    <row r="120" spans="1:13" ht="12" customHeight="1" x14ac:dyDescent="0.2">
      <c r="A120" s="14" t="s">
        <v>22</v>
      </c>
      <c r="B120" s="17">
        <f>B119/91*100</f>
        <v>0</v>
      </c>
      <c r="C120" s="17">
        <f t="shared" ref="C120:M120" si="57">C119/91*100</f>
        <v>0</v>
      </c>
      <c r="D120" s="17">
        <f t="shared" si="57"/>
        <v>0</v>
      </c>
      <c r="E120" s="17">
        <f t="shared" si="57"/>
        <v>0</v>
      </c>
      <c r="F120" s="17">
        <f t="shared" si="57"/>
        <v>0</v>
      </c>
      <c r="G120" s="17">
        <f t="shared" si="57"/>
        <v>0</v>
      </c>
      <c r="H120" s="17">
        <f t="shared" si="57"/>
        <v>0</v>
      </c>
      <c r="I120" s="17">
        <f t="shared" si="57"/>
        <v>0</v>
      </c>
      <c r="J120" s="17">
        <f t="shared" si="57"/>
        <v>0</v>
      </c>
      <c r="K120" s="17">
        <f t="shared" si="57"/>
        <v>0</v>
      </c>
      <c r="L120" s="17">
        <f t="shared" si="57"/>
        <v>0</v>
      </c>
      <c r="M120" s="17">
        <f t="shared" si="57"/>
        <v>0</v>
      </c>
    </row>
    <row r="121" spans="1:13" x14ac:dyDescent="0.2">
      <c r="A121" s="28" t="s">
        <v>24</v>
      </c>
      <c r="B121" s="29">
        <f>(E99+F99+G99)/3 +(B99+L99+M99)/3</f>
        <v>2.5109557308153732</v>
      </c>
    </row>
    <row r="122" spans="1:13" x14ac:dyDescent="0.2">
      <c r="A122" s="14"/>
    </row>
    <row r="123" spans="1:13" x14ac:dyDescent="0.2">
      <c r="A123" s="14"/>
    </row>
    <row r="124" spans="1:13" x14ac:dyDescent="0.2">
      <c r="A124" s="14"/>
    </row>
    <row r="125" spans="1:13" x14ac:dyDescent="0.2">
      <c r="A125" s="14"/>
    </row>
    <row r="126" spans="1:13" x14ac:dyDescent="0.2">
      <c r="A126" s="14"/>
    </row>
    <row r="127" spans="1:13" x14ac:dyDescent="0.2">
      <c r="A127" s="3"/>
    </row>
    <row r="131" spans="1:1" x14ac:dyDescent="0.2">
      <c r="A131" s="3"/>
    </row>
    <row r="146" spans="1:1" x14ac:dyDescent="0.2">
      <c r="A146" s="3"/>
    </row>
  </sheetData>
  <conditionalFormatting sqref="B101:M117">
    <cfRule type="cellIs" dxfId="2" priority="1" operator="equal">
      <formula>0</formula>
    </cfRule>
  </conditionalFormatting>
  <pageMargins left="0.75" right="0.75" top="1" bottom="1" header="0.5" footer="0.5"/>
  <pageSetup orientation="portrait" vertic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44"/>
  <sheetViews>
    <sheetView zoomScaleNormal="100" workbookViewId="0"/>
  </sheetViews>
  <sheetFormatPr defaultRowHeight="12.75" x14ac:dyDescent="0.2"/>
  <cols>
    <col min="1" max="1" width="10.28515625" style="19" customWidth="1"/>
    <col min="2" max="13" width="9.7109375" style="19" bestFit="1" customWidth="1"/>
    <col min="14" max="256" width="9.140625" style="19"/>
    <col min="257" max="257" width="10.28515625" style="19" customWidth="1"/>
    <col min="258" max="512" width="9.140625" style="19"/>
    <col min="513" max="513" width="10.28515625" style="19" customWidth="1"/>
    <col min="514" max="768" width="9.140625" style="19"/>
    <col min="769" max="769" width="10.28515625" style="19" customWidth="1"/>
    <col min="770" max="1024" width="9.140625" style="19"/>
    <col min="1025" max="1025" width="10.28515625" style="19" customWidth="1"/>
    <col min="1026" max="1280" width="9.140625" style="19"/>
    <col min="1281" max="1281" width="10.28515625" style="19" customWidth="1"/>
    <col min="1282" max="1536" width="9.140625" style="19"/>
    <col min="1537" max="1537" width="10.28515625" style="19" customWidth="1"/>
    <col min="1538" max="1792" width="9.140625" style="19"/>
    <col min="1793" max="1793" width="10.28515625" style="19" customWidth="1"/>
    <col min="1794" max="2048" width="9.140625" style="19"/>
    <col min="2049" max="2049" width="10.28515625" style="19" customWidth="1"/>
    <col min="2050" max="2304" width="9.140625" style="19"/>
    <col min="2305" max="2305" width="10.28515625" style="19" customWidth="1"/>
    <col min="2306" max="2560" width="9.140625" style="19"/>
    <col min="2561" max="2561" width="10.28515625" style="19" customWidth="1"/>
    <col min="2562" max="2816" width="9.140625" style="19"/>
    <col min="2817" max="2817" width="10.28515625" style="19" customWidth="1"/>
    <col min="2818" max="3072" width="9.140625" style="19"/>
    <col min="3073" max="3073" width="10.28515625" style="19" customWidth="1"/>
    <col min="3074" max="3328" width="9.140625" style="19"/>
    <col min="3329" max="3329" width="10.28515625" style="19" customWidth="1"/>
    <col min="3330" max="3584" width="9.140625" style="19"/>
    <col min="3585" max="3585" width="10.28515625" style="19" customWidth="1"/>
    <col min="3586" max="3840" width="9.140625" style="19"/>
    <col min="3841" max="3841" width="10.28515625" style="19" customWidth="1"/>
    <col min="3842" max="4096" width="9.140625" style="19"/>
    <col min="4097" max="4097" width="10.28515625" style="19" customWidth="1"/>
    <col min="4098" max="4352" width="9.140625" style="19"/>
    <col min="4353" max="4353" width="10.28515625" style="19" customWidth="1"/>
    <col min="4354" max="4608" width="9.140625" style="19"/>
    <col min="4609" max="4609" width="10.28515625" style="19" customWidth="1"/>
    <col min="4610" max="4864" width="9.140625" style="19"/>
    <col min="4865" max="4865" width="10.28515625" style="19" customWidth="1"/>
    <col min="4866" max="5120" width="9.140625" style="19"/>
    <col min="5121" max="5121" width="10.28515625" style="19" customWidth="1"/>
    <col min="5122" max="5376" width="9.140625" style="19"/>
    <col min="5377" max="5377" width="10.28515625" style="19" customWidth="1"/>
    <col min="5378" max="5632" width="9.140625" style="19"/>
    <col min="5633" max="5633" width="10.28515625" style="19" customWidth="1"/>
    <col min="5634" max="5888" width="9.140625" style="19"/>
    <col min="5889" max="5889" width="10.28515625" style="19" customWidth="1"/>
    <col min="5890" max="6144" width="9.140625" style="19"/>
    <col min="6145" max="6145" width="10.28515625" style="19" customWidth="1"/>
    <col min="6146" max="6400" width="9.140625" style="19"/>
    <col min="6401" max="6401" width="10.28515625" style="19" customWidth="1"/>
    <col min="6402" max="6656" width="9.140625" style="19"/>
    <col min="6657" max="6657" width="10.28515625" style="19" customWidth="1"/>
    <col min="6658" max="6912" width="9.140625" style="19"/>
    <col min="6913" max="6913" width="10.28515625" style="19" customWidth="1"/>
    <col min="6914" max="7168" width="9.140625" style="19"/>
    <col min="7169" max="7169" width="10.28515625" style="19" customWidth="1"/>
    <col min="7170" max="7424" width="9.140625" style="19"/>
    <col min="7425" max="7425" width="10.28515625" style="19" customWidth="1"/>
    <col min="7426" max="7680" width="9.140625" style="19"/>
    <col min="7681" max="7681" width="10.28515625" style="19" customWidth="1"/>
    <col min="7682" max="7936" width="9.140625" style="19"/>
    <col min="7937" max="7937" width="10.28515625" style="19" customWidth="1"/>
    <col min="7938" max="8192" width="9.140625" style="19"/>
    <col min="8193" max="8193" width="10.28515625" style="19" customWidth="1"/>
    <col min="8194" max="8448" width="9.140625" style="19"/>
    <col min="8449" max="8449" width="10.28515625" style="19" customWidth="1"/>
    <col min="8450" max="8704" width="9.140625" style="19"/>
    <col min="8705" max="8705" width="10.28515625" style="19" customWidth="1"/>
    <col min="8706" max="8960" width="9.140625" style="19"/>
    <col min="8961" max="8961" width="10.28515625" style="19" customWidth="1"/>
    <col min="8962" max="9216" width="9.140625" style="19"/>
    <col min="9217" max="9217" width="10.28515625" style="19" customWidth="1"/>
    <col min="9218" max="9472" width="9.140625" style="19"/>
    <col min="9473" max="9473" width="10.28515625" style="19" customWidth="1"/>
    <col min="9474" max="9728" width="9.140625" style="19"/>
    <col min="9729" max="9729" width="10.28515625" style="19" customWidth="1"/>
    <col min="9730" max="9984" width="9.140625" style="19"/>
    <col min="9985" max="9985" width="10.28515625" style="19" customWidth="1"/>
    <col min="9986" max="10240" width="9.140625" style="19"/>
    <col min="10241" max="10241" width="10.28515625" style="19" customWidth="1"/>
    <col min="10242" max="10496" width="9.140625" style="19"/>
    <col min="10497" max="10497" width="10.28515625" style="19" customWidth="1"/>
    <col min="10498" max="10752" width="9.140625" style="19"/>
    <col min="10753" max="10753" width="10.28515625" style="19" customWidth="1"/>
    <col min="10754" max="11008" width="9.140625" style="19"/>
    <col min="11009" max="11009" width="10.28515625" style="19" customWidth="1"/>
    <col min="11010" max="11264" width="9.140625" style="19"/>
    <col min="11265" max="11265" width="10.28515625" style="19" customWidth="1"/>
    <col min="11266" max="11520" width="9.140625" style="19"/>
    <col min="11521" max="11521" width="10.28515625" style="19" customWidth="1"/>
    <col min="11522" max="11776" width="9.140625" style="19"/>
    <col min="11777" max="11777" width="10.28515625" style="19" customWidth="1"/>
    <col min="11778" max="12032" width="9.140625" style="19"/>
    <col min="12033" max="12033" width="10.28515625" style="19" customWidth="1"/>
    <col min="12034" max="12288" width="9.140625" style="19"/>
    <col min="12289" max="12289" width="10.28515625" style="19" customWidth="1"/>
    <col min="12290" max="12544" width="9.140625" style="19"/>
    <col min="12545" max="12545" width="10.28515625" style="19" customWidth="1"/>
    <col min="12546" max="12800" width="9.140625" style="19"/>
    <col min="12801" max="12801" width="10.28515625" style="19" customWidth="1"/>
    <col min="12802" max="13056" width="9.140625" style="19"/>
    <col min="13057" max="13057" width="10.28515625" style="19" customWidth="1"/>
    <col min="13058" max="13312" width="9.140625" style="19"/>
    <col min="13313" max="13313" width="10.28515625" style="19" customWidth="1"/>
    <col min="13314" max="13568" width="9.140625" style="19"/>
    <col min="13569" max="13569" width="10.28515625" style="19" customWidth="1"/>
    <col min="13570" max="13824" width="9.140625" style="19"/>
    <col min="13825" max="13825" width="10.28515625" style="19" customWidth="1"/>
    <col min="13826" max="14080" width="9.140625" style="19"/>
    <col min="14081" max="14081" width="10.28515625" style="19" customWidth="1"/>
    <col min="14082" max="14336" width="9.140625" style="19"/>
    <col min="14337" max="14337" width="10.28515625" style="19" customWidth="1"/>
    <col min="14338" max="14592" width="9.140625" style="19"/>
    <col min="14593" max="14593" width="10.28515625" style="19" customWidth="1"/>
    <col min="14594" max="14848" width="9.140625" style="19"/>
    <col min="14849" max="14849" width="10.28515625" style="19" customWidth="1"/>
    <col min="14850" max="15104" width="9.140625" style="19"/>
    <col min="15105" max="15105" width="10.28515625" style="19" customWidth="1"/>
    <col min="15106" max="15360" width="9.140625" style="19"/>
    <col min="15361" max="15361" width="10.28515625" style="19" customWidth="1"/>
    <col min="15362" max="15616" width="9.140625" style="19"/>
    <col min="15617" max="15617" width="10.28515625" style="19" customWidth="1"/>
    <col min="15618" max="15872" width="9.140625" style="19"/>
    <col min="15873" max="15873" width="10.28515625" style="19" customWidth="1"/>
    <col min="15874" max="16128" width="9.140625" style="19"/>
    <col min="16129" max="16129" width="10.28515625" style="19" customWidth="1"/>
    <col min="16130" max="16384" width="9.140625" style="19"/>
  </cols>
  <sheetData>
    <row r="1" spans="1:13" x14ac:dyDescent="0.2">
      <c r="A1" s="3" t="s">
        <v>51</v>
      </c>
    </row>
    <row r="2" spans="1:13" x14ac:dyDescent="0.2">
      <c r="A2" s="20" t="s">
        <v>4</v>
      </c>
      <c r="B2" s="6" t="s">
        <v>5</v>
      </c>
      <c r="C2" s="6" t="s">
        <v>6</v>
      </c>
      <c r="D2" s="6" t="s">
        <v>7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6" t="s">
        <v>13</v>
      </c>
      <c r="K2" s="6" t="s">
        <v>14</v>
      </c>
      <c r="L2" s="6" t="s">
        <v>15</v>
      </c>
      <c r="M2" s="6" t="s">
        <v>16</v>
      </c>
    </row>
    <row r="3" spans="1:13" x14ac:dyDescent="0.2">
      <c r="A3" s="21">
        <v>1920</v>
      </c>
      <c r="B3" s="36">
        <v>6.5561529271206691</v>
      </c>
      <c r="C3" s="36">
        <v>6.8578371166865795</v>
      </c>
      <c r="D3" s="36">
        <v>6.907425862206293</v>
      </c>
      <c r="E3" s="36">
        <v>7.1938050523297496</v>
      </c>
      <c r="F3" s="36">
        <v>9.058966648991067</v>
      </c>
      <c r="G3" s="37">
        <v>25.417358450884379</v>
      </c>
      <c r="H3" s="37">
        <v>19.488243563267154</v>
      </c>
      <c r="I3" s="37">
        <v>14.94593723770182</v>
      </c>
      <c r="J3" s="37">
        <v>14.371141975308641</v>
      </c>
      <c r="K3" s="37">
        <v>11.491935483870968</v>
      </c>
      <c r="L3" s="37">
        <v>9.8566308243727594</v>
      </c>
      <c r="M3" s="37">
        <v>8.8773148148148149</v>
      </c>
    </row>
    <row r="4" spans="1:13" x14ac:dyDescent="0.2">
      <c r="A4" s="21">
        <v>1921</v>
      </c>
      <c r="B4" s="36">
        <v>8.5760155316606923</v>
      </c>
      <c r="C4" s="36">
        <v>10.902313819195538</v>
      </c>
      <c r="D4" s="36">
        <v>11.021518956590997</v>
      </c>
      <c r="E4" s="36">
        <v>10.199726298685782</v>
      </c>
      <c r="F4" s="36">
        <v>10.066943102036984</v>
      </c>
      <c r="G4" s="37">
        <v>10.073087022894761</v>
      </c>
      <c r="H4" s="37">
        <v>10.083916230151015</v>
      </c>
      <c r="I4" s="37">
        <v>8.7850955794504184</v>
      </c>
      <c r="J4" s="37">
        <v>7.6774691358024683</v>
      </c>
      <c r="K4" s="37">
        <v>6.3918757467144562</v>
      </c>
      <c r="L4" s="37">
        <v>5.9699820788530458</v>
      </c>
      <c r="M4" s="37">
        <v>5.6867283950617287</v>
      </c>
    </row>
    <row r="5" spans="1:13" x14ac:dyDescent="0.2">
      <c r="A5" s="21">
        <v>1922</v>
      </c>
      <c r="B5" s="36">
        <v>5.4286140979689357</v>
      </c>
      <c r="C5" s="36">
        <v>5.5772046993229782</v>
      </c>
      <c r="D5" s="36">
        <v>5.6220422381521296</v>
      </c>
      <c r="E5" s="36">
        <v>40.373600214097991</v>
      </c>
      <c r="F5" s="36">
        <v>70.444256643254107</v>
      </c>
      <c r="G5" s="37">
        <v>46.868683224670832</v>
      </c>
      <c r="H5" s="37">
        <v>22.272376543209873</v>
      </c>
      <c r="I5" s="37">
        <v>12.638142174432497</v>
      </c>
      <c r="J5" s="37">
        <v>10.177469135802466</v>
      </c>
      <c r="K5" s="37">
        <v>8.329599761051373</v>
      </c>
      <c r="L5" s="37">
        <v>7.4148745519713266</v>
      </c>
      <c r="M5" s="37">
        <v>6.7554012345679011</v>
      </c>
    </row>
    <row r="6" spans="1:13" x14ac:dyDescent="0.2">
      <c r="A6" s="21">
        <v>1923</v>
      </c>
      <c r="B6" s="36">
        <v>5.6563620071684593</v>
      </c>
      <c r="C6" s="36">
        <v>5.2932098765432096</v>
      </c>
      <c r="D6" s="36">
        <v>6.0418653922739942</v>
      </c>
      <c r="E6" s="36">
        <v>6.0769709438470727</v>
      </c>
      <c r="F6" s="36">
        <v>6.0890629120690196</v>
      </c>
      <c r="G6" s="37">
        <v>15.731224801122259</v>
      </c>
      <c r="H6" s="37">
        <v>12.998309540658411</v>
      </c>
      <c r="I6" s="37">
        <v>10.175534068629846</v>
      </c>
      <c r="J6" s="37">
        <v>9.7029320987654319</v>
      </c>
      <c r="K6" s="37">
        <v>7.556750298685782</v>
      </c>
      <c r="L6" s="37">
        <v>6.7652329749103943</v>
      </c>
      <c r="M6" s="37">
        <v>6.5586419753086425</v>
      </c>
    </row>
    <row r="7" spans="1:13" x14ac:dyDescent="0.2">
      <c r="A7" s="21">
        <v>1924</v>
      </c>
      <c r="B7" s="36">
        <v>6.3321385902031064</v>
      </c>
      <c r="C7" s="36">
        <v>7.0221079251294309</v>
      </c>
      <c r="D7" s="36">
        <v>7.6307156431700527</v>
      </c>
      <c r="E7" s="36">
        <v>14.03900553596177</v>
      </c>
      <c r="F7" s="36">
        <v>15.877344818652034</v>
      </c>
      <c r="G7" s="37">
        <v>67.697026192165538</v>
      </c>
      <c r="H7" s="37">
        <v>50.549747693264294</v>
      </c>
      <c r="I7" s="37">
        <v>19.422043010752688</v>
      </c>
      <c r="J7" s="37">
        <v>13.923611111111111</v>
      </c>
      <c r="K7" s="37">
        <v>10.99537037037037</v>
      </c>
      <c r="L7" s="37">
        <v>9.3525985663082434</v>
      </c>
      <c r="M7" s="37">
        <v>8.8040123456790127</v>
      </c>
    </row>
    <row r="8" spans="1:13" x14ac:dyDescent="0.2">
      <c r="A8" s="21">
        <v>1925</v>
      </c>
      <c r="B8" s="36">
        <v>7.9637096774193541</v>
      </c>
      <c r="C8" s="36">
        <v>7.6697530864197514</v>
      </c>
      <c r="D8" s="36">
        <v>7.1124551971326166</v>
      </c>
      <c r="E8" s="36">
        <v>7.723805256869773</v>
      </c>
      <c r="F8" s="36">
        <v>9.3510244235100082</v>
      </c>
      <c r="G8" s="37">
        <v>8.6814140404520987</v>
      </c>
      <c r="H8" s="37">
        <v>8.6012506687981727</v>
      </c>
      <c r="I8" s="37">
        <v>8.3693846324883019</v>
      </c>
      <c r="J8" s="37">
        <v>7.6697530864197514</v>
      </c>
      <c r="K8" s="37">
        <v>7.1236559139784932</v>
      </c>
      <c r="L8" s="37">
        <v>6.9071087216248506</v>
      </c>
      <c r="M8" s="37">
        <v>6.2075617283950617</v>
      </c>
    </row>
    <row r="9" spans="1:13" x14ac:dyDescent="0.2">
      <c r="A9" s="21">
        <v>1926</v>
      </c>
      <c r="B9" s="36">
        <v>4.9880525686977295</v>
      </c>
      <c r="C9" s="36">
        <v>4.7029320987654319</v>
      </c>
      <c r="D9" s="36">
        <v>4.7036342094782952</v>
      </c>
      <c r="E9" s="36">
        <v>5.3963311350059735</v>
      </c>
      <c r="F9" s="36">
        <v>5.4914386005307616</v>
      </c>
      <c r="G9" s="37">
        <v>5.2954407767493255</v>
      </c>
      <c r="H9" s="37">
        <v>5.3000448900043233</v>
      </c>
      <c r="I9" s="37">
        <v>5.2476279211663961</v>
      </c>
      <c r="J9" s="37">
        <v>5.0925925925925926</v>
      </c>
      <c r="K9" s="37">
        <v>4.4429510155316603</v>
      </c>
      <c r="L9" s="37">
        <v>4.2338709677419351</v>
      </c>
      <c r="M9" s="37">
        <v>3.9043209876543208</v>
      </c>
    </row>
    <row r="10" spans="1:13" x14ac:dyDescent="0.2">
      <c r="A10" s="21">
        <v>1927</v>
      </c>
      <c r="B10" s="36">
        <v>4.5327614496216651</v>
      </c>
      <c r="C10" s="36">
        <v>4.517351031461569</v>
      </c>
      <c r="D10" s="36">
        <v>4.5284829559538036</v>
      </c>
      <c r="E10" s="36">
        <v>7.8941895158518527</v>
      </c>
      <c r="F10" s="36">
        <v>7.5157429087748344</v>
      </c>
      <c r="G10" s="37">
        <v>6.3061650950258432</v>
      </c>
      <c r="H10" s="37">
        <v>6.3376206019376724</v>
      </c>
      <c r="I10" s="37">
        <v>6.3057103616913093</v>
      </c>
      <c r="J10" s="37">
        <v>6.2018467421260857</v>
      </c>
      <c r="K10" s="37">
        <v>5.0477897252090793</v>
      </c>
      <c r="L10" s="37">
        <v>4.6632317801672629</v>
      </c>
      <c r="M10" s="37">
        <v>4.3132716049382713</v>
      </c>
    </row>
    <row r="11" spans="1:13" x14ac:dyDescent="0.2">
      <c r="A11" s="21">
        <v>1928</v>
      </c>
      <c r="B11" s="36">
        <v>3.6887694145758663</v>
      </c>
      <c r="C11" s="36">
        <v>3.7858490641178815</v>
      </c>
      <c r="D11" s="36">
        <v>3.9114105217045001</v>
      </c>
      <c r="E11" s="36">
        <v>4.9059457376344096</v>
      </c>
      <c r="F11" s="36">
        <v>7.3417911489490706</v>
      </c>
      <c r="G11" s="37">
        <v>9.0293438503758914</v>
      </c>
      <c r="H11" s="37">
        <v>8.1649490688817643</v>
      </c>
      <c r="I11" s="37">
        <v>7.2477847978827654</v>
      </c>
      <c r="J11" s="37">
        <v>7.0728467233708798</v>
      </c>
      <c r="K11" s="37">
        <v>6.6382915173237755</v>
      </c>
      <c r="L11" s="37">
        <v>5.7907706093189963</v>
      </c>
      <c r="M11" s="37">
        <v>5.2584876543209882</v>
      </c>
    </row>
    <row r="12" spans="1:13" ht="15.6" customHeight="1" x14ac:dyDescent="0.2">
      <c r="A12" s="21">
        <v>1929</v>
      </c>
      <c r="B12" s="38">
        <v>4.9917861409796886</v>
      </c>
      <c r="C12" s="38">
        <v>5.1893361210673028</v>
      </c>
      <c r="D12" s="38">
        <v>6.5167714376742332</v>
      </c>
      <c r="E12" s="38">
        <v>6.5147923364396663</v>
      </c>
      <c r="F12" s="38">
        <v>6.7738531630442482</v>
      </c>
      <c r="G12" s="38">
        <v>8.2651200957204161</v>
      </c>
      <c r="H12" s="38">
        <v>8.1686546785901264</v>
      </c>
      <c r="I12" s="38">
        <v>7.7683794193636864</v>
      </c>
      <c r="J12" s="38">
        <v>7.5982021876309549</v>
      </c>
      <c r="K12" s="38">
        <v>7.4068553426585719</v>
      </c>
      <c r="L12" s="38">
        <v>6.4180107526881711</v>
      </c>
      <c r="M12" s="38">
        <v>5.7214506172839501</v>
      </c>
    </row>
    <row r="13" spans="1:13" x14ac:dyDescent="0.2">
      <c r="A13" s="21">
        <v>1930</v>
      </c>
      <c r="B13" s="38">
        <v>4.6520310633213864</v>
      </c>
      <c r="C13" s="38">
        <v>4.5254629629629628</v>
      </c>
      <c r="D13" s="38">
        <v>18.779629032258072</v>
      </c>
      <c r="E13" s="38">
        <v>14.939853667861428</v>
      </c>
      <c r="F13" s="38">
        <v>11.00789849726268</v>
      </c>
      <c r="G13" s="38">
        <v>10.945929794132198</v>
      </c>
      <c r="H13" s="38">
        <v>11.213789934107254</v>
      </c>
      <c r="I13" s="38">
        <v>11.026713446261084</v>
      </c>
      <c r="J13" s="38">
        <v>9.3479938271604954</v>
      </c>
      <c r="K13" s="38">
        <v>8.1429211469534035</v>
      </c>
      <c r="L13" s="38">
        <v>7.6762246117084816</v>
      </c>
      <c r="M13" s="38">
        <v>6.5046296296296298</v>
      </c>
    </row>
    <row r="14" spans="1:13" x14ac:dyDescent="0.2">
      <c r="A14" s="21">
        <v>1931</v>
      </c>
      <c r="B14" s="38">
        <v>5.2979390681003586</v>
      </c>
      <c r="C14" s="38">
        <v>5.5414858622062928</v>
      </c>
      <c r="D14" s="38">
        <v>5.5932609159697337</v>
      </c>
      <c r="E14" s="38">
        <v>5.7820932033452817</v>
      </c>
      <c r="F14" s="38">
        <v>6.0013980183649576</v>
      </c>
      <c r="G14" s="38">
        <v>6.0668912036876019</v>
      </c>
      <c r="H14" s="38">
        <v>6.2160435125293443</v>
      </c>
      <c r="I14" s="38">
        <v>6.192879669280261</v>
      </c>
      <c r="J14" s="38">
        <v>6.1514313084748018</v>
      </c>
      <c r="K14" s="38">
        <v>5.6339605734767026</v>
      </c>
      <c r="L14" s="38">
        <v>4.7005675029868588</v>
      </c>
      <c r="M14" s="38">
        <v>4.1165123456790118</v>
      </c>
    </row>
    <row r="15" spans="1:13" x14ac:dyDescent="0.2">
      <c r="A15" s="21">
        <v>1932</v>
      </c>
      <c r="B15" s="38">
        <v>3.6626344086021501</v>
      </c>
      <c r="C15" s="38">
        <v>3.5339506172839505</v>
      </c>
      <c r="D15" s="38">
        <v>4.7234974113898849</v>
      </c>
      <c r="E15" s="38">
        <v>13.604246881720435</v>
      </c>
      <c r="F15" s="38">
        <v>11.190726925568569</v>
      </c>
      <c r="G15" s="38">
        <v>8.2118262400832371</v>
      </c>
      <c r="H15" s="38">
        <v>8.0855391721605123</v>
      </c>
      <c r="I15" s="38">
        <v>6.7166965352449211</v>
      </c>
      <c r="J15" s="38">
        <v>5.6558641975308639</v>
      </c>
      <c r="K15" s="38">
        <v>4.6445639187574663</v>
      </c>
      <c r="L15" s="38">
        <v>4.1928016726403818</v>
      </c>
      <c r="M15" s="38">
        <v>3.8194444444444442</v>
      </c>
    </row>
    <row r="16" spans="1:13" x14ac:dyDescent="0.2">
      <c r="A16" s="21">
        <v>1933</v>
      </c>
      <c r="B16" s="38">
        <v>3.2780764635603346</v>
      </c>
      <c r="C16" s="38">
        <v>5.8635563520509777</v>
      </c>
      <c r="D16" s="38">
        <v>5.5512084428514541</v>
      </c>
      <c r="E16" s="38">
        <v>9.7846738446833967</v>
      </c>
      <c r="F16" s="38">
        <v>9.7582680710485263</v>
      </c>
      <c r="G16" s="38">
        <v>8.2971496635764819</v>
      </c>
      <c r="H16" s="38">
        <v>8.2269100330668756</v>
      </c>
      <c r="I16" s="38">
        <v>8.0417398444084771</v>
      </c>
      <c r="J16" s="38">
        <v>7.8749081638141378</v>
      </c>
      <c r="K16" s="38">
        <v>6.8212365591397841</v>
      </c>
      <c r="L16" s="38">
        <v>5.7833034647550772</v>
      </c>
      <c r="M16" s="38">
        <v>5.1967592592592586</v>
      </c>
    </row>
    <row r="17" spans="1:13" x14ac:dyDescent="0.2">
      <c r="A17" s="21">
        <v>1934</v>
      </c>
      <c r="B17" s="38">
        <v>4.6968339307048987</v>
      </c>
      <c r="C17" s="38">
        <v>5.2131421744324973</v>
      </c>
      <c r="D17" s="38">
        <v>5.800835125448029</v>
      </c>
      <c r="E17" s="38">
        <v>5.8647933572281961</v>
      </c>
      <c r="F17" s="38">
        <v>6.0028884204988318</v>
      </c>
      <c r="G17" s="38">
        <v>5.8956738891662388</v>
      </c>
      <c r="H17" s="38">
        <v>5.8294172243204176</v>
      </c>
      <c r="I17" s="38">
        <v>5.7491154855666373</v>
      </c>
      <c r="J17" s="38">
        <v>5.6983024691358013</v>
      </c>
      <c r="K17" s="38">
        <v>4.8536439665471924</v>
      </c>
      <c r="L17" s="38">
        <v>4.2973416965352449</v>
      </c>
      <c r="M17" s="38">
        <v>3.9467592592592591</v>
      </c>
    </row>
    <row r="18" spans="1:13" x14ac:dyDescent="0.2">
      <c r="A18" s="21">
        <v>1935</v>
      </c>
      <c r="B18" s="38">
        <v>3.5468936678614096</v>
      </c>
      <c r="C18" s="38">
        <v>3.0864197530864192</v>
      </c>
      <c r="D18" s="38">
        <v>2.9084528076463556</v>
      </c>
      <c r="E18" s="38">
        <v>3.7807825567502986</v>
      </c>
      <c r="F18" s="38">
        <v>5.3365375942314</v>
      </c>
      <c r="G18" s="38">
        <v>5.6137078241084364</v>
      </c>
      <c r="H18" s="38">
        <v>5.3372889416498737</v>
      </c>
      <c r="I18" s="38">
        <v>5.2570827284681485</v>
      </c>
      <c r="J18" s="38">
        <v>5.2586078621808756</v>
      </c>
      <c r="K18" s="38">
        <v>5.1460528746550107</v>
      </c>
      <c r="L18" s="38">
        <v>5.0738845947942588</v>
      </c>
      <c r="M18" s="38">
        <v>5.0443119270518713</v>
      </c>
    </row>
    <row r="19" spans="1:13" x14ac:dyDescent="0.2">
      <c r="A19" s="21">
        <v>1936</v>
      </c>
      <c r="B19" s="38">
        <v>4.9432497013142171</v>
      </c>
      <c r="C19" s="38">
        <v>5.4229968140183189</v>
      </c>
      <c r="D19" s="38">
        <v>5.8022786539227402</v>
      </c>
      <c r="E19" s="38">
        <v>7.8696379259259253</v>
      </c>
      <c r="F19" s="38">
        <v>35.527849152420913</v>
      </c>
      <c r="G19" s="38">
        <v>26.082197805666226</v>
      </c>
      <c r="H19" s="38">
        <v>13.904320987654319</v>
      </c>
      <c r="I19" s="38">
        <v>9.4758064516129039</v>
      </c>
      <c r="J19" s="38">
        <v>7.7276234567901234</v>
      </c>
      <c r="K19" s="38">
        <v>6.2873357228195932</v>
      </c>
      <c r="L19" s="38">
        <v>5.7011648745519716</v>
      </c>
      <c r="M19" s="38">
        <v>5.4668209876543203</v>
      </c>
    </row>
    <row r="20" spans="1:13" x14ac:dyDescent="0.2">
      <c r="A20" s="21">
        <v>1937</v>
      </c>
      <c r="B20" s="38">
        <v>4.8275089605734767</v>
      </c>
      <c r="C20" s="38">
        <v>4.3209876543209873</v>
      </c>
      <c r="D20" s="38">
        <v>5.135093588211868</v>
      </c>
      <c r="E20" s="38">
        <v>6.4724974910394266</v>
      </c>
      <c r="F20" s="38">
        <v>6.2585341008447797</v>
      </c>
      <c r="G20" s="38">
        <v>5.8184021869119604</v>
      </c>
      <c r="H20" s="38">
        <v>8.1408365494553934</v>
      </c>
      <c r="I20" s="38">
        <v>7.7789225219654305</v>
      </c>
      <c r="J20" s="38">
        <v>7.1074944143962524</v>
      </c>
      <c r="K20" s="38">
        <v>6.9078326306519431</v>
      </c>
      <c r="L20" s="38">
        <v>5.9625149342891275</v>
      </c>
      <c r="M20" s="38">
        <v>5.8024691358024683</v>
      </c>
    </row>
    <row r="21" spans="1:13" x14ac:dyDescent="0.2">
      <c r="A21" s="21">
        <v>1938</v>
      </c>
      <c r="B21" s="38">
        <v>6.0510505774591792</v>
      </c>
      <c r="C21" s="38">
        <v>6.1551706411788132</v>
      </c>
      <c r="D21" s="38">
        <v>20.906422796017523</v>
      </c>
      <c r="E21" s="38">
        <v>18.609222037103947</v>
      </c>
      <c r="F21" s="38">
        <v>48.435677898432857</v>
      </c>
      <c r="G21" s="38">
        <v>37.737224360698349</v>
      </c>
      <c r="H21" s="38">
        <v>22.789351851851851</v>
      </c>
      <c r="I21" s="38">
        <v>12.836021505376342</v>
      </c>
      <c r="J21" s="38">
        <v>11.068672839506174</v>
      </c>
      <c r="K21" s="38">
        <v>10.084378733572283</v>
      </c>
      <c r="L21" s="38">
        <v>9.606481481481481</v>
      </c>
      <c r="M21" s="38">
        <v>9.0779320987654337</v>
      </c>
    </row>
    <row r="22" spans="1:13" x14ac:dyDescent="0.2">
      <c r="A22" s="21">
        <v>1939</v>
      </c>
      <c r="B22" s="38">
        <v>8.0794504181600946</v>
      </c>
      <c r="C22" s="38">
        <v>10.696508164078054</v>
      </c>
      <c r="D22" s="38">
        <v>10.786902716049381</v>
      </c>
      <c r="E22" s="38">
        <v>10.07997260501792</v>
      </c>
      <c r="F22" s="38">
        <v>10.000770116587812</v>
      </c>
      <c r="G22" s="38">
        <v>10.82511207178093</v>
      </c>
      <c r="H22" s="38">
        <v>10.882098429212363</v>
      </c>
      <c r="I22" s="38">
        <v>10.628519191366845</v>
      </c>
      <c r="J22" s="38">
        <v>10.453783043385609</v>
      </c>
      <c r="K22" s="38">
        <v>9.2965949820788527</v>
      </c>
      <c r="L22" s="38">
        <v>7.7098267622461165</v>
      </c>
      <c r="M22" s="38">
        <v>7.4266975308641978</v>
      </c>
    </row>
    <row r="23" spans="1:13" x14ac:dyDescent="0.2">
      <c r="A23" s="21">
        <v>1940</v>
      </c>
      <c r="B23" s="38">
        <v>6.6420250896057347</v>
      </c>
      <c r="C23" s="38">
        <v>7.3748231780167268</v>
      </c>
      <c r="D23" s="38">
        <v>8.4856283393070502</v>
      </c>
      <c r="E23" s="38">
        <v>8.0102653323775392</v>
      </c>
      <c r="F23" s="38">
        <v>7.8212394052244747</v>
      </c>
      <c r="G23" s="38">
        <v>7.6090203106332135</v>
      </c>
      <c r="H23" s="38">
        <v>7.72089565909996</v>
      </c>
      <c r="I23" s="38">
        <v>7.7192655276782158</v>
      </c>
      <c r="J23" s="38">
        <v>6.8248456790123457</v>
      </c>
      <c r="K23" s="38">
        <v>5.4062126642771808</v>
      </c>
      <c r="L23" s="38">
        <v>4.7528375149342894</v>
      </c>
      <c r="M23" s="38">
        <v>4.3132716049382713</v>
      </c>
    </row>
    <row r="24" spans="1:13" x14ac:dyDescent="0.2">
      <c r="A24" s="21">
        <v>1941</v>
      </c>
      <c r="B24" s="38">
        <v>3.8530465949820787</v>
      </c>
      <c r="C24" s="38">
        <v>3.872311827956989</v>
      </c>
      <c r="D24" s="38">
        <v>14.611986260454017</v>
      </c>
      <c r="E24" s="38">
        <v>11.160416009557949</v>
      </c>
      <c r="F24" s="38">
        <v>8.0219600131104549</v>
      </c>
      <c r="G24" s="38">
        <v>14.564123978388892</v>
      </c>
      <c r="H24" s="38">
        <v>12.810996693486711</v>
      </c>
      <c r="I24" s="38">
        <v>9.5728793309438469</v>
      </c>
      <c r="J24" s="38">
        <v>8.7345679012345681</v>
      </c>
      <c r="K24" s="38">
        <v>7.3439366786140976</v>
      </c>
      <c r="L24" s="38">
        <v>6.5337514934289125</v>
      </c>
      <c r="M24" s="38">
        <v>6.5658430904022298</v>
      </c>
    </row>
    <row r="25" spans="1:13" x14ac:dyDescent="0.2">
      <c r="A25" s="21">
        <v>1942</v>
      </c>
      <c r="B25" s="38">
        <v>6.5839234249303065</v>
      </c>
      <c r="C25" s="38">
        <v>6.7051646559936282</v>
      </c>
      <c r="D25" s="38">
        <v>7.0315096428323383</v>
      </c>
      <c r="E25" s="38">
        <v>7.0280389823281242</v>
      </c>
      <c r="F25" s="38">
        <v>7.0349135321901155</v>
      </c>
      <c r="G25" s="38">
        <v>7.4953235905366871</v>
      </c>
      <c r="H25" s="38">
        <v>10.011132709838357</v>
      </c>
      <c r="I25" s="38">
        <v>9.5981517582747706</v>
      </c>
      <c r="J25" s="38">
        <v>8.7113674641285677</v>
      </c>
      <c r="K25" s="38">
        <v>8.329599761051373</v>
      </c>
      <c r="L25" s="38">
        <v>8.3378195937873354</v>
      </c>
      <c r="M25" s="38">
        <v>8.1211419753086425</v>
      </c>
    </row>
    <row r="26" spans="1:13" x14ac:dyDescent="0.2">
      <c r="A26" s="21">
        <v>1943</v>
      </c>
      <c r="B26" s="38">
        <v>6.5038829151732385</v>
      </c>
      <c r="C26" s="38">
        <v>6.5114177618478699</v>
      </c>
      <c r="D26" s="38">
        <v>6.1641278375149353</v>
      </c>
      <c r="E26" s="38">
        <v>6.461069295101554</v>
      </c>
      <c r="F26" s="38">
        <v>13.975728890580562</v>
      </c>
      <c r="G26" s="38">
        <v>11.799712813694086</v>
      </c>
      <c r="H26" s="38">
        <v>9.807867272074235</v>
      </c>
      <c r="I26" s="38">
        <v>8.5461469534050174</v>
      </c>
      <c r="J26" s="38">
        <v>7.3688271604938267</v>
      </c>
      <c r="K26" s="38">
        <v>6.4068100358422937</v>
      </c>
      <c r="L26" s="38">
        <v>5.3838112305854242</v>
      </c>
      <c r="M26" s="38">
        <v>4.7299382716049383</v>
      </c>
    </row>
    <row r="27" spans="1:13" x14ac:dyDescent="0.2">
      <c r="A27" s="21">
        <v>1944</v>
      </c>
      <c r="B27" s="38">
        <v>4.8450844285145358</v>
      </c>
      <c r="C27" s="38">
        <v>4.913286626841896</v>
      </c>
      <c r="D27" s="38">
        <v>4.8344638435682992</v>
      </c>
      <c r="E27" s="38">
        <v>5.456814083135006</v>
      </c>
      <c r="F27" s="38">
        <v>6.2114832840117185</v>
      </c>
      <c r="G27" s="38">
        <v>6.4013965644866087</v>
      </c>
      <c r="H27" s="38">
        <v>6.4842291925483231</v>
      </c>
      <c r="I27" s="38">
        <v>6.2727945130980824</v>
      </c>
      <c r="J27" s="38">
        <v>6.0930464123829999</v>
      </c>
      <c r="K27" s="38">
        <v>5.0925925925925926</v>
      </c>
      <c r="L27" s="38">
        <v>4.3608124253285538</v>
      </c>
      <c r="M27" s="38">
        <v>3.7924382716049378</v>
      </c>
    </row>
    <row r="28" spans="1:13" x14ac:dyDescent="0.2">
      <c r="A28" s="21">
        <v>1945</v>
      </c>
      <c r="B28" s="38">
        <v>3.8151626841895654</v>
      </c>
      <c r="C28" s="38">
        <v>3.8798883154121859</v>
      </c>
      <c r="D28" s="38">
        <v>3.961342125686977</v>
      </c>
      <c r="E28" s="38">
        <v>18.300188321185189</v>
      </c>
      <c r="F28" s="38">
        <v>16.965766931432064</v>
      </c>
      <c r="G28" s="38">
        <v>11.711063892918293</v>
      </c>
      <c r="H28" s="38">
        <v>11.100777450303912</v>
      </c>
      <c r="I28" s="38">
        <v>9.1285842293906807</v>
      </c>
      <c r="J28" s="38">
        <v>7.4382716049382713</v>
      </c>
      <c r="K28" s="38">
        <v>5.9177120669056142</v>
      </c>
      <c r="L28" s="38">
        <v>5.0627240143369168</v>
      </c>
      <c r="M28" s="38">
        <v>4.463734567901235</v>
      </c>
    </row>
    <row r="29" spans="1:13" x14ac:dyDescent="0.2">
      <c r="A29" s="21">
        <v>1946</v>
      </c>
      <c r="B29" s="38">
        <v>3.8343787335722817</v>
      </c>
      <c r="C29" s="38">
        <v>3.8498422939068098</v>
      </c>
      <c r="D29" s="38">
        <v>3.8343787335722817</v>
      </c>
      <c r="E29" s="38">
        <v>3.8770191158900835</v>
      </c>
      <c r="F29" s="38">
        <v>5.2708503948996093</v>
      </c>
      <c r="G29" s="38">
        <v>5.2151755548365948</v>
      </c>
      <c r="H29" s="38">
        <v>5.1150886441524896</v>
      </c>
      <c r="I29" s="38">
        <v>5.0843056877930008</v>
      </c>
      <c r="J29" s="38">
        <v>5.0296901309304243</v>
      </c>
      <c r="K29" s="38">
        <v>4.9137353014797469</v>
      </c>
      <c r="L29" s="38">
        <v>4.3757467144563922</v>
      </c>
      <c r="M29" s="38">
        <v>3.9158950617283947</v>
      </c>
    </row>
    <row r="30" spans="1:13" x14ac:dyDescent="0.2">
      <c r="A30" s="21">
        <v>1947</v>
      </c>
      <c r="B30" s="38">
        <v>3.6738351254480284</v>
      </c>
      <c r="C30" s="38">
        <v>3.890290720828355</v>
      </c>
      <c r="D30" s="38">
        <v>5.196367662285942</v>
      </c>
      <c r="E30" s="38">
        <v>5.70459419832736</v>
      </c>
      <c r="F30" s="38">
        <v>5.5776369452333974</v>
      </c>
      <c r="G30" s="38">
        <v>43.745224735628057</v>
      </c>
      <c r="H30" s="38">
        <v>32.218872934574108</v>
      </c>
      <c r="I30" s="38">
        <v>12.499999999999998</v>
      </c>
      <c r="J30" s="38">
        <v>9.2631172839506171</v>
      </c>
      <c r="K30" s="38">
        <v>7.258064516129032</v>
      </c>
      <c r="L30" s="38">
        <v>6.2089307048984468</v>
      </c>
      <c r="M30" s="38">
        <v>5.5941358024691352</v>
      </c>
    </row>
    <row r="31" spans="1:13" x14ac:dyDescent="0.2">
      <c r="A31" s="21">
        <v>1948</v>
      </c>
      <c r="B31" s="38">
        <v>5.6484209478295497</v>
      </c>
      <c r="C31" s="38">
        <v>5.7792140979689357</v>
      </c>
      <c r="D31" s="38">
        <v>5.7311871111111108</v>
      </c>
      <c r="E31" s="38">
        <v>10.572238312449223</v>
      </c>
      <c r="F31" s="38">
        <v>9.7594457338849203</v>
      </c>
      <c r="G31" s="38">
        <v>8.2434548321365479</v>
      </c>
      <c r="H31" s="38">
        <v>8.1454314934906726</v>
      </c>
      <c r="I31" s="38">
        <v>7.8741039426523303</v>
      </c>
      <c r="J31" s="38">
        <v>7.418981481481481</v>
      </c>
      <c r="K31" s="38">
        <v>6.4030764635603337</v>
      </c>
      <c r="L31" s="38">
        <v>5.5630227001194745</v>
      </c>
      <c r="M31" s="38">
        <v>5.0077160493827169</v>
      </c>
    </row>
    <row r="32" spans="1:13" x14ac:dyDescent="0.2">
      <c r="A32" s="21">
        <v>1949</v>
      </c>
      <c r="B32" s="38">
        <v>4.2786738351254483</v>
      </c>
      <c r="C32" s="38">
        <v>4.3678418956591001</v>
      </c>
      <c r="D32" s="38">
        <v>4.6955800318598175</v>
      </c>
      <c r="E32" s="38">
        <v>4.9975537242532866</v>
      </c>
      <c r="F32" s="38">
        <v>5.7724958357583027</v>
      </c>
      <c r="G32" s="38">
        <v>6.3118866526700064</v>
      </c>
      <c r="H32" s="38">
        <v>6.5726624808682637</v>
      </c>
      <c r="I32" s="38">
        <v>6.5511661767749114</v>
      </c>
      <c r="J32" s="38">
        <v>6.4658351808389209</v>
      </c>
      <c r="K32" s="38">
        <v>6.2722304474404904</v>
      </c>
      <c r="L32" s="38">
        <v>6.0857228195937871</v>
      </c>
      <c r="M32" s="38">
        <v>5.3163580246913575</v>
      </c>
    </row>
    <row r="33" spans="1:13" x14ac:dyDescent="0.2">
      <c r="A33" s="21">
        <v>1950</v>
      </c>
      <c r="B33" s="38">
        <v>4.2413381123058533</v>
      </c>
      <c r="C33" s="38">
        <v>4.2475201115093579</v>
      </c>
      <c r="D33" s="38">
        <v>6.8984076383910811</v>
      </c>
      <c r="E33" s="38">
        <v>6.5607449290322606</v>
      </c>
      <c r="F33" s="38">
        <v>5.8427788190808752</v>
      </c>
      <c r="G33" s="38">
        <v>5.9000545452891036</v>
      </c>
      <c r="H33" s="38">
        <v>6.0207831480255285</v>
      </c>
      <c r="I33" s="38">
        <v>6.1690374453621732</v>
      </c>
      <c r="J33" s="38">
        <v>6.2304436098336282</v>
      </c>
      <c r="K33" s="38">
        <v>6.0394371358504788</v>
      </c>
      <c r="L33" s="38">
        <v>5.3838112305854242</v>
      </c>
      <c r="M33" s="38">
        <v>5.231481481481481</v>
      </c>
    </row>
    <row r="34" spans="1:13" x14ac:dyDescent="0.2">
      <c r="A34" s="21">
        <v>1951</v>
      </c>
      <c r="B34" s="38">
        <v>5.3033022700119474</v>
      </c>
      <c r="C34" s="38">
        <v>5.3046966626841892</v>
      </c>
      <c r="D34" s="38">
        <v>4.7752389486260451</v>
      </c>
      <c r="E34" s="38">
        <v>5.0300537634408604</v>
      </c>
      <c r="F34" s="38">
        <v>5.12407311616498</v>
      </c>
      <c r="G34" s="38">
        <v>5.0420881680675826</v>
      </c>
      <c r="H34" s="38">
        <v>5.0649128054229351</v>
      </c>
      <c r="I34" s="38">
        <v>5.0103967392434532</v>
      </c>
      <c r="J34" s="38">
        <v>4.7530864197530871</v>
      </c>
      <c r="K34" s="38">
        <v>4.3533452807646356</v>
      </c>
      <c r="L34" s="38">
        <v>4.1069295101553163</v>
      </c>
      <c r="M34" s="38">
        <v>3.6535493827160499</v>
      </c>
    </row>
    <row r="35" spans="1:13" x14ac:dyDescent="0.2">
      <c r="A35" s="21">
        <v>1952</v>
      </c>
      <c r="B35" s="38">
        <v>3.1362007168458779</v>
      </c>
      <c r="C35" s="38">
        <v>3.3156841895659097</v>
      </c>
      <c r="D35" s="38">
        <v>4.679775061728396</v>
      </c>
      <c r="E35" s="38">
        <v>11.586377368697732</v>
      </c>
      <c r="F35" s="38">
        <v>22.5987084783672</v>
      </c>
      <c r="G35" s="38">
        <v>17.492398142637008</v>
      </c>
      <c r="H35" s="38">
        <v>13.397933200603379</v>
      </c>
      <c r="I35" s="38">
        <v>12.944949962583227</v>
      </c>
      <c r="J35" s="38">
        <v>9.8919753086419746</v>
      </c>
      <c r="K35" s="38">
        <v>7.7844982078853038</v>
      </c>
      <c r="L35" s="38">
        <v>6.8772401433691748</v>
      </c>
      <c r="M35" s="38">
        <v>6.1304012345679011</v>
      </c>
    </row>
    <row r="36" spans="1:13" x14ac:dyDescent="0.2">
      <c r="A36" s="21">
        <v>1953</v>
      </c>
      <c r="B36" s="38">
        <v>5.2382019115890079</v>
      </c>
      <c r="C36" s="38">
        <v>5.5478327359617676</v>
      </c>
      <c r="D36" s="38">
        <v>5.9472115412186382</v>
      </c>
      <c r="E36" s="38">
        <v>7.8383194953405031</v>
      </c>
      <c r="F36" s="38">
        <v>9.2067943597683275</v>
      </c>
      <c r="G36" s="38">
        <v>8.144726368378409</v>
      </c>
      <c r="H36" s="38">
        <v>8.04033914558274</v>
      </c>
      <c r="I36" s="38">
        <v>7.9950617008267342</v>
      </c>
      <c r="J36" s="38">
        <v>7.847765007385461</v>
      </c>
      <c r="K36" s="38">
        <v>6.8361708482676216</v>
      </c>
      <c r="L36" s="38">
        <v>6.0334528076463565</v>
      </c>
      <c r="M36" s="38">
        <v>5.543981481481481</v>
      </c>
    </row>
    <row r="37" spans="1:13" x14ac:dyDescent="0.2">
      <c r="A37" s="21">
        <v>1954</v>
      </c>
      <c r="B37" s="38">
        <v>5.0104540023894852</v>
      </c>
      <c r="C37" s="38">
        <v>5.3190402230187175</v>
      </c>
      <c r="D37" s="38">
        <v>6.0690583831142968</v>
      </c>
      <c r="E37" s="38">
        <v>11.311672391875753</v>
      </c>
      <c r="F37" s="38">
        <v>27.658039934407157</v>
      </c>
      <c r="G37" s="38">
        <v>22.727983654589373</v>
      </c>
      <c r="H37" s="38">
        <v>16.823680317963746</v>
      </c>
      <c r="I37" s="38">
        <v>13.358721624850656</v>
      </c>
      <c r="J37" s="38">
        <v>10.686728395061726</v>
      </c>
      <c r="K37" s="38">
        <v>8.6917562724014346</v>
      </c>
      <c r="L37" s="38">
        <v>7.2505973715651137</v>
      </c>
      <c r="M37" s="38">
        <v>6.2037037037037033</v>
      </c>
    </row>
    <row r="38" spans="1:13" x14ac:dyDescent="0.2">
      <c r="A38" s="21">
        <v>1955</v>
      </c>
      <c r="B38" s="38">
        <v>6.014784946236559</v>
      </c>
      <c r="C38" s="38">
        <v>6.3210764635603347</v>
      </c>
      <c r="D38" s="38">
        <v>7.9184293428912795</v>
      </c>
      <c r="E38" s="38">
        <v>7.7486396004778975</v>
      </c>
      <c r="F38" s="38">
        <v>46.631778304000704</v>
      </c>
      <c r="G38" s="38">
        <v>35.424505289855944</v>
      </c>
      <c r="H38" s="38">
        <v>21.898148148148149</v>
      </c>
      <c r="I38" s="38">
        <v>11.89516129032258</v>
      </c>
      <c r="J38" s="38">
        <v>10.1195987654321</v>
      </c>
      <c r="K38" s="38">
        <v>8.3258661887694139</v>
      </c>
      <c r="L38" s="38">
        <v>7.0601851851851851</v>
      </c>
      <c r="M38" s="38">
        <v>7.0708024691358027</v>
      </c>
    </row>
    <row r="39" spans="1:13" x14ac:dyDescent="0.2">
      <c r="A39" s="21">
        <v>1956</v>
      </c>
      <c r="B39" s="38">
        <v>6.6644265232974913</v>
      </c>
      <c r="C39" s="38">
        <v>6.161265432098765</v>
      </c>
      <c r="D39" s="38">
        <v>6.1971073277578652</v>
      </c>
      <c r="E39" s="38">
        <v>6.5436196893667855</v>
      </c>
      <c r="F39" s="38">
        <v>7.8589947778771645</v>
      </c>
      <c r="G39" s="38">
        <v>8.0170870648750174</v>
      </c>
      <c r="H39" s="38">
        <v>7.9985672620888568</v>
      </c>
      <c r="I39" s="38">
        <v>7.8543043804464023</v>
      </c>
      <c r="J39" s="38">
        <v>7.7473472589919865</v>
      </c>
      <c r="K39" s="38">
        <v>7.6225680639728086</v>
      </c>
      <c r="L39" s="38">
        <v>7.5119474313022705</v>
      </c>
      <c r="M39" s="38">
        <v>6.979166666666667</v>
      </c>
    </row>
    <row r="40" spans="1:13" x14ac:dyDescent="0.2">
      <c r="A40" s="21">
        <v>1957</v>
      </c>
      <c r="B40" s="38">
        <v>7.010350657108722</v>
      </c>
      <c r="C40" s="38">
        <v>7.0522807168458783</v>
      </c>
      <c r="D40" s="38">
        <v>7.0619672659498214</v>
      </c>
      <c r="E40" s="38">
        <v>98.983275911034639</v>
      </c>
      <c r="F40" s="38">
        <v>72.476094513527016</v>
      </c>
      <c r="G40" s="38">
        <v>13.608870967741936</v>
      </c>
      <c r="H40" s="38">
        <v>11.122685185185185</v>
      </c>
      <c r="I40" s="38">
        <v>9.3525985663082434</v>
      </c>
      <c r="J40" s="38">
        <v>8.028549382716049</v>
      </c>
      <c r="K40" s="38">
        <v>6.6681600955794496</v>
      </c>
      <c r="L40" s="38">
        <v>5.9065113500597368</v>
      </c>
      <c r="M40" s="38">
        <v>5.9643926722421341</v>
      </c>
    </row>
    <row r="41" spans="1:13" x14ac:dyDescent="0.2">
      <c r="A41" s="21">
        <v>1958</v>
      </c>
      <c r="B41" s="38">
        <v>5.9806158502588609</v>
      </c>
      <c r="C41" s="38">
        <v>6.0559049557945039</v>
      </c>
      <c r="D41" s="38">
        <v>8.489471624946237</v>
      </c>
      <c r="E41" s="38">
        <v>9.3868043489567512</v>
      </c>
      <c r="F41" s="38">
        <v>9.3783306207751167</v>
      </c>
      <c r="G41" s="38">
        <v>8.7892144606822722</v>
      </c>
      <c r="H41" s="38">
        <v>8.5279744366157928</v>
      </c>
      <c r="I41" s="38">
        <v>7.7359617682198314</v>
      </c>
      <c r="J41" s="38">
        <v>6.593364197530863</v>
      </c>
      <c r="K41" s="38">
        <v>5.7160991636798082</v>
      </c>
      <c r="L41" s="38">
        <v>5.2307347670250897</v>
      </c>
      <c r="M41" s="38">
        <v>4.814814814814814</v>
      </c>
    </row>
    <row r="42" spans="1:13" x14ac:dyDescent="0.2">
      <c r="A42" s="21">
        <v>1959</v>
      </c>
      <c r="B42" s="38">
        <v>4.469086021505376</v>
      </c>
      <c r="C42" s="38">
        <v>4.9493126244524088</v>
      </c>
      <c r="D42" s="38">
        <v>5.5866461728395063</v>
      </c>
      <c r="E42" s="38">
        <v>5.4788792506571085</v>
      </c>
      <c r="F42" s="38">
        <v>10.862110659330561</v>
      </c>
      <c r="G42" s="38">
        <v>9.0476486476072147</v>
      </c>
      <c r="H42" s="38">
        <v>7.8049856328060727</v>
      </c>
      <c r="I42" s="38">
        <v>7.7473415639255307</v>
      </c>
      <c r="J42" s="38">
        <v>7.6376533971869085</v>
      </c>
      <c r="K42" s="38">
        <v>6.4516129032258061</v>
      </c>
      <c r="L42" s="38">
        <v>5.4547491039426523</v>
      </c>
      <c r="M42" s="38">
        <v>4.9884259259259256</v>
      </c>
    </row>
    <row r="43" spans="1:13" x14ac:dyDescent="0.2">
      <c r="A43" s="21">
        <v>1960</v>
      </c>
      <c r="B43" s="38">
        <v>4.3197431302270015</v>
      </c>
      <c r="C43" s="38">
        <v>4.7966304261250503</v>
      </c>
      <c r="D43" s="38">
        <v>10.324184165671049</v>
      </c>
      <c r="E43" s="38">
        <v>9.0893768946236548</v>
      </c>
      <c r="F43" s="38">
        <v>13.22773127612929</v>
      </c>
      <c r="G43" s="38">
        <v>11.986834879674362</v>
      </c>
      <c r="H43" s="38">
        <v>11.081910668079583</v>
      </c>
      <c r="I43" s="38">
        <v>10.700740772618845</v>
      </c>
      <c r="J43" s="38">
        <v>10.338437545537269</v>
      </c>
      <c r="K43" s="38">
        <v>8.9829749103942635</v>
      </c>
      <c r="L43" s="38">
        <v>7.9487753882915166</v>
      </c>
      <c r="M43" s="38">
        <v>7.2067901234567886</v>
      </c>
    </row>
    <row r="44" spans="1:13" x14ac:dyDescent="0.2">
      <c r="A44" s="21">
        <v>1961</v>
      </c>
      <c r="B44" s="38">
        <v>6.0073178016726398</v>
      </c>
      <c r="C44" s="38">
        <v>5.5594135802469129</v>
      </c>
      <c r="D44" s="38">
        <v>5.8013677817602547</v>
      </c>
      <c r="E44" s="38">
        <v>5.9719654002389486</v>
      </c>
      <c r="F44" s="38">
        <v>6.0396364083610869</v>
      </c>
      <c r="G44" s="38">
        <v>5.9449788762397517</v>
      </c>
      <c r="H44" s="38">
        <v>6.0083824292745902</v>
      </c>
      <c r="I44" s="38">
        <v>5.9869171042262668</v>
      </c>
      <c r="J44" s="38">
        <v>5.8024691358024683</v>
      </c>
      <c r="K44" s="38">
        <v>4.7043010752688179</v>
      </c>
      <c r="L44" s="38">
        <v>4.0770609318996414</v>
      </c>
      <c r="M44" s="38">
        <v>3.6766975308641974</v>
      </c>
    </row>
    <row r="45" spans="1:13" x14ac:dyDescent="0.2">
      <c r="A45" s="21">
        <v>1962</v>
      </c>
      <c r="B45" s="38">
        <v>3.0727299880525689</v>
      </c>
      <c r="C45" s="38">
        <v>4.2541939466348069</v>
      </c>
      <c r="D45" s="38">
        <v>5.0241890720828355</v>
      </c>
      <c r="E45" s="38">
        <v>4.6479706131421743</v>
      </c>
      <c r="F45" s="38">
        <v>4.5313650756403083</v>
      </c>
      <c r="G45" s="38">
        <v>4.4047929141198612</v>
      </c>
      <c r="H45" s="38">
        <v>4.4575175655359507</v>
      </c>
      <c r="I45" s="38">
        <v>4.4967132786851218</v>
      </c>
      <c r="J45" s="38">
        <v>4.584086882145443</v>
      </c>
      <c r="K45" s="38">
        <v>4.6030969632116765</v>
      </c>
      <c r="L45" s="38">
        <v>4.558387660549398</v>
      </c>
      <c r="M45" s="38">
        <v>4.2669753086419755</v>
      </c>
    </row>
    <row r="46" spans="1:13" x14ac:dyDescent="0.2">
      <c r="A46" s="21">
        <v>1963</v>
      </c>
      <c r="B46" s="38">
        <v>3.5916965352449219</v>
      </c>
      <c r="C46" s="38">
        <v>3.6240963759458378</v>
      </c>
      <c r="D46" s="38">
        <v>3.6912647391477496</v>
      </c>
      <c r="E46" s="38">
        <v>3.9409379249701315</v>
      </c>
      <c r="F46" s="38">
        <v>4.1443404688715066</v>
      </c>
      <c r="G46" s="38">
        <v>4.0585072186896154</v>
      </c>
      <c r="H46" s="38">
        <v>4.0308411633151886</v>
      </c>
      <c r="I46" s="38">
        <v>3.9947291814580095</v>
      </c>
      <c r="J46" s="38">
        <v>3.9593944148368854</v>
      </c>
      <c r="K46" s="38">
        <v>3.3042114695340503</v>
      </c>
      <c r="L46" s="38">
        <v>2.9233870967741935</v>
      </c>
      <c r="M46" s="38">
        <v>2.6890432098765431</v>
      </c>
    </row>
    <row r="47" spans="1:13" x14ac:dyDescent="0.2">
      <c r="A47" s="21">
        <v>1964</v>
      </c>
      <c r="B47" s="38">
        <v>2.7700941855834329</v>
      </c>
      <c r="C47" s="38">
        <v>2.9546217602548781</v>
      </c>
      <c r="D47" s="38">
        <v>7.0396051495021901</v>
      </c>
      <c r="E47" s="38">
        <v>7.550356666341699</v>
      </c>
      <c r="F47" s="38">
        <v>6.4599775061047549</v>
      </c>
      <c r="G47" s="38">
        <v>6.0658234445046908</v>
      </c>
      <c r="H47" s="38">
        <v>5.9679722669793822</v>
      </c>
      <c r="I47" s="38">
        <v>5.8545423050138661</v>
      </c>
      <c r="J47" s="38">
        <v>5.5787037037037042</v>
      </c>
      <c r="K47" s="38">
        <v>4.5325567502986859</v>
      </c>
      <c r="L47" s="38">
        <v>4.032258064516129</v>
      </c>
      <c r="M47" s="38">
        <v>4.0358884906411792</v>
      </c>
    </row>
    <row r="48" spans="1:13" x14ac:dyDescent="0.2">
      <c r="A48" s="21">
        <v>1965</v>
      </c>
      <c r="B48" s="38">
        <v>3.7186379928315412</v>
      </c>
      <c r="C48" s="38">
        <v>3.7494966148944644</v>
      </c>
      <c r="D48" s="38">
        <v>3.7577122899243331</v>
      </c>
      <c r="E48" s="38">
        <v>4.9047335474313032</v>
      </c>
      <c r="F48" s="38">
        <v>6.2352369345176726</v>
      </c>
      <c r="G48" s="38">
        <v>5.6274755682797961</v>
      </c>
      <c r="H48" s="38">
        <v>5.3195207112196519</v>
      </c>
      <c r="I48" s="38">
        <v>5.1539455777131202</v>
      </c>
      <c r="J48" s="38">
        <v>4.8456790123456797</v>
      </c>
      <c r="K48" s="38">
        <v>4.0733273596176822</v>
      </c>
      <c r="L48" s="38">
        <v>3.7074372759856633</v>
      </c>
      <c r="M48" s="38">
        <v>3.6496913580246915</v>
      </c>
    </row>
    <row r="49" spans="1:13" x14ac:dyDescent="0.2">
      <c r="A49" s="21">
        <v>1966</v>
      </c>
      <c r="B49" s="38">
        <v>3.6828104340900039</v>
      </c>
      <c r="C49" s="38">
        <v>3.7392164555953804</v>
      </c>
      <c r="D49" s="38">
        <v>4.0543214333731585</v>
      </c>
      <c r="E49" s="38">
        <v>5.306521335894864</v>
      </c>
      <c r="F49" s="38">
        <v>8.7617083842575276</v>
      </c>
      <c r="G49" s="38">
        <v>7.9581982117317729</v>
      </c>
      <c r="H49" s="38">
        <v>8.6102760976790691</v>
      </c>
      <c r="I49" s="38">
        <v>8.3714309637679243</v>
      </c>
      <c r="J49" s="38">
        <v>7.6756286834011984</v>
      </c>
      <c r="K49" s="38">
        <v>7.1759259259259247</v>
      </c>
      <c r="L49" s="38">
        <v>6.0707885304659497</v>
      </c>
      <c r="M49" s="38">
        <v>5.1388888888888884</v>
      </c>
    </row>
    <row r="50" spans="1:13" x14ac:dyDescent="0.2">
      <c r="A50" s="21">
        <v>1967</v>
      </c>
      <c r="B50" s="38">
        <v>4.5288231780167267</v>
      </c>
      <c r="C50" s="38">
        <v>4.8835089605734776</v>
      </c>
      <c r="D50" s="38">
        <v>4.8473836559139789</v>
      </c>
      <c r="E50" s="38">
        <v>4.7678252272401442</v>
      </c>
      <c r="F50" s="38">
        <v>4.8466225849261058</v>
      </c>
      <c r="G50" s="38">
        <v>4.9253184495480085</v>
      </c>
      <c r="H50" s="38">
        <v>5.097214114592771</v>
      </c>
      <c r="I50" s="38">
        <v>5.1590129255566506</v>
      </c>
      <c r="J50" s="38">
        <v>5.2103425718159455</v>
      </c>
      <c r="K50" s="38">
        <v>5.1401297849130412</v>
      </c>
      <c r="L50" s="38">
        <v>4.9581839904420537</v>
      </c>
      <c r="M50" s="38">
        <v>4.2669753086419755</v>
      </c>
    </row>
    <row r="51" spans="1:13" x14ac:dyDescent="0.2">
      <c r="A51" s="21">
        <v>1968</v>
      </c>
      <c r="B51" s="38">
        <v>3.6327658303464756</v>
      </c>
      <c r="C51" s="38">
        <v>4.0130700915969735</v>
      </c>
      <c r="D51" s="38">
        <v>7.0499471286340096</v>
      </c>
      <c r="E51" s="38">
        <v>6.9675370571087196</v>
      </c>
      <c r="F51" s="38">
        <v>6.2267048614675655</v>
      </c>
      <c r="G51" s="38">
        <v>14.152738537363376</v>
      </c>
      <c r="H51" s="38">
        <v>12.182285308095043</v>
      </c>
      <c r="I51" s="38">
        <v>9.558897519825404</v>
      </c>
      <c r="J51" s="38">
        <v>8.9197530864197532</v>
      </c>
      <c r="K51" s="38">
        <v>6.9929808841099161</v>
      </c>
      <c r="L51" s="38">
        <v>5.9251792114695334</v>
      </c>
      <c r="M51" s="38">
        <v>5.3780864197530862</v>
      </c>
    </row>
    <row r="52" spans="1:13" x14ac:dyDescent="0.2">
      <c r="A52" s="21">
        <v>1969</v>
      </c>
      <c r="B52" s="38">
        <v>5.8396985264834722</v>
      </c>
      <c r="C52" s="38">
        <v>5.9153176742333731</v>
      </c>
      <c r="D52" s="38">
        <v>6.1191414467542815</v>
      </c>
      <c r="E52" s="38">
        <v>6.1345370792066909</v>
      </c>
      <c r="F52" s="38">
        <v>6.1605172860184405</v>
      </c>
      <c r="G52" s="38">
        <v>6.0637679873521497</v>
      </c>
      <c r="H52" s="38">
        <v>5.8063271604938267</v>
      </c>
      <c r="I52" s="38">
        <v>5.10752688172043</v>
      </c>
      <c r="J52" s="38">
        <v>4.8649691358024683</v>
      </c>
      <c r="K52" s="38">
        <v>4.4728195937873361</v>
      </c>
      <c r="L52" s="38">
        <v>4.1106630824372763</v>
      </c>
      <c r="M52" s="38">
        <v>3.7229938271604937</v>
      </c>
    </row>
    <row r="53" spans="1:13" x14ac:dyDescent="0.2">
      <c r="A53" s="21">
        <v>1970</v>
      </c>
      <c r="B53" s="38">
        <v>3.4908900836320189</v>
      </c>
      <c r="C53" s="38">
        <v>3.5615806451612904</v>
      </c>
      <c r="D53" s="38">
        <v>4.0269752449223422</v>
      </c>
      <c r="E53" s="38">
        <v>6.4721566891278393</v>
      </c>
      <c r="F53" s="38">
        <v>6.1972340083296231</v>
      </c>
      <c r="G53" s="38">
        <v>5.3791330833058559</v>
      </c>
      <c r="H53" s="38">
        <v>5.5551640960946891</v>
      </c>
      <c r="I53" s="38">
        <v>5.6809208934615745</v>
      </c>
      <c r="J53" s="38">
        <v>5.6481249179381656</v>
      </c>
      <c r="K53" s="38">
        <v>5.4858773405754775</v>
      </c>
      <c r="L53" s="38">
        <v>4.7005675029868588</v>
      </c>
      <c r="M53" s="38">
        <v>4.1473765432098766</v>
      </c>
    </row>
    <row r="54" spans="1:13" x14ac:dyDescent="0.2">
      <c r="A54" s="21">
        <v>1971</v>
      </c>
      <c r="B54" s="38">
        <v>4.239935284747113</v>
      </c>
      <c r="C54" s="38">
        <v>4.6276548785344485</v>
      </c>
      <c r="D54" s="38">
        <v>4.7770018892871366</v>
      </c>
      <c r="E54" s="38">
        <v>19.9445478591159</v>
      </c>
      <c r="F54" s="38">
        <v>29.122837460171922</v>
      </c>
      <c r="G54" s="38">
        <v>30.471574272081071</v>
      </c>
      <c r="H54" s="38">
        <v>23.471346108047676</v>
      </c>
      <c r="I54" s="38">
        <v>13.265382317801672</v>
      </c>
      <c r="J54" s="38">
        <v>10.667438271604937</v>
      </c>
      <c r="K54" s="38">
        <v>8.4266726403823178</v>
      </c>
      <c r="L54" s="38">
        <v>7.2169952210274788</v>
      </c>
      <c r="M54" s="38">
        <v>6.4969135802469129</v>
      </c>
    </row>
    <row r="55" spans="1:13" x14ac:dyDescent="0.2">
      <c r="A55" s="21">
        <v>1972</v>
      </c>
      <c r="B55" s="38">
        <v>6.50763361210673</v>
      </c>
      <c r="C55" s="38">
        <v>6.6429344006371958</v>
      </c>
      <c r="D55" s="38">
        <v>6.5836499198725598</v>
      </c>
      <c r="E55" s="38">
        <v>6.4441457586618878</v>
      </c>
      <c r="F55" s="38">
        <v>6.5462480836531647</v>
      </c>
      <c r="G55" s="38">
        <v>6.5432073291675916</v>
      </c>
      <c r="H55" s="38">
        <v>6.721076009318292</v>
      </c>
      <c r="I55" s="38">
        <v>6.7243872899332144</v>
      </c>
      <c r="J55" s="38">
        <v>6.6365969835210707</v>
      </c>
      <c r="K55" s="38">
        <v>5.6675627240143367</v>
      </c>
      <c r="L55" s="38">
        <v>5.0589904420549585</v>
      </c>
      <c r="M55" s="38">
        <v>5.6157128634010363</v>
      </c>
    </row>
    <row r="56" spans="1:13" x14ac:dyDescent="0.2">
      <c r="A56" s="21">
        <v>1973</v>
      </c>
      <c r="B56" s="38">
        <v>5.6778784547988854</v>
      </c>
      <c r="C56" s="38">
        <v>5.8178385854241341</v>
      </c>
      <c r="D56" s="38">
        <v>8.5854034171565132</v>
      </c>
      <c r="E56" s="38">
        <v>14.109227423839435</v>
      </c>
      <c r="F56" s="38">
        <v>32.15098476877165</v>
      </c>
      <c r="G56" s="38">
        <v>23.409872266084975</v>
      </c>
      <c r="H56" s="38">
        <v>17.156635802469133</v>
      </c>
      <c r="I56" s="38">
        <v>12.567204301075266</v>
      </c>
      <c r="J56" s="38">
        <v>10.424382716049383</v>
      </c>
      <c r="K56" s="38">
        <v>8.6096176821983263</v>
      </c>
      <c r="L56" s="38">
        <v>7.8703703703703702</v>
      </c>
      <c r="M56" s="38">
        <v>7.8767407407407406</v>
      </c>
    </row>
    <row r="57" spans="1:13" x14ac:dyDescent="0.2">
      <c r="A57" s="21">
        <v>1974</v>
      </c>
      <c r="B57" s="38">
        <v>7.287933094384706</v>
      </c>
      <c r="C57" s="38">
        <v>8.025286340103543</v>
      </c>
      <c r="D57" s="38">
        <v>8.0918419912385495</v>
      </c>
      <c r="E57" s="38">
        <v>9.6883893390681006</v>
      </c>
      <c r="F57" s="38">
        <v>19.470662236551362</v>
      </c>
      <c r="G57" s="38">
        <v>15.542001953832731</v>
      </c>
      <c r="H57" s="38">
        <v>12.987623349195948</v>
      </c>
      <c r="I57" s="38">
        <v>11.701015531660692</v>
      </c>
      <c r="J57" s="38">
        <v>10.138888888888889</v>
      </c>
      <c r="K57" s="38">
        <v>8.1167861409796895</v>
      </c>
      <c r="L57" s="38">
        <v>6.8921744324970131</v>
      </c>
      <c r="M57" s="38">
        <v>6.161265432098765</v>
      </c>
    </row>
    <row r="58" spans="1:13" x14ac:dyDescent="0.2">
      <c r="A58" s="21">
        <v>1975</v>
      </c>
      <c r="B58" s="38">
        <v>5.1821983273596182</v>
      </c>
      <c r="C58" s="38">
        <v>5.0578703703703702</v>
      </c>
      <c r="D58" s="38">
        <v>8.2426959378733571</v>
      </c>
      <c r="E58" s="38">
        <v>17.550706140979685</v>
      </c>
      <c r="F58" s="38">
        <v>19.3148561975365</v>
      </c>
      <c r="G58" s="38">
        <v>23.200354589805897</v>
      </c>
      <c r="H58" s="38">
        <v>19.262823480685988</v>
      </c>
      <c r="I58" s="38">
        <v>15.38231780167264</v>
      </c>
      <c r="J58" s="38">
        <v>13.229166666666666</v>
      </c>
      <c r="K58" s="38">
        <v>10.252389486260453</v>
      </c>
      <c r="L58" s="38">
        <v>8.3893369175627228</v>
      </c>
      <c r="M58" s="38">
        <v>7.2415123456790118</v>
      </c>
    </row>
    <row r="59" spans="1:13" x14ac:dyDescent="0.2">
      <c r="A59" s="21">
        <v>1976</v>
      </c>
      <c r="B59" s="38">
        <v>6.3993428912783745</v>
      </c>
      <c r="C59" s="38">
        <v>6.6803241736360013</v>
      </c>
      <c r="D59" s="38">
        <v>6.6860685941855831</v>
      </c>
      <c r="E59" s="38">
        <v>10.467735766786141</v>
      </c>
      <c r="F59" s="38">
        <v>30.662874149100389</v>
      </c>
      <c r="G59" s="38">
        <v>40.500746005013923</v>
      </c>
      <c r="H59" s="38">
        <v>28.269047506908166</v>
      </c>
      <c r="I59" s="38">
        <v>14.6505376344086</v>
      </c>
      <c r="J59" s="38">
        <v>11.377314814814815</v>
      </c>
      <c r="K59" s="38">
        <v>8.9904420549581836</v>
      </c>
      <c r="L59" s="38">
        <v>7.7956989247311812</v>
      </c>
      <c r="M59" s="38">
        <v>7.8617144563918746</v>
      </c>
    </row>
    <row r="60" spans="1:13" x14ac:dyDescent="0.2">
      <c r="A60" s="21">
        <v>1977</v>
      </c>
      <c r="B60" s="38">
        <v>7.7546296296296289</v>
      </c>
      <c r="C60" s="38">
        <v>7.6774691358024683</v>
      </c>
      <c r="D60" s="38">
        <v>8.3898546395858205</v>
      </c>
      <c r="E60" s="38">
        <v>29.850622461170843</v>
      </c>
      <c r="F60" s="38">
        <v>31.265946533447533</v>
      </c>
      <c r="G60" s="38">
        <v>23.264426571053392</v>
      </c>
      <c r="H60" s="38">
        <v>20.51713027284686</v>
      </c>
      <c r="I60" s="38">
        <v>12.167712066905615</v>
      </c>
      <c r="J60" s="38">
        <v>9.8186728395061724</v>
      </c>
      <c r="K60" s="38">
        <v>8.0234468339307039</v>
      </c>
      <c r="L60" s="38">
        <v>7.1460573476702507</v>
      </c>
      <c r="M60" s="38">
        <v>6.5895061728395055</v>
      </c>
    </row>
    <row r="61" spans="1:13" x14ac:dyDescent="0.2">
      <c r="A61" s="21">
        <v>1978</v>
      </c>
      <c r="B61" s="38">
        <v>6.0745221027479088</v>
      </c>
      <c r="C61" s="38">
        <v>6.3349024293110308</v>
      </c>
      <c r="D61" s="38">
        <v>6.4218418558343293</v>
      </c>
      <c r="E61" s="38">
        <v>6.6199144181600955</v>
      </c>
      <c r="F61" s="38">
        <v>6.8416011203163425</v>
      </c>
      <c r="G61" s="38">
        <v>6.8331683587423946</v>
      </c>
      <c r="H61" s="38">
        <v>6.9286456865193413</v>
      </c>
      <c r="I61" s="38">
        <v>6.8576689152114945</v>
      </c>
      <c r="J61" s="38">
        <v>6.7812295421155797</v>
      </c>
      <c r="K61" s="38">
        <v>5.813172043010753</v>
      </c>
      <c r="L61" s="38">
        <v>5.831666666666667</v>
      </c>
      <c r="M61" s="38">
        <v>5.8450025487853443</v>
      </c>
    </row>
    <row r="62" spans="1:13" x14ac:dyDescent="0.2">
      <c r="A62" s="21">
        <v>1979</v>
      </c>
      <c r="B62" s="38">
        <v>5.8331741712465153</v>
      </c>
      <c r="C62" s="38">
        <v>5.9547683513500598</v>
      </c>
      <c r="D62" s="38">
        <v>6.4024599350977303</v>
      </c>
      <c r="E62" s="38">
        <v>7.3360568781956133</v>
      </c>
      <c r="F62" s="38">
        <v>23.309778832669949</v>
      </c>
      <c r="G62" s="38">
        <v>18.079708758649687</v>
      </c>
      <c r="H62" s="38">
        <v>12.503858024691358</v>
      </c>
      <c r="I62" s="38">
        <v>9.2293906810035828</v>
      </c>
      <c r="J62" s="38">
        <v>7.6890432098765427</v>
      </c>
      <c r="K62" s="38">
        <v>6.2836021505376332</v>
      </c>
      <c r="L62" s="38">
        <v>5.8654420549581845</v>
      </c>
      <c r="M62" s="38">
        <v>5.9316288331342095</v>
      </c>
    </row>
    <row r="63" spans="1:13" x14ac:dyDescent="0.2">
      <c r="A63" s="21">
        <v>1980</v>
      </c>
      <c r="B63" s="38">
        <v>5.9632057745917963</v>
      </c>
      <c r="C63" s="38">
        <v>7.5090060979689373</v>
      </c>
      <c r="D63" s="38">
        <v>7.7642874311111107</v>
      </c>
      <c r="E63" s="38">
        <v>32.226457869350554</v>
      </c>
      <c r="F63" s="38">
        <v>40.579251935075803</v>
      </c>
      <c r="G63" s="38">
        <v>27.259843395402328</v>
      </c>
      <c r="H63" s="38">
        <v>18.055555555555554</v>
      </c>
      <c r="I63" s="38">
        <v>12.511200716845879</v>
      </c>
      <c r="J63" s="38">
        <v>10.474537037037036</v>
      </c>
      <c r="K63" s="38">
        <v>8.3968040621266429</v>
      </c>
      <c r="L63" s="38">
        <v>7.7098267622461165</v>
      </c>
      <c r="M63" s="38">
        <v>7.5462962962962949</v>
      </c>
    </row>
    <row r="64" spans="1:13" x14ac:dyDescent="0.2">
      <c r="A64" s="21">
        <v>1981</v>
      </c>
      <c r="B64" s="38">
        <v>7.3439366786140976</v>
      </c>
      <c r="C64" s="38">
        <v>7.5873122262046993</v>
      </c>
      <c r="D64" s="38">
        <v>7.5796218080446032</v>
      </c>
      <c r="E64" s="38">
        <v>7.6487129213859015</v>
      </c>
      <c r="F64" s="38">
        <v>7.7226730013945293</v>
      </c>
      <c r="G64" s="38">
        <v>6.9407108721624846</v>
      </c>
      <c r="H64" s="38">
        <v>6.8865740740740744</v>
      </c>
      <c r="I64" s="38">
        <v>6.8950507765830347</v>
      </c>
      <c r="J64" s="38">
        <v>6.6319444444444438</v>
      </c>
      <c r="K64" s="38">
        <v>5.5070191158900839</v>
      </c>
      <c r="L64" s="38">
        <v>4.8573775388291507</v>
      </c>
      <c r="M64" s="38">
        <v>4.4714506172839501</v>
      </c>
    </row>
    <row r="65" spans="1:13" x14ac:dyDescent="0.2">
      <c r="A65" s="21">
        <v>1982</v>
      </c>
      <c r="B65" s="38">
        <v>4.1442652329749103</v>
      </c>
      <c r="C65" s="38">
        <v>4.2062735961768221</v>
      </c>
      <c r="D65" s="38">
        <v>4.235330298685783</v>
      </c>
      <c r="E65" s="38">
        <v>4.2844654738351258</v>
      </c>
      <c r="F65" s="38">
        <v>4.3440646939825971</v>
      </c>
      <c r="G65" s="38">
        <v>4.4012287193908426</v>
      </c>
      <c r="H65" s="38">
        <v>4.4681724021564273</v>
      </c>
      <c r="I65" s="38">
        <v>4.3904251954369569</v>
      </c>
      <c r="J65" s="38">
        <v>4.2129629629629628</v>
      </c>
      <c r="K65" s="38">
        <v>3.6327658303464756</v>
      </c>
      <c r="L65" s="38">
        <v>3.5058243727598568</v>
      </c>
      <c r="M65" s="38">
        <v>3.344907407407407</v>
      </c>
    </row>
    <row r="66" spans="1:13" x14ac:dyDescent="0.2">
      <c r="A66" s="21">
        <v>1983</v>
      </c>
      <c r="B66" s="38">
        <v>3.350096176821983</v>
      </c>
      <c r="C66" s="38">
        <v>3.5925292074870567</v>
      </c>
      <c r="D66" s="38">
        <v>3.6997637221823974</v>
      </c>
      <c r="E66" s="38">
        <v>3.7056799833309437</v>
      </c>
      <c r="F66" s="38">
        <v>3.7914895355651455</v>
      </c>
      <c r="G66" s="38">
        <v>4.1852737536371531</v>
      </c>
      <c r="H66" s="38">
        <v>4.3907122658572586</v>
      </c>
      <c r="I66" s="38">
        <v>4.3336650177558234</v>
      </c>
      <c r="J66" s="38">
        <v>4.2741798268424844</v>
      </c>
      <c r="K66" s="38">
        <v>4.355333900196503</v>
      </c>
      <c r="L66" s="38">
        <v>4.452805132002263</v>
      </c>
      <c r="M66" s="38">
        <v>4.4542584384704806</v>
      </c>
    </row>
    <row r="67" spans="1:13" x14ac:dyDescent="0.2">
      <c r="A67" s="21">
        <v>1984</v>
      </c>
      <c r="B67" s="38">
        <v>4.7132957871124654</v>
      </c>
      <c r="C67" s="38">
        <v>5.3756416935809739</v>
      </c>
      <c r="D67" s="38">
        <v>5.2783981843403236</v>
      </c>
      <c r="E67" s="38">
        <v>8.1714677527851158</v>
      </c>
      <c r="F67" s="38">
        <v>10.318709231929482</v>
      </c>
      <c r="G67" s="38">
        <v>8.9309253904115771</v>
      </c>
      <c r="H67" s="38">
        <v>8.231421150581653</v>
      </c>
      <c r="I67" s="38">
        <v>8.003501620368823</v>
      </c>
      <c r="J67" s="38">
        <v>8.0051034910379393</v>
      </c>
      <c r="K67" s="38">
        <v>7.5418160095579445</v>
      </c>
      <c r="L67" s="38">
        <v>6.3694743130226987</v>
      </c>
      <c r="M67" s="38">
        <v>6.168981481481481</v>
      </c>
    </row>
    <row r="68" spans="1:13" x14ac:dyDescent="0.2">
      <c r="A68" s="21">
        <v>1985</v>
      </c>
      <c r="B68" s="38">
        <v>6.2099265232974901</v>
      </c>
      <c r="C68" s="38">
        <v>6.2041969255276781</v>
      </c>
      <c r="D68" s="38">
        <v>6.2871708246913576</v>
      </c>
      <c r="E68" s="38">
        <v>6.2453315424802867</v>
      </c>
      <c r="F68" s="38">
        <v>6.3729934079207755</v>
      </c>
      <c r="G68" s="38">
        <v>6.3271560454422415</v>
      </c>
      <c r="H68" s="38">
        <v>7.6664286248113314</v>
      </c>
      <c r="I68" s="38">
        <v>7.6325191898945457</v>
      </c>
      <c r="J68" s="38">
        <v>7.2087915007535628</v>
      </c>
      <c r="K68" s="38">
        <v>6.4665471923536426</v>
      </c>
      <c r="L68" s="38">
        <v>5.2942054958183986</v>
      </c>
      <c r="M68" s="38">
        <v>4.679783950617284</v>
      </c>
    </row>
    <row r="69" spans="1:13" x14ac:dyDescent="0.2">
      <c r="A69" s="21">
        <v>1986</v>
      </c>
      <c r="B69" s="38">
        <v>4.5138888888888884</v>
      </c>
      <c r="C69" s="38">
        <v>4.8042716049382719</v>
      </c>
      <c r="D69" s="38">
        <v>5.1964960015929913</v>
      </c>
      <c r="E69" s="38">
        <v>5.2683733180406218</v>
      </c>
      <c r="F69" s="38">
        <v>6.3906369791169055</v>
      </c>
      <c r="G69" s="38">
        <v>6.2673491787672146</v>
      </c>
      <c r="H69" s="38">
        <v>6.1286237500474305</v>
      </c>
      <c r="I69" s="38">
        <v>5.9974640648802602</v>
      </c>
      <c r="J69" s="38">
        <v>5.924870958278678</v>
      </c>
      <c r="K69" s="38">
        <v>5.3614097968936667</v>
      </c>
      <c r="L69" s="38">
        <v>4.8200418160095575</v>
      </c>
      <c r="M69" s="38">
        <v>4.9345201115093582</v>
      </c>
    </row>
    <row r="70" spans="1:13" x14ac:dyDescent="0.2">
      <c r="A70" s="21">
        <v>1987</v>
      </c>
      <c r="B70" s="38">
        <v>4.9905333731581036</v>
      </c>
      <c r="C70" s="38">
        <v>5.0177913691756268</v>
      </c>
      <c r="D70" s="38">
        <v>9.4476107777299845</v>
      </c>
      <c r="E70" s="38">
        <v>8.3994853191416947</v>
      </c>
      <c r="F70" s="38">
        <v>18.802229434357329</v>
      </c>
      <c r="G70" s="38">
        <v>19.939758256369814</v>
      </c>
      <c r="H70" s="38">
        <v>15.611265496803984</v>
      </c>
      <c r="I70" s="38">
        <v>11.271654719235364</v>
      </c>
      <c r="J70" s="38">
        <v>8.9737654320987659</v>
      </c>
      <c r="K70" s="38">
        <v>7.9562425328554358</v>
      </c>
      <c r="L70" s="38">
        <v>6.8959080047789714</v>
      </c>
      <c r="M70" s="38">
        <v>6.6010802469135799</v>
      </c>
    </row>
    <row r="71" spans="1:13" x14ac:dyDescent="0.2">
      <c r="A71" s="21">
        <v>1988</v>
      </c>
      <c r="B71" s="38">
        <v>7.0105135404221421</v>
      </c>
      <c r="C71" s="38">
        <v>6.9335884189565906</v>
      </c>
      <c r="D71" s="38">
        <v>6.8147665866985259</v>
      </c>
      <c r="E71" s="38">
        <v>6.615890083632018</v>
      </c>
      <c r="F71" s="38">
        <v>7.5540785147122564</v>
      </c>
      <c r="G71" s="38">
        <v>7.3458229242659723</v>
      </c>
      <c r="H71" s="38">
        <v>7.2089330578727928</v>
      </c>
      <c r="I71" s="38">
        <v>6.8175029868578259</v>
      </c>
      <c r="J71" s="38">
        <v>6.1805555555555554</v>
      </c>
      <c r="K71" s="38">
        <v>5.4846176821983263</v>
      </c>
      <c r="L71" s="38">
        <v>4.8648446833930699</v>
      </c>
      <c r="M71" s="38">
        <v>4.3287037037037042</v>
      </c>
    </row>
    <row r="72" spans="1:13" x14ac:dyDescent="0.2">
      <c r="A72" s="21">
        <v>1989</v>
      </c>
      <c r="B72" s="38">
        <v>4.3367180406212666</v>
      </c>
      <c r="C72" s="38">
        <v>5.9785153484667468</v>
      </c>
      <c r="D72" s="38">
        <v>6.483049366148947</v>
      </c>
      <c r="E72" s="38">
        <v>7.1203163998661907</v>
      </c>
      <c r="F72" s="38">
        <v>7.1941251900393777</v>
      </c>
      <c r="G72" s="38">
        <v>7.0907471100448287</v>
      </c>
      <c r="H72" s="38">
        <v>7.1791160308999054</v>
      </c>
      <c r="I72" s="38">
        <v>7.0969149499984372</v>
      </c>
      <c r="J72" s="38">
        <v>6.9491008768889815</v>
      </c>
      <c r="K72" s="38">
        <v>6.1417264038231778</v>
      </c>
      <c r="L72" s="38">
        <v>5.3128733572281952</v>
      </c>
      <c r="M72" s="38">
        <v>4.6875</v>
      </c>
    </row>
    <row r="73" spans="1:13" x14ac:dyDescent="0.2">
      <c r="A73" s="21">
        <v>1990</v>
      </c>
      <c r="B73" s="38">
        <v>4.4242831541218637</v>
      </c>
      <c r="C73" s="38">
        <v>4.5486252489048189</v>
      </c>
      <c r="D73" s="38">
        <v>5.1798281879729196</v>
      </c>
      <c r="E73" s="38">
        <v>8.2956876291517361</v>
      </c>
      <c r="F73" s="38">
        <v>8.2610834035026937</v>
      </c>
      <c r="G73" s="38">
        <v>9.6862396063820526</v>
      </c>
      <c r="H73" s="38">
        <v>9.1725164259499508</v>
      </c>
      <c r="I73" s="38">
        <v>8.1575016709430166</v>
      </c>
      <c r="J73" s="38">
        <v>7.8780864197530871</v>
      </c>
      <c r="K73" s="38">
        <v>6.683094384707287</v>
      </c>
      <c r="L73" s="38">
        <v>5.5406212664277179</v>
      </c>
      <c r="M73" s="38">
        <v>4.8919753086419746</v>
      </c>
    </row>
    <row r="74" spans="1:13" x14ac:dyDescent="0.2">
      <c r="A74" s="21">
        <v>1991</v>
      </c>
      <c r="B74" s="38">
        <v>4.0471923536439665</v>
      </c>
      <c r="C74" s="38">
        <v>4.0567307845479883</v>
      </c>
      <c r="D74" s="38">
        <v>3.9538530465949822</v>
      </c>
      <c r="E74" s="38">
        <v>3.7671744324970127</v>
      </c>
      <c r="F74" s="38">
        <v>3.7866283397299663</v>
      </c>
      <c r="G74" s="38">
        <v>3.7751339190746553</v>
      </c>
      <c r="H74" s="38">
        <v>3.8058338590062131</v>
      </c>
      <c r="I74" s="38">
        <v>3.4348864994026278</v>
      </c>
      <c r="J74" s="38">
        <v>3.1828703703703707</v>
      </c>
      <c r="K74" s="38">
        <v>2.8375149342891275</v>
      </c>
      <c r="L74" s="38">
        <v>2.6881720430107525</v>
      </c>
      <c r="M74" s="38">
        <v>2.5192901234567899</v>
      </c>
    </row>
    <row r="75" spans="1:13" x14ac:dyDescent="0.2">
      <c r="A75" s="21">
        <v>1992</v>
      </c>
      <c r="B75" s="38">
        <v>2.1654719235364395</v>
      </c>
      <c r="C75" s="38">
        <v>2.1748733572281957</v>
      </c>
      <c r="D75" s="38">
        <v>5.3211621744325015</v>
      </c>
      <c r="E75" s="38">
        <v>4.5878497376344125</v>
      </c>
      <c r="F75" s="38">
        <v>4.0439762678951618</v>
      </c>
      <c r="G75" s="38">
        <v>4.0958649899878479</v>
      </c>
      <c r="H75" s="38">
        <v>4.1716213899900865</v>
      </c>
      <c r="I75" s="38">
        <v>4.1149992663697743</v>
      </c>
      <c r="J75" s="38">
        <v>4.0607887819754369</v>
      </c>
      <c r="K75" s="38">
        <v>3.9090501792114698</v>
      </c>
      <c r="L75" s="38">
        <v>3.5991636798088411</v>
      </c>
      <c r="M75" s="38">
        <v>3.3371913580246915</v>
      </c>
    </row>
    <row r="76" spans="1:13" x14ac:dyDescent="0.2">
      <c r="A76" s="21">
        <v>1993</v>
      </c>
      <c r="B76" s="38">
        <v>2.9420549581839901</v>
      </c>
      <c r="C76" s="38">
        <v>3.7921911589008364</v>
      </c>
      <c r="D76" s="38">
        <v>3.9853852329749104</v>
      </c>
      <c r="E76" s="38">
        <v>4.0765910900836326</v>
      </c>
      <c r="F76" s="38">
        <v>4.2227372772073899</v>
      </c>
      <c r="G76" s="38">
        <v>4.1970403763856377</v>
      </c>
      <c r="H76" s="38">
        <v>4.2379281759060783</v>
      </c>
      <c r="I76" s="38">
        <v>4.1776494001243147</v>
      </c>
      <c r="J76" s="38">
        <v>4.1153673986314887</v>
      </c>
      <c r="K76" s="38">
        <v>3.696236559139785</v>
      </c>
      <c r="L76" s="38">
        <v>3.3714157706093184</v>
      </c>
      <c r="M76" s="38">
        <v>3.125</v>
      </c>
    </row>
    <row r="77" spans="1:13" x14ac:dyDescent="0.2">
      <c r="A77" s="21">
        <v>1994</v>
      </c>
      <c r="B77" s="38">
        <v>3.151200716845878</v>
      </c>
      <c r="C77" s="38">
        <v>3.1947412982875347</v>
      </c>
      <c r="D77" s="38">
        <v>3.2894488586220629</v>
      </c>
      <c r="E77" s="38">
        <v>3.683856567359618</v>
      </c>
      <c r="F77" s="38">
        <v>4.337289460647936</v>
      </c>
      <c r="G77" s="38">
        <v>4.3825172867535844</v>
      </c>
      <c r="H77" s="38">
        <v>4.5620385785570372</v>
      </c>
      <c r="I77" s="38">
        <v>4.5961030330252699</v>
      </c>
      <c r="J77" s="38">
        <v>4.5595054270367958</v>
      </c>
      <c r="K77" s="38">
        <v>4.4246686189557227</v>
      </c>
      <c r="L77" s="38">
        <v>4.3234767025089607</v>
      </c>
      <c r="M77" s="38">
        <v>3.8387345679012341</v>
      </c>
    </row>
    <row r="78" spans="1:13" x14ac:dyDescent="0.2">
      <c r="A78" s="21">
        <v>1995</v>
      </c>
      <c r="B78" s="38">
        <v>3.3303464755077656</v>
      </c>
      <c r="C78" s="38">
        <v>3.9778809239346868</v>
      </c>
      <c r="D78" s="38">
        <v>4.5910570051772197</v>
      </c>
      <c r="E78" s="38">
        <v>13.408549730943854</v>
      </c>
      <c r="F78" s="38">
        <v>56.91553832607292</v>
      </c>
      <c r="G78" s="38">
        <v>38.412831109858985</v>
      </c>
      <c r="H78" s="38">
        <v>15.204475308641975</v>
      </c>
      <c r="I78" s="38">
        <v>13.321385902031063</v>
      </c>
      <c r="J78" s="38">
        <v>12.627314814814813</v>
      </c>
      <c r="K78" s="38">
        <v>10.827359617682196</v>
      </c>
      <c r="L78" s="38">
        <v>10.192652329749103</v>
      </c>
      <c r="M78" s="38">
        <v>9.0663580246913575</v>
      </c>
    </row>
    <row r="79" spans="1:13" x14ac:dyDescent="0.2">
      <c r="A79" s="21">
        <v>1996</v>
      </c>
      <c r="B79" s="38">
        <v>7.6986260454002391</v>
      </c>
      <c r="C79" s="38">
        <v>7.8209988052568695</v>
      </c>
      <c r="D79" s="38">
        <v>7.9116821505376347</v>
      </c>
      <c r="E79" s="38">
        <v>12.673333144086023</v>
      </c>
      <c r="F79" s="38">
        <v>13.254794157566195</v>
      </c>
      <c r="G79" s="38">
        <v>16.43725493247161</v>
      </c>
      <c r="H79" s="38">
        <v>15.08978424931054</v>
      </c>
      <c r="I79" s="38">
        <v>12.358124253285544</v>
      </c>
      <c r="J79" s="38">
        <v>9.4020061728395081</v>
      </c>
      <c r="K79" s="38">
        <v>7.3700716845878116</v>
      </c>
      <c r="L79" s="38">
        <v>6.2724014336917557</v>
      </c>
      <c r="M79" s="38">
        <v>6.2841831939466344</v>
      </c>
    </row>
    <row r="80" spans="1:13" x14ac:dyDescent="0.2">
      <c r="A80" s="21">
        <v>1997</v>
      </c>
      <c r="B80" s="38">
        <v>6.3118306013540417</v>
      </c>
      <c r="C80" s="38">
        <v>6.4947062422939066</v>
      </c>
      <c r="D80" s="38">
        <v>6.4527351969032258</v>
      </c>
      <c r="E80" s="38">
        <v>7.8894883935671203</v>
      </c>
      <c r="F80" s="38">
        <v>7.8933773028609648</v>
      </c>
      <c r="G80" s="38">
        <v>7.2313598707416631</v>
      </c>
      <c r="H80" s="38">
        <v>6.5740740740740744</v>
      </c>
      <c r="I80" s="38">
        <v>5.5032855436081238</v>
      </c>
      <c r="J80" s="38">
        <v>4.791666666666667</v>
      </c>
      <c r="K80" s="38">
        <v>4.4802867383512543</v>
      </c>
      <c r="L80" s="38">
        <v>4.3832138590203105</v>
      </c>
      <c r="M80" s="38">
        <v>4.182098765432098</v>
      </c>
    </row>
    <row r="81" spans="1:13" x14ac:dyDescent="0.2">
      <c r="A81" s="21">
        <v>1998</v>
      </c>
      <c r="B81" s="38">
        <v>4.2262118677817595</v>
      </c>
      <c r="C81" s="38">
        <v>4.4654911509358817</v>
      </c>
      <c r="D81" s="38">
        <v>8.5306096570290748</v>
      </c>
      <c r="E81" s="38">
        <v>11.654337481022701</v>
      </c>
      <c r="F81" s="38">
        <v>23.805176595308822</v>
      </c>
      <c r="G81" s="38">
        <v>18.68980536533202</v>
      </c>
      <c r="H81" s="38">
        <v>15.070648037218145</v>
      </c>
      <c r="I81" s="38">
        <v>12.395459976105139</v>
      </c>
      <c r="J81" s="38">
        <v>10.096450617283951</v>
      </c>
      <c r="K81" s="38">
        <v>8.4789426523297493</v>
      </c>
      <c r="L81" s="38">
        <v>7.6090203106332135</v>
      </c>
      <c r="M81" s="38">
        <v>6.4969135802469129</v>
      </c>
    </row>
    <row r="82" spans="1:13" x14ac:dyDescent="0.2">
      <c r="A82" s="21">
        <v>1999</v>
      </c>
      <c r="B82" s="38">
        <v>5.443548387096774</v>
      </c>
      <c r="C82" s="38">
        <v>6.4001827956989255</v>
      </c>
      <c r="D82" s="38">
        <v>6.8706264994026292</v>
      </c>
      <c r="E82" s="38">
        <v>20.488161057108726</v>
      </c>
      <c r="F82" s="38">
        <v>212.76629106802329</v>
      </c>
      <c r="G82" s="38">
        <v>182.23618372066824</v>
      </c>
      <c r="H82" s="38">
        <v>112.61354043396815</v>
      </c>
      <c r="I82" s="38">
        <v>19.899940262843486</v>
      </c>
      <c r="J82" s="38">
        <v>14.695216049382717</v>
      </c>
      <c r="K82" s="38">
        <v>12.98536439665472</v>
      </c>
      <c r="L82" s="38">
        <v>10.894563918757466</v>
      </c>
      <c r="M82" s="38">
        <v>9.6527777777777768</v>
      </c>
    </row>
    <row r="83" spans="1:13" x14ac:dyDescent="0.2">
      <c r="A83" s="21">
        <v>2000</v>
      </c>
      <c r="B83" s="38">
        <v>9.0203106332138585</v>
      </c>
      <c r="C83" s="38">
        <v>9.217757865392274</v>
      </c>
      <c r="D83" s="38">
        <v>9.3302761449621663</v>
      </c>
      <c r="E83" s="38">
        <v>9.1839886356033453</v>
      </c>
      <c r="F83" s="38">
        <v>15.45328851437646</v>
      </c>
      <c r="G83" s="38">
        <v>13.464332389582587</v>
      </c>
      <c r="H83" s="38">
        <v>11.944386732390363</v>
      </c>
      <c r="I83" s="38">
        <v>10.674283154121863</v>
      </c>
      <c r="J83" s="38">
        <v>9.2939814814814827</v>
      </c>
      <c r="K83" s="38">
        <v>7.7359617682198314</v>
      </c>
      <c r="L83" s="38">
        <v>6.750298685782556</v>
      </c>
      <c r="M83" s="38">
        <v>6.0995370370370372</v>
      </c>
    </row>
    <row r="84" spans="1:13" x14ac:dyDescent="0.2">
      <c r="A84" s="21">
        <v>2001</v>
      </c>
      <c r="B84" s="38">
        <v>5.9326463560334526</v>
      </c>
      <c r="C84" s="38">
        <v>11.207450019912386</v>
      </c>
      <c r="D84" s="38">
        <v>11.957799171644766</v>
      </c>
      <c r="E84" s="38">
        <v>10.041512294384709</v>
      </c>
      <c r="F84" s="38">
        <v>9.5314993322400081</v>
      </c>
      <c r="G84" s="38">
        <v>8.5125448028673834</v>
      </c>
      <c r="H84" s="38">
        <v>7.4729938271604937</v>
      </c>
      <c r="I84" s="38">
        <v>6.4180107526881711</v>
      </c>
      <c r="J84" s="38">
        <v>5.9606481481481479</v>
      </c>
      <c r="K84" s="38">
        <v>5.2867383512544803</v>
      </c>
      <c r="L84" s="38">
        <v>4.7565710872162494</v>
      </c>
      <c r="M84" s="38">
        <v>4.4868827160493829</v>
      </c>
    </row>
    <row r="85" spans="1:13" x14ac:dyDescent="0.2">
      <c r="A85" s="21">
        <v>2002</v>
      </c>
      <c r="B85" s="38">
        <v>4.2861409796893666</v>
      </c>
      <c r="C85" s="38">
        <v>3.9699074074074066</v>
      </c>
      <c r="D85" s="38">
        <v>3.7037037037037037</v>
      </c>
      <c r="E85" s="38">
        <v>3.7586738351254478</v>
      </c>
      <c r="F85" s="38">
        <v>3.9446756727038199</v>
      </c>
      <c r="G85" s="38">
        <v>3.9588358656389762</v>
      </c>
      <c r="H85" s="38">
        <v>3.9506946970428873</v>
      </c>
      <c r="I85" s="38">
        <v>3.8269115890083629</v>
      </c>
      <c r="J85" s="38">
        <v>3.7191358024691357</v>
      </c>
      <c r="K85" s="38">
        <v>3.5394265232974909</v>
      </c>
      <c r="L85" s="38">
        <v>3.1772700119474311</v>
      </c>
      <c r="M85" s="38">
        <v>2.9861111111111112</v>
      </c>
    </row>
    <row r="86" spans="1:13" x14ac:dyDescent="0.2">
      <c r="A86" s="21">
        <v>2003</v>
      </c>
      <c r="B86" s="38">
        <v>2.990837514934289</v>
      </c>
      <c r="C86" s="38">
        <v>3.0552466268418956</v>
      </c>
      <c r="D86" s="38">
        <v>3.1076480720031858</v>
      </c>
      <c r="E86" s="38">
        <v>3.3126432243918762</v>
      </c>
      <c r="F86" s="38">
        <v>7.5682178181025783</v>
      </c>
      <c r="G86" s="38">
        <v>15.686619776443493</v>
      </c>
      <c r="H86" s="38">
        <v>12.273746781482927</v>
      </c>
      <c r="I86" s="38">
        <v>9.3902023263924672</v>
      </c>
      <c r="J86" s="38">
        <v>8.8117283950617278</v>
      </c>
      <c r="K86" s="38">
        <v>6.9705794504181613</v>
      </c>
      <c r="L86" s="38">
        <v>6.0409199522102748</v>
      </c>
      <c r="M86" s="38">
        <v>5.4436728395061724</v>
      </c>
    </row>
    <row r="87" spans="1:13" x14ac:dyDescent="0.2">
      <c r="A87" s="21">
        <v>2004</v>
      </c>
      <c r="B87" s="38">
        <v>4.838709677419355</v>
      </c>
      <c r="C87" s="38">
        <v>4.8407303863002786</v>
      </c>
      <c r="D87" s="38">
        <v>5.137185201115094</v>
      </c>
      <c r="E87" s="38">
        <v>5.7194397285543612</v>
      </c>
      <c r="F87" s="38">
        <v>5.6748767279659127</v>
      </c>
      <c r="G87" s="38">
        <v>5.4662503586918536</v>
      </c>
      <c r="H87" s="38">
        <v>5.6148544263832081</v>
      </c>
      <c r="I87" s="38">
        <v>5.5911642716297516</v>
      </c>
      <c r="J87" s="38">
        <v>5.5101716235045055</v>
      </c>
      <c r="K87" s="38">
        <v>4.6221624850657106</v>
      </c>
      <c r="L87" s="38">
        <v>4.0098566308243724</v>
      </c>
      <c r="M87" s="38">
        <v>3.5378086419753085</v>
      </c>
    </row>
    <row r="88" spans="1:13" x14ac:dyDescent="0.2">
      <c r="A88" s="21">
        <v>2005</v>
      </c>
      <c r="B88" s="38">
        <v>2.7591099163679802</v>
      </c>
      <c r="C88" s="38">
        <v>2.8556415770609314</v>
      </c>
      <c r="D88" s="38">
        <v>3.0966913022700115</v>
      </c>
      <c r="E88" s="38">
        <v>10.963606206929512</v>
      </c>
      <c r="F88" s="38">
        <v>16.565421280291986</v>
      </c>
      <c r="G88" s="38">
        <v>17.094906331153666</v>
      </c>
      <c r="H88" s="38">
        <v>13.55009255500828</v>
      </c>
      <c r="I88" s="38">
        <v>10.39799880525687</v>
      </c>
      <c r="J88" s="38">
        <v>8.1095679012345663</v>
      </c>
      <c r="K88" s="38">
        <v>6.3358721624850647</v>
      </c>
      <c r="L88" s="38">
        <v>5.3016726403823178</v>
      </c>
      <c r="M88" s="38">
        <v>4.6412037037037033</v>
      </c>
    </row>
    <row r="89" spans="1:13" x14ac:dyDescent="0.2">
      <c r="A89" s="21">
        <v>2006</v>
      </c>
      <c r="B89" s="38">
        <v>3.7335722819593791</v>
      </c>
      <c r="C89" s="38">
        <v>4.319783353245719</v>
      </c>
      <c r="D89" s="38">
        <v>4.855097953006771</v>
      </c>
      <c r="E89" s="38">
        <v>4.866981251135007</v>
      </c>
      <c r="F89" s="38">
        <v>4.8653805263748122</v>
      </c>
      <c r="G89" s="38">
        <v>4.7174054338868681</v>
      </c>
      <c r="H89" s="38">
        <v>4.8114105307488373</v>
      </c>
      <c r="I89" s="38">
        <v>4.8096697606538896</v>
      </c>
      <c r="J89" s="38">
        <v>4.7373235914941612</v>
      </c>
      <c r="K89" s="38">
        <v>4.372013142174433</v>
      </c>
      <c r="L89" s="38">
        <v>4.1554659498207878</v>
      </c>
      <c r="M89" s="38">
        <v>4.1893898845081639</v>
      </c>
    </row>
    <row r="90" spans="1:13" x14ac:dyDescent="0.2">
      <c r="A90" s="21">
        <v>2007</v>
      </c>
      <c r="B90" s="38">
        <v>4.3458344006371963</v>
      </c>
      <c r="C90" s="38">
        <v>4.9438879222620464</v>
      </c>
      <c r="D90" s="38">
        <v>6.3886710353994438</v>
      </c>
      <c r="E90" s="38">
        <v>6.7931660099930244</v>
      </c>
      <c r="F90" s="38">
        <v>6.8347094766972667</v>
      </c>
      <c r="G90" s="38">
        <v>6.6000839569774481</v>
      </c>
      <c r="H90" s="38">
        <v>6.4526620403550607</v>
      </c>
      <c r="I90" s="38">
        <v>6.2964816837906392</v>
      </c>
      <c r="J90" s="38">
        <v>5.6828703703703702</v>
      </c>
      <c r="K90" s="38">
        <v>4.6146953405017914</v>
      </c>
      <c r="L90" s="38">
        <v>4.1928016726403818</v>
      </c>
      <c r="M90" s="38">
        <v>3.8773148148148149</v>
      </c>
    </row>
    <row r="91" spans="1:13" x14ac:dyDescent="0.2">
      <c r="A91" s="21">
        <v>2008</v>
      </c>
      <c r="B91" s="38">
        <v>3.711170848267622</v>
      </c>
      <c r="C91" s="38">
        <v>4.3185137395459972</v>
      </c>
      <c r="D91" s="38">
        <v>4.744493620071685</v>
      </c>
      <c r="E91" s="38">
        <v>5.3014343053763451</v>
      </c>
      <c r="F91" s="38">
        <v>8.3430387151259566</v>
      </c>
      <c r="G91" s="38">
        <v>7.617738096728889</v>
      </c>
      <c r="H91" s="38">
        <v>6.758861308821503</v>
      </c>
      <c r="I91" s="38">
        <v>6.555929795536743</v>
      </c>
      <c r="J91" s="38">
        <v>6.5222688681517527</v>
      </c>
      <c r="K91" s="38">
        <v>6.3545400238948622</v>
      </c>
      <c r="L91" s="38">
        <v>5.3240740740740735</v>
      </c>
      <c r="M91" s="38">
        <v>4.502314814814814</v>
      </c>
    </row>
    <row r="92" spans="1:13" x14ac:dyDescent="0.2">
      <c r="A92" s="21">
        <v>2009</v>
      </c>
      <c r="B92" s="38">
        <v>4.1255973715651137</v>
      </c>
      <c r="C92" s="38">
        <v>5.8162114695340499</v>
      </c>
      <c r="D92" s="39">
        <v>5.7073993309438471</v>
      </c>
      <c r="E92" s="38">
        <v>6.1939480410991639</v>
      </c>
      <c r="F92" s="38">
        <v>6.4555720249118957</v>
      </c>
      <c r="G92" s="38">
        <v>6.2713162197551764</v>
      </c>
      <c r="H92" s="38">
        <v>10.256274801550397</v>
      </c>
      <c r="I92" s="38">
        <v>9.6149557091299584</v>
      </c>
      <c r="J92" s="38">
        <v>8.1023037173239008</v>
      </c>
      <c r="K92" s="38">
        <v>7.3364695340501775</v>
      </c>
      <c r="L92" s="38">
        <v>6.1491935483870961</v>
      </c>
      <c r="M92" s="38">
        <v>5.1311728395061724</v>
      </c>
    </row>
    <row r="93" spans="1:13" x14ac:dyDescent="0.2">
      <c r="A93" s="21">
        <v>2010</v>
      </c>
      <c r="B93" s="38">
        <v>4.3869474313022696</v>
      </c>
      <c r="C93" s="38">
        <v>4.7176244524093978</v>
      </c>
      <c r="D93" s="38">
        <v>8.5720576662684209</v>
      </c>
      <c r="E93" s="38">
        <v>22.852664009557955</v>
      </c>
      <c r="F93" s="38">
        <v>19.718652711437613</v>
      </c>
      <c r="G93" s="38">
        <v>11.689814814814815</v>
      </c>
      <c r="H93" s="38">
        <v>12.69367901234568</v>
      </c>
      <c r="I93" s="38">
        <v>12.467036790123457</v>
      </c>
      <c r="J93" s="38">
        <v>10.23533950617284</v>
      </c>
      <c r="K93" s="38">
        <v>7.6948924731182791</v>
      </c>
      <c r="L93" s="38">
        <v>6.4926821983273602</v>
      </c>
      <c r="M93" s="38">
        <v>5.6944444444444446</v>
      </c>
    </row>
    <row r="94" spans="1:13" x14ac:dyDescent="0.2">
      <c r="A94" s="22" t="s">
        <v>30</v>
      </c>
      <c r="B94" s="39">
        <f>AVERAGE(B3:B93)</f>
        <v>5.0171176332070306</v>
      </c>
      <c r="C94" s="39">
        <f t="shared" ref="C94:M94" si="0">AVERAGE(C3:C93)</f>
        <v>5.3688436219238502</v>
      </c>
      <c r="D94" s="39">
        <f t="shared" si="0"/>
        <v>6.4785121461520641</v>
      </c>
      <c r="E94" s="39">
        <f t="shared" si="0"/>
        <v>10.067110567820258</v>
      </c>
      <c r="F94" s="39">
        <f t="shared" si="0"/>
        <v>15.718786140820649</v>
      </c>
      <c r="G94" s="39">
        <f t="shared" si="0"/>
        <v>14.719510582097342</v>
      </c>
      <c r="H94" s="39">
        <f t="shared" si="0"/>
        <v>11.684870235211703</v>
      </c>
      <c r="I94" s="39">
        <f t="shared" si="0"/>
        <v>8.5613510260753607</v>
      </c>
      <c r="J94" s="39">
        <f t="shared" si="0"/>
        <v>7.6245973147922239</v>
      </c>
      <c r="K94" s="39">
        <f t="shared" si="0"/>
        <v>6.5508703113502929</v>
      </c>
      <c r="L94" s="39">
        <f t="shared" si="0"/>
        <v>5.8235810097970058</v>
      </c>
      <c r="M94" s="39">
        <f t="shared" si="0"/>
        <v>5.3834283770654228</v>
      </c>
    </row>
    <row r="95" spans="1:13" x14ac:dyDescent="0.2">
      <c r="A95" s="22" t="s">
        <v>26</v>
      </c>
      <c r="B95" s="39">
        <f>MEDIAN(B82:B93)</f>
        <v>4.315987690163281</v>
      </c>
      <c r="C95" s="39">
        <f t="shared" ref="C95:M95" si="1">MEDIAN(C82:C93)</f>
        <v>4.7791774193548378</v>
      </c>
      <c r="D95" s="39">
        <f t="shared" si="1"/>
        <v>5.422292266029471</v>
      </c>
      <c r="E95" s="39">
        <f t="shared" si="1"/>
        <v>6.4935570255460942</v>
      </c>
      <c r="F95" s="39">
        <f t="shared" si="1"/>
        <v>7.9556282666142675</v>
      </c>
      <c r="G95" s="39">
        <f t="shared" si="1"/>
        <v>8.0651414497981371</v>
      </c>
      <c r="H95" s="39">
        <f t="shared" si="1"/>
        <v>8.8646343143554454</v>
      </c>
      <c r="I95" s="39">
        <f t="shared" si="1"/>
        <v>7.9730660609646051</v>
      </c>
      <c r="J95" s="39">
        <f t="shared" si="1"/>
        <v>7.3122862927378272</v>
      </c>
      <c r="K95" s="39">
        <f t="shared" si="1"/>
        <v>6.3452060931899634</v>
      </c>
      <c r="L95" s="39">
        <f t="shared" si="1"/>
        <v>5.3128733572281952</v>
      </c>
      <c r="M95" s="39">
        <f t="shared" si="1"/>
        <v>4.5717592592592586</v>
      </c>
    </row>
    <row r="96" spans="1:13" s="22" customFormat="1" x14ac:dyDescent="0.2">
      <c r="A96" s="22" t="s">
        <v>18</v>
      </c>
      <c r="B96" s="39">
        <f>MIN(B3:B93)</f>
        <v>2.1654719235364395</v>
      </c>
      <c r="C96" s="39">
        <f t="shared" ref="C96:M96" si="2">MIN(C3:C93)</f>
        <v>2.1748733572281957</v>
      </c>
      <c r="D96" s="39">
        <f t="shared" si="2"/>
        <v>2.9084528076463556</v>
      </c>
      <c r="E96" s="39">
        <f t="shared" si="2"/>
        <v>3.3126432243918762</v>
      </c>
      <c r="F96" s="39">
        <f t="shared" si="2"/>
        <v>3.7866283397299663</v>
      </c>
      <c r="G96" s="39">
        <f t="shared" si="2"/>
        <v>3.7751339190746553</v>
      </c>
      <c r="H96" s="39">
        <f t="shared" si="2"/>
        <v>3.8058338590062131</v>
      </c>
      <c r="I96" s="39">
        <f t="shared" si="2"/>
        <v>3.4348864994026278</v>
      </c>
      <c r="J96" s="39">
        <f t="shared" si="2"/>
        <v>3.1828703703703707</v>
      </c>
      <c r="K96" s="39">
        <f t="shared" si="2"/>
        <v>2.8375149342891275</v>
      </c>
      <c r="L96" s="39">
        <f t="shared" si="2"/>
        <v>2.6881720430107525</v>
      </c>
      <c r="M96" s="39">
        <f t="shared" si="2"/>
        <v>2.5192901234567899</v>
      </c>
    </row>
    <row r="97" spans="1:13" x14ac:dyDescent="0.2">
      <c r="A97" s="22" t="s">
        <v>19</v>
      </c>
      <c r="B97" s="39">
        <f>MAX(B3:B93)</f>
        <v>9.0203106332138585</v>
      </c>
      <c r="C97" s="39">
        <f t="shared" ref="C97:M97" si="3">MAX(C3:C93)</f>
        <v>11.207450019912386</v>
      </c>
      <c r="D97" s="39">
        <f t="shared" si="3"/>
        <v>20.906422796017523</v>
      </c>
      <c r="E97" s="39">
        <f t="shared" si="3"/>
        <v>98.983275911034639</v>
      </c>
      <c r="F97" s="39">
        <f t="shared" si="3"/>
        <v>212.76629106802329</v>
      </c>
      <c r="G97" s="39">
        <f t="shared" si="3"/>
        <v>182.23618372066824</v>
      </c>
      <c r="H97" s="39">
        <f t="shared" si="3"/>
        <v>112.61354043396815</v>
      </c>
      <c r="I97" s="39">
        <f t="shared" si="3"/>
        <v>19.899940262843486</v>
      </c>
      <c r="J97" s="39">
        <f t="shared" si="3"/>
        <v>14.695216049382717</v>
      </c>
      <c r="K97" s="39">
        <f t="shared" si="3"/>
        <v>12.98536439665472</v>
      </c>
      <c r="L97" s="39">
        <f t="shared" si="3"/>
        <v>10.894563918757466</v>
      </c>
      <c r="M97" s="39">
        <f t="shared" si="3"/>
        <v>9.6527777777777768</v>
      </c>
    </row>
    <row r="98" spans="1:13" x14ac:dyDescent="0.2">
      <c r="A98" s="22" t="s">
        <v>20</v>
      </c>
      <c r="B98" s="6" t="s">
        <v>5</v>
      </c>
      <c r="C98" s="6" t="s">
        <v>6</v>
      </c>
      <c r="D98" s="6" t="s">
        <v>7</v>
      </c>
      <c r="E98" s="6" t="s">
        <v>8</v>
      </c>
      <c r="F98" s="6" t="s">
        <v>9</v>
      </c>
      <c r="G98" s="6" t="s">
        <v>10</v>
      </c>
      <c r="H98" s="6" t="s">
        <v>11</v>
      </c>
      <c r="I98" s="6" t="s">
        <v>12</v>
      </c>
      <c r="J98" s="6" t="s">
        <v>13</v>
      </c>
      <c r="K98" s="6" t="s">
        <v>14</v>
      </c>
      <c r="L98" s="6" t="s">
        <v>15</v>
      </c>
      <c r="M98" s="6" t="s">
        <v>16</v>
      </c>
    </row>
    <row r="99" spans="1:13" x14ac:dyDescent="0.2">
      <c r="A99" s="23">
        <v>0.1</v>
      </c>
      <c r="B99" s="40">
        <f>PERCENTILE(B$3:B$93,0.999)</f>
        <v>8.9803240740740726</v>
      </c>
      <c r="C99" s="40">
        <f t="shared" ref="C99:M99" si="4">PERCENTILE(C$3:C$93,0.999)</f>
        <v>11.179987761847869</v>
      </c>
      <c r="D99" s="40">
        <f t="shared" si="4"/>
        <v>20.715011357279167</v>
      </c>
      <c r="E99" s="40">
        <f t="shared" si="4"/>
        <v>93.708405098310138</v>
      </c>
      <c r="F99" s="40">
        <f t="shared" si="4"/>
        <v>200.14017337811816</v>
      </c>
      <c r="G99" s="40">
        <f t="shared" si="4"/>
        <v>171.92765954310261</v>
      </c>
      <c r="H99" s="40">
        <f t="shared" si="4"/>
        <v>107.0277990873046</v>
      </c>
      <c r="I99" s="40">
        <f t="shared" si="4"/>
        <v>19.856929510155314</v>
      </c>
      <c r="J99" s="40">
        <f t="shared" si="4"/>
        <v>14.666049382716048</v>
      </c>
      <c r="K99" s="40">
        <f t="shared" si="4"/>
        <v>12.850955794504177</v>
      </c>
      <c r="L99" s="40">
        <f t="shared" si="4"/>
        <v>10.831391875746711</v>
      </c>
      <c r="M99" s="40">
        <f t="shared" si="4"/>
        <v>9.6010416666666636</v>
      </c>
    </row>
    <row r="100" spans="1:13" x14ac:dyDescent="0.2">
      <c r="A100" s="23">
        <v>1</v>
      </c>
      <c r="B100" s="40">
        <f>PERCENTILE(B$3:B$93,0.99)</f>
        <v>8.6204450418160068</v>
      </c>
      <c r="C100" s="40">
        <f t="shared" ref="C100:M100" si="5">PERCENTILE(C$3:C$93,0.99)</f>
        <v>10.932827439267221</v>
      </c>
      <c r="D100" s="40">
        <f t="shared" si="5"/>
        <v>18.992308408634006</v>
      </c>
      <c r="E100" s="40">
        <f t="shared" si="5"/>
        <v>46.23456778379132</v>
      </c>
      <c r="F100" s="40">
        <f t="shared" si="5"/>
        <v>86.505114168975851</v>
      </c>
      <c r="G100" s="40">
        <f t="shared" si="5"/>
        <v>79.150941945015163</v>
      </c>
      <c r="H100" s="40">
        <f t="shared" si="5"/>
        <v>56.756126967334325</v>
      </c>
      <c r="I100" s="40">
        <f t="shared" si="5"/>
        <v>19.469832735961766</v>
      </c>
      <c r="J100" s="40">
        <f t="shared" si="5"/>
        <v>14.403549382716047</v>
      </c>
      <c r="K100" s="40">
        <f t="shared" si="5"/>
        <v>11.641278375149335</v>
      </c>
      <c r="L100" s="40">
        <f t="shared" si="5"/>
        <v>10.262843488649935</v>
      </c>
      <c r="M100" s="40">
        <f t="shared" si="5"/>
        <v>9.1354166666666643</v>
      </c>
    </row>
    <row r="101" spans="1:13" x14ac:dyDescent="0.2">
      <c r="A101" s="23">
        <v>5</v>
      </c>
      <c r="B101" s="40">
        <f>PERCENTILE(B$3:B$93,0.95)</f>
        <v>7.7266278375149344</v>
      </c>
      <c r="C101" s="40">
        <f t="shared" ref="C101:M101" si="6">PERCENTILE(C$3:C$93,0.95)</f>
        <v>7.9231425726802058</v>
      </c>
      <c r="D101" s="40">
        <f t="shared" si="6"/>
        <v>10.904210836320189</v>
      </c>
      <c r="E101" s="40">
        <f t="shared" si="6"/>
        <v>21.670412533333341</v>
      </c>
      <c r="F101" s="40">
        <f t="shared" si="6"/>
        <v>47.533728101216781</v>
      </c>
      <c r="G101" s="40">
        <f t="shared" si="6"/>
        <v>39.456788557436454</v>
      </c>
      <c r="H101" s="40">
        <f t="shared" si="6"/>
        <v>23.130348979949765</v>
      </c>
      <c r="I101" s="40">
        <f t="shared" si="6"/>
        <v>14.004629629629628</v>
      </c>
      <c r="J101" s="40">
        <f t="shared" si="6"/>
        <v>12.002314814814813</v>
      </c>
      <c r="K101" s="40">
        <f t="shared" si="6"/>
        <v>10.168384109916367</v>
      </c>
      <c r="L101" s="40">
        <f t="shared" si="6"/>
        <v>8.870967741935484</v>
      </c>
      <c r="M101" s="40">
        <f t="shared" si="6"/>
        <v>8.4625771604938276</v>
      </c>
    </row>
    <row r="102" spans="1:13" x14ac:dyDescent="0.2">
      <c r="A102" s="23">
        <v>10</v>
      </c>
      <c r="B102" s="40">
        <f>PERCENTILE(B$3:B$93,0.9)</f>
        <v>7.010350657108722</v>
      </c>
      <c r="C102" s="40">
        <f t="shared" ref="C102:M102" si="7">PERCENTILE(C$3:C$93,0.9)</f>
        <v>7.5090060979689373</v>
      </c>
      <c r="D102" s="40">
        <f t="shared" si="7"/>
        <v>8.5854034171565132</v>
      </c>
      <c r="E102" s="40">
        <f t="shared" si="7"/>
        <v>17.550706140979685</v>
      </c>
      <c r="F102" s="40">
        <f t="shared" si="7"/>
        <v>31.265946533447533</v>
      </c>
      <c r="G102" s="40">
        <f t="shared" si="7"/>
        <v>27.259843395402328</v>
      </c>
      <c r="H102" s="40">
        <f t="shared" si="7"/>
        <v>19.488243563267154</v>
      </c>
      <c r="I102" s="40">
        <f t="shared" si="7"/>
        <v>12.836021505376342</v>
      </c>
      <c r="J102" s="40">
        <f t="shared" si="7"/>
        <v>10.474537037037036</v>
      </c>
      <c r="K102" s="40">
        <f t="shared" si="7"/>
        <v>8.6917562724014346</v>
      </c>
      <c r="L102" s="40">
        <f t="shared" si="7"/>
        <v>7.7956989247311812</v>
      </c>
      <c r="M102" s="40">
        <f t="shared" si="7"/>
        <v>7.4266975308641978</v>
      </c>
    </row>
    <row r="103" spans="1:13" x14ac:dyDescent="0.2">
      <c r="A103" s="23">
        <v>15</v>
      </c>
      <c r="B103" s="40">
        <f>PERCENTILE(B$3:B$93,0.85)</f>
        <v>6.5318932696136995</v>
      </c>
      <c r="C103" s="40">
        <f t="shared" ref="C103:M103" si="8">PERCENTILE(C$3:C$93,0.85)</f>
        <v>6.8957127678215855</v>
      </c>
      <c r="D103" s="40">
        <f t="shared" si="8"/>
        <v>8.4377414894464344</v>
      </c>
      <c r="E103" s="40">
        <f t="shared" si="8"/>
        <v>13.506398306332144</v>
      </c>
      <c r="F103" s="40">
        <f t="shared" si="8"/>
        <v>23.557477713989385</v>
      </c>
      <c r="G103" s="40">
        <f t="shared" si="8"/>
        <v>23.232390580429644</v>
      </c>
      <c r="H103" s="40">
        <f t="shared" si="8"/>
        <v>16.217472907383865</v>
      </c>
      <c r="I103" s="40">
        <f t="shared" si="8"/>
        <v>12.483518395061727</v>
      </c>
      <c r="J103" s="40">
        <f t="shared" si="8"/>
        <v>10.206404320987653</v>
      </c>
      <c r="K103" s="40">
        <f t="shared" si="8"/>
        <v>8.3632019115890088</v>
      </c>
      <c r="L103" s="40">
        <f t="shared" si="8"/>
        <v>7.560483870967742</v>
      </c>
      <c r="M103" s="40">
        <f t="shared" si="8"/>
        <v>6.867283950617284</v>
      </c>
    </row>
    <row r="104" spans="1:13" x14ac:dyDescent="0.2">
      <c r="A104" s="23">
        <v>20</v>
      </c>
      <c r="B104" s="40">
        <f>PERCENTILE(B$3:B$93,0.8)</f>
        <v>6.3118306013540417</v>
      </c>
      <c r="C104" s="40">
        <f t="shared" ref="C104:M104" si="9">PERCENTILE(C$3:C$93,0.8)</f>
        <v>6.5114177618478699</v>
      </c>
      <c r="D104" s="40">
        <f t="shared" si="9"/>
        <v>7.9116821505376347</v>
      </c>
      <c r="E104" s="40">
        <f t="shared" si="9"/>
        <v>11.311672391875753</v>
      </c>
      <c r="F104" s="40">
        <f t="shared" si="9"/>
        <v>19.3148561975365</v>
      </c>
      <c r="G104" s="40">
        <f t="shared" si="9"/>
        <v>18.079708758649687</v>
      </c>
      <c r="H104" s="40">
        <f t="shared" si="9"/>
        <v>13.904320987654319</v>
      </c>
      <c r="I104" s="40">
        <f t="shared" si="9"/>
        <v>11.89516129032258</v>
      </c>
      <c r="J104" s="40">
        <f t="shared" si="9"/>
        <v>9.8919753086419746</v>
      </c>
      <c r="K104" s="40">
        <f t="shared" si="9"/>
        <v>8.1167861409796895</v>
      </c>
      <c r="L104" s="40">
        <f t="shared" si="9"/>
        <v>7.1460573476702507</v>
      </c>
      <c r="M104" s="40">
        <f t="shared" si="9"/>
        <v>6.5586419753086425</v>
      </c>
    </row>
    <row r="105" spans="1:13" x14ac:dyDescent="0.2">
      <c r="A105" s="23">
        <v>30</v>
      </c>
      <c r="B105" s="40">
        <f>PERCENTILE(B$3:B$93,0.7)</f>
        <v>5.8396985264834722</v>
      </c>
      <c r="C105" s="40">
        <f t="shared" ref="C105:M105" si="10">PERCENTILE(C$3:C$93,0.7)</f>
        <v>5.9785153484667468</v>
      </c>
      <c r="D105" s="40">
        <f t="shared" si="10"/>
        <v>6.907425862206293</v>
      </c>
      <c r="E105" s="40">
        <f t="shared" si="10"/>
        <v>9.6883893390680988</v>
      </c>
      <c r="F105" s="40">
        <f t="shared" si="10"/>
        <v>11.190726925568567</v>
      </c>
      <c r="G105" s="40">
        <f t="shared" si="10"/>
        <v>13.608870967741934</v>
      </c>
      <c r="H105" s="40">
        <f t="shared" si="10"/>
        <v>12.182285308095041</v>
      </c>
      <c r="I105" s="40">
        <f t="shared" si="10"/>
        <v>9.6149557091299584</v>
      </c>
      <c r="J105" s="40">
        <f t="shared" si="10"/>
        <v>8.8117283950617278</v>
      </c>
      <c r="K105" s="40">
        <f t="shared" si="10"/>
        <v>7.4068553426585719</v>
      </c>
      <c r="L105" s="40">
        <f t="shared" si="10"/>
        <v>6.4926821983273593</v>
      </c>
      <c r="M105" s="40">
        <f t="shared" si="10"/>
        <v>6.1304012345679011</v>
      </c>
    </row>
    <row r="106" spans="1:13" x14ac:dyDescent="0.2">
      <c r="A106" s="23">
        <v>40</v>
      </c>
      <c r="B106" s="40">
        <f>PERCENTILE(B$3:B$93,0.6)</f>
        <v>5.2382019115890079</v>
      </c>
      <c r="C106" s="40">
        <f t="shared" ref="C106:M106" si="11">PERCENTILE(C$3:C$93,0.6)</f>
        <v>5.5478327359617676</v>
      </c>
      <c r="D106" s="40">
        <f t="shared" si="11"/>
        <v>6.4218418558343293</v>
      </c>
      <c r="E106" s="40">
        <f t="shared" si="11"/>
        <v>7.8894883935671203</v>
      </c>
      <c r="F106" s="40">
        <f t="shared" si="11"/>
        <v>9.3783306207751167</v>
      </c>
      <c r="G106" s="40">
        <f t="shared" si="11"/>
        <v>9.6862396063820526</v>
      </c>
      <c r="H106" s="40">
        <f t="shared" si="11"/>
        <v>10.011132709838357</v>
      </c>
      <c r="I106" s="40">
        <f t="shared" si="11"/>
        <v>8.7850955794504184</v>
      </c>
      <c r="J106" s="40">
        <f t="shared" si="11"/>
        <v>7.847765007385461</v>
      </c>
      <c r="K106" s="40">
        <f t="shared" si="11"/>
        <v>6.9078326306519431</v>
      </c>
      <c r="L106" s="40">
        <f t="shared" si="11"/>
        <v>6.0334528076463565</v>
      </c>
      <c r="M106" s="40">
        <f t="shared" si="11"/>
        <v>5.6157128634010363</v>
      </c>
    </row>
    <row r="107" spans="1:13" x14ac:dyDescent="0.2">
      <c r="A107" s="23">
        <v>50</v>
      </c>
      <c r="B107" s="40">
        <f>PERCENTILE(B$3:B$93,0.5)</f>
        <v>4.8275089605734767</v>
      </c>
      <c r="C107" s="40">
        <f t="shared" ref="C107:M107" si="12">PERCENTILE(C$3:C$93,0.5)</f>
        <v>5.0578703703703702</v>
      </c>
      <c r="D107" s="40">
        <f t="shared" si="12"/>
        <v>5.9472115412186382</v>
      </c>
      <c r="E107" s="40">
        <f t="shared" si="12"/>
        <v>7.1203163998661907</v>
      </c>
      <c r="F107" s="40">
        <f t="shared" si="12"/>
        <v>7.8589947778771645</v>
      </c>
      <c r="G107" s="40">
        <f t="shared" si="12"/>
        <v>8.2434548321365479</v>
      </c>
      <c r="H107" s="40">
        <f t="shared" si="12"/>
        <v>8.1649490688817643</v>
      </c>
      <c r="I107" s="40">
        <f t="shared" si="12"/>
        <v>7.8543043804464023</v>
      </c>
      <c r="J107" s="40">
        <f t="shared" si="12"/>
        <v>7.4382716049382713</v>
      </c>
      <c r="K107" s="40">
        <f t="shared" si="12"/>
        <v>6.4030764635603337</v>
      </c>
      <c r="L107" s="40">
        <f t="shared" si="12"/>
        <v>5.7011648745519716</v>
      </c>
      <c r="M107" s="40">
        <f t="shared" si="12"/>
        <v>5.1967592592592586</v>
      </c>
    </row>
    <row r="108" spans="1:13" x14ac:dyDescent="0.2">
      <c r="A108" s="23">
        <v>60</v>
      </c>
      <c r="B108" s="40">
        <f>PERCENTILE(B$3:B$93,0.4)</f>
        <v>4.3869474313022696</v>
      </c>
      <c r="C108" s="40">
        <f t="shared" ref="C108:M108" si="13">PERCENTILE(C$3:C$93,0.4)</f>
        <v>4.7176244524093978</v>
      </c>
      <c r="D108" s="40">
        <f t="shared" si="13"/>
        <v>5.5512084428514541</v>
      </c>
      <c r="E108" s="40">
        <f t="shared" si="13"/>
        <v>6.4724974910394266</v>
      </c>
      <c r="F108" s="40">
        <f t="shared" si="13"/>
        <v>6.8416011203163425</v>
      </c>
      <c r="G108" s="40">
        <f t="shared" si="13"/>
        <v>7.2313598707416631</v>
      </c>
      <c r="H108" s="40">
        <f t="shared" si="13"/>
        <v>7.4729938271604937</v>
      </c>
      <c r="I108" s="40">
        <f t="shared" si="13"/>
        <v>6.8950507765830347</v>
      </c>
      <c r="J108" s="40">
        <f t="shared" si="13"/>
        <v>6.6365969835210707</v>
      </c>
      <c r="K108" s="40">
        <f t="shared" si="13"/>
        <v>5.9177120669056142</v>
      </c>
      <c r="L108" s="40">
        <f t="shared" si="13"/>
        <v>5.2942054958183986</v>
      </c>
      <c r="M108" s="40">
        <f t="shared" si="13"/>
        <v>4.7299382716049383</v>
      </c>
    </row>
    <row r="109" spans="1:13" x14ac:dyDescent="0.2">
      <c r="A109" s="23">
        <v>70</v>
      </c>
      <c r="B109" s="40">
        <f>PERCENTILE(B$3:B$93,0.3)</f>
        <v>4.1442652329749103</v>
      </c>
      <c r="C109" s="40">
        <f t="shared" ref="C109:M109" si="14">PERCENTILE(C$3:C$93,0.3)</f>
        <v>4.319783353245719</v>
      </c>
      <c r="D109" s="40">
        <f t="shared" si="14"/>
        <v>4.855097953006771</v>
      </c>
      <c r="E109" s="40">
        <f t="shared" si="14"/>
        <v>5.8647933572281961</v>
      </c>
      <c r="F109" s="40">
        <f t="shared" si="14"/>
        <v>6.2352369345176726</v>
      </c>
      <c r="G109" s="40">
        <f t="shared" si="14"/>
        <v>6.3061650950258432</v>
      </c>
      <c r="H109" s="40">
        <f t="shared" si="14"/>
        <v>6.4842291925483231</v>
      </c>
      <c r="I109" s="40">
        <f t="shared" si="14"/>
        <v>6.2964816837906392</v>
      </c>
      <c r="J109" s="40">
        <f t="shared" si="14"/>
        <v>6.0930464123829999</v>
      </c>
      <c r="K109" s="40">
        <f t="shared" si="14"/>
        <v>5.3614097968936667</v>
      </c>
      <c r="L109" s="40">
        <f t="shared" si="14"/>
        <v>4.7565710872162494</v>
      </c>
      <c r="M109" s="40">
        <f t="shared" si="14"/>
        <v>4.3287037037037042</v>
      </c>
    </row>
    <row r="110" spans="1:13" x14ac:dyDescent="0.2">
      <c r="A110" s="23">
        <v>80</v>
      </c>
      <c r="B110" s="40">
        <f>PERCENTILE(B$3:B$93,0.2)</f>
        <v>3.6887694145758663</v>
      </c>
      <c r="C110" s="40">
        <f t="shared" ref="C110:M110" si="15">PERCENTILE(C$3:C$93,0.2)</f>
        <v>3.890290720828355</v>
      </c>
      <c r="D110" s="40">
        <f t="shared" si="15"/>
        <v>4.679775061728396</v>
      </c>
      <c r="E110" s="40">
        <f t="shared" si="15"/>
        <v>5.2683733180406218</v>
      </c>
      <c r="F110" s="40">
        <f t="shared" si="15"/>
        <v>5.8427788190808752</v>
      </c>
      <c r="G110" s="40">
        <f t="shared" si="15"/>
        <v>5.8184021869119604</v>
      </c>
      <c r="H110" s="40">
        <f t="shared" si="15"/>
        <v>5.8063271604938267</v>
      </c>
      <c r="I110" s="40">
        <f t="shared" si="15"/>
        <v>5.5911642716297516</v>
      </c>
      <c r="J110" s="40">
        <f t="shared" si="15"/>
        <v>5.5101716235045055</v>
      </c>
      <c r="K110" s="40">
        <f t="shared" si="15"/>
        <v>4.6445639187574663</v>
      </c>
      <c r="L110" s="40">
        <f t="shared" si="15"/>
        <v>4.3608124253285538</v>
      </c>
      <c r="M110" s="40">
        <f t="shared" si="15"/>
        <v>4.0358884906411792</v>
      </c>
    </row>
    <row r="111" spans="1:13" x14ac:dyDescent="0.2">
      <c r="A111" s="23">
        <v>85</v>
      </c>
      <c r="B111" s="40">
        <f>PERCENTILE(B$3:B$93,0.15)</f>
        <v>3.612231182795699</v>
      </c>
      <c r="C111" s="40">
        <f t="shared" ref="C111:M111" si="16">PERCENTILE(C$3:C$93,0.15)</f>
        <v>3.7890201115093589</v>
      </c>
      <c r="D111" s="40">
        <f t="shared" si="16"/>
        <v>4.0406483391477508</v>
      </c>
      <c r="E111" s="40">
        <f t="shared" si="16"/>
        <v>4.8858573992831555</v>
      </c>
      <c r="F111" s="40">
        <f t="shared" si="16"/>
        <v>5.4139880973810808</v>
      </c>
      <c r="G111" s="40">
        <f t="shared" si="16"/>
        <v>5.3372869300275907</v>
      </c>
      <c r="H111" s="40">
        <f t="shared" si="16"/>
        <v>5.3097828006119876</v>
      </c>
      <c r="I111" s="40">
        <f t="shared" si="16"/>
        <v>5.1564792516348854</v>
      </c>
      <c r="J111" s="40">
        <f t="shared" si="16"/>
        <v>4.9473296333664463</v>
      </c>
      <c r="K111" s="40">
        <f t="shared" si="16"/>
        <v>4.5064217443249701</v>
      </c>
      <c r="L111" s="40">
        <f t="shared" si="16"/>
        <v>4.1928016726403818</v>
      </c>
      <c r="M111" s="40">
        <f t="shared" si="16"/>
        <v>3.8580246913580245</v>
      </c>
    </row>
    <row r="112" spans="1:13" x14ac:dyDescent="0.2">
      <c r="A112" s="23">
        <v>90</v>
      </c>
      <c r="B112" s="40">
        <f>PERCENTILE(B$3:$B93,0.1)</f>
        <v>3.3303464755077656</v>
      </c>
      <c r="C112" s="40">
        <f>PERCENTILE($C$3:C93,0.1)</f>
        <v>3.5925292074870567</v>
      </c>
      <c r="D112" s="40">
        <f>PERCENTILE($D$3:D93,0.1)</f>
        <v>3.9114105217045001</v>
      </c>
      <c r="E112" s="40">
        <f>PERCENTILE($E$3:E93,0.1)</f>
        <v>4.2844654738351258</v>
      </c>
      <c r="F112" s="40">
        <f>PERCENTILE($F$3:F93,0.1)</f>
        <v>4.8466225849261058</v>
      </c>
      <c r="G112" s="40">
        <f>PERCENTILE($G$3:G93,0.1)</f>
        <v>4.7174054338868681</v>
      </c>
      <c r="H112" s="40">
        <f>PERCENTILE($H$3:H93,0.1)</f>
        <v>4.8114105307488373</v>
      </c>
      <c r="I112" s="40">
        <f>PERCENTILE($I$3:I93,0.1)</f>
        <v>4.8096697606538896</v>
      </c>
      <c r="J112" s="40">
        <f>PERCENTILE($J$3:J93,0.1)</f>
        <v>4.7373235914941612</v>
      </c>
      <c r="K112" s="40">
        <f>PERCENTILE($K$3:K93,0.1)</f>
        <v>4.372013142174433</v>
      </c>
      <c r="L112" s="40">
        <f>PERCENTILE($L$3:L93,0.1)</f>
        <v>4.0770609318996414</v>
      </c>
      <c r="M112" s="40">
        <f>PERCENTILE($M$3:M93,0.1)</f>
        <v>3.6766975308641974</v>
      </c>
    </row>
    <row r="113" spans="1:13" x14ac:dyDescent="0.2">
      <c r="A113" s="23">
        <v>95</v>
      </c>
      <c r="B113" s="40">
        <f>PERCENTILE(B$3:B$93,0.05)</f>
        <v>3.0317837514934292</v>
      </c>
      <c r="C113" s="40">
        <f t="shared" ref="C113:M113" si="17">PERCENTILE(C$3:C$93,0.05)</f>
        <v>3.140580525686977</v>
      </c>
      <c r="D113" s="40">
        <f t="shared" si="17"/>
        <v>3.6955142306650735</v>
      </c>
      <c r="E113" s="40">
        <f t="shared" si="17"/>
        <v>3.7739784946236554</v>
      </c>
      <c r="F113" s="40">
        <f t="shared" si="17"/>
        <v>4.1835388730394483</v>
      </c>
      <c r="G113" s="40">
        <f t="shared" si="17"/>
        <v>4.1911570650113958</v>
      </c>
      <c r="H113" s="40">
        <f t="shared" si="17"/>
        <v>4.3143202208816689</v>
      </c>
      <c r="I113" s="40">
        <f t="shared" si="17"/>
        <v>4.255657208940069</v>
      </c>
      <c r="J113" s="40">
        <f t="shared" si="17"/>
        <v>4.1641651807972258</v>
      </c>
      <c r="K113" s="40">
        <f t="shared" si="17"/>
        <v>3.8026433691756276</v>
      </c>
      <c r="L113" s="40">
        <f t="shared" si="17"/>
        <v>3.5524940262843492</v>
      </c>
      <c r="M113" s="40">
        <f t="shared" si="17"/>
        <v>3.341049382716049</v>
      </c>
    </row>
    <row r="114" spans="1:13" x14ac:dyDescent="0.2">
      <c r="A114" s="23">
        <v>99</v>
      </c>
      <c r="B114" s="40">
        <f>PERCENTILE(B$3:B$93,0.01)</f>
        <v>2.699746117084826</v>
      </c>
      <c r="C114" s="40">
        <f t="shared" ref="C114:M114" si="18">PERCENTILE(C$3:C$93,0.01)</f>
        <v>2.7875647550776579</v>
      </c>
      <c r="D114" s="40">
        <f t="shared" si="18"/>
        <v>3.077867452807646</v>
      </c>
      <c r="E114" s="40">
        <f t="shared" si="18"/>
        <v>3.6467352330628438</v>
      </c>
      <c r="F114" s="40">
        <f t="shared" si="18"/>
        <v>3.7910034159816277</v>
      </c>
      <c r="G114" s="40">
        <f t="shared" si="18"/>
        <v>3.9404656709825439</v>
      </c>
      <c r="H114" s="40">
        <f t="shared" si="18"/>
        <v>3.93620861323922</v>
      </c>
      <c r="I114" s="40">
        <f t="shared" si="18"/>
        <v>3.7877090800477893</v>
      </c>
      <c r="J114" s="40">
        <f t="shared" si="18"/>
        <v>3.6655092592592591</v>
      </c>
      <c r="K114" s="40">
        <f t="shared" si="18"/>
        <v>3.2575418160095579</v>
      </c>
      <c r="L114" s="40">
        <f t="shared" si="18"/>
        <v>2.8998655913978495</v>
      </c>
      <c r="M114" s="40">
        <f t="shared" si="18"/>
        <v>2.6720679012345676</v>
      </c>
    </row>
    <row r="115" spans="1:13" x14ac:dyDescent="0.2">
      <c r="A115" s="23">
        <v>99.9</v>
      </c>
      <c r="B115" s="40">
        <f>PERCENTILE(B$3:B$93,0.001)</f>
        <v>2.218899342891278</v>
      </c>
      <c r="C115" s="40">
        <f t="shared" ref="C115:M115" si="19">PERCENTILE(C$3:C$93,0.001)</f>
        <v>2.2361424970131418</v>
      </c>
      <c r="D115" s="40">
        <f t="shared" si="19"/>
        <v>2.9253942721624848</v>
      </c>
      <c r="E115" s="40">
        <f t="shared" si="19"/>
        <v>3.3460524252589732</v>
      </c>
      <c r="F115" s="40">
        <f t="shared" si="19"/>
        <v>3.7870658473551324</v>
      </c>
      <c r="G115" s="40">
        <f t="shared" si="19"/>
        <v>3.7916670942654442</v>
      </c>
      <c r="H115" s="40">
        <f t="shared" si="19"/>
        <v>3.818871334429514</v>
      </c>
      <c r="I115" s="40">
        <f t="shared" si="19"/>
        <v>3.4701687574671438</v>
      </c>
      <c r="J115" s="40">
        <f t="shared" si="19"/>
        <v>3.2311342592592598</v>
      </c>
      <c r="K115" s="40">
        <f t="shared" si="19"/>
        <v>2.8795176224611705</v>
      </c>
      <c r="L115" s="40">
        <f t="shared" si="19"/>
        <v>2.709341397849462</v>
      </c>
      <c r="M115" s="40">
        <f t="shared" si="19"/>
        <v>2.5345679012345679</v>
      </c>
    </row>
    <row r="116" spans="1:13" x14ac:dyDescent="0.2">
      <c r="A116" s="24"/>
    </row>
    <row r="117" spans="1:13" x14ac:dyDescent="0.2">
      <c r="A117" s="24"/>
    </row>
    <row r="118" spans="1:13" x14ac:dyDescent="0.2">
      <c r="A118" s="24"/>
    </row>
    <row r="119" spans="1:13" x14ac:dyDescent="0.2">
      <c r="A119" s="24"/>
    </row>
    <row r="120" spans="1:13" x14ac:dyDescent="0.2">
      <c r="A120" s="24"/>
    </row>
    <row r="121" spans="1:13" x14ac:dyDescent="0.2">
      <c r="A121" s="24"/>
    </row>
    <row r="122" spans="1:13" x14ac:dyDescent="0.2">
      <c r="A122" s="24"/>
    </row>
    <row r="123" spans="1:13" x14ac:dyDescent="0.2">
      <c r="A123" s="24"/>
    </row>
    <row r="124" spans="1:13" x14ac:dyDescent="0.2">
      <c r="A124" s="24"/>
    </row>
    <row r="125" spans="1:13" x14ac:dyDescent="0.2">
      <c r="A125" s="18"/>
    </row>
    <row r="129" spans="1:1" x14ac:dyDescent="0.2">
      <c r="A129" s="18"/>
    </row>
    <row r="144" spans="1:1" x14ac:dyDescent="0.2">
      <c r="A144" s="18"/>
    </row>
  </sheetData>
  <pageMargins left="0.75" right="0.75" top="1" bottom="1" header="0.5" footer="0.5"/>
  <pageSetup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B146"/>
  <sheetViews>
    <sheetView topLeftCell="A87" zoomScaleNormal="100" workbookViewId="0">
      <selection activeCell="B121" sqref="B121"/>
    </sheetView>
  </sheetViews>
  <sheetFormatPr defaultRowHeight="12.75" x14ac:dyDescent="0.2"/>
  <cols>
    <col min="1" max="1" width="12" style="4" customWidth="1"/>
    <col min="2" max="256" width="9.140625" style="4"/>
    <col min="257" max="257" width="10.28515625" style="4" customWidth="1"/>
    <col min="258" max="512" width="9.140625" style="4"/>
    <col min="513" max="513" width="10.28515625" style="4" customWidth="1"/>
    <col min="514" max="768" width="9.140625" style="4"/>
    <col min="769" max="769" width="10.28515625" style="4" customWidth="1"/>
    <col min="770" max="1024" width="9.140625" style="4"/>
    <col min="1025" max="1025" width="10.28515625" style="4" customWidth="1"/>
    <col min="1026" max="1280" width="9.140625" style="4"/>
    <col min="1281" max="1281" width="10.28515625" style="4" customWidth="1"/>
    <col min="1282" max="1536" width="9.140625" style="4"/>
    <col min="1537" max="1537" width="10.28515625" style="4" customWidth="1"/>
    <col min="1538" max="1792" width="9.140625" style="4"/>
    <col min="1793" max="1793" width="10.28515625" style="4" customWidth="1"/>
    <col min="1794" max="2048" width="9.140625" style="4"/>
    <col min="2049" max="2049" width="10.28515625" style="4" customWidth="1"/>
    <col min="2050" max="2304" width="9.140625" style="4"/>
    <col min="2305" max="2305" width="10.28515625" style="4" customWidth="1"/>
    <col min="2306" max="2560" width="9.140625" style="4"/>
    <col min="2561" max="2561" width="10.28515625" style="4" customWidth="1"/>
    <col min="2562" max="2816" width="9.140625" style="4"/>
    <col min="2817" max="2817" width="10.28515625" style="4" customWidth="1"/>
    <col min="2818" max="3072" width="9.140625" style="4"/>
    <col min="3073" max="3073" width="10.28515625" style="4" customWidth="1"/>
    <col min="3074" max="3328" width="9.140625" style="4"/>
    <col min="3329" max="3329" width="10.28515625" style="4" customWidth="1"/>
    <col min="3330" max="3584" width="9.140625" style="4"/>
    <col min="3585" max="3585" width="10.28515625" style="4" customWidth="1"/>
    <col min="3586" max="3840" width="9.140625" style="4"/>
    <col min="3841" max="3841" width="10.28515625" style="4" customWidth="1"/>
    <col min="3842" max="4096" width="9.140625" style="4"/>
    <col min="4097" max="4097" width="10.28515625" style="4" customWidth="1"/>
    <col min="4098" max="4352" width="9.140625" style="4"/>
    <col min="4353" max="4353" width="10.28515625" style="4" customWidth="1"/>
    <col min="4354" max="4608" width="9.140625" style="4"/>
    <col min="4609" max="4609" width="10.28515625" style="4" customWidth="1"/>
    <col min="4610" max="4864" width="9.140625" style="4"/>
    <col min="4865" max="4865" width="10.28515625" style="4" customWidth="1"/>
    <col min="4866" max="5120" width="9.140625" style="4"/>
    <col min="5121" max="5121" width="10.28515625" style="4" customWidth="1"/>
    <col min="5122" max="5376" width="9.140625" style="4"/>
    <col min="5377" max="5377" width="10.28515625" style="4" customWidth="1"/>
    <col min="5378" max="5632" width="9.140625" style="4"/>
    <col min="5633" max="5633" width="10.28515625" style="4" customWidth="1"/>
    <col min="5634" max="5888" width="9.140625" style="4"/>
    <col min="5889" max="5889" width="10.28515625" style="4" customWidth="1"/>
    <col min="5890" max="6144" width="9.140625" style="4"/>
    <col min="6145" max="6145" width="10.28515625" style="4" customWidth="1"/>
    <col min="6146" max="6400" width="9.140625" style="4"/>
    <col min="6401" max="6401" width="10.28515625" style="4" customWidth="1"/>
    <col min="6402" max="6656" width="9.140625" style="4"/>
    <col min="6657" max="6657" width="10.28515625" style="4" customWidth="1"/>
    <col min="6658" max="6912" width="9.140625" style="4"/>
    <col min="6913" max="6913" width="10.28515625" style="4" customWidth="1"/>
    <col min="6914" max="7168" width="9.140625" style="4"/>
    <col min="7169" max="7169" width="10.28515625" style="4" customWidth="1"/>
    <col min="7170" max="7424" width="9.140625" style="4"/>
    <col min="7425" max="7425" width="10.28515625" style="4" customWidth="1"/>
    <col min="7426" max="7680" width="9.140625" style="4"/>
    <col min="7681" max="7681" width="10.28515625" style="4" customWidth="1"/>
    <col min="7682" max="7936" width="9.140625" style="4"/>
    <col min="7937" max="7937" width="10.28515625" style="4" customWidth="1"/>
    <col min="7938" max="8192" width="9.140625" style="4"/>
    <col min="8193" max="8193" width="10.28515625" style="4" customWidth="1"/>
    <col min="8194" max="8448" width="9.140625" style="4"/>
    <col min="8449" max="8449" width="10.28515625" style="4" customWidth="1"/>
    <col min="8450" max="8704" width="9.140625" style="4"/>
    <col min="8705" max="8705" width="10.28515625" style="4" customWidth="1"/>
    <col min="8706" max="8960" width="9.140625" style="4"/>
    <col min="8961" max="8961" width="10.28515625" style="4" customWidth="1"/>
    <col min="8962" max="9216" width="9.140625" style="4"/>
    <col min="9217" max="9217" width="10.28515625" style="4" customWidth="1"/>
    <col min="9218" max="9472" width="9.140625" style="4"/>
    <col min="9473" max="9473" width="10.28515625" style="4" customWidth="1"/>
    <col min="9474" max="9728" width="9.140625" style="4"/>
    <col min="9729" max="9729" width="10.28515625" style="4" customWidth="1"/>
    <col min="9730" max="9984" width="9.140625" style="4"/>
    <col min="9985" max="9985" width="10.28515625" style="4" customWidth="1"/>
    <col min="9986" max="10240" width="9.140625" style="4"/>
    <col min="10241" max="10241" width="10.28515625" style="4" customWidth="1"/>
    <col min="10242" max="10496" width="9.140625" style="4"/>
    <col min="10497" max="10497" width="10.28515625" style="4" customWidth="1"/>
    <col min="10498" max="10752" width="9.140625" style="4"/>
    <col min="10753" max="10753" width="10.28515625" style="4" customWidth="1"/>
    <col min="10754" max="11008" width="9.140625" style="4"/>
    <col min="11009" max="11009" width="10.28515625" style="4" customWidth="1"/>
    <col min="11010" max="11264" width="9.140625" style="4"/>
    <col min="11265" max="11265" width="10.28515625" style="4" customWidth="1"/>
    <col min="11266" max="11520" width="9.140625" style="4"/>
    <col min="11521" max="11521" width="10.28515625" style="4" customWidth="1"/>
    <col min="11522" max="11776" width="9.140625" style="4"/>
    <col min="11777" max="11777" width="10.28515625" style="4" customWidth="1"/>
    <col min="11778" max="12032" width="9.140625" style="4"/>
    <col min="12033" max="12033" width="10.28515625" style="4" customWidth="1"/>
    <col min="12034" max="12288" width="9.140625" style="4"/>
    <col min="12289" max="12289" width="10.28515625" style="4" customWidth="1"/>
    <col min="12290" max="12544" width="9.140625" style="4"/>
    <col min="12545" max="12545" width="10.28515625" style="4" customWidth="1"/>
    <col min="12546" max="12800" width="9.140625" style="4"/>
    <col min="12801" max="12801" width="10.28515625" style="4" customWidth="1"/>
    <col min="12802" max="13056" width="9.140625" style="4"/>
    <col min="13057" max="13057" width="10.28515625" style="4" customWidth="1"/>
    <col min="13058" max="13312" width="9.140625" style="4"/>
    <col min="13313" max="13313" width="10.28515625" style="4" customWidth="1"/>
    <col min="13314" max="13568" width="9.140625" style="4"/>
    <col min="13569" max="13569" width="10.28515625" style="4" customWidth="1"/>
    <col min="13570" max="13824" width="9.140625" style="4"/>
    <col min="13825" max="13825" width="10.28515625" style="4" customWidth="1"/>
    <col min="13826" max="14080" width="9.140625" style="4"/>
    <col min="14081" max="14081" width="10.28515625" style="4" customWidth="1"/>
    <col min="14082" max="14336" width="9.140625" style="4"/>
    <col min="14337" max="14337" width="10.28515625" style="4" customWidth="1"/>
    <col min="14338" max="14592" width="9.140625" style="4"/>
    <col min="14593" max="14593" width="10.28515625" style="4" customWidth="1"/>
    <col min="14594" max="14848" width="9.140625" style="4"/>
    <col min="14849" max="14849" width="10.28515625" style="4" customWidth="1"/>
    <col min="14850" max="15104" width="9.140625" style="4"/>
    <col min="15105" max="15105" width="10.28515625" style="4" customWidth="1"/>
    <col min="15106" max="15360" width="9.140625" style="4"/>
    <col min="15361" max="15361" width="10.28515625" style="4" customWidth="1"/>
    <col min="15362" max="15616" width="9.140625" style="4"/>
    <col min="15617" max="15617" width="10.28515625" style="4" customWidth="1"/>
    <col min="15618" max="15872" width="9.140625" style="4"/>
    <col min="15873" max="15873" width="10.28515625" style="4" customWidth="1"/>
    <col min="15874" max="16128" width="9.140625" style="4"/>
    <col min="16129" max="16129" width="10.28515625" style="4" customWidth="1"/>
    <col min="16130" max="16384" width="9.140625" style="4"/>
  </cols>
  <sheetData>
    <row r="1" spans="1:28" x14ac:dyDescent="0.2">
      <c r="A1" s="3" t="s">
        <v>59</v>
      </c>
    </row>
    <row r="2" spans="1:28" x14ac:dyDescent="0.2">
      <c r="A2" s="5" t="s">
        <v>4</v>
      </c>
      <c r="B2" s="6" t="s">
        <v>5</v>
      </c>
      <c r="C2" s="6" t="s">
        <v>6</v>
      </c>
      <c r="D2" s="6" t="s">
        <v>7</v>
      </c>
      <c r="E2" s="6" t="s">
        <v>8</v>
      </c>
      <c r="F2" s="6" t="s">
        <v>9</v>
      </c>
      <c r="G2" s="7" t="s">
        <v>10</v>
      </c>
      <c r="H2" s="7" t="s">
        <v>11</v>
      </c>
      <c r="I2" s="7" t="s">
        <v>12</v>
      </c>
      <c r="J2" s="7" t="s">
        <v>13</v>
      </c>
      <c r="K2" s="7" t="s">
        <v>14</v>
      </c>
      <c r="L2" s="7" t="s">
        <v>15</v>
      </c>
      <c r="M2" s="7" t="s">
        <v>16</v>
      </c>
      <c r="O2" s="5" t="s">
        <v>17</v>
      </c>
      <c r="AB2" s="4" t="s">
        <v>60</v>
      </c>
    </row>
    <row r="3" spans="1:28" ht="15.6" customHeight="1" x14ac:dyDescent="0.25">
      <c r="A3" s="4">
        <v>1920</v>
      </c>
      <c r="B3" s="8">
        <f>P3/0.024/3.6/31</f>
        <v>3.6514336917562717</v>
      </c>
      <c r="C3" s="8">
        <f>Q3/0.024/3.6/30</f>
        <v>3.1712962962962963</v>
      </c>
      <c r="D3" s="8">
        <f>R3/0.024/3.6/31</f>
        <v>0.58990442054958181</v>
      </c>
      <c r="E3" s="8">
        <f>S3/0.024/3.6/31</f>
        <v>2.889784946236559</v>
      </c>
      <c r="F3" s="8">
        <f>T3/0.024/3.6/28.25</f>
        <v>19.358407079646017</v>
      </c>
      <c r="G3" s="8">
        <f>U3/0.024/3.6/31</f>
        <v>101.75851254480285</v>
      </c>
      <c r="H3" s="8">
        <f>V3/0.024/3.6/30</f>
        <v>41.581790123456791</v>
      </c>
      <c r="I3" s="8">
        <f>W3/0.024/3.6/31</f>
        <v>7.5791517323775386</v>
      </c>
      <c r="J3" s="8">
        <f>X3/0.024/3.6/30</f>
        <v>1.5084876543209875</v>
      </c>
      <c r="K3" s="8">
        <f>Y3/0.024/3.6/31</f>
        <v>0.58990442054958181</v>
      </c>
      <c r="L3" s="8">
        <f>Z3/0.024/3.6/31</f>
        <v>0.58990442054958181</v>
      </c>
      <c r="M3" s="8">
        <f>AA3/0.024/3.6/30</f>
        <v>0.57870370370370372</v>
      </c>
      <c r="O3" s="4">
        <v>1920</v>
      </c>
      <c r="P3" s="15">
        <v>9.7799999999999994</v>
      </c>
      <c r="Q3" s="15">
        <v>8.2200000000000006</v>
      </c>
      <c r="R3" s="15">
        <v>1.58</v>
      </c>
      <c r="S3" s="15">
        <v>7.74</v>
      </c>
      <c r="T3" s="15">
        <v>47.25</v>
      </c>
      <c r="U3" s="15">
        <v>272.55</v>
      </c>
      <c r="V3" s="15">
        <v>107.78</v>
      </c>
      <c r="W3" s="15">
        <v>20.3</v>
      </c>
      <c r="X3" s="15">
        <v>3.91</v>
      </c>
      <c r="Y3" s="15">
        <v>1.58</v>
      </c>
      <c r="Z3" s="15">
        <v>1.58</v>
      </c>
      <c r="AA3" s="15">
        <v>1.5</v>
      </c>
      <c r="AB3" s="9">
        <f>SUM(P3:AA3)</f>
        <v>483.77</v>
      </c>
    </row>
    <row r="4" spans="1:28" ht="15" x14ac:dyDescent="0.25">
      <c r="A4" s="4">
        <v>1921</v>
      </c>
      <c r="B4" s="8">
        <f t="shared" ref="B4:B67" si="0">P4/0.024/3.6/31</f>
        <v>0.58990442054958181</v>
      </c>
      <c r="C4" s="8">
        <f t="shared" ref="C4:C67" si="1">Q4/0.024/3.6/30</f>
        <v>9.6990740740740744</v>
      </c>
      <c r="D4" s="8">
        <f t="shared" ref="D4:E67" si="2">R4/0.024/3.6/31</f>
        <v>13.75074671445639</v>
      </c>
      <c r="E4" s="8">
        <f t="shared" si="2"/>
        <v>1.6315710872162486</v>
      </c>
      <c r="F4" s="8">
        <f t="shared" ref="F4:F67" si="3">T4/0.024/3.6/28.25</f>
        <v>2.1509341199606684</v>
      </c>
      <c r="G4" s="8">
        <f t="shared" ref="G4:G67" si="4">U4/0.024/3.6/31</f>
        <v>4.4914874551971318</v>
      </c>
      <c r="H4" s="8">
        <f t="shared" ref="H4:H67" si="5">V4/0.024/3.6/30</f>
        <v>0.59027777777777779</v>
      </c>
      <c r="I4" s="8">
        <f t="shared" ref="I4:I67" si="6">W4/0.024/3.6/31</f>
        <v>0.58990442054958181</v>
      </c>
      <c r="J4" s="8">
        <f t="shared" ref="J4:J67" si="7">X4/0.024/3.6/30</f>
        <v>0.59027777777777779</v>
      </c>
      <c r="K4" s="8">
        <f t="shared" ref="K4:L67" si="8">Y4/0.024/3.6/31</f>
        <v>0.58990442054958181</v>
      </c>
      <c r="L4" s="8">
        <f t="shared" si="8"/>
        <v>0.58990442054958181</v>
      </c>
      <c r="M4" s="8">
        <f t="shared" ref="M4:M67" si="9">AA4/0.024/3.6/30</f>
        <v>0.59027777777777779</v>
      </c>
      <c r="O4" s="4">
        <v>1921</v>
      </c>
      <c r="P4" s="15">
        <v>1.58</v>
      </c>
      <c r="Q4" s="15">
        <v>25.14</v>
      </c>
      <c r="R4" s="15">
        <v>36.83</v>
      </c>
      <c r="S4" s="15">
        <v>4.37</v>
      </c>
      <c r="T4" s="15">
        <v>5.25</v>
      </c>
      <c r="U4" s="15">
        <v>12.03</v>
      </c>
      <c r="V4" s="15">
        <v>1.53</v>
      </c>
      <c r="W4" s="15">
        <v>1.58</v>
      </c>
      <c r="X4" s="15">
        <v>1.53</v>
      </c>
      <c r="Y4" s="15">
        <v>1.58</v>
      </c>
      <c r="Z4" s="15">
        <v>1.58</v>
      </c>
      <c r="AA4" s="15">
        <v>1.53</v>
      </c>
      <c r="AB4" s="9">
        <f t="shared" ref="AB4:AB67" si="10">SUM(P4:AA4)</f>
        <v>94.53</v>
      </c>
    </row>
    <row r="5" spans="1:28" ht="15" x14ac:dyDescent="0.25">
      <c r="A5" s="4">
        <v>1922</v>
      </c>
      <c r="B5" s="8">
        <f t="shared" si="0"/>
        <v>0.58990442054958181</v>
      </c>
      <c r="C5" s="8">
        <f t="shared" si="1"/>
        <v>0.64043209876543195</v>
      </c>
      <c r="D5" s="8">
        <f t="shared" si="2"/>
        <v>0.60110513739546012</v>
      </c>
      <c r="E5" s="8">
        <f t="shared" si="2"/>
        <v>214.5086618876941</v>
      </c>
      <c r="F5" s="8">
        <f t="shared" si="3"/>
        <v>393.92822025565391</v>
      </c>
      <c r="G5" s="8">
        <f t="shared" si="4"/>
        <v>117.17069892473117</v>
      </c>
      <c r="H5" s="8">
        <f t="shared" si="5"/>
        <v>13.638117283950617</v>
      </c>
      <c r="I5" s="8">
        <f t="shared" si="6"/>
        <v>2.3409498207885302</v>
      </c>
      <c r="J5" s="8">
        <f t="shared" si="7"/>
        <v>0.59027777777777779</v>
      </c>
      <c r="K5" s="8">
        <f t="shared" si="8"/>
        <v>0.58990442054958181</v>
      </c>
      <c r="L5" s="8">
        <f t="shared" si="8"/>
        <v>0.58990442054958181</v>
      </c>
      <c r="M5" s="8">
        <f t="shared" si="9"/>
        <v>0.57870370370370372</v>
      </c>
      <c r="O5" s="4">
        <v>1922</v>
      </c>
      <c r="P5" s="15">
        <v>1.58</v>
      </c>
      <c r="Q5" s="15">
        <v>1.66</v>
      </c>
      <c r="R5" s="15">
        <v>1.61</v>
      </c>
      <c r="S5" s="15">
        <v>574.54</v>
      </c>
      <c r="T5" s="15">
        <v>961.5</v>
      </c>
      <c r="U5" s="15">
        <v>313.83</v>
      </c>
      <c r="V5" s="15">
        <v>35.35</v>
      </c>
      <c r="W5" s="15">
        <v>6.27</v>
      </c>
      <c r="X5" s="15">
        <v>1.53</v>
      </c>
      <c r="Y5" s="15">
        <v>1.58</v>
      </c>
      <c r="Z5" s="15">
        <v>1.58</v>
      </c>
      <c r="AA5" s="15">
        <v>1.5</v>
      </c>
      <c r="AB5" s="9">
        <f t="shared" si="10"/>
        <v>1902.5299999999995</v>
      </c>
    </row>
    <row r="6" spans="1:28" ht="15" x14ac:dyDescent="0.25">
      <c r="A6" s="4">
        <v>1923</v>
      </c>
      <c r="B6" s="8">
        <f t="shared" si="0"/>
        <v>0.57870370370370361</v>
      </c>
      <c r="C6" s="8">
        <f t="shared" si="1"/>
        <v>0.57870370370370372</v>
      </c>
      <c r="D6" s="8">
        <f t="shared" si="2"/>
        <v>0.85125448028673822</v>
      </c>
      <c r="E6" s="8">
        <f t="shared" si="2"/>
        <v>0.66084229390681004</v>
      </c>
      <c r="F6" s="8">
        <f t="shared" si="3"/>
        <v>0.58997050147492625</v>
      </c>
      <c r="G6" s="8">
        <f t="shared" si="4"/>
        <v>53.431152927120671</v>
      </c>
      <c r="H6" s="8">
        <f t="shared" si="5"/>
        <v>30.019290123456791</v>
      </c>
      <c r="I6" s="8">
        <f t="shared" si="6"/>
        <v>2.990591397849462</v>
      </c>
      <c r="J6" s="8">
        <f t="shared" si="7"/>
        <v>0.59027777777777779</v>
      </c>
      <c r="K6" s="8">
        <f t="shared" si="8"/>
        <v>0.58990442054958181</v>
      </c>
      <c r="L6" s="8">
        <f t="shared" si="8"/>
        <v>0.58990442054958181</v>
      </c>
      <c r="M6" s="8">
        <f t="shared" si="9"/>
        <v>0.57870370370370372</v>
      </c>
      <c r="O6" s="4">
        <v>1923</v>
      </c>
      <c r="P6" s="15">
        <v>1.55</v>
      </c>
      <c r="Q6" s="15">
        <v>1.5</v>
      </c>
      <c r="R6" s="15">
        <v>2.2799999999999998</v>
      </c>
      <c r="S6" s="15">
        <v>1.77</v>
      </c>
      <c r="T6" s="15">
        <v>1.44</v>
      </c>
      <c r="U6" s="15">
        <v>143.11000000000001</v>
      </c>
      <c r="V6" s="15">
        <v>77.81</v>
      </c>
      <c r="W6" s="15">
        <v>8.01</v>
      </c>
      <c r="X6" s="15">
        <v>1.53</v>
      </c>
      <c r="Y6" s="15">
        <v>1.58</v>
      </c>
      <c r="Z6" s="15">
        <v>1.58</v>
      </c>
      <c r="AA6" s="15">
        <v>1.5</v>
      </c>
      <c r="AB6" s="9">
        <f t="shared" si="10"/>
        <v>243.66000000000003</v>
      </c>
    </row>
    <row r="7" spans="1:28" ht="15" x14ac:dyDescent="0.25">
      <c r="A7" s="4">
        <v>1924</v>
      </c>
      <c r="B7" s="8">
        <f t="shared" si="0"/>
        <v>0.58990442054958181</v>
      </c>
      <c r="C7" s="8">
        <f t="shared" si="1"/>
        <v>1.6010802469135803</v>
      </c>
      <c r="D7" s="8">
        <f t="shared" si="2"/>
        <v>4.3010752688172049</v>
      </c>
      <c r="E7" s="8">
        <f t="shared" si="2"/>
        <v>47.520908004778967</v>
      </c>
      <c r="F7" s="8">
        <f t="shared" si="3"/>
        <v>51.110291707636847</v>
      </c>
      <c r="G7" s="8">
        <f t="shared" si="4"/>
        <v>321.96087216248509</v>
      </c>
      <c r="H7" s="8">
        <f t="shared" si="5"/>
        <v>156.55092592592592</v>
      </c>
      <c r="I7" s="8">
        <f t="shared" si="6"/>
        <v>15.128434886499404</v>
      </c>
      <c r="J7" s="8">
        <f t="shared" si="7"/>
        <v>4.9807098765432096</v>
      </c>
      <c r="K7" s="8">
        <f t="shared" si="8"/>
        <v>1.7510454002389488</v>
      </c>
      <c r="L7" s="8">
        <f t="shared" si="8"/>
        <v>0.58990442054958181</v>
      </c>
      <c r="M7" s="8">
        <f t="shared" si="9"/>
        <v>0.59027777777777779</v>
      </c>
      <c r="O7" s="4">
        <v>1924</v>
      </c>
      <c r="P7" s="15">
        <v>1.58</v>
      </c>
      <c r="Q7" s="15">
        <v>4.1500000000000004</v>
      </c>
      <c r="R7" s="15">
        <v>11.52</v>
      </c>
      <c r="S7" s="15">
        <v>127.28</v>
      </c>
      <c r="T7" s="15">
        <v>124.75</v>
      </c>
      <c r="U7" s="15">
        <v>862.34</v>
      </c>
      <c r="V7" s="15">
        <v>405.78</v>
      </c>
      <c r="W7" s="15">
        <v>40.520000000000003</v>
      </c>
      <c r="X7" s="15">
        <v>12.91</v>
      </c>
      <c r="Y7" s="15">
        <v>4.6900000000000004</v>
      </c>
      <c r="Z7" s="15">
        <v>1.58</v>
      </c>
      <c r="AA7" s="15">
        <v>1.53</v>
      </c>
      <c r="AB7" s="9">
        <f t="shared" si="10"/>
        <v>1598.6299999999999</v>
      </c>
    </row>
    <row r="8" spans="1:28" ht="15" x14ac:dyDescent="0.25">
      <c r="A8" s="4">
        <v>1925</v>
      </c>
      <c r="B8" s="8">
        <f t="shared" si="0"/>
        <v>0.57870370370370361</v>
      </c>
      <c r="C8" s="8">
        <f t="shared" si="1"/>
        <v>0.59027777777777779</v>
      </c>
      <c r="D8" s="8">
        <f t="shared" si="2"/>
        <v>0.58990442054958181</v>
      </c>
      <c r="E8" s="8">
        <f t="shared" si="2"/>
        <v>1.9489247311827953</v>
      </c>
      <c r="F8" s="8">
        <f t="shared" si="3"/>
        <v>8.4316617502458193</v>
      </c>
      <c r="G8" s="8">
        <f t="shared" si="4"/>
        <v>4.5213560334528076</v>
      </c>
      <c r="H8" s="8">
        <f t="shared" si="5"/>
        <v>1.0802469135802468</v>
      </c>
      <c r="I8" s="8">
        <f t="shared" si="6"/>
        <v>0.58990442054958181</v>
      </c>
      <c r="J8" s="8">
        <f t="shared" si="7"/>
        <v>0.59027777777777779</v>
      </c>
      <c r="K8" s="8">
        <f t="shared" si="8"/>
        <v>0.60110513739546012</v>
      </c>
      <c r="L8" s="8">
        <f t="shared" si="8"/>
        <v>0.58990442054958181</v>
      </c>
      <c r="M8" s="8">
        <f t="shared" si="9"/>
        <v>0.57870370370370372</v>
      </c>
      <c r="O8" s="4">
        <v>1925</v>
      </c>
      <c r="P8" s="15">
        <v>1.55</v>
      </c>
      <c r="Q8" s="15">
        <v>1.53</v>
      </c>
      <c r="R8" s="15">
        <v>1.58</v>
      </c>
      <c r="S8" s="15">
        <v>5.22</v>
      </c>
      <c r="T8" s="15">
        <v>20.58</v>
      </c>
      <c r="U8" s="15">
        <v>12.11</v>
      </c>
      <c r="V8" s="15">
        <v>2.8</v>
      </c>
      <c r="W8" s="15">
        <v>1.58</v>
      </c>
      <c r="X8" s="15">
        <v>1.53</v>
      </c>
      <c r="Y8" s="15">
        <v>1.61</v>
      </c>
      <c r="Z8" s="15">
        <v>1.58</v>
      </c>
      <c r="AA8" s="15">
        <v>1.5</v>
      </c>
      <c r="AB8" s="9">
        <f t="shared" si="10"/>
        <v>53.169999999999987</v>
      </c>
    </row>
    <row r="9" spans="1:28" ht="15" x14ac:dyDescent="0.25">
      <c r="A9" s="4">
        <v>1926</v>
      </c>
      <c r="B9" s="8">
        <f t="shared" si="0"/>
        <v>0.57870370370370361</v>
      </c>
      <c r="C9" s="8">
        <f t="shared" si="1"/>
        <v>0.59027777777777779</v>
      </c>
      <c r="D9" s="8">
        <f t="shared" si="2"/>
        <v>0.58990442054958181</v>
      </c>
      <c r="E9" s="8">
        <f t="shared" si="2"/>
        <v>0.58990442054958181</v>
      </c>
      <c r="F9" s="8">
        <f t="shared" si="3"/>
        <v>0.58997050147492625</v>
      </c>
      <c r="G9" s="8">
        <f t="shared" si="4"/>
        <v>0.58990442054958181</v>
      </c>
      <c r="H9" s="8">
        <f t="shared" si="5"/>
        <v>0.59027777777777779</v>
      </c>
      <c r="I9" s="8">
        <f t="shared" si="6"/>
        <v>0.58990442054958181</v>
      </c>
      <c r="J9" s="8">
        <f t="shared" si="7"/>
        <v>0.59027777777777779</v>
      </c>
      <c r="K9" s="8">
        <f t="shared" si="8"/>
        <v>0.60110513739546012</v>
      </c>
      <c r="L9" s="8">
        <f t="shared" si="8"/>
        <v>0.58990442054958181</v>
      </c>
      <c r="M9" s="8">
        <f t="shared" si="9"/>
        <v>0.57870370370370372</v>
      </c>
      <c r="O9" s="4">
        <v>1926</v>
      </c>
      <c r="P9" s="15">
        <v>1.55</v>
      </c>
      <c r="Q9" s="15">
        <v>1.53</v>
      </c>
      <c r="R9" s="15">
        <v>1.58</v>
      </c>
      <c r="S9" s="15">
        <v>1.58</v>
      </c>
      <c r="T9" s="15">
        <v>1.44</v>
      </c>
      <c r="U9" s="15">
        <v>1.58</v>
      </c>
      <c r="V9" s="15">
        <v>1.53</v>
      </c>
      <c r="W9" s="15">
        <v>1.58</v>
      </c>
      <c r="X9" s="15">
        <v>1.53</v>
      </c>
      <c r="Y9" s="15">
        <v>1.61</v>
      </c>
      <c r="Z9" s="15">
        <v>1.58</v>
      </c>
      <c r="AA9" s="15">
        <v>1.5</v>
      </c>
      <c r="AB9" s="9">
        <f t="shared" si="10"/>
        <v>18.589999999999996</v>
      </c>
    </row>
    <row r="10" spans="1:28" ht="15" x14ac:dyDescent="0.25">
      <c r="A10" s="4">
        <v>1927</v>
      </c>
      <c r="B10" s="8">
        <f t="shared" si="0"/>
        <v>0.66084229390681004</v>
      </c>
      <c r="C10" s="8">
        <f t="shared" si="1"/>
        <v>0.60956790123456783</v>
      </c>
      <c r="D10" s="8">
        <f t="shared" si="2"/>
        <v>0.61977299880525671</v>
      </c>
      <c r="E10" s="8">
        <f t="shared" si="2"/>
        <v>14.628136200716845</v>
      </c>
      <c r="F10" s="8">
        <f t="shared" si="3"/>
        <v>7.4688626679777128</v>
      </c>
      <c r="G10" s="8">
        <f t="shared" si="4"/>
        <v>0.58990442054958181</v>
      </c>
      <c r="H10" s="8">
        <f t="shared" si="5"/>
        <v>0.59027777777777779</v>
      </c>
      <c r="I10" s="8">
        <f t="shared" si="6"/>
        <v>0.58990442054958181</v>
      </c>
      <c r="J10" s="8">
        <f t="shared" si="7"/>
        <v>0.59027777777777779</v>
      </c>
      <c r="K10" s="8">
        <f t="shared" si="8"/>
        <v>0.58990442054958181</v>
      </c>
      <c r="L10" s="8">
        <f t="shared" si="8"/>
        <v>0.58990442054958181</v>
      </c>
      <c r="M10" s="8">
        <f t="shared" si="9"/>
        <v>0.57870370370370372</v>
      </c>
      <c r="O10" s="4">
        <v>1927</v>
      </c>
      <c r="P10" s="15">
        <v>1.77</v>
      </c>
      <c r="Q10" s="15">
        <v>1.58</v>
      </c>
      <c r="R10" s="15">
        <v>1.66</v>
      </c>
      <c r="S10" s="15">
        <v>39.18</v>
      </c>
      <c r="T10" s="15">
        <v>18.23</v>
      </c>
      <c r="U10" s="15">
        <v>1.58</v>
      </c>
      <c r="V10" s="15">
        <v>1.53</v>
      </c>
      <c r="W10" s="15">
        <v>1.58</v>
      </c>
      <c r="X10" s="15">
        <v>1.53</v>
      </c>
      <c r="Y10" s="15">
        <v>1.58</v>
      </c>
      <c r="Z10" s="15">
        <v>1.58</v>
      </c>
      <c r="AA10" s="15">
        <v>1.5</v>
      </c>
      <c r="AB10" s="9">
        <f t="shared" si="10"/>
        <v>73.3</v>
      </c>
    </row>
    <row r="11" spans="1:28" ht="15" x14ac:dyDescent="0.25">
      <c r="A11" s="4">
        <v>1928</v>
      </c>
      <c r="B11" s="8">
        <f t="shared" si="0"/>
        <v>0.57870370370370361</v>
      </c>
      <c r="C11" s="8">
        <f t="shared" si="1"/>
        <v>0.60185185185185175</v>
      </c>
      <c r="D11" s="8">
        <f t="shared" si="2"/>
        <v>0.58990442054958181</v>
      </c>
      <c r="E11" s="8">
        <f t="shared" si="2"/>
        <v>0.58990442054958181</v>
      </c>
      <c r="F11" s="8">
        <f t="shared" si="3"/>
        <v>4.9287118977384452</v>
      </c>
      <c r="G11" s="8">
        <f t="shared" si="4"/>
        <v>12.761350059737154</v>
      </c>
      <c r="H11" s="8">
        <f t="shared" si="5"/>
        <v>6.4891975308641978</v>
      </c>
      <c r="I11" s="8">
        <f t="shared" si="6"/>
        <v>1.0192652329749103</v>
      </c>
      <c r="J11" s="8">
        <f t="shared" si="7"/>
        <v>0.62885802469135788</v>
      </c>
      <c r="K11" s="8">
        <f t="shared" si="8"/>
        <v>0.58990442054958181</v>
      </c>
      <c r="L11" s="8">
        <f t="shared" si="8"/>
        <v>0.58990442054958181</v>
      </c>
      <c r="M11" s="8">
        <f t="shared" si="9"/>
        <v>0.57870370370370372</v>
      </c>
      <c r="O11" s="4">
        <v>1928</v>
      </c>
      <c r="P11" s="15">
        <v>1.55</v>
      </c>
      <c r="Q11" s="15">
        <v>1.56</v>
      </c>
      <c r="R11" s="15">
        <v>1.58</v>
      </c>
      <c r="S11" s="15">
        <v>1.58</v>
      </c>
      <c r="T11" s="15">
        <v>12.03</v>
      </c>
      <c r="U11" s="15">
        <v>34.18</v>
      </c>
      <c r="V11" s="15">
        <v>16.82</v>
      </c>
      <c r="W11" s="15">
        <v>2.73</v>
      </c>
      <c r="X11" s="15">
        <v>1.63</v>
      </c>
      <c r="Y11" s="15">
        <v>1.58</v>
      </c>
      <c r="Z11" s="15">
        <v>1.58</v>
      </c>
      <c r="AA11" s="15">
        <v>1.5</v>
      </c>
      <c r="AB11" s="9">
        <f t="shared" si="10"/>
        <v>78.320000000000007</v>
      </c>
    </row>
    <row r="12" spans="1:28" ht="15" x14ac:dyDescent="0.25">
      <c r="A12" s="4">
        <v>1929</v>
      </c>
      <c r="B12" s="8">
        <f t="shared" si="0"/>
        <v>0.57870370370370361</v>
      </c>
      <c r="C12" s="8">
        <f t="shared" si="1"/>
        <v>0.87962962962962954</v>
      </c>
      <c r="D12" s="8">
        <f t="shared" si="2"/>
        <v>2.8487156511350058</v>
      </c>
      <c r="E12" s="8">
        <f t="shared" si="2"/>
        <v>3.0316606929510157</v>
      </c>
      <c r="F12" s="8">
        <f t="shared" si="3"/>
        <v>7.6696165191740402</v>
      </c>
      <c r="G12" s="8">
        <f t="shared" si="4"/>
        <v>19.660991636798084</v>
      </c>
      <c r="H12" s="8">
        <f t="shared" si="5"/>
        <v>13.730709876543211</v>
      </c>
      <c r="I12" s="8">
        <f t="shared" si="6"/>
        <v>3.1996714456391873</v>
      </c>
      <c r="J12" s="8">
        <f t="shared" si="7"/>
        <v>0.69058641975308643</v>
      </c>
      <c r="K12" s="8">
        <f t="shared" si="8"/>
        <v>0.58990442054958181</v>
      </c>
      <c r="L12" s="8">
        <f t="shared" si="8"/>
        <v>0.58990442054958181</v>
      </c>
      <c r="M12" s="8">
        <f t="shared" si="9"/>
        <v>0.57870370370370372</v>
      </c>
      <c r="O12" s="4">
        <v>1929</v>
      </c>
      <c r="P12" s="15">
        <v>1.55</v>
      </c>
      <c r="Q12" s="15">
        <v>2.2799999999999998</v>
      </c>
      <c r="R12" s="15">
        <v>7.63</v>
      </c>
      <c r="S12" s="15">
        <v>8.1199999999999992</v>
      </c>
      <c r="T12" s="15">
        <v>18.72</v>
      </c>
      <c r="U12" s="15">
        <v>52.66</v>
      </c>
      <c r="V12" s="15">
        <v>35.590000000000003</v>
      </c>
      <c r="W12" s="15">
        <v>8.57</v>
      </c>
      <c r="X12" s="15">
        <v>1.79</v>
      </c>
      <c r="Y12" s="15">
        <v>1.58</v>
      </c>
      <c r="Z12" s="15">
        <v>1.58</v>
      </c>
      <c r="AA12" s="15">
        <v>1.5</v>
      </c>
      <c r="AB12" s="9">
        <f t="shared" si="10"/>
        <v>141.57000000000002</v>
      </c>
    </row>
    <row r="13" spans="1:28" ht="15" x14ac:dyDescent="0.25">
      <c r="A13" s="4">
        <v>1930</v>
      </c>
      <c r="B13" s="8">
        <f t="shared" si="0"/>
        <v>0.57870370370370361</v>
      </c>
      <c r="C13" s="8">
        <f t="shared" si="1"/>
        <v>0.59027777777777779</v>
      </c>
      <c r="D13" s="8">
        <f t="shared" si="2"/>
        <v>59.46087216248506</v>
      </c>
      <c r="E13" s="8">
        <f t="shared" si="2"/>
        <v>36.148446833930699</v>
      </c>
      <c r="F13" s="8">
        <f t="shared" si="3"/>
        <v>9.460013110455586</v>
      </c>
      <c r="G13" s="8">
        <f t="shared" si="4"/>
        <v>7.4410095579450415</v>
      </c>
      <c r="H13" s="8">
        <f t="shared" si="5"/>
        <v>9.1280864197530871</v>
      </c>
      <c r="I13" s="8">
        <f t="shared" si="6"/>
        <v>1.4187574671445637</v>
      </c>
      <c r="J13" s="8">
        <f t="shared" si="7"/>
        <v>0.59027777777777779</v>
      </c>
      <c r="K13" s="8">
        <f t="shared" si="8"/>
        <v>1.5606332138590202</v>
      </c>
      <c r="L13" s="8">
        <f t="shared" si="8"/>
        <v>0.58990442054958181</v>
      </c>
      <c r="M13" s="8">
        <f t="shared" si="9"/>
        <v>0.57870370370370372</v>
      </c>
      <c r="O13" s="4">
        <v>1930</v>
      </c>
      <c r="P13" s="15">
        <v>1.55</v>
      </c>
      <c r="Q13" s="15">
        <v>1.53</v>
      </c>
      <c r="R13" s="15">
        <v>159.26</v>
      </c>
      <c r="S13" s="15">
        <v>96.82</v>
      </c>
      <c r="T13" s="15">
        <v>23.09</v>
      </c>
      <c r="U13" s="15">
        <v>19.93</v>
      </c>
      <c r="V13" s="15">
        <v>23.66</v>
      </c>
      <c r="W13" s="15">
        <v>3.8</v>
      </c>
      <c r="X13" s="15">
        <v>1.53</v>
      </c>
      <c r="Y13" s="15">
        <v>4.18</v>
      </c>
      <c r="Z13" s="15">
        <v>1.58</v>
      </c>
      <c r="AA13" s="15">
        <v>1.5</v>
      </c>
      <c r="AB13" s="9">
        <f t="shared" si="10"/>
        <v>338.42999999999995</v>
      </c>
    </row>
    <row r="14" spans="1:28" ht="15" x14ac:dyDescent="0.25">
      <c r="A14" s="4">
        <v>1931</v>
      </c>
      <c r="B14" s="8">
        <f t="shared" si="0"/>
        <v>0.57870370370370361</v>
      </c>
      <c r="C14" s="8">
        <f t="shared" si="1"/>
        <v>0.59027777777777779</v>
      </c>
      <c r="D14" s="8">
        <f t="shared" si="2"/>
        <v>0.58990442054958181</v>
      </c>
      <c r="E14" s="8">
        <f t="shared" si="2"/>
        <v>0.58990442054958181</v>
      </c>
      <c r="F14" s="8">
        <f t="shared" si="3"/>
        <v>0.58997050147492625</v>
      </c>
      <c r="G14" s="8">
        <f t="shared" si="4"/>
        <v>0.60857228195937862</v>
      </c>
      <c r="H14" s="8">
        <f t="shared" si="5"/>
        <v>0.60185185185185175</v>
      </c>
      <c r="I14" s="8">
        <f t="shared" si="6"/>
        <v>0.58990442054958181</v>
      </c>
      <c r="J14" s="8">
        <f t="shared" si="7"/>
        <v>0.59027777777777779</v>
      </c>
      <c r="K14" s="8">
        <f t="shared" si="8"/>
        <v>0.58990442054958181</v>
      </c>
      <c r="L14" s="8">
        <f t="shared" si="8"/>
        <v>0.58990442054958181</v>
      </c>
      <c r="M14" s="8">
        <f t="shared" si="9"/>
        <v>0.57870370370370372</v>
      </c>
      <c r="O14" s="4">
        <v>1931</v>
      </c>
      <c r="P14" s="15">
        <v>1.55</v>
      </c>
      <c r="Q14" s="15">
        <v>1.53</v>
      </c>
      <c r="R14" s="15">
        <v>1.58</v>
      </c>
      <c r="S14" s="15">
        <v>1.58</v>
      </c>
      <c r="T14" s="15">
        <v>1.44</v>
      </c>
      <c r="U14" s="15">
        <v>1.63</v>
      </c>
      <c r="V14" s="15">
        <v>1.56</v>
      </c>
      <c r="W14" s="15">
        <v>1.58</v>
      </c>
      <c r="X14" s="15">
        <v>1.53</v>
      </c>
      <c r="Y14" s="15">
        <v>1.58</v>
      </c>
      <c r="Z14" s="15">
        <v>1.58</v>
      </c>
      <c r="AA14" s="15">
        <v>1.5</v>
      </c>
      <c r="AB14" s="9">
        <f t="shared" si="10"/>
        <v>18.64</v>
      </c>
    </row>
    <row r="15" spans="1:28" ht="15" x14ac:dyDescent="0.25">
      <c r="A15" s="4">
        <v>1932</v>
      </c>
      <c r="B15" s="8">
        <f t="shared" si="0"/>
        <v>0.57870370370370361</v>
      </c>
      <c r="C15" s="8">
        <f t="shared" si="1"/>
        <v>0.57870370370370372</v>
      </c>
      <c r="D15" s="8">
        <f t="shared" si="2"/>
        <v>0.85872162485065695</v>
      </c>
      <c r="E15" s="8">
        <f t="shared" si="2"/>
        <v>35.491338112305854</v>
      </c>
      <c r="F15" s="8">
        <f t="shared" si="3"/>
        <v>24.311701081612586</v>
      </c>
      <c r="G15" s="8">
        <f t="shared" si="4"/>
        <v>2.3708183990442055</v>
      </c>
      <c r="H15" s="8">
        <f t="shared" si="5"/>
        <v>0.59027777777777779</v>
      </c>
      <c r="I15" s="8">
        <f t="shared" si="6"/>
        <v>0.58990442054958181</v>
      </c>
      <c r="J15" s="8">
        <f t="shared" si="7"/>
        <v>0.59027777777777779</v>
      </c>
      <c r="K15" s="8">
        <f t="shared" si="8"/>
        <v>0.58990442054958181</v>
      </c>
      <c r="L15" s="8">
        <f t="shared" si="8"/>
        <v>0.58990442054958181</v>
      </c>
      <c r="M15" s="8">
        <f t="shared" si="9"/>
        <v>0.57870370370370372</v>
      </c>
      <c r="O15" s="4">
        <v>1932</v>
      </c>
      <c r="P15" s="15">
        <v>1.55</v>
      </c>
      <c r="Q15" s="15">
        <v>1.5</v>
      </c>
      <c r="R15" s="15">
        <v>2.2999999999999998</v>
      </c>
      <c r="S15" s="15">
        <v>95.06</v>
      </c>
      <c r="T15" s="15">
        <v>59.34</v>
      </c>
      <c r="U15" s="15">
        <v>6.35</v>
      </c>
      <c r="V15" s="15">
        <v>1.53</v>
      </c>
      <c r="W15" s="15">
        <v>1.58</v>
      </c>
      <c r="X15" s="15">
        <v>1.53</v>
      </c>
      <c r="Y15" s="15">
        <v>1.58</v>
      </c>
      <c r="Z15" s="15">
        <v>1.58</v>
      </c>
      <c r="AA15" s="15">
        <v>1.5</v>
      </c>
      <c r="AB15" s="9">
        <f t="shared" si="10"/>
        <v>175.40000000000003</v>
      </c>
    </row>
    <row r="16" spans="1:28" ht="15" x14ac:dyDescent="0.25">
      <c r="A16" s="4">
        <v>1933</v>
      </c>
      <c r="B16" s="8">
        <f t="shared" si="0"/>
        <v>0.57870370370370361</v>
      </c>
      <c r="C16" s="8">
        <f t="shared" si="1"/>
        <v>9.3904320987654319</v>
      </c>
      <c r="D16" s="8">
        <f t="shared" si="2"/>
        <v>6.0595878136200723</v>
      </c>
      <c r="E16" s="8">
        <f t="shared" si="2"/>
        <v>48.999402628434886</v>
      </c>
      <c r="F16" s="8">
        <f t="shared" si="3"/>
        <v>45.989019993444771</v>
      </c>
      <c r="G16" s="8">
        <f t="shared" si="4"/>
        <v>15.13963560334528</v>
      </c>
      <c r="H16" s="8">
        <f t="shared" si="5"/>
        <v>7.9282407407407414</v>
      </c>
      <c r="I16" s="8">
        <f t="shared" si="6"/>
        <v>1.0005973715651135</v>
      </c>
      <c r="J16" s="8">
        <f t="shared" si="7"/>
        <v>0.59027777777777779</v>
      </c>
      <c r="K16" s="8">
        <f t="shared" si="8"/>
        <v>0.58990442054958181</v>
      </c>
      <c r="L16" s="8">
        <f t="shared" si="8"/>
        <v>0.58990442054958181</v>
      </c>
      <c r="M16" s="8">
        <f t="shared" si="9"/>
        <v>0.59027777777777779</v>
      </c>
      <c r="O16" s="4">
        <v>1933</v>
      </c>
      <c r="P16" s="15">
        <v>1.55</v>
      </c>
      <c r="Q16" s="15">
        <v>24.34</v>
      </c>
      <c r="R16" s="15">
        <v>16.23</v>
      </c>
      <c r="S16" s="15">
        <v>131.24</v>
      </c>
      <c r="T16" s="15">
        <v>112.25</v>
      </c>
      <c r="U16" s="15">
        <v>40.549999999999997</v>
      </c>
      <c r="V16" s="15">
        <v>20.55</v>
      </c>
      <c r="W16" s="15">
        <v>2.68</v>
      </c>
      <c r="X16" s="15">
        <v>1.53</v>
      </c>
      <c r="Y16" s="15">
        <v>1.58</v>
      </c>
      <c r="Z16" s="15">
        <v>1.58</v>
      </c>
      <c r="AA16" s="15">
        <v>1.53</v>
      </c>
      <c r="AB16" s="9">
        <f t="shared" si="10"/>
        <v>355.60999999999996</v>
      </c>
    </row>
    <row r="17" spans="1:28" ht="15" x14ac:dyDescent="0.25">
      <c r="A17" s="4">
        <v>1934</v>
      </c>
      <c r="B17" s="8">
        <f t="shared" si="0"/>
        <v>0.58990442054958181</v>
      </c>
      <c r="C17" s="8">
        <f t="shared" si="1"/>
        <v>0.76003086419753074</v>
      </c>
      <c r="D17" s="8">
        <f t="shared" si="2"/>
        <v>2.4305555555555554</v>
      </c>
      <c r="E17" s="8">
        <f t="shared" si="2"/>
        <v>4.6706989247311821</v>
      </c>
      <c r="F17" s="8">
        <f t="shared" si="3"/>
        <v>3.0195018026876435</v>
      </c>
      <c r="G17" s="8">
        <f t="shared" si="4"/>
        <v>0.58990442054958181</v>
      </c>
      <c r="H17" s="8">
        <f t="shared" si="5"/>
        <v>0.59027777777777779</v>
      </c>
      <c r="I17" s="8">
        <f t="shared" si="6"/>
        <v>0.58990442054958181</v>
      </c>
      <c r="J17" s="8">
        <f t="shared" si="7"/>
        <v>0.59027777777777779</v>
      </c>
      <c r="K17" s="8">
        <f t="shared" si="8"/>
        <v>0.58990442054958181</v>
      </c>
      <c r="L17" s="8">
        <f t="shared" si="8"/>
        <v>0.58990442054958181</v>
      </c>
      <c r="M17" s="8">
        <f t="shared" si="9"/>
        <v>0.59027777777777779</v>
      </c>
      <c r="O17" s="4">
        <v>1934</v>
      </c>
      <c r="P17" s="15">
        <v>1.58</v>
      </c>
      <c r="Q17" s="15">
        <v>1.97</v>
      </c>
      <c r="R17" s="15">
        <v>6.51</v>
      </c>
      <c r="S17" s="15">
        <v>12.51</v>
      </c>
      <c r="T17" s="15">
        <v>7.37</v>
      </c>
      <c r="U17" s="15">
        <v>1.58</v>
      </c>
      <c r="V17" s="15">
        <v>1.53</v>
      </c>
      <c r="W17" s="15">
        <v>1.58</v>
      </c>
      <c r="X17" s="15">
        <v>1.53</v>
      </c>
      <c r="Y17" s="15">
        <v>1.58</v>
      </c>
      <c r="Z17" s="15">
        <v>1.58</v>
      </c>
      <c r="AA17" s="15">
        <v>1.53</v>
      </c>
      <c r="AB17" s="9">
        <f t="shared" si="10"/>
        <v>40.85</v>
      </c>
    </row>
    <row r="18" spans="1:28" ht="15" x14ac:dyDescent="0.25">
      <c r="A18" s="4">
        <v>1935</v>
      </c>
      <c r="B18" s="8">
        <f t="shared" si="0"/>
        <v>0.57870370370370361</v>
      </c>
      <c r="C18" s="8">
        <f t="shared" si="1"/>
        <v>0.57870370370370372</v>
      </c>
      <c r="D18" s="8">
        <f t="shared" si="2"/>
        <v>0.58990442054958181</v>
      </c>
      <c r="E18" s="8">
        <f t="shared" si="2"/>
        <v>1.6987753882915171</v>
      </c>
      <c r="F18" s="8">
        <f t="shared" si="3"/>
        <v>9.1896099639462463</v>
      </c>
      <c r="G18" s="8">
        <f t="shared" si="4"/>
        <v>7.3999402628434892</v>
      </c>
      <c r="H18" s="8">
        <f t="shared" si="5"/>
        <v>1.9097222222222221</v>
      </c>
      <c r="I18" s="8">
        <f t="shared" si="6"/>
        <v>0.88859020310633208</v>
      </c>
      <c r="J18" s="8">
        <f t="shared" si="7"/>
        <v>0.59027777777777779</v>
      </c>
      <c r="K18" s="8">
        <f t="shared" si="8"/>
        <v>0.58990442054958181</v>
      </c>
      <c r="L18" s="8">
        <f t="shared" si="8"/>
        <v>0.58990442054958181</v>
      </c>
      <c r="M18" s="8">
        <f t="shared" si="9"/>
        <v>0.59027777777777779</v>
      </c>
      <c r="O18" s="4">
        <v>1935</v>
      </c>
      <c r="P18" s="15">
        <v>1.55</v>
      </c>
      <c r="Q18" s="15">
        <v>1.5</v>
      </c>
      <c r="R18" s="15">
        <v>1.58</v>
      </c>
      <c r="S18" s="15">
        <v>4.55</v>
      </c>
      <c r="T18" s="15">
        <v>22.43</v>
      </c>
      <c r="U18" s="15">
        <v>19.82</v>
      </c>
      <c r="V18" s="15">
        <v>4.95</v>
      </c>
      <c r="W18" s="15">
        <v>2.38</v>
      </c>
      <c r="X18" s="15">
        <v>1.53</v>
      </c>
      <c r="Y18" s="15">
        <v>1.58</v>
      </c>
      <c r="Z18" s="15">
        <v>1.58</v>
      </c>
      <c r="AA18" s="15">
        <v>1.53</v>
      </c>
      <c r="AB18" s="9">
        <f t="shared" si="10"/>
        <v>64.98</v>
      </c>
    </row>
    <row r="19" spans="1:28" ht="15" x14ac:dyDescent="0.25">
      <c r="A19" s="4">
        <v>1936</v>
      </c>
      <c r="B19" s="8">
        <f t="shared" si="0"/>
        <v>0.58990442054958181</v>
      </c>
      <c r="C19" s="8">
        <f t="shared" si="1"/>
        <v>0.60185185185185175</v>
      </c>
      <c r="D19" s="8">
        <f t="shared" si="2"/>
        <v>1.0192652329749103</v>
      </c>
      <c r="E19" s="8">
        <f t="shared" si="2"/>
        <v>14.389187574671444</v>
      </c>
      <c r="F19" s="8">
        <f t="shared" si="3"/>
        <v>219.75172074729596</v>
      </c>
      <c r="G19" s="8">
        <f t="shared" si="4"/>
        <v>88.900089605734763</v>
      </c>
      <c r="H19" s="8">
        <f t="shared" si="5"/>
        <v>9.101080246913579</v>
      </c>
      <c r="I19" s="8">
        <f t="shared" si="6"/>
        <v>1.3403524492234167</v>
      </c>
      <c r="J19" s="8">
        <f t="shared" si="7"/>
        <v>0.59027777777777779</v>
      </c>
      <c r="K19" s="8">
        <f t="shared" si="8"/>
        <v>0.58990442054958181</v>
      </c>
      <c r="L19" s="8">
        <f t="shared" si="8"/>
        <v>0.58990442054958181</v>
      </c>
      <c r="M19" s="8">
        <f t="shared" si="9"/>
        <v>0.57870370370370372</v>
      </c>
      <c r="O19" s="4">
        <v>1936</v>
      </c>
      <c r="P19" s="15">
        <v>1.58</v>
      </c>
      <c r="Q19" s="15">
        <v>1.56</v>
      </c>
      <c r="R19" s="15">
        <v>2.73</v>
      </c>
      <c r="S19" s="15">
        <v>38.54</v>
      </c>
      <c r="T19" s="15">
        <v>536.37</v>
      </c>
      <c r="U19" s="15">
        <v>238.11</v>
      </c>
      <c r="V19" s="15">
        <v>23.59</v>
      </c>
      <c r="W19" s="15">
        <v>3.59</v>
      </c>
      <c r="X19" s="15">
        <v>1.53</v>
      </c>
      <c r="Y19" s="15">
        <v>1.58</v>
      </c>
      <c r="Z19" s="15">
        <v>1.58</v>
      </c>
      <c r="AA19" s="15">
        <v>1.5</v>
      </c>
      <c r="AB19" s="9">
        <f t="shared" si="10"/>
        <v>852.2600000000001</v>
      </c>
    </row>
    <row r="20" spans="1:28" ht="15" x14ac:dyDescent="0.25">
      <c r="A20" s="4">
        <v>1937</v>
      </c>
      <c r="B20" s="8">
        <f t="shared" si="0"/>
        <v>0.57870370370370361</v>
      </c>
      <c r="C20" s="8">
        <f t="shared" si="1"/>
        <v>0.59027777777777779</v>
      </c>
      <c r="D20" s="8">
        <f t="shared" si="2"/>
        <v>0.75044802867383498</v>
      </c>
      <c r="E20" s="8">
        <f t="shared" si="2"/>
        <v>2.721774193548387</v>
      </c>
      <c r="F20" s="8">
        <f t="shared" si="3"/>
        <v>5.6211078334972129</v>
      </c>
      <c r="G20" s="8">
        <f t="shared" si="4"/>
        <v>0.58990442054958181</v>
      </c>
      <c r="H20" s="8">
        <f t="shared" si="5"/>
        <v>21.068672839506171</v>
      </c>
      <c r="I20" s="8">
        <f t="shared" si="6"/>
        <v>8.4416069295101543</v>
      </c>
      <c r="J20" s="8">
        <f t="shared" si="7"/>
        <v>1.5316358024691357</v>
      </c>
      <c r="K20" s="8">
        <f t="shared" si="8"/>
        <v>0.58990442054958181</v>
      </c>
      <c r="L20" s="8">
        <f t="shared" si="8"/>
        <v>0.58990442054958181</v>
      </c>
      <c r="M20" s="8">
        <f t="shared" si="9"/>
        <v>0.60185185185185175</v>
      </c>
      <c r="O20" s="4">
        <v>1937</v>
      </c>
      <c r="P20" s="15">
        <v>1.55</v>
      </c>
      <c r="Q20" s="15">
        <v>1.53</v>
      </c>
      <c r="R20" s="15">
        <v>2.0099999999999998</v>
      </c>
      <c r="S20" s="15">
        <v>7.29</v>
      </c>
      <c r="T20" s="15">
        <v>13.72</v>
      </c>
      <c r="U20" s="15">
        <v>1.58</v>
      </c>
      <c r="V20" s="15">
        <v>54.61</v>
      </c>
      <c r="W20" s="15">
        <v>22.61</v>
      </c>
      <c r="X20" s="15">
        <v>3.97</v>
      </c>
      <c r="Y20" s="15">
        <v>1.58</v>
      </c>
      <c r="Z20" s="15">
        <v>1.58</v>
      </c>
      <c r="AA20" s="15">
        <v>1.56</v>
      </c>
      <c r="AB20" s="9">
        <f t="shared" si="10"/>
        <v>113.58999999999999</v>
      </c>
    </row>
    <row r="21" spans="1:28" ht="15" x14ac:dyDescent="0.25">
      <c r="A21" s="4">
        <v>1938</v>
      </c>
      <c r="B21" s="8">
        <f t="shared" si="0"/>
        <v>1.3216845878136201</v>
      </c>
      <c r="C21" s="8">
        <f t="shared" si="1"/>
        <v>0.77932098765432101</v>
      </c>
      <c r="D21" s="8">
        <f t="shared" si="2"/>
        <v>94.22043010752688</v>
      </c>
      <c r="E21" s="8">
        <f t="shared" si="2"/>
        <v>74.331690561529271</v>
      </c>
      <c r="F21" s="8">
        <f t="shared" si="3"/>
        <v>247.41887905604719</v>
      </c>
      <c r="G21" s="8">
        <f t="shared" si="4"/>
        <v>109.93130227001194</v>
      </c>
      <c r="H21" s="8">
        <f t="shared" si="5"/>
        <v>15.239197530864196</v>
      </c>
      <c r="I21" s="8">
        <f t="shared" si="6"/>
        <v>4.0397252090800473</v>
      </c>
      <c r="J21" s="8">
        <f t="shared" si="7"/>
        <v>1.9097222222222221</v>
      </c>
      <c r="K21" s="8">
        <f t="shared" si="8"/>
        <v>3.7485065710872161</v>
      </c>
      <c r="L21" s="8">
        <f t="shared" si="8"/>
        <v>0.58990442054958181</v>
      </c>
      <c r="M21" s="8">
        <f t="shared" si="9"/>
        <v>0.59027777777777779</v>
      </c>
      <c r="O21" s="4">
        <v>1938</v>
      </c>
      <c r="P21" s="15">
        <v>3.54</v>
      </c>
      <c r="Q21" s="15">
        <v>2.02</v>
      </c>
      <c r="R21" s="15">
        <v>252.36</v>
      </c>
      <c r="S21" s="15">
        <v>199.09</v>
      </c>
      <c r="T21" s="15">
        <v>603.9</v>
      </c>
      <c r="U21" s="15">
        <v>294.44</v>
      </c>
      <c r="V21" s="15">
        <v>39.5</v>
      </c>
      <c r="W21" s="15">
        <v>10.82</v>
      </c>
      <c r="X21" s="15">
        <v>4.95</v>
      </c>
      <c r="Y21" s="15">
        <v>10.039999999999999</v>
      </c>
      <c r="Z21" s="15">
        <v>1.58</v>
      </c>
      <c r="AA21" s="15">
        <v>1.53</v>
      </c>
      <c r="AB21" s="9">
        <f t="shared" si="10"/>
        <v>1423.7699999999998</v>
      </c>
    </row>
    <row r="22" spans="1:28" ht="15" x14ac:dyDescent="0.25">
      <c r="A22" s="4">
        <v>1939</v>
      </c>
      <c r="B22" s="8">
        <f t="shared" si="0"/>
        <v>0.57870370370370361</v>
      </c>
      <c r="C22" s="8">
        <f t="shared" si="1"/>
        <v>17.241512345679009</v>
      </c>
      <c r="D22" s="8">
        <f t="shared" si="2"/>
        <v>20.239695340501793</v>
      </c>
      <c r="E22" s="8">
        <f t="shared" si="2"/>
        <v>4.7491039426523303</v>
      </c>
      <c r="F22" s="8">
        <f t="shared" si="3"/>
        <v>4.9491969845952148</v>
      </c>
      <c r="G22" s="8">
        <f t="shared" si="4"/>
        <v>12.959229390681003</v>
      </c>
      <c r="H22" s="8">
        <f t="shared" si="5"/>
        <v>8.7615740740740744</v>
      </c>
      <c r="I22" s="8">
        <f t="shared" si="6"/>
        <v>1.2096774193548387</v>
      </c>
      <c r="J22" s="8">
        <f t="shared" si="7"/>
        <v>3.7307098765432092</v>
      </c>
      <c r="K22" s="8">
        <f t="shared" si="8"/>
        <v>0.58990442054958181</v>
      </c>
      <c r="L22" s="8">
        <f t="shared" si="8"/>
        <v>0.58990442054958181</v>
      </c>
      <c r="M22" s="8">
        <f t="shared" si="9"/>
        <v>0.57870370370370372</v>
      </c>
      <c r="O22" s="4">
        <v>1939</v>
      </c>
      <c r="P22" s="15">
        <v>1.55</v>
      </c>
      <c r="Q22" s="15">
        <v>44.69</v>
      </c>
      <c r="R22" s="15">
        <v>54.21</v>
      </c>
      <c r="S22" s="15">
        <v>12.72</v>
      </c>
      <c r="T22" s="15">
        <v>12.08</v>
      </c>
      <c r="U22" s="15">
        <v>34.71</v>
      </c>
      <c r="V22" s="15">
        <v>22.71</v>
      </c>
      <c r="W22" s="15">
        <v>3.24</v>
      </c>
      <c r="X22" s="15">
        <v>9.67</v>
      </c>
      <c r="Y22" s="15">
        <v>1.58</v>
      </c>
      <c r="Z22" s="15">
        <v>1.58</v>
      </c>
      <c r="AA22" s="15">
        <v>1.5</v>
      </c>
      <c r="AB22" s="9">
        <f t="shared" si="10"/>
        <v>200.24</v>
      </c>
    </row>
    <row r="23" spans="1:28" ht="15" x14ac:dyDescent="0.25">
      <c r="A23" s="4">
        <v>1940</v>
      </c>
      <c r="B23" s="8">
        <f t="shared" si="0"/>
        <v>0.58990442054958181</v>
      </c>
      <c r="C23" s="8">
        <f t="shared" si="1"/>
        <v>4.1396604938271606</v>
      </c>
      <c r="D23" s="8">
        <f t="shared" si="2"/>
        <v>6.2612007168458783</v>
      </c>
      <c r="E23" s="8">
        <f t="shared" si="2"/>
        <v>3.8605137395459974</v>
      </c>
      <c r="F23" s="8">
        <f t="shared" si="3"/>
        <v>1.458538184201901</v>
      </c>
      <c r="G23" s="8">
        <f t="shared" si="4"/>
        <v>0.58990442054958181</v>
      </c>
      <c r="H23" s="8">
        <f t="shared" si="5"/>
        <v>0.72916666666666663</v>
      </c>
      <c r="I23" s="8">
        <f t="shared" si="6"/>
        <v>0.60110513739546012</v>
      </c>
      <c r="J23" s="8">
        <f t="shared" si="7"/>
        <v>0.59027777777777779</v>
      </c>
      <c r="K23" s="8">
        <f t="shared" si="8"/>
        <v>0.58990442054958181</v>
      </c>
      <c r="L23" s="8">
        <f t="shared" si="8"/>
        <v>0.58990442054958181</v>
      </c>
      <c r="M23" s="8">
        <f t="shared" si="9"/>
        <v>0.57870370370370372</v>
      </c>
      <c r="O23" s="4">
        <v>1940</v>
      </c>
      <c r="P23" s="15">
        <v>1.58</v>
      </c>
      <c r="Q23" s="15">
        <v>10.73</v>
      </c>
      <c r="R23" s="15">
        <v>16.77</v>
      </c>
      <c r="S23" s="15">
        <v>10.34</v>
      </c>
      <c r="T23" s="15">
        <v>3.56</v>
      </c>
      <c r="U23" s="15">
        <v>1.58</v>
      </c>
      <c r="V23" s="15">
        <v>1.89</v>
      </c>
      <c r="W23" s="15">
        <v>1.61</v>
      </c>
      <c r="X23" s="15">
        <v>1.53</v>
      </c>
      <c r="Y23" s="15">
        <v>1.58</v>
      </c>
      <c r="Z23" s="15">
        <v>1.58</v>
      </c>
      <c r="AA23" s="15">
        <v>1.5</v>
      </c>
      <c r="AB23" s="9">
        <f t="shared" si="10"/>
        <v>54.25</v>
      </c>
    </row>
    <row r="24" spans="1:28" ht="15" x14ac:dyDescent="0.25">
      <c r="A24" s="4">
        <v>1941</v>
      </c>
      <c r="B24" s="8">
        <f t="shared" si="0"/>
        <v>0.57870370370370361</v>
      </c>
      <c r="C24" s="8">
        <f t="shared" si="1"/>
        <v>0.59027777777777779</v>
      </c>
      <c r="D24" s="8">
        <f t="shared" si="2"/>
        <v>9.9499701314217432</v>
      </c>
      <c r="E24" s="8">
        <f t="shared" si="2"/>
        <v>4.1517323775388286</v>
      </c>
      <c r="F24" s="8">
        <f t="shared" si="3"/>
        <v>0.72107505735824318</v>
      </c>
      <c r="G24" s="8">
        <f t="shared" si="4"/>
        <v>27.568697729988052</v>
      </c>
      <c r="H24" s="8">
        <f t="shared" si="5"/>
        <v>10.030864197530864</v>
      </c>
      <c r="I24" s="8">
        <f t="shared" si="6"/>
        <v>0.9595280764635602</v>
      </c>
      <c r="J24" s="8">
        <f t="shared" si="7"/>
        <v>0.59027777777777779</v>
      </c>
      <c r="K24" s="8">
        <f t="shared" si="8"/>
        <v>0.58990442054958181</v>
      </c>
      <c r="L24" s="8">
        <f t="shared" si="8"/>
        <v>0.58990442054958181</v>
      </c>
      <c r="M24" s="8">
        <f t="shared" si="9"/>
        <v>0.59027777777777779</v>
      </c>
      <c r="O24" s="4">
        <v>1941</v>
      </c>
      <c r="P24" s="15">
        <v>1.55</v>
      </c>
      <c r="Q24" s="15">
        <v>1.53</v>
      </c>
      <c r="R24" s="15">
        <v>26.65</v>
      </c>
      <c r="S24" s="15">
        <v>11.12</v>
      </c>
      <c r="T24" s="15">
        <v>1.76</v>
      </c>
      <c r="U24" s="15">
        <v>73.84</v>
      </c>
      <c r="V24" s="15">
        <v>26</v>
      </c>
      <c r="W24" s="15">
        <v>2.57</v>
      </c>
      <c r="X24" s="15">
        <v>1.53</v>
      </c>
      <c r="Y24" s="15">
        <v>1.58</v>
      </c>
      <c r="Z24" s="15">
        <v>1.58</v>
      </c>
      <c r="AA24" s="15">
        <v>1.53</v>
      </c>
      <c r="AB24" s="9">
        <f t="shared" si="10"/>
        <v>151.24</v>
      </c>
    </row>
    <row r="25" spans="1:28" ht="15" x14ac:dyDescent="0.25">
      <c r="A25" s="4">
        <v>1942</v>
      </c>
      <c r="B25" s="8">
        <f t="shared" si="0"/>
        <v>0.58990442054958181</v>
      </c>
      <c r="C25" s="8">
        <f t="shared" si="1"/>
        <v>0.59027777777777779</v>
      </c>
      <c r="D25" s="8">
        <f t="shared" si="2"/>
        <v>0.58990442054958181</v>
      </c>
      <c r="E25" s="8">
        <f t="shared" si="2"/>
        <v>0.57870370370370361</v>
      </c>
      <c r="F25" s="8">
        <f t="shared" si="3"/>
        <v>0.83988856112749899</v>
      </c>
      <c r="G25" s="8">
        <f t="shared" si="4"/>
        <v>1.7883811230585425</v>
      </c>
      <c r="H25" s="8">
        <f t="shared" si="5"/>
        <v>21.269290123456791</v>
      </c>
      <c r="I25" s="8">
        <f t="shared" si="6"/>
        <v>8.5498805256869783</v>
      </c>
      <c r="J25" s="8">
        <f t="shared" si="7"/>
        <v>1.3387345679012346</v>
      </c>
      <c r="K25" s="8">
        <f t="shared" si="8"/>
        <v>1.8518518518518519</v>
      </c>
      <c r="L25" s="8">
        <f t="shared" si="8"/>
        <v>0.69071087216248495</v>
      </c>
      <c r="M25" s="8">
        <f t="shared" si="9"/>
        <v>0.57870370370370372</v>
      </c>
      <c r="O25" s="4">
        <v>1942</v>
      </c>
      <c r="P25" s="15">
        <v>1.58</v>
      </c>
      <c r="Q25" s="15">
        <v>1.53</v>
      </c>
      <c r="R25" s="15">
        <v>1.58</v>
      </c>
      <c r="S25" s="15">
        <v>1.55</v>
      </c>
      <c r="T25" s="15">
        <v>2.0499999999999998</v>
      </c>
      <c r="U25" s="15">
        <v>4.79</v>
      </c>
      <c r="V25" s="15">
        <v>55.13</v>
      </c>
      <c r="W25" s="15">
        <v>22.9</v>
      </c>
      <c r="X25" s="15">
        <v>3.47</v>
      </c>
      <c r="Y25" s="15">
        <v>4.96</v>
      </c>
      <c r="Z25" s="15">
        <v>1.85</v>
      </c>
      <c r="AA25" s="15">
        <v>1.5</v>
      </c>
      <c r="AB25" s="9">
        <f t="shared" si="10"/>
        <v>102.89</v>
      </c>
    </row>
    <row r="26" spans="1:28" ht="15" x14ac:dyDescent="0.25">
      <c r="A26" s="4">
        <v>1943</v>
      </c>
      <c r="B26" s="8">
        <f t="shared" si="0"/>
        <v>0.57870370370370361</v>
      </c>
      <c r="C26" s="8">
        <f t="shared" si="1"/>
        <v>0.59027777777777779</v>
      </c>
      <c r="D26" s="8">
        <f t="shared" si="2"/>
        <v>0.57870370370370361</v>
      </c>
      <c r="E26" s="8">
        <f t="shared" si="2"/>
        <v>0.58990442054958181</v>
      </c>
      <c r="F26" s="8">
        <f t="shared" si="3"/>
        <v>36.770730907899043</v>
      </c>
      <c r="G26" s="8">
        <f t="shared" si="4"/>
        <v>21.751792114695341</v>
      </c>
      <c r="H26" s="8">
        <f t="shared" si="5"/>
        <v>2.6697530864197527</v>
      </c>
      <c r="I26" s="8">
        <f t="shared" si="6"/>
        <v>0.58990442054958181</v>
      </c>
      <c r="J26" s="8">
        <f t="shared" si="7"/>
        <v>0.59027777777777779</v>
      </c>
      <c r="K26" s="8">
        <f t="shared" si="8"/>
        <v>0.58990442054958181</v>
      </c>
      <c r="L26" s="8">
        <f t="shared" si="8"/>
        <v>0.58990442054958181</v>
      </c>
      <c r="M26" s="8">
        <f t="shared" si="9"/>
        <v>0.57870370370370372</v>
      </c>
      <c r="O26" s="4">
        <v>1943</v>
      </c>
      <c r="P26" s="15">
        <v>1.55</v>
      </c>
      <c r="Q26" s="15">
        <v>1.53</v>
      </c>
      <c r="R26" s="15">
        <v>1.55</v>
      </c>
      <c r="S26" s="15">
        <v>1.58</v>
      </c>
      <c r="T26" s="15">
        <v>89.75</v>
      </c>
      <c r="U26" s="15">
        <v>58.26</v>
      </c>
      <c r="V26" s="15">
        <v>6.92</v>
      </c>
      <c r="W26" s="15">
        <v>1.58</v>
      </c>
      <c r="X26" s="15">
        <v>1.53</v>
      </c>
      <c r="Y26" s="15">
        <v>1.58</v>
      </c>
      <c r="Z26" s="15">
        <v>1.58</v>
      </c>
      <c r="AA26" s="15">
        <v>1.5</v>
      </c>
      <c r="AB26" s="9">
        <f t="shared" si="10"/>
        <v>168.91000000000003</v>
      </c>
    </row>
    <row r="27" spans="1:28" ht="15" x14ac:dyDescent="0.25">
      <c r="A27" s="4">
        <v>1944</v>
      </c>
      <c r="B27" s="8">
        <f t="shared" si="0"/>
        <v>0.58990442054958181</v>
      </c>
      <c r="C27" s="8">
        <f t="shared" si="1"/>
        <v>0.59027777777777779</v>
      </c>
      <c r="D27" s="8">
        <f t="shared" si="2"/>
        <v>0.57870370370370361</v>
      </c>
      <c r="E27" s="8">
        <f t="shared" si="2"/>
        <v>2.6695041816009559</v>
      </c>
      <c r="F27" s="8">
        <f t="shared" si="3"/>
        <v>4.2608980662078002</v>
      </c>
      <c r="G27" s="8">
        <f t="shared" si="4"/>
        <v>10.681750298685781</v>
      </c>
      <c r="H27" s="8">
        <f t="shared" si="5"/>
        <v>6.9483024691358022</v>
      </c>
      <c r="I27" s="8">
        <f t="shared" si="6"/>
        <v>0.58990442054958181</v>
      </c>
      <c r="J27" s="8">
        <f t="shared" si="7"/>
        <v>0.59027777777777779</v>
      </c>
      <c r="K27" s="8">
        <f t="shared" si="8"/>
        <v>0.58990442054958181</v>
      </c>
      <c r="L27" s="8">
        <f t="shared" si="8"/>
        <v>0.58990442054958181</v>
      </c>
      <c r="M27" s="8">
        <f t="shared" si="9"/>
        <v>0.57870370370370372</v>
      </c>
      <c r="O27" s="4">
        <v>1944</v>
      </c>
      <c r="P27" s="15">
        <v>1.58</v>
      </c>
      <c r="Q27" s="15">
        <v>1.53</v>
      </c>
      <c r="R27" s="15">
        <v>1.55</v>
      </c>
      <c r="S27" s="15">
        <v>7.15</v>
      </c>
      <c r="T27" s="15">
        <v>10.4</v>
      </c>
      <c r="U27" s="15">
        <v>28.61</v>
      </c>
      <c r="V27" s="15">
        <v>18.010000000000002</v>
      </c>
      <c r="W27" s="15">
        <v>1.58</v>
      </c>
      <c r="X27" s="15">
        <v>1.53</v>
      </c>
      <c r="Y27" s="15">
        <v>1.58</v>
      </c>
      <c r="Z27" s="15">
        <v>1.58</v>
      </c>
      <c r="AA27" s="15">
        <v>1.5</v>
      </c>
      <c r="AB27" s="9">
        <f t="shared" si="10"/>
        <v>76.599999999999994</v>
      </c>
    </row>
    <row r="28" spans="1:28" ht="15" x14ac:dyDescent="0.25">
      <c r="A28" s="4">
        <v>1945</v>
      </c>
      <c r="B28" s="8">
        <f t="shared" si="0"/>
        <v>0.58990442054958181</v>
      </c>
      <c r="C28" s="8">
        <f t="shared" si="1"/>
        <v>0.59027777777777779</v>
      </c>
      <c r="D28" s="8">
        <f t="shared" si="2"/>
        <v>0.57870370370370361</v>
      </c>
      <c r="E28" s="8">
        <f t="shared" si="2"/>
        <v>59.681152927120657</v>
      </c>
      <c r="F28" s="8">
        <f t="shared" si="3"/>
        <v>62.450835791543753</v>
      </c>
      <c r="G28" s="8">
        <f t="shared" si="4"/>
        <v>13.941158900836323</v>
      </c>
      <c r="H28" s="8">
        <f t="shared" si="5"/>
        <v>4.4791666666666661</v>
      </c>
      <c r="I28" s="8">
        <f t="shared" si="6"/>
        <v>0.58990442054958181</v>
      </c>
      <c r="J28" s="8">
        <f t="shared" si="7"/>
        <v>0.59027777777777779</v>
      </c>
      <c r="K28" s="8">
        <f t="shared" si="8"/>
        <v>0.58990442054958181</v>
      </c>
      <c r="L28" s="8">
        <f t="shared" si="8"/>
        <v>0.58990442054958181</v>
      </c>
      <c r="M28" s="8">
        <f t="shared" si="9"/>
        <v>0.57870370370370372</v>
      </c>
      <c r="O28" s="4">
        <v>1945</v>
      </c>
      <c r="P28" s="15">
        <v>1.58</v>
      </c>
      <c r="Q28" s="15">
        <v>1.53</v>
      </c>
      <c r="R28" s="15">
        <v>1.55</v>
      </c>
      <c r="S28" s="15">
        <v>159.85</v>
      </c>
      <c r="T28" s="15">
        <v>152.43</v>
      </c>
      <c r="U28" s="15">
        <v>37.340000000000003</v>
      </c>
      <c r="V28" s="15">
        <v>11.61</v>
      </c>
      <c r="W28" s="15">
        <v>1.58</v>
      </c>
      <c r="X28" s="15">
        <v>1.53</v>
      </c>
      <c r="Y28" s="15">
        <v>1.58</v>
      </c>
      <c r="Z28" s="15">
        <v>1.58</v>
      </c>
      <c r="AA28" s="15">
        <v>1.5</v>
      </c>
      <c r="AB28" s="9">
        <f t="shared" si="10"/>
        <v>373.65999999999991</v>
      </c>
    </row>
    <row r="29" spans="1:28" ht="15" x14ac:dyDescent="0.25">
      <c r="A29" s="4">
        <v>1946</v>
      </c>
      <c r="B29" s="8">
        <f t="shared" si="0"/>
        <v>0.57870370370370361</v>
      </c>
      <c r="C29" s="8">
        <f t="shared" si="1"/>
        <v>0.59027777777777779</v>
      </c>
      <c r="D29" s="8">
        <f t="shared" si="2"/>
        <v>0.58990442054958181</v>
      </c>
      <c r="E29" s="8">
        <f t="shared" si="2"/>
        <v>0.58990442054958181</v>
      </c>
      <c r="F29" s="8">
        <f t="shared" si="3"/>
        <v>0.61045558833169455</v>
      </c>
      <c r="G29" s="8">
        <f t="shared" si="4"/>
        <v>0.58990442054958181</v>
      </c>
      <c r="H29" s="8">
        <f t="shared" si="5"/>
        <v>0.59027777777777779</v>
      </c>
      <c r="I29" s="8">
        <f t="shared" si="6"/>
        <v>0.58990442054958181</v>
      </c>
      <c r="J29" s="8">
        <f t="shared" si="7"/>
        <v>0.59027777777777779</v>
      </c>
      <c r="K29" s="8">
        <f t="shared" si="8"/>
        <v>0.58990442054958181</v>
      </c>
      <c r="L29" s="8">
        <f t="shared" si="8"/>
        <v>0.58990442054958181</v>
      </c>
      <c r="M29" s="8">
        <f t="shared" si="9"/>
        <v>0.57870370370370372</v>
      </c>
      <c r="O29" s="4">
        <v>1946</v>
      </c>
      <c r="P29" s="15">
        <v>1.55</v>
      </c>
      <c r="Q29" s="15">
        <v>1.53</v>
      </c>
      <c r="R29" s="15">
        <v>1.58</v>
      </c>
      <c r="S29" s="15">
        <v>1.58</v>
      </c>
      <c r="T29" s="15">
        <v>1.49</v>
      </c>
      <c r="U29" s="15">
        <v>1.58</v>
      </c>
      <c r="V29" s="15">
        <v>1.53</v>
      </c>
      <c r="W29" s="15">
        <v>1.58</v>
      </c>
      <c r="X29" s="15">
        <v>1.53</v>
      </c>
      <c r="Y29" s="15">
        <v>1.58</v>
      </c>
      <c r="Z29" s="15">
        <v>1.58</v>
      </c>
      <c r="AA29" s="15">
        <v>1.5</v>
      </c>
      <c r="AB29" s="9">
        <f t="shared" si="10"/>
        <v>18.61</v>
      </c>
    </row>
    <row r="30" spans="1:28" ht="15" x14ac:dyDescent="0.25">
      <c r="A30" s="4">
        <v>1947</v>
      </c>
      <c r="B30" s="8">
        <f t="shared" si="0"/>
        <v>0.57870370370370361</v>
      </c>
      <c r="C30" s="8">
        <f t="shared" si="1"/>
        <v>0.59027777777777779</v>
      </c>
      <c r="D30" s="8">
        <f t="shared" si="2"/>
        <v>1.989994026284349</v>
      </c>
      <c r="E30" s="8">
        <f t="shared" si="2"/>
        <v>4.7603046594982077</v>
      </c>
      <c r="F30" s="8">
        <f t="shared" si="3"/>
        <v>2.0116355293346442</v>
      </c>
      <c r="G30" s="8">
        <f t="shared" si="4"/>
        <v>217.80913978494624</v>
      </c>
      <c r="H30" s="8">
        <f t="shared" si="5"/>
        <v>105.55169753086419</v>
      </c>
      <c r="I30" s="8">
        <f t="shared" si="6"/>
        <v>4.1293309438470729</v>
      </c>
      <c r="J30" s="8">
        <f t="shared" si="7"/>
        <v>0.59027777777777779</v>
      </c>
      <c r="K30" s="8">
        <f t="shared" si="8"/>
        <v>0.58990442054958181</v>
      </c>
      <c r="L30" s="8">
        <f t="shared" si="8"/>
        <v>0.58990442054958181</v>
      </c>
      <c r="M30" s="8">
        <f t="shared" si="9"/>
        <v>0.57870370370370372</v>
      </c>
      <c r="O30" s="4">
        <v>1947</v>
      </c>
      <c r="P30" s="15">
        <v>1.55</v>
      </c>
      <c r="Q30" s="15">
        <v>1.53</v>
      </c>
      <c r="R30" s="15">
        <v>5.33</v>
      </c>
      <c r="S30" s="15">
        <v>12.75</v>
      </c>
      <c r="T30" s="15">
        <v>4.91</v>
      </c>
      <c r="U30" s="15">
        <v>583.38</v>
      </c>
      <c r="V30" s="15">
        <v>273.58999999999997</v>
      </c>
      <c r="W30" s="15">
        <v>11.06</v>
      </c>
      <c r="X30" s="15">
        <v>1.53</v>
      </c>
      <c r="Y30" s="15">
        <v>1.58</v>
      </c>
      <c r="Z30" s="15">
        <v>1.58</v>
      </c>
      <c r="AA30" s="15">
        <v>1.5</v>
      </c>
      <c r="AB30" s="9">
        <f t="shared" si="10"/>
        <v>900.29</v>
      </c>
    </row>
    <row r="31" spans="1:28" ht="15" x14ac:dyDescent="0.25">
      <c r="A31" s="4">
        <v>1948</v>
      </c>
      <c r="B31" s="8">
        <f t="shared" si="0"/>
        <v>0.58990442054958181</v>
      </c>
      <c r="C31" s="8">
        <f t="shared" si="1"/>
        <v>0.59027777777777779</v>
      </c>
      <c r="D31" s="8">
        <f t="shared" si="2"/>
        <v>0.58990442054958181</v>
      </c>
      <c r="E31" s="8">
        <f t="shared" si="2"/>
        <v>29.03972520908005</v>
      </c>
      <c r="F31" s="8">
        <f t="shared" si="3"/>
        <v>20.030317928548016</v>
      </c>
      <c r="G31" s="8">
        <f t="shared" si="4"/>
        <v>2.3297491039426519</v>
      </c>
      <c r="H31" s="8">
        <f t="shared" si="5"/>
        <v>0.59027777777777779</v>
      </c>
      <c r="I31" s="8">
        <f t="shared" si="6"/>
        <v>0.58990442054958181</v>
      </c>
      <c r="J31" s="8">
        <f t="shared" si="7"/>
        <v>0.59027777777777779</v>
      </c>
      <c r="K31" s="8">
        <f t="shared" si="8"/>
        <v>0.58990442054958181</v>
      </c>
      <c r="L31" s="8">
        <f t="shared" si="8"/>
        <v>0.58990442054958181</v>
      </c>
      <c r="M31" s="8">
        <f t="shared" si="9"/>
        <v>0.57870370370370372</v>
      </c>
      <c r="O31" s="4">
        <v>1948</v>
      </c>
      <c r="P31" s="15">
        <v>1.58</v>
      </c>
      <c r="Q31" s="15">
        <v>1.53</v>
      </c>
      <c r="R31" s="15">
        <v>1.58</v>
      </c>
      <c r="S31" s="15">
        <v>77.78</v>
      </c>
      <c r="T31" s="15">
        <v>48.89</v>
      </c>
      <c r="U31" s="15">
        <v>6.24</v>
      </c>
      <c r="V31" s="15">
        <v>1.53</v>
      </c>
      <c r="W31" s="15">
        <v>1.58</v>
      </c>
      <c r="X31" s="15">
        <v>1.53</v>
      </c>
      <c r="Y31" s="15">
        <v>1.58</v>
      </c>
      <c r="Z31" s="15">
        <v>1.58</v>
      </c>
      <c r="AA31" s="15">
        <v>1.5</v>
      </c>
      <c r="AB31" s="9">
        <f t="shared" si="10"/>
        <v>146.90000000000006</v>
      </c>
    </row>
    <row r="32" spans="1:28" ht="15" x14ac:dyDescent="0.25">
      <c r="A32" s="4">
        <v>1949</v>
      </c>
      <c r="B32" s="8">
        <f t="shared" si="0"/>
        <v>0.57870370370370361</v>
      </c>
      <c r="C32" s="8">
        <f t="shared" si="1"/>
        <v>0.72145061728395066</v>
      </c>
      <c r="D32" s="8">
        <f t="shared" si="2"/>
        <v>1.1088709677419355</v>
      </c>
      <c r="E32" s="8">
        <f t="shared" si="2"/>
        <v>0.66830943847072877</v>
      </c>
      <c r="F32" s="8">
        <f t="shared" si="3"/>
        <v>1.5281874795149128</v>
      </c>
      <c r="G32" s="8">
        <f t="shared" si="4"/>
        <v>9.6587514934289125</v>
      </c>
      <c r="H32" s="8">
        <f t="shared" si="5"/>
        <v>7.9706790123456797</v>
      </c>
      <c r="I32" s="8">
        <f t="shared" si="6"/>
        <v>4.2898745519713266</v>
      </c>
      <c r="J32" s="8">
        <f t="shared" si="7"/>
        <v>1.0416666666666667</v>
      </c>
      <c r="K32" s="8">
        <f t="shared" si="8"/>
        <v>0.58990442054958181</v>
      </c>
      <c r="L32" s="8">
        <f t="shared" si="8"/>
        <v>0.58990442054958181</v>
      </c>
      <c r="M32" s="8">
        <f t="shared" si="9"/>
        <v>0.57870370370370372</v>
      </c>
      <c r="O32" s="4">
        <v>1949</v>
      </c>
      <c r="P32" s="15">
        <v>1.55</v>
      </c>
      <c r="Q32" s="15">
        <v>1.87</v>
      </c>
      <c r="R32" s="15">
        <v>2.97</v>
      </c>
      <c r="S32" s="15">
        <v>1.79</v>
      </c>
      <c r="T32" s="15">
        <v>3.73</v>
      </c>
      <c r="U32" s="15">
        <v>25.87</v>
      </c>
      <c r="V32" s="15">
        <v>20.66</v>
      </c>
      <c r="W32" s="15">
        <v>11.49</v>
      </c>
      <c r="X32" s="15">
        <v>2.7</v>
      </c>
      <c r="Y32" s="15">
        <v>1.58</v>
      </c>
      <c r="Z32" s="15">
        <v>1.58</v>
      </c>
      <c r="AA32" s="15">
        <v>1.5</v>
      </c>
      <c r="AB32" s="9">
        <f t="shared" si="10"/>
        <v>77.289999999999992</v>
      </c>
    </row>
    <row r="33" spans="1:28" ht="15" x14ac:dyDescent="0.25">
      <c r="A33" s="4">
        <v>1950</v>
      </c>
      <c r="B33" s="8">
        <f t="shared" si="0"/>
        <v>0.57870370370370361</v>
      </c>
      <c r="C33" s="8">
        <f t="shared" si="1"/>
        <v>0.59027777777777779</v>
      </c>
      <c r="D33" s="8">
        <f t="shared" si="2"/>
        <v>7.0415173237753876</v>
      </c>
      <c r="E33" s="8">
        <f t="shared" si="2"/>
        <v>11.730884109916369</v>
      </c>
      <c r="F33" s="8">
        <f t="shared" si="3"/>
        <v>0.58177646673221883</v>
      </c>
      <c r="G33" s="8">
        <f t="shared" si="4"/>
        <v>0.58990442054958181</v>
      </c>
      <c r="H33" s="8">
        <f t="shared" si="5"/>
        <v>2.0794753086419751</v>
      </c>
      <c r="I33" s="8">
        <f t="shared" si="6"/>
        <v>3.4684886499402627</v>
      </c>
      <c r="J33" s="8">
        <f t="shared" si="7"/>
        <v>0.59027777777777779</v>
      </c>
      <c r="K33" s="8">
        <f t="shared" si="8"/>
        <v>0.58990442054958181</v>
      </c>
      <c r="L33" s="8">
        <f t="shared" si="8"/>
        <v>0.58990442054958181</v>
      </c>
      <c r="M33" s="8">
        <f t="shared" si="9"/>
        <v>0.59027777777777779</v>
      </c>
      <c r="O33" s="4">
        <v>1950</v>
      </c>
      <c r="P33" s="15">
        <v>1.55</v>
      </c>
      <c r="Q33" s="15">
        <v>1.53</v>
      </c>
      <c r="R33" s="15">
        <v>18.86</v>
      </c>
      <c r="S33" s="15">
        <v>31.42</v>
      </c>
      <c r="T33" s="15">
        <v>1.42</v>
      </c>
      <c r="U33" s="15">
        <v>1.58</v>
      </c>
      <c r="V33" s="15">
        <v>5.39</v>
      </c>
      <c r="W33" s="15">
        <v>9.2899999999999991</v>
      </c>
      <c r="X33" s="15">
        <v>1.53</v>
      </c>
      <c r="Y33" s="15">
        <v>1.58</v>
      </c>
      <c r="Z33" s="15">
        <v>1.58</v>
      </c>
      <c r="AA33" s="15">
        <v>1.53</v>
      </c>
      <c r="AB33" s="9">
        <f t="shared" si="10"/>
        <v>77.259999999999991</v>
      </c>
    </row>
    <row r="34" spans="1:28" ht="15" x14ac:dyDescent="0.25">
      <c r="A34" s="4">
        <v>1951</v>
      </c>
      <c r="B34" s="8">
        <f t="shared" si="0"/>
        <v>0.58990442054958181</v>
      </c>
      <c r="C34" s="8">
        <f t="shared" si="1"/>
        <v>0.57870370370370372</v>
      </c>
      <c r="D34" s="8">
        <f t="shared" si="2"/>
        <v>0.58990442054958181</v>
      </c>
      <c r="E34" s="8">
        <f t="shared" si="2"/>
        <v>1.0304659498207884</v>
      </c>
      <c r="F34" s="8">
        <f t="shared" si="3"/>
        <v>0.59816453621763344</v>
      </c>
      <c r="G34" s="8">
        <f t="shared" si="4"/>
        <v>0.58990442054958181</v>
      </c>
      <c r="H34" s="8">
        <f t="shared" si="5"/>
        <v>0.59027777777777779</v>
      </c>
      <c r="I34" s="8">
        <f t="shared" si="6"/>
        <v>0.58990442054958181</v>
      </c>
      <c r="J34" s="8">
        <f t="shared" si="7"/>
        <v>0.59027777777777779</v>
      </c>
      <c r="K34" s="8">
        <f t="shared" si="8"/>
        <v>0.58990442054958181</v>
      </c>
      <c r="L34" s="8">
        <f t="shared" si="8"/>
        <v>0.58990442054958181</v>
      </c>
      <c r="M34" s="8">
        <f t="shared" si="9"/>
        <v>0.57870370370370372</v>
      </c>
      <c r="O34" s="4">
        <v>1951</v>
      </c>
      <c r="P34" s="15">
        <v>1.58</v>
      </c>
      <c r="Q34" s="15">
        <v>1.5</v>
      </c>
      <c r="R34" s="15">
        <v>1.58</v>
      </c>
      <c r="S34" s="15">
        <v>2.76</v>
      </c>
      <c r="T34" s="15">
        <v>1.46</v>
      </c>
      <c r="U34" s="15">
        <v>1.58</v>
      </c>
      <c r="V34" s="15">
        <v>1.53</v>
      </c>
      <c r="W34" s="15">
        <v>1.58</v>
      </c>
      <c r="X34" s="15">
        <v>1.53</v>
      </c>
      <c r="Y34" s="15">
        <v>1.58</v>
      </c>
      <c r="Z34" s="15">
        <v>1.58</v>
      </c>
      <c r="AA34" s="15">
        <v>1.5</v>
      </c>
      <c r="AB34" s="9">
        <f t="shared" si="10"/>
        <v>19.759999999999998</v>
      </c>
    </row>
    <row r="35" spans="1:28" ht="15" x14ac:dyDescent="0.25">
      <c r="A35" s="4">
        <v>1952</v>
      </c>
      <c r="B35" s="8">
        <f t="shared" si="0"/>
        <v>0.58990442054958181</v>
      </c>
      <c r="C35" s="8">
        <f t="shared" si="1"/>
        <v>0.60185185185185175</v>
      </c>
      <c r="D35" s="8">
        <f t="shared" si="2"/>
        <v>6.6606929510155313</v>
      </c>
      <c r="E35" s="8">
        <f t="shared" si="2"/>
        <v>30.648894862604536</v>
      </c>
      <c r="F35" s="8">
        <f t="shared" si="3"/>
        <v>92.871189773844634</v>
      </c>
      <c r="G35" s="8">
        <f t="shared" si="4"/>
        <v>24.309289127837513</v>
      </c>
      <c r="H35" s="8">
        <f t="shared" si="5"/>
        <v>4.2901234567901234</v>
      </c>
      <c r="I35" s="8">
        <f t="shared" si="6"/>
        <v>0.84005376344086014</v>
      </c>
      <c r="J35" s="8">
        <f t="shared" si="7"/>
        <v>0.59027777777777779</v>
      </c>
      <c r="K35" s="8">
        <f t="shared" si="8"/>
        <v>0.58990442054958181</v>
      </c>
      <c r="L35" s="8">
        <f t="shared" si="8"/>
        <v>0.58990442054958181</v>
      </c>
      <c r="M35" s="8">
        <f t="shared" si="9"/>
        <v>0.57870370370370372</v>
      </c>
      <c r="O35" s="4">
        <v>1952</v>
      </c>
      <c r="P35" s="15">
        <v>1.58</v>
      </c>
      <c r="Q35" s="15">
        <v>1.56</v>
      </c>
      <c r="R35" s="15">
        <v>17.84</v>
      </c>
      <c r="S35" s="15">
        <v>82.09</v>
      </c>
      <c r="T35" s="15">
        <v>226.68</v>
      </c>
      <c r="U35" s="15">
        <v>65.11</v>
      </c>
      <c r="V35" s="15">
        <v>11.12</v>
      </c>
      <c r="W35" s="15">
        <v>2.25</v>
      </c>
      <c r="X35" s="15">
        <v>1.53</v>
      </c>
      <c r="Y35" s="15">
        <v>1.58</v>
      </c>
      <c r="Z35" s="15">
        <v>1.58</v>
      </c>
      <c r="AA35" s="15">
        <v>1.5</v>
      </c>
      <c r="AB35" s="9">
        <f t="shared" si="10"/>
        <v>414.41999999999996</v>
      </c>
    </row>
    <row r="36" spans="1:28" ht="15" x14ac:dyDescent="0.25">
      <c r="A36" s="4">
        <v>1953</v>
      </c>
      <c r="B36" s="8">
        <f t="shared" si="0"/>
        <v>0.57870370370370361</v>
      </c>
      <c r="C36" s="8">
        <f t="shared" si="1"/>
        <v>0.8217592592592593</v>
      </c>
      <c r="D36" s="8">
        <f t="shared" si="2"/>
        <v>0.63097371565113491</v>
      </c>
      <c r="E36" s="8">
        <f t="shared" si="2"/>
        <v>14.359318996415769</v>
      </c>
      <c r="F36" s="8">
        <f t="shared" si="3"/>
        <v>22.70976728941331</v>
      </c>
      <c r="G36" s="8">
        <f t="shared" si="4"/>
        <v>8.3408004778972504</v>
      </c>
      <c r="H36" s="8">
        <f t="shared" si="5"/>
        <v>7.4614197530864184</v>
      </c>
      <c r="I36" s="8">
        <f t="shared" si="6"/>
        <v>1.4000896057347672</v>
      </c>
      <c r="J36" s="8">
        <f t="shared" si="7"/>
        <v>0.59027777777777779</v>
      </c>
      <c r="K36" s="8">
        <f t="shared" si="8"/>
        <v>0.58990442054958181</v>
      </c>
      <c r="L36" s="8">
        <f t="shared" si="8"/>
        <v>0.58990442054958181</v>
      </c>
      <c r="M36" s="8">
        <f t="shared" si="9"/>
        <v>0.57870370370370372</v>
      </c>
      <c r="O36" s="4">
        <v>1953</v>
      </c>
      <c r="P36" s="15">
        <v>1.55</v>
      </c>
      <c r="Q36" s="15">
        <v>2.13</v>
      </c>
      <c r="R36" s="15">
        <v>1.69</v>
      </c>
      <c r="S36" s="15">
        <v>38.46</v>
      </c>
      <c r="T36" s="15">
        <v>55.43</v>
      </c>
      <c r="U36" s="15">
        <v>22.34</v>
      </c>
      <c r="V36" s="15">
        <v>19.34</v>
      </c>
      <c r="W36" s="15">
        <v>3.75</v>
      </c>
      <c r="X36" s="15">
        <v>1.53</v>
      </c>
      <c r="Y36" s="15">
        <v>1.58</v>
      </c>
      <c r="Z36" s="15">
        <v>1.58</v>
      </c>
      <c r="AA36" s="15">
        <v>1.5</v>
      </c>
      <c r="AB36" s="9">
        <f t="shared" si="10"/>
        <v>150.88000000000002</v>
      </c>
    </row>
    <row r="37" spans="1:28" ht="15" x14ac:dyDescent="0.25">
      <c r="A37" s="4">
        <v>1954</v>
      </c>
      <c r="B37" s="8">
        <f t="shared" si="0"/>
        <v>0.57870370370370361</v>
      </c>
      <c r="C37" s="8">
        <f t="shared" si="1"/>
        <v>0.89891975308641969</v>
      </c>
      <c r="D37" s="8">
        <f t="shared" si="2"/>
        <v>2.0198626045400236</v>
      </c>
      <c r="E37" s="8">
        <f t="shared" si="2"/>
        <v>32.900238948626047</v>
      </c>
      <c r="F37" s="8">
        <f t="shared" si="3"/>
        <v>89.08964274008521</v>
      </c>
      <c r="G37" s="8">
        <f t="shared" si="4"/>
        <v>49.981332138590204</v>
      </c>
      <c r="H37" s="8">
        <f t="shared" si="5"/>
        <v>14.961419753086419</v>
      </c>
      <c r="I37" s="8">
        <f t="shared" si="6"/>
        <v>4.7192353643966545</v>
      </c>
      <c r="J37" s="8">
        <f t="shared" si="7"/>
        <v>2.5308641975308643</v>
      </c>
      <c r="K37" s="8">
        <f t="shared" si="8"/>
        <v>0.58990442054958181</v>
      </c>
      <c r="L37" s="8">
        <f t="shared" si="8"/>
        <v>0.58990442054958181</v>
      </c>
      <c r="M37" s="8">
        <f t="shared" si="9"/>
        <v>0.57870370370370372</v>
      </c>
      <c r="O37" s="4">
        <v>1954</v>
      </c>
      <c r="P37" s="15">
        <v>1.55</v>
      </c>
      <c r="Q37" s="15">
        <v>2.33</v>
      </c>
      <c r="R37" s="15">
        <v>5.41</v>
      </c>
      <c r="S37" s="15">
        <v>88.12</v>
      </c>
      <c r="T37" s="15">
        <v>217.45</v>
      </c>
      <c r="U37" s="15">
        <v>133.87</v>
      </c>
      <c r="V37" s="15">
        <v>38.78</v>
      </c>
      <c r="W37" s="15">
        <v>12.64</v>
      </c>
      <c r="X37" s="15">
        <v>6.56</v>
      </c>
      <c r="Y37" s="15">
        <v>1.58</v>
      </c>
      <c r="Z37" s="15">
        <v>1.58</v>
      </c>
      <c r="AA37" s="15">
        <v>1.5</v>
      </c>
      <c r="AB37" s="9">
        <f t="shared" si="10"/>
        <v>511.36999999999995</v>
      </c>
    </row>
    <row r="38" spans="1:28" ht="15" x14ac:dyDescent="0.25">
      <c r="A38" s="4">
        <v>1955</v>
      </c>
      <c r="B38" s="8">
        <f t="shared" si="0"/>
        <v>0.58990442054958181</v>
      </c>
      <c r="C38" s="8">
        <f t="shared" si="1"/>
        <v>0.87191358024691346</v>
      </c>
      <c r="D38" s="8">
        <f t="shared" si="2"/>
        <v>7.7583632019115889</v>
      </c>
      <c r="E38" s="8">
        <f t="shared" si="2"/>
        <v>8.2810633213859006</v>
      </c>
      <c r="F38" s="8">
        <f t="shared" si="3"/>
        <v>235.54981973123563</v>
      </c>
      <c r="G38" s="8">
        <f t="shared" si="4"/>
        <v>112.63814217443249</v>
      </c>
      <c r="H38" s="8">
        <f t="shared" si="5"/>
        <v>12.538580246913581</v>
      </c>
      <c r="I38" s="8">
        <f t="shared" si="6"/>
        <v>3.5095579450418164</v>
      </c>
      <c r="J38" s="8">
        <f t="shared" si="7"/>
        <v>1.3811728395061729</v>
      </c>
      <c r="K38" s="8">
        <f t="shared" si="8"/>
        <v>0.58990442054958181</v>
      </c>
      <c r="L38" s="8">
        <f t="shared" si="8"/>
        <v>0.58990442054958181</v>
      </c>
      <c r="M38" s="8">
        <f t="shared" si="9"/>
        <v>0.59027777777777779</v>
      </c>
      <c r="O38" s="4">
        <v>1955</v>
      </c>
      <c r="P38" s="15">
        <v>1.58</v>
      </c>
      <c r="Q38" s="15">
        <v>2.2599999999999998</v>
      </c>
      <c r="R38" s="15">
        <v>20.78</v>
      </c>
      <c r="S38" s="15">
        <v>22.18</v>
      </c>
      <c r="T38" s="15">
        <v>574.92999999999995</v>
      </c>
      <c r="U38" s="15">
        <v>301.69</v>
      </c>
      <c r="V38" s="15">
        <v>32.5</v>
      </c>
      <c r="W38" s="15">
        <v>9.4</v>
      </c>
      <c r="X38" s="15">
        <v>3.58</v>
      </c>
      <c r="Y38" s="15">
        <v>1.58</v>
      </c>
      <c r="Z38" s="15">
        <v>1.58</v>
      </c>
      <c r="AA38" s="15">
        <v>1.53</v>
      </c>
      <c r="AB38" s="9">
        <f t="shared" si="10"/>
        <v>973.58999999999992</v>
      </c>
    </row>
    <row r="39" spans="1:28" ht="15" x14ac:dyDescent="0.25">
      <c r="A39" s="4">
        <v>1956</v>
      </c>
      <c r="B39" s="8">
        <f t="shared" si="0"/>
        <v>0.57870370370370361</v>
      </c>
      <c r="C39" s="8">
        <f t="shared" si="1"/>
        <v>0.57870370370370372</v>
      </c>
      <c r="D39" s="8">
        <f t="shared" si="2"/>
        <v>0.73178016726403816</v>
      </c>
      <c r="E39" s="8">
        <f t="shared" si="2"/>
        <v>1.459826762246117</v>
      </c>
      <c r="F39" s="8">
        <f t="shared" si="3"/>
        <v>7.9686987872828574</v>
      </c>
      <c r="G39" s="8">
        <f t="shared" si="4"/>
        <v>5.6003584229390686</v>
      </c>
      <c r="H39" s="8">
        <f t="shared" si="5"/>
        <v>3.5609567901234569</v>
      </c>
      <c r="I39" s="8">
        <f t="shared" si="6"/>
        <v>0.67951015531660686</v>
      </c>
      <c r="J39" s="8">
        <f t="shared" si="7"/>
        <v>0.59027777777777779</v>
      </c>
      <c r="K39" s="8">
        <f t="shared" si="8"/>
        <v>0.60110513739546012</v>
      </c>
      <c r="L39" s="8">
        <f t="shared" si="8"/>
        <v>0.58990442054958181</v>
      </c>
      <c r="M39" s="8">
        <f t="shared" si="9"/>
        <v>0.59027777777777779</v>
      </c>
      <c r="O39" s="4">
        <v>1956</v>
      </c>
      <c r="P39" s="15">
        <v>1.55</v>
      </c>
      <c r="Q39" s="15">
        <v>1.5</v>
      </c>
      <c r="R39" s="15">
        <v>1.96</v>
      </c>
      <c r="S39" s="15">
        <v>3.91</v>
      </c>
      <c r="T39" s="15">
        <v>19.45</v>
      </c>
      <c r="U39" s="15">
        <v>15</v>
      </c>
      <c r="V39" s="15">
        <v>9.23</v>
      </c>
      <c r="W39" s="15">
        <v>1.82</v>
      </c>
      <c r="X39" s="15">
        <v>1.53</v>
      </c>
      <c r="Y39" s="15">
        <v>1.61</v>
      </c>
      <c r="Z39" s="15">
        <v>1.58</v>
      </c>
      <c r="AA39" s="15">
        <v>1.53</v>
      </c>
      <c r="AB39" s="9">
        <f t="shared" si="10"/>
        <v>60.669999999999995</v>
      </c>
    </row>
    <row r="40" spans="1:28" ht="15" x14ac:dyDescent="0.25">
      <c r="A40" s="4">
        <v>1957</v>
      </c>
      <c r="B40" s="8">
        <f t="shared" si="0"/>
        <v>0.64964157706093195</v>
      </c>
      <c r="C40" s="8">
        <f t="shared" si="1"/>
        <v>0.57870370370370372</v>
      </c>
      <c r="D40" s="8">
        <f t="shared" si="2"/>
        <v>0.58990442054958181</v>
      </c>
      <c r="E40" s="8">
        <f t="shared" si="2"/>
        <v>625.2613500597372</v>
      </c>
      <c r="F40" s="8">
        <f t="shared" si="3"/>
        <v>251.38069485414618</v>
      </c>
      <c r="G40" s="8">
        <f t="shared" si="4"/>
        <v>6.2089307048984468</v>
      </c>
      <c r="H40" s="8">
        <f t="shared" si="5"/>
        <v>2.5694444444444442</v>
      </c>
      <c r="I40" s="8">
        <f t="shared" si="6"/>
        <v>0.58990442054958181</v>
      </c>
      <c r="J40" s="8">
        <f t="shared" si="7"/>
        <v>0.59027777777777779</v>
      </c>
      <c r="K40" s="8">
        <f t="shared" si="8"/>
        <v>0.58990442054958181</v>
      </c>
      <c r="L40" s="8">
        <f t="shared" si="8"/>
        <v>0.58990442054958181</v>
      </c>
      <c r="M40" s="8">
        <f t="shared" si="9"/>
        <v>0.59027777777777779</v>
      </c>
      <c r="O40" s="4">
        <v>1957</v>
      </c>
      <c r="P40" s="15">
        <v>1.74</v>
      </c>
      <c r="Q40" s="15">
        <v>1.5</v>
      </c>
      <c r="R40" s="15">
        <v>1.58</v>
      </c>
      <c r="S40" s="15">
        <v>1674.7</v>
      </c>
      <c r="T40" s="15">
        <v>613.57000000000005</v>
      </c>
      <c r="U40" s="15">
        <v>16.63</v>
      </c>
      <c r="V40" s="15">
        <v>6.66</v>
      </c>
      <c r="W40" s="15">
        <v>1.58</v>
      </c>
      <c r="X40" s="15">
        <v>1.53</v>
      </c>
      <c r="Y40" s="15">
        <v>1.58</v>
      </c>
      <c r="Z40" s="15">
        <v>1.58</v>
      </c>
      <c r="AA40" s="15">
        <v>1.53</v>
      </c>
      <c r="AB40" s="9">
        <f t="shared" si="10"/>
        <v>2324.1800000000003</v>
      </c>
    </row>
    <row r="41" spans="1:28" ht="15" x14ac:dyDescent="0.25">
      <c r="A41" s="4">
        <v>1958</v>
      </c>
      <c r="B41" s="8">
        <f t="shared" si="0"/>
        <v>0.57870370370370361</v>
      </c>
      <c r="C41" s="8">
        <f t="shared" si="1"/>
        <v>0.91049382716049376</v>
      </c>
      <c r="D41" s="8">
        <f t="shared" si="2"/>
        <v>5.1112604540023883</v>
      </c>
      <c r="E41" s="8">
        <f t="shared" si="2"/>
        <v>34.961170848267621</v>
      </c>
      <c r="F41" s="8">
        <f t="shared" si="3"/>
        <v>22.009177318911828</v>
      </c>
      <c r="G41" s="8">
        <f t="shared" si="4"/>
        <v>3.4087514934289129</v>
      </c>
      <c r="H41" s="8">
        <f t="shared" si="5"/>
        <v>0.59027777777777779</v>
      </c>
      <c r="I41" s="8">
        <f t="shared" si="6"/>
        <v>0.58990442054958181</v>
      </c>
      <c r="J41" s="8">
        <f t="shared" si="7"/>
        <v>0.59027777777777779</v>
      </c>
      <c r="K41" s="8">
        <f t="shared" si="8"/>
        <v>0.58990442054958181</v>
      </c>
      <c r="L41" s="8">
        <f t="shared" si="8"/>
        <v>0.58990442054958181</v>
      </c>
      <c r="M41" s="8">
        <f t="shared" si="9"/>
        <v>0.59027777777777779</v>
      </c>
      <c r="O41" s="4">
        <v>1958</v>
      </c>
      <c r="P41" s="15">
        <v>1.55</v>
      </c>
      <c r="Q41" s="15">
        <v>2.36</v>
      </c>
      <c r="R41" s="15">
        <v>13.69</v>
      </c>
      <c r="S41" s="15">
        <v>93.64</v>
      </c>
      <c r="T41" s="15">
        <v>53.72</v>
      </c>
      <c r="U41" s="15">
        <v>9.1300000000000008</v>
      </c>
      <c r="V41" s="15">
        <v>1.53</v>
      </c>
      <c r="W41" s="15">
        <v>1.58</v>
      </c>
      <c r="X41" s="15">
        <v>1.53</v>
      </c>
      <c r="Y41" s="15">
        <v>1.58</v>
      </c>
      <c r="Z41" s="15">
        <v>1.58</v>
      </c>
      <c r="AA41" s="15">
        <v>1.53</v>
      </c>
      <c r="AB41" s="9">
        <f t="shared" si="10"/>
        <v>183.42000000000004</v>
      </c>
    </row>
    <row r="42" spans="1:28" ht="15" x14ac:dyDescent="0.25">
      <c r="A42" s="4">
        <v>1959</v>
      </c>
      <c r="B42" s="8">
        <f t="shared" si="0"/>
        <v>0.57870370370370361</v>
      </c>
      <c r="C42" s="8">
        <f t="shared" si="1"/>
        <v>0.59027777777777779</v>
      </c>
      <c r="D42" s="8">
        <f t="shared" si="2"/>
        <v>0.70937873357228187</v>
      </c>
      <c r="E42" s="8">
        <f t="shared" si="2"/>
        <v>0.69071087216248495</v>
      </c>
      <c r="F42" s="8">
        <f t="shared" si="3"/>
        <v>29.531301212717135</v>
      </c>
      <c r="G42" s="8">
        <f t="shared" si="4"/>
        <v>10.599611708482676</v>
      </c>
      <c r="H42" s="8">
        <f t="shared" si="5"/>
        <v>4.189814814814814</v>
      </c>
      <c r="I42" s="8">
        <f t="shared" si="6"/>
        <v>0.58990442054958181</v>
      </c>
      <c r="J42" s="8">
        <f t="shared" si="7"/>
        <v>0.59027777777777779</v>
      </c>
      <c r="K42" s="8">
        <f t="shared" si="8"/>
        <v>0.58990442054958181</v>
      </c>
      <c r="L42" s="8">
        <f t="shared" si="8"/>
        <v>0.58990442054958181</v>
      </c>
      <c r="M42" s="8">
        <f t="shared" si="9"/>
        <v>0.57870370370370372</v>
      </c>
      <c r="O42" s="4">
        <v>1959</v>
      </c>
      <c r="P42" s="15">
        <v>1.55</v>
      </c>
      <c r="Q42" s="15">
        <v>1.53</v>
      </c>
      <c r="R42" s="15">
        <v>1.9</v>
      </c>
      <c r="S42" s="15">
        <v>1.85</v>
      </c>
      <c r="T42" s="15">
        <v>72.08</v>
      </c>
      <c r="U42" s="15">
        <v>28.39</v>
      </c>
      <c r="V42" s="15">
        <v>10.86</v>
      </c>
      <c r="W42" s="15">
        <v>1.58</v>
      </c>
      <c r="X42" s="15">
        <v>1.53</v>
      </c>
      <c r="Y42" s="15">
        <v>1.58</v>
      </c>
      <c r="Z42" s="15">
        <v>1.58</v>
      </c>
      <c r="AA42" s="15">
        <v>1.5</v>
      </c>
      <c r="AB42" s="9">
        <f t="shared" si="10"/>
        <v>125.92999999999999</v>
      </c>
    </row>
    <row r="43" spans="1:28" ht="15" x14ac:dyDescent="0.25">
      <c r="A43" s="4">
        <v>1960</v>
      </c>
      <c r="B43" s="8">
        <f t="shared" si="0"/>
        <v>0.57870370370370361</v>
      </c>
      <c r="C43" s="8">
        <f t="shared" si="1"/>
        <v>1.4891975308641971</v>
      </c>
      <c r="D43" s="8">
        <f t="shared" si="2"/>
        <v>41.550925925925931</v>
      </c>
      <c r="E43" s="8">
        <f t="shared" si="2"/>
        <v>26.041666666666664</v>
      </c>
      <c r="F43" s="8">
        <f t="shared" si="3"/>
        <v>44.32972795804654</v>
      </c>
      <c r="G43" s="8">
        <f t="shared" si="4"/>
        <v>29.260005973715653</v>
      </c>
      <c r="H43" s="8">
        <f t="shared" si="5"/>
        <v>15.308641975308641</v>
      </c>
      <c r="I43" s="8">
        <f t="shared" si="6"/>
        <v>3.8418458781361999</v>
      </c>
      <c r="J43" s="8">
        <f t="shared" si="7"/>
        <v>2.7893518518518521</v>
      </c>
      <c r="K43" s="8">
        <f t="shared" si="8"/>
        <v>0.58990442054958181</v>
      </c>
      <c r="L43" s="8">
        <f t="shared" si="8"/>
        <v>0.58990442054958181</v>
      </c>
      <c r="M43" s="8">
        <f t="shared" si="9"/>
        <v>0.59027777777777779</v>
      </c>
      <c r="O43" s="4">
        <v>1960</v>
      </c>
      <c r="P43" s="15">
        <v>1.55</v>
      </c>
      <c r="Q43" s="15">
        <v>3.86</v>
      </c>
      <c r="R43" s="15">
        <v>111.29</v>
      </c>
      <c r="S43" s="15">
        <v>69.75</v>
      </c>
      <c r="T43" s="15">
        <v>108.2</v>
      </c>
      <c r="U43" s="15">
        <v>78.37</v>
      </c>
      <c r="V43" s="15">
        <v>39.68</v>
      </c>
      <c r="W43" s="15">
        <v>10.29</v>
      </c>
      <c r="X43" s="15">
        <v>7.23</v>
      </c>
      <c r="Y43" s="15">
        <v>1.58</v>
      </c>
      <c r="Z43" s="15">
        <v>1.58</v>
      </c>
      <c r="AA43" s="15">
        <v>1.53</v>
      </c>
      <c r="AB43" s="9">
        <f t="shared" si="10"/>
        <v>434.90999999999997</v>
      </c>
    </row>
    <row r="44" spans="1:28" ht="15" x14ac:dyDescent="0.25">
      <c r="A44" s="4">
        <v>1961</v>
      </c>
      <c r="B44" s="8">
        <f t="shared" si="0"/>
        <v>0.57870370370370361</v>
      </c>
      <c r="C44" s="8">
        <f t="shared" si="1"/>
        <v>0.57870370370370372</v>
      </c>
      <c r="D44" s="8">
        <f t="shared" si="2"/>
        <v>1.9489247311827953</v>
      </c>
      <c r="E44" s="8">
        <f t="shared" si="2"/>
        <v>0.85872162485065695</v>
      </c>
      <c r="F44" s="8">
        <f t="shared" si="3"/>
        <v>0.58997050147492625</v>
      </c>
      <c r="G44" s="8">
        <f t="shared" si="4"/>
        <v>0.58990442054958181</v>
      </c>
      <c r="H44" s="8">
        <f t="shared" si="5"/>
        <v>0.60185185185185175</v>
      </c>
      <c r="I44" s="8">
        <f t="shared" si="6"/>
        <v>0.58990442054958181</v>
      </c>
      <c r="J44" s="8">
        <f t="shared" si="7"/>
        <v>0.59027777777777779</v>
      </c>
      <c r="K44" s="8">
        <f t="shared" si="8"/>
        <v>0.58990442054958181</v>
      </c>
      <c r="L44" s="8">
        <f t="shared" si="8"/>
        <v>0.58990442054958181</v>
      </c>
      <c r="M44" s="8">
        <f t="shared" si="9"/>
        <v>0.57870370370370372</v>
      </c>
      <c r="O44" s="4">
        <v>1961</v>
      </c>
      <c r="P44" s="15">
        <v>1.55</v>
      </c>
      <c r="Q44" s="15">
        <v>1.5</v>
      </c>
      <c r="R44" s="15">
        <v>5.22</v>
      </c>
      <c r="S44" s="15">
        <v>2.2999999999999998</v>
      </c>
      <c r="T44" s="15">
        <v>1.44</v>
      </c>
      <c r="U44" s="15">
        <v>1.58</v>
      </c>
      <c r="V44" s="15">
        <v>1.56</v>
      </c>
      <c r="W44" s="15">
        <v>1.58</v>
      </c>
      <c r="X44" s="15">
        <v>1.53</v>
      </c>
      <c r="Y44" s="15">
        <v>1.58</v>
      </c>
      <c r="Z44" s="15">
        <v>1.58</v>
      </c>
      <c r="AA44" s="15">
        <v>1.5</v>
      </c>
      <c r="AB44" s="9">
        <f t="shared" si="10"/>
        <v>22.92</v>
      </c>
    </row>
    <row r="45" spans="1:28" ht="15" x14ac:dyDescent="0.25">
      <c r="A45" s="4">
        <v>1962</v>
      </c>
      <c r="B45" s="8">
        <f t="shared" si="0"/>
        <v>0.57870370370370361</v>
      </c>
      <c r="C45" s="8">
        <f t="shared" si="1"/>
        <v>1.6512345679012346</v>
      </c>
      <c r="D45" s="8">
        <f t="shared" si="2"/>
        <v>3.4610215053763436</v>
      </c>
      <c r="E45" s="8">
        <f t="shared" si="2"/>
        <v>0.91845878136200709</v>
      </c>
      <c r="F45" s="8">
        <f t="shared" si="3"/>
        <v>0.58177646673221883</v>
      </c>
      <c r="G45" s="8">
        <f t="shared" si="4"/>
        <v>0.58990442054958181</v>
      </c>
      <c r="H45" s="8">
        <f t="shared" si="5"/>
        <v>0.59027777777777779</v>
      </c>
      <c r="I45" s="8">
        <f t="shared" si="6"/>
        <v>0.58990442054958181</v>
      </c>
      <c r="J45" s="8">
        <f t="shared" si="7"/>
        <v>0.60185185185185175</v>
      </c>
      <c r="K45" s="8">
        <f t="shared" si="8"/>
        <v>0.58990442054958181</v>
      </c>
      <c r="L45" s="8">
        <f t="shared" si="8"/>
        <v>0.58990442054958181</v>
      </c>
      <c r="M45" s="8">
        <f t="shared" si="9"/>
        <v>0.57870370370370372</v>
      </c>
      <c r="O45" s="4">
        <v>1962</v>
      </c>
      <c r="P45" s="15">
        <v>1.55</v>
      </c>
      <c r="Q45" s="15">
        <v>4.28</v>
      </c>
      <c r="R45" s="15">
        <v>9.27</v>
      </c>
      <c r="S45" s="15">
        <v>2.46</v>
      </c>
      <c r="T45" s="15">
        <v>1.42</v>
      </c>
      <c r="U45" s="15">
        <v>1.58</v>
      </c>
      <c r="V45" s="15">
        <v>1.53</v>
      </c>
      <c r="W45" s="15">
        <v>1.58</v>
      </c>
      <c r="X45" s="15">
        <v>1.56</v>
      </c>
      <c r="Y45" s="15">
        <v>1.58</v>
      </c>
      <c r="Z45" s="15">
        <v>1.58</v>
      </c>
      <c r="AA45" s="15">
        <v>1.5</v>
      </c>
      <c r="AB45" s="9">
        <f t="shared" si="10"/>
        <v>29.889999999999993</v>
      </c>
    </row>
    <row r="46" spans="1:28" ht="15" x14ac:dyDescent="0.25">
      <c r="A46" s="4">
        <v>1963</v>
      </c>
      <c r="B46" s="8">
        <f t="shared" si="0"/>
        <v>0.57870370370370361</v>
      </c>
      <c r="C46" s="8">
        <f t="shared" si="1"/>
        <v>0.59027777777777779</v>
      </c>
      <c r="D46" s="8">
        <f t="shared" si="2"/>
        <v>0.58990442054958181</v>
      </c>
      <c r="E46" s="8">
        <f t="shared" si="2"/>
        <v>0.58990442054958181</v>
      </c>
      <c r="F46" s="8">
        <f t="shared" si="3"/>
        <v>0.58997050147492625</v>
      </c>
      <c r="G46" s="8">
        <f t="shared" si="4"/>
        <v>0.58990442054958181</v>
      </c>
      <c r="H46" s="8">
        <f t="shared" si="5"/>
        <v>0.59027777777777779</v>
      </c>
      <c r="I46" s="8">
        <f t="shared" si="6"/>
        <v>0.58990442054958181</v>
      </c>
      <c r="J46" s="8">
        <f t="shared" si="7"/>
        <v>0.59027777777777779</v>
      </c>
      <c r="K46" s="8">
        <f t="shared" si="8"/>
        <v>0.58990442054958181</v>
      </c>
      <c r="L46" s="8">
        <f t="shared" si="8"/>
        <v>0.58990442054958181</v>
      </c>
      <c r="M46" s="8">
        <f t="shared" si="9"/>
        <v>0.57870370370370372</v>
      </c>
      <c r="O46" s="4">
        <v>1963</v>
      </c>
      <c r="P46" s="15">
        <v>1.55</v>
      </c>
      <c r="Q46" s="15">
        <v>1.53</v>
      </c>
      <c r="R46" s="15">
        <v>1.58</v>
      </c>
      <c r="S46" s="15">
        <v>1.58</v>
      </c>
      <c r="T46" s="15">
        <v>1.44</v>
      </c>
      <c r="U46" s="15">
        <v>1.58</v>
      </c>
      <c r="V46" s="15">
        <v>1.53</v>
      </c>
      <c r="W46" s="15">
        <v>1.58</v>
      </c>
      <c r="X46" s="15">
        <v>1.53</v>
      </c>
      <c r="Y46" s="15">
        <v>1.58</v>
      </c>
      <c r="Z46" s="15">
        <v>1.58</v>
      </c>
      <c r="AA46" s="15">
        <v>1.5</v>
      </c>
      <c r="AB46" s="9">
        <f t="shared" si="10"/>
        <v>18.559999999999999</v>
      </c>
    </row>
    <row r="47" spans="1:28" ht="15" x14ac:dyDescent="0.25">
      <c r="A47" s="4">
        <v>1964</v>
      </c>
      <c r="B47" s="8">
        <f t="shared" si="0"/>
        <v>0.58990442054958181</v>
      </c>
      <c r="C47" s="8">
        <f t="shared" si="1"/>
        <v>0.59027777777777779</v>
      </c>
      <c r="D47" s="8">
        <f t="shared" si="2"/>
        <v>20.889336917562723</v>
      </c>
      <c r="E47" s="8">
        <f t="shared" si="2"/>
        <v>13.45952807646356</v>
      </c>
      <c r="F47" s="8">
        <f t="shared" si="3"/>
        <v>3.8880694854146181</v>
      </c>
      <c r="G47" s="8">
        <f t="shared" si="4"/>
        <v>0.57870370370370361</v>
      </c>
      <c r="H47" s="8">
        <f t="shared" si="5"/>
        <v>0.59027777777777779</v>
      </c>
      <c r="I47" s="8">
        <f t="shared" si="6"/>
        <v>0.58990442054958181</v>
      </c>
      <c r="J47" s="8">
        <f t="shared" si="7"/>
        <v>0.59027777777777779</v>
      </c>
      <c r="K47" s="8">
        <f t="shared" si="8"/>
        <v>0.58990442054958181</v>
      </c>
      <c r="L47" s="8">
        <f t="shared" si="8"/>
        <v>0.58990442054958181</v>
      </c>
      <c r="M47" s="8">
        <f t="shared" si="9"/>
        <v>0.59027777777777779</v>
      </c>
      <c r="O47" s="4">
        <v>1964</v>
      </c>
      <c r="P47" s="15">
        <v>1.58</v>
      </c>
      <c r="Q47" s="15">
        <v>1.53</v>
      </c>
      <c r="R47" s="15">
        <v>55.95</v>
      </c>
      <c r="S47" s="15">
        <v>36.049999999999997</v>
      </c>
      <c r="T47" s="15">
        <v>9.49</v>
      </c>
      <c r="U47" s="15">
        <v>1.55</v>
      </c>
      <c r="V47" s="15">
        <v>1.53</v>
      </c>
      <c r="W47" s="15">
        <v>1.58</v>
      </c>
      <c r="X47" s="15">
        <v>1.53</v>
      </c>
      <c r="Y47" s="15">
        <v>1.58</v>
      </c>
      <c r="Z47" s="15">
        <v>1.58</v>
      </c>
      <c r="AA47" s="15">
        <v>1.53</v>
      </c>
      <c r="AB47" s="9">
        <f t="shared" si="10"/>
        <v>115.47999999999999</v>
      </c>
    </row>
    <row r="48" spans="1:28" ht="15" x14ac:dyDescent="0.25">
      <c r="A48" s="4">
        <v>1965</v>
      </c>
      <c r="B48" s="8">
        <f t="shared" si="0"/>
        <v>0.57870370370370361</v>
      </c>
      <c r="C48" s="8">
        <f t="shared" si="1"/>
        <v>0.59027777777777779</v>
      </c>
      <c r="D48" s="8">
        <f t="shared" si="2"/>
        <v>0.58990442054958181</v>
      </c>
      <c r="E48" s="8">
        <f t="shared" si="2"/>
        <v>5.0589904420549585</v>
      </c>
      <c r="F48" s="8">
        <f t="shared" si="3"/>
        <v>8.8003933136676498</v>
      </c>
      <c r="G48" s="8">
        <f t="shared" si="4"/>
        <v>1.2283452807646356</v>
      </c>
      <c r="H48" s="8">
        <f t="shared" si="5"/>
        <v>0.59027777777777779</v>
      </c>
      <c r="I48" s="8">
        <f t="shared" si="6"/>
        <v>0.58990442054958181</v>
      </c>
      <c r="J48" s="8">
        <f t="shared" si="7"/>
        <v>0.59027777777777779</v>
      </c>
      <c r="K48" s="8">
        <f t="shared" si="8"/>
        <v>0.58990442054958181</v>
      </c>
      <c r="L48" s="8">
        <f t="shared" si="8"/>
        <v>0.58990442054958181</v>
      </c>
      <c r="M48" s="8">
        <f t="shared" si="9"/>
        <v>0.57870370370370372</v>
      </c>
      <c r="O48" s="4">
        <v>1965</v>
      </c>
      <c r="P48" s="15">
        <v>1.55</v>
      </c>
      <c r="Q48" s="15">
        <v>1.53</v>
      </c>
      <c r="R48" s="15">
        <v>1.58</v>
      </c>
      <c r="S48" s="15">
        <v>13.55</v>
      </c>
      <c r="T48" s="15">
        <v>21.48</v>
      </c>
      <c r="U48" s="15">
        <v>3.29</v>
      </c>
      <c r="V48" s="15">
        <v>1.53</v>
      </c>
      <c r="W48" s="15">
        <v>1.58</v>
      </c>
      <c r="X48" s="15">
        <v>1.53</v>
      </c>
      <c r="Y48" s="15">
        <v>1.58</v>
      </c>
      <c r="Z48" s="15">
        <v>1.58</v>
      </c>
      <c r="AA48" s="15">
        <v>1.5</v>
      </c>
      <c r="AB48" s="9">
        <f t="shared" si="10"/>
        <v>52.279999999999994</v>
      </c>
    </row>
    <row r="49" spans="1:28" ht="15" x14ac:dyDescent="0.25">
      <c r="A49" s="4">
        <v>1966</v>
      </c>
      <c r="B49" s="8">
        <f t="shared" si="0"/>
        <v>0.58990442054958181</v>
      </c>
      <c r="C49" s="8">
        <f t="shared" si="1"/>
        <v>0.57870370370370372</v>
      </c>
      <c r="D49" s="8">
        <f t="shared" si="2"/>
        <v>0.58990442054958181</v>
      </c>
      <c r="E49" s="8">
        <f t="shared" si="2"/>
        <v>12.429062126642769</v>
      </c>
      <c r="F49" s="8">
        <f t="shared" si="3"/>
        <v>78.781547033759409</v>
      </c>
      <c r="G49" s="8">
        <f t="shared" si="4"/>
        <v>22.461170848267621</v>
      </c>
      <c r="H49" s="8">
        <f t="shared" si="5"/>
        <v>7.3418209876543212</v>
      </c>
      <c r="I49" s="8">
        <f t="shared" si="6"/>
        <v>2.5798984468339312</v>
      </c>
      <c r="J49" s="8">
        <f t="shared" si="7"/>
        <v>0.59027777777777779</v>
      </c>
      <c r="K49" s="8">
        <f t="shared" si="8"/>
        <v>0.58990442054958181</v>
      </c>
      <c r="L49" s="8">
        <f t="shared" si="8"/>
        <v>0.58990442054958181</v>
      </c>
      <c r="M49" s="8">
        <f t="shared" si="9"/>
        <v>0.57870370370370372</v>
      </c>
      <c r="O49" s="4">
        <v>1966</v>
      </c>
      <c r="P49" s="15">
        <v>1.58</v>
      </c>
      <c r="Q49" s="15">
        <v>1.5</v>
      </c>
      <c r="R49" s="15">
        <v>1.58</v>
      </c>
      <c r="S49" s="15">
        <v>33.29</v>
      </c>
      <c r="T49" s="15">
        <v>192.29</v>
      </c>
      <c r="U49" s="15">
        <v>60.16</v>
      </c>
      <c r="V49" s="15">
        <v>19.03</v>
      </c>
      <c r="W49" s="15">
        <v>6.91</v>
      </c>
      <c r="X49" s="15">
        <v>1.53</v>
      </c>
      <c r="Y49" s="15">
        <v>1.58</v>
      </c>
      <c r="Z49" s="15">
        <v>1.58</v>
      </c>
      <c r="AA49" s="15">
        <v>1.5</v>
      </c>
      <c r="AB49" s="9">
        <f t="shared" si="10"/>
        <v>322.52999999999992</v>
      </c>
    </row>
    <row r="50" spans="1:28" ht="15" x14ac:dyDescent="0.25">
      <c r="A50" s="4">
        <v>1967</v>
      </c>
      <c r="B50" s="8">
        <f t="shared" si="0"/>
        <v>0.58990442054958181</v>
      </c>
      <c r="C50" s="8">
        <f t="shared" si="1"/>
        <v>0.59027777777777779</v>
      </c>
      <c r="D50" s="8">
        <f t="shared" si="2"/>
        <v>0.58990442054958181</v>
      </c>
      <c r="E50" s="8">
        <f t="shared" si="2"/>
        <v>0.57870370370370361</v>
      </c>
      <c r="F50" s="8">
        <f t="shared" si="3"/>
        <v>0.58997050147492625</v>
      </c>
      <c r="G50" s="8">
        <f t="shared" si="4"/>
        <v>0.58990442054958181</v>
      </c>
      <c r="H50" s="8">
        <f t="shared" si="5"/>
        <v>0.59027777777777779</v>
      </c>
      <c r="I50" s="8">
        <f t="shared" si="6"/>
        <v>0.58990442054958181</v>
      </c>
      <c r="J50" s="8">
        <f t="shared" si="7"/>
        <v>0.59027777777777779</v>
      </c>
      <c r="K50" s="8">
        <f t="shared" si="8"/>
        <v>0.58990442054958181</v>
      </c>
      <c r="L50" s="8">
        <f t="shared" si="8"/>
        <v>0.58990442054958181</v>
      </c>
      <c r="M50" s="8">
        <f t="shared" si="9"/>
        <v>0.57870370370370372</v>
      </c>
      <c r="O50" s="4">
        <v>1967</v>
      </c>
      <c r="P50" s="15">
        <v>1.58</v>
      </c>
      <c r="Q50" s="15">
        <v>1.53</v>
      </c>
      <c r="R50" s="15">
        <v>1.58</v>
      </c>
      <c r="S50" s="15">
        <v>1.55</v>
      </c>
      <c r="T50" s="15">
        <v>1.44</v>
      </c>
      <c r="U50" s="15">
        <v>1.58</v>
      </c>
      <c r="V50" s="15">
        <v>1.53</v>
      </c>
      <c r="W50" s="15">
        <v>1.58</v>
      </c>
      <c r="X50" s="15">
        <v>1.53</v>
      </c>
      <c r="Y50" s="15">
        <v>1.58</v>
      </c>
      <c r="Z50" s="15">
        <v>1.58</v>
      </c>
      <c r="AA50" s="15">
        <v>1.5</v>
      </c>
      <c r="AB50" s="9">
        <f t="shared" si="10"/>
        <v>18.559999999999999</v>
      </c>
    </row>
    <row r="51" spans="1:28" ht="15" x14ac:dyDescent="0.25">
      <c r="A51" s="4">
        <v>1968</v>
      </c>
      <c r="B51" s="8">
        <f t="shared" si="0"/>
        <v>0.57870370370370361</v>
      </c>
      <c r="C51" s="8">
        <f t="shared" si="1"/>
        <v>0.97993827160493818</v>
      </c>
      <c r="D51" s="8">
        <f t="shared" si="2"/>
        <v>9.9014336917562726</v>
      </c>
      <c r="E51" s="8">
        <f t="shared" si="2"/>
        <v>9.6512843488649924</v>
      </c>
      <c r="F51" s="8">
        <f t="shared" si="3"/>
        <v>2.7818747951491316</v>
      </c>
      <c r="G51" s="8">
        <f t="shared" si="4"/>
        <v>52.800179211469519</v>
      </c>
      <c r="H51" s="8">
        <f t="shared" si="5"/>
        <v>16.909722222222221</v>
      </c>
      <c r="I51" s="8">
        <f t="shared" si="6"/>
        <v>0.58990442054958181</v>
      </c>
      <c r="J51" s="8">
        <f t="shared" si="7"/>
        <v>0.59027777777777779</v>
      </c>
      <c r="K51" s="8">
        <f t="shared" si="8"/>
        <v>0.58990442054958181</v>
      </c>
      <c r="L51" s="8">
        <f t="shared" si="8"/>
        <v>0.58990442054958181</v>
      </c>
      <c r="M51" s="8">
        <f t="shared" si="9"/>
        <v>0.57870370370370372</v>
      </c>
      <c r="O51" s="4">
        <v>1968</v>
      </c>
      <c r="P51" s="15">
        <v>1.55</v>
      </c>
      <c r="Q51" s="15">
        <v>2.54</v>
      </c>
      <c r="R51" s="15">
        <v>26.52</v>
      </c>
      <c r="S51" s="15">
        <v>25.85</v>
      </c>
      <c r="T51" s="15">
        <v>6.79</v>
      </c>
      <c r="U51" s="15">
        <v>141.41999999999999</v>
      </c>
      <c r="V51" s="15">
        <v>43.83</v>
      </c>
      <c r="W51" s="15">
        <v>1.58</v>
      </c>
      <c r="X51" s="15">
        <v>1.53</v>
      </c>
      <c r="Y51" s="15">
        <v>1.58</v>
      </c>
      <c r="Z51" s="15">
        <v>1.58</v>
      </c>
      <c r="AA51" s="15">
        <v>1.5</v>
      </c>
      <c r="AB51" s="9">
        <f t="shared" si="10"/>
        <v>256.27000000000004</v>
      </c>
    </row>
    <row r="52" spans="1:28" ht="15" x14ac:dyDescent="0.25">
      <c r="A52" s="4">
        <v>1969</v>
      </c>
      <c r="B52" s="8">
        <f t="shared" si="0"/>
        <v>1.4187574671445637</v>
      </c>
      <c r="C52" s="8">
        <f t="shared" si="1"/>
        <v>0.8603395061728395</v>
      </c>
      <c r="D52" s="8">
        <f t="shared" si="2"/>
        <v>0.58990442054958181</v>
      </c>
      <c r="E52" s="8">
        <f t="shared" si="2"/>
        <v>0.57870370370370361</v>
      </c>
      <c r="F52" s="8">
        <f t="shared" si="3"/>
        <v>0.63094067518846286</v>
      </c>
      <c r="G52" s="8">
        <f t="shared" si="4"/>
        <v>0.58990442054958181</v>
      </c>
      <c r="H52" s="8">
        <f t="shared" si="5"/>
        <v>0.59027777777777779</v>
      </c>
      <c r="I52" s="8">
        <f t="shared" si="6"/>
        <v>0.58990442054958181</v>
      </c>
      <c r="J52" s="8">
        <f t="shared" si="7"/>
        <v>0.59027777777777779</v>
      </c>
      <c r="K52" s="8">
        <f t="shared" si="8"/>
        <v>0.58990442054958181</v>
      </c>
      <c r="L52" s="8">
        <f t="shared" si="8"/>
        <v>0.58990442054958181</v>
      </c>
      <c r="M52" s="8">
        <f t="shared" si="9"/>
        <v>0.57870370370370372</v>
      </c>
      <c r="O52" s="4">
        <v>1969</v>
      </c>
      <c r="P52" s="15">
        <v>3.8</v>
      </c>
      <c r="Q52" s="15">
        <v>2.23</v>
      </c>
      <c r="R52" s="15">
        <v>1.58</v>
      </c>
      <c r="S52" s="15">
        <v>1.55</v>
      </c>
      <c r="T52" s="15">
        <v>1.54</v>
      </c>
      <c r="U52" s="15">
        <v>1.58</v>
      </c>
      <c r="V52" s="15">
        <v>1.53</v>
      </c>
      <c r="W52" s="15">
        <v>1.58</v>
      </c>
      <c r="X52" s="15">
        <v>1.53</v>
      </c>
      <c r="Y52" s="15">
        <v>1.58</v>
      </c>
      <c r="Z52" s="15">
        <v>1.58</v>
      </c>
      <c r="AA52" s="15">
        <v>1.5</v>
      </c>
      <c r="AB52" s="9">
        <f t="shared" si="10"/>
        <v>21.58</v>
      </c>
    </row>
    <row r="53" spans="1:28" ht="15" x14ac:dyDescent="0.25">
      <c r="A53" s="4">
        <v>1970</v>
      </c>
      <c r="B53" s="8">
        <f t="shared" si="0"/>
        <v>0.58990442054958181</v>
      </c>
      <c r="C53" s="8">
        <f t="shared" si="1"/>
        <v>0.59027777777777779</v>
      </c>
      <c r="D53" s="8">
        <f t="shared" si="2"/>
        <v>0.66830943847072877</v>
      </c>
      <c r="E53" s="8">
        <f t="shared" si="2"/>
        <v>5.2382019115890079</v>
      </c>
      <c r="F53" s="8">
        <f t="shared" si="3"/>
        <v>3.7282858079318251</v>
      </c>
      <c r="G53" s="8">
        <f t="shared" si="4"/>
        <v>0.60110513739546012</v>
      </c>
      <c r="H53" s="8">
        <f t="shared" si="5"/>
        <v>2.0216049382716053</v>
      </c>
      <c r="I53" s="8">
        <f t="shared" si="6"/>
        <v>0.9595280764635602</v>
      </c>
      <c r="J53" s="8">
        <f t="shared" si="7"/>
        <v>0.59027777777777779</v>
      </c>
      <c r="K53" s="8">
        <f t="shared" si="8"/>
        <v>0.58990442054958181</v>
      </c>
      <c r="L53" s="8">
        <f t="shared" si="8"/>
        <v>0.58990442054958181</v>
      </c>
      <c r="M53" s="8">
        <f t="shared" si="9"/>
        <v>0.57870370370370372</v>
      </c>
      <c r="O53" s="4">
        <v>1970</v>
      </c>
      <c r="P53" s="15">
        <v>1.58</v>
      </c>
      <c r="Q53" s="15">
        <v>1.53</v>
      </c>
      <c r="R53" s="15">
        <v>1.79</v>
      </c>
      <c r="S53" s="15">
        <v>14.03</v>
      </c>
      <c r="T53" s="15">
        <v>9.1</v>
      </c>
      <c r="U53" s="15">
        <v>1.61</v>
      </c>
      <c r="V53" s="15">
        <v>5.24</v>
      </c>
      <c r="W53" s="15">
        <v>2.57</v>
      </c>
      <c r="X53" s="15">
        <v>1.53</v>
      </c>
      <c r="Y53" s="15">
        <v>1.58</v>
      </c>
      <c r="Z53" s="15">
        <v>1.58</v>
      </c>
      <c r="AA53" s="15">
        <v>1.5</v>
      </c>
      <c r="AB53" s="9">
        <f t="shared" si="10"/>
        <v>43.64</v>
      </c>
    </row>
    <row r="54" spans="1:28" ht="15" x14ac:dyDescent="0.25">
      <c r="A54" s="4">
        <v>1971</v>
      </c>
      <c r="B54" s="8">
        <f t="shared" si="0"/>
        <v>0.58990442054958181</v>
      </c>
      <c r="C54" s="8">
        <f t="shared" si="1"/>
        <v>0.59027777777777779</v>
      </c>
      <c r="D54" s="8">
        <f t="shared" si="2"/>
        <v>0.60110513739546012</v>
      </c>
      <c r="E54" s="8">
        <f t="shared" si="2"/>
        <v>74.331690561529271</v>
      </c>
      <c r="F54" s="8">
        <f t="shared" si="3"/>
        <v>117.44919698459522</v>
      </c>
      <c r="G54" s="8">
        <f t="shared" si="4"/>
        <v>82.590352449223417</v>
      </c>
      <c r="H54" s="8">
        <f t="shared" si="5"/>
        <v>29.7608024691358</v>
      </c>
      <c r="I54" s="8">
        <f t="shared" si="6"/>
        <v>5.5518219832735953</v>
      </c>
      <c r="J54" s="8">
        <f t="shared" si="7"/>
        <v>1.6705246913580245</v>
      </c>
      <c r="K54" s="8">
        <f t="shared" si="8"/>
        <v>0.58990442054958181</v>
      </c>
      <c r="L54" s="8">
        <f t="shared" si="8"/>
        <v>0.58990442054958181</v>
      </c>
      <c r="M54" s="8">
        <f t="shared" si="9"/>
        <v>0.57870370370370372</v>
      </c>
      <c r="O54" s="4">
        <v>1971</v>
      </c>
      <c r="P54" s="15">
        <v>1.58</v>
      </c>
      <c r="Q54" s="15">
        <v>1.53</v>
      </c>
      <c r="R54" s="15">
        <v>1.61</v>
      </c>
      <c r="S54" s="15">
        <v>199.09</v>
      </c>
      <c r="T54" s="15">
        <v>286.67</v>
      </c>
      <c r="U54" s="15">
        <v>221.21</v>
      </c>
      <c r="V54" s="15">
        <v>77.14</v>
      </c>
      <c r="W54" s="15">
        <v>14.87</v>
      </c>
      <c r="X54" s="15">
        <v>4.33</v>
      </c>
      <c r="Y54" s="15">
        <v>1.58</v>
      </c>
      <c r="Z54" s="15">
        <v>1.58</v>
      </c>
      <c r="AA54" s="15">
        <v>1.5</v>
      </c>
      <c r="AB54" s="9">
        <f t="shared" si="10"/>
        <v>812.69000000000017</v>
      </c>
    </row>
    <row r="55" spans="1:28" ht="15" x14ac:dyDescent="0.25">
      <c r="A55" s="4">
        <v>1972</v>
      </c>
      <c r="B55" s="8">
        <f t="shared" si="0"/>
        <v>0.58990442054958181</v>
      </c>
      <c r="C55" s="8">
        <f t="shared" si="1"/>
        <v>0.59027777777777779</v>
      </c>
      <c r="D55" s="8">
        <f t="shared" si="2"/>
        <v>0.58990442054958181</v>
      </c>
      <c r="E55" s="8">
        <f t="shared" si="2"/>
        <v>0.76911589008363201</v>
      </c>
      <c r="F55" s="8">
        <f t="shared" si="3"/>
        <v>0.63913470993117005</v>
      </c>
      <c r="G55" s="8">
        <f t="shared" si="4"/>
        <v>0.58990442054958181</v>
      </c>
      <c r="H55" s="8">
        <f t="shared" si="5"/>
        <v>0.59027777777777779</v>
      </c>
      <c r="I55" s="8">
        <f t="shared" si="6"/>
        <v>0.58990442054958181</v>
      </c>
      <c r="J55" s="8">
        <f t="shared" si="7"/>
        <v>0.59027777777777779</v>
      </c>
      <c r="K55" s="8">
        <f t="shared" si="8"/>
        <v>0.58990442054958181</v>
      </c>
      <c r="L55" s="8">
        <f t="shared" si="8"/>
        <v>0.58990442054958181</v>
      </c>
      <c r="M55" s="8">
        <f t="shared" si="9"/>
        <v>1.3503086419753088</v>
      </c>
      <c r="O55" s="4">
        <v>1972</v>
      </c>
      <c r="P55" s="15">
        <v>1.58</v>
      </c>
      <c r="Q55" s="15">
        <v>1.53</v>
      </c>
      <c r="R55" s="15">
        <v>1.58</v>
      </c>
      <c r="S55" s="15">
        <v>2.06</v>
      </c>
      <c r="T55" s="15">
        <v>1.56</v>
      </c>
      <c r="U55" s="15">
        <v>1.58</v>
      </c>
      <c r="V55" s="15">
        <v>1.53</v>
      </c>
      <c r="W55" s="15">
        <v>1.58</v>
      </c>
      <c r="X55" s="15">
        <v>1.53</v>
      </c>
      <c r="Y55" s="15">
        <v>1.58</v>
      </c>
      <c r="Z55" s="15">
        <v>1.58</v>
      </c>
      <c r="AA55" s="15">
        <v>3.5</v>
      </c>
      <c r="AB55" s="9">
        <f t="shared" si="10"/>
        <v>21.189999999999998</v>
      </c>
    </row>
    <row r="56" spans="1:28" ht="15" x14ac:dyDescent="0.25">
      <c r="A56" s="4">
        <v>1973</v>
      </c>
      <c r="B56" s="8">
        <f t="shared" si="0"/>
        <v>0.60857228195937862</v>
      </c>
      <c r="C56" s="8">
        <f t="shared" si="1"/>
        <v>0.59027777777777779</v>
      </c>
      <c r="D56" s="8">
        <f t="shared" si="2"/>
        <v>9.0203106332138585</v>
      </c>
      <c r="E56" s="8">
        <f t="shared" si="2"/>
        <v>53.300477897252087</v>
      </c>
      <c r="F56" s="8">
        <f t="shared" si="3"/>
        <v>138.63077679449361</v>
      </c>
      <c r="G56" s="8">
        <f t="shared" si="4"/>
        <v>62.78001792114695</v>
      </c>
      <c r="H56" s="8">
        <f t="shared" si="5"/>
        <v>12.229938271604937</v>
      </c>
      <c r="I56" s="8">
        <f t="shared" si="6"/>
        <v>2.4902927120669056</v>
      </c>
      <c r="J56" s="8">
        <f t="shared" si="7"/>
        <v>0.67129629629629628</v>
      </c>
      <c r="K56" s="8">
        <f t="shared" si="8"/>
        <v>0.88112305854241335</v>
      </c>
      <c r="L56" s="8">
        <f t="shared" si="8"/>
        <v>0.58990442054958181</v>
      </c>
      <c r="M56" s="8">
        <f t="shared" si="9"/>
        <v>0.59027777777777779</v>
      </c>
      <c r="O56" s="4">
        <v>1973</v>
      </c>
      <c r="P56" s="15">
        <v>1.63</v>
      </c>
      <c r="Q56" s="15">
        <v>1.53</v>
      </c>
      <c r="R56" s="15">
        <v>24.16</v>
      </c>
      <c r="S56" s="15">
        <v>142.76</v>
      </c>
      <c r="T56" s="15">
        <v>338.37</v>
      </c>
      <c r="U56" s="15">
        <v>168.15</v>
      </c>
      <c r="V56" s="15">
        <v>31.7</v>
      </c>
      <c r="W56" s="15">
        <v>6.67</v>
      </c>
      <c r="X56" s="15">
        <v>1.74</v>
      </c>
      <c r="Y56" s="15">
        <v>2.36</v>
      </c>
      <c r="Z56" s="15">
        <v>1.58</v>
      </c>
      <c r="AA56" s="15">
        <v>1.53</v>
      </c>
      <c r="AB56" s="9">
        <f t="shared" si="10"/>
        <v>722.18000000000006</v>
      </c>
    </row>
    <row r="57" spans="1:28" ht="15" x14ac:dyDescent="0.25">
      <c r="A57" s="4">
        <v>1974</v>
      </c>
      <c r="B57" s="8">
        <f t="shared" si="0"/>
        <v>0.57870370370370361</v>
      </c>
      <c r="C57" s="8">
        <f t="shared" si="1"/>
        <v>2.8510802469135799</v>
      </c>
      <c r="D57" s="8">
        <f t="shared" si="2"/>
        <v>1.2582138590203105</v>
      </c>
      <c r="E57" s="8">
        <f t="shared" si="2"/>
        <v>19.851403823178014</v>
      </c>
      <c r="F57" s="8">
        <f t="shared" si="3"/>
        <v>65.019665683382485</v>
      </c>
      <c r="G57" s="8">
        <f t="shared" si="4"/>
        <v>33.82989844683393</v>
      </c>
      <c r="H57" s="8">
        <f t="shared" si="5"/>
        <v>8.2098765432098766</v>
      </c>
      <c r="I57" s="8">
        <f t="shared" si="6"/>
        <v>2.2998805256869774</v>
      </c>
      <c r="J57" s="8">
        <f t="shared" si="7"/>
        <v>0.79861111111111094</v>
      </c>
      <c r="K57" s="8">
        <f t="shared" si="8"/>
        <v>0.58990442054958181</v>
      </c>
      <c r="L57" s="8">
        <f t="shared" si="8"/>
        <v>0.58990442054958181</v>
      </c>
      <c r="M57" s="8">
        <f t="shared" si="9"/>
        <v>0.57870370370370372</v>
      </c>
      <c r="O57" s="4">
        <v>1974</v>
      </c>
      <c r="P57" s="15">
        <v>1.55</v>
      </c>
      <c r="Q57" s="15">
        <v>7.39</v>
      </c>
      <c r="R57" s="15">
        <v>3.37</v>
      </c>
      <c r="S57" s="15">
        <v>53.17</v>
      </c>
      <c r="T57" s="15">
        <v>158.69999999999999</v>
      </c>
      <c r="U57" s="15">
        <v>90.61</v>
      </c>
      <c r="V57" s="15">
        <v>21.28</v>
      </c>
      <c r="W57" s="15">
        <v>6.16</v>
      </c>
      <c r="X57" s="15">
        <v>2.0699999999999998</v>
      </c>
      <c r="Y57" s="15">
        <v>1.58</v>
      </c>
      <c r="Z57" s="15">
        <v>1.58</v>
      </c>
      <c r="AA57" s="15">
        <v>1.5</v>
      </c>
      <c r="AB57" s="9">
        <f t="shared" si="10"/>
        <v>348.96000000000004</v>
      </c>
    </row>
    <row r="58" spans="1:28" ht="15" x14ac:dyDescent="0.25">
      <c r="A58" s="4">
        <v>1975</v>
      </c>
      <c r="B58" s="8">
        <f t="shared" si="0"/>
        <v>0.57870370370370361</v>
      </c>
      <c r="C58" s="8">
        <f t="shared" si="1"/>
        <v>0.59027777777777779</v>
      </c>
      <c r="D58" s="8">
        <f t="shared" si="2"/>
        <v>13.209378733572283</v>
      </c>
      <c r="E58" s="8">
        <f t="shared" si="2"/>
        <v>71.438172043010752</v>
      </c>
      <c r="F58" s="8">
        <f t="shared" si="3"/>
        <v>78.761061946902657</v>
      </c>
      <c r="G58" s="8">
        <f t="shared" si="4"/>
        <v>69.978345280764628</v>
      </c>
      <c r="H58" s="8">
        <f t="shared" si="5"/>
        <v>30.709876543209873</v>
      </c>
      <c r="I58" s="8">
        <f t="shared" si="6"/>
        <v>10.080645161290322</v>
      </c>
      <c r="J58" s="8">
        <f t="shared" si="7"/>
        <v>4.8611111111111116</v>
      </c>
      <c r="K58" s="8">
        <f t="shared" si="8"/>
        <v>0.91099163679808826</v>
      </c>
      <c r="L58" s="8">
        <f t="shared" si="8"/>
        <v>0.58990442054958181</v>
      </c>
      <c r="M58" s="8">
        <f t="shared" si="9"/>
        <v>0.57870370370370372</v>
      </c>
      <c r="O58" s="4">
        <v>1975</v>
      </c>
      <c r="P58" s="15">
        <v>1.55</v>
      </c>
      <c r="Q58" s="15">
        <v>1.53</v>
      </c>
      <c r="R58" s="15">
        <v>35.380000000000003</v>
      </c>
      <c r="S58" s="15">
        <v>191.34</v>
      </c>
      <c r="T58" s="15">
        <v>192.24</v>
      </c>
      <c r="U58" s="15">
        <v>187.43</v>
      </c>
      <c r="V58" s="15">
        <v>79.599999999999994</v>
      </c>
      <c r="W58" s="15">
        <v>27</v>
      </c>
      <c r="X58" s="15">
        <v>12.6</v>
      </c>
      <c r="Y58" s="15">
        <v>2.44</v>
      </c>
      <c r="Z58" s="15">
        <v>1.58</v>
      </c>
      <c r="AA58" s="15">
        <v>1.5</v>
      </c>
      <c r="AB58" s="9">
        <f t="shared" si="10"/>
        <v>734.19000000000017</v>
      </c>
    </row>
    <row r="59" spans="1:28" ht="15" x14ac:dyDescent="0.25">
      <c r="A59" s="4">
        <v>1976</v>
      </c>
      <c r="B59" s="8">
        <f t="shared" si="0"/>
        <v>0.57870370370370361</v>
      </c>
      <c r="C59" s="8">
        <f t="shared" si="1"/>
        <v>0.59027777777777779</v>
      </c>
      <c r="D59" s="8">
        <f t="shared" si="2"/>
        <v>0.57870370370370361</v>
      </c>
      <c r="E59" s="8">
        <f t="shared" si="2"/>
        <v>20.9005376344086</v>
      </c>
      <c r="F59" s="8">
        <f t="shared" si="3"/>
        <v>105.08849557522124</v>
      </c>
      <c r="G59" s="8">
        <f t="shared" si="4"/>
        <v>117.61872759856628</v>
      </c>
      <c r="H59" s="8">
        <f t="shared" si="5"/>
        <v>41.53163580246914</v>
      </c>
      <c r="I59" s="8">
        <f t="shared" si="6"/>
        <v>6.2686678614097957</v>
      </c>
      <c r="J59" s="8">
        <f t="shared" si="7"/>
        <v>1.6010802469135803</v>
      </c>
      <c r="K59" s="8">
        <f t="shared" si="8"/>
        <v>0.58990442054958181</v>
      </c>
      <c r="L59" s="8">
        <f t="shared" si="8"/>
        <v>0.58990442054958181</v>
      </c>
      <c r="M59" s="8">
        <f t="shared" si="9"/>
        <v>0.69058641975308643</v>
      </c>
      <c r="O59" s="4">
        <v>1976</v>
      </c>
      <c r="P59" s="15">
        <v>1.55</v>
      </c>
      <c r="Q59" s="15">
        <v>1.53</v>
      </c>
      <c r="R59" s="15">
        <v>1.55</v>
      </c>
      <c r="S59" s="15">
        <v>55.98</v>
      </c>
      <c r="T59" s="15">
        <v>256.5</v>
      </c>
      <c r="U59" s="15">
        <v>315.02999999999997</v>
      </c>
      <c r="V59" s="15">
        <v>107.65</v>
      </c>
      <c r="W59" s="15">
        <v>16.79</v>
      </c>
      <c r="X59" s="15">
        <v>4.1500000000000004</v>
      </c>
      <c r="Y59" s="15">
        <v>1.58</v>
      </c>
      <c r="Z59" s="15">
        <v>1.58</v>
      </c>
      <c r="AA59" s="15">
        <v>1.79</v>
      </c>
      <c r="AB59" s="9">
        <f t="shared" si="10"/>
        <v>765.68</v>
      </c>
    </row>
    <row r="60" spans="1:28" ht="15" x14ac:dyDescent="0.25">
      <c r="A60" s="4">
        <v>1977</v>
      </c>
      <c r="B60" s="8">
        <f t="shared" si="0"/>
        <v>0.57870370370370361</v>
      </c>
      <c r="C60" s="8">
        <f t="shared" si="1"/>
        <v>0.60185185185185175</v>
      </c>
      <c r="D60" s="8">
        <f t="shared" si="2"/>
        <v>0.73178016726403816</v>
      </c>
      <c r="E60" s="8">
        <f t="shared" si="2"/>
        <v>150.01120071684585</v>
      </c>
      <c r="F60" s="8">
        <f t="shared" si="3"/>
        <v>102.99901671583088</v>
      </c>
      <c r="G60" s="8">
        <f t="shared" si="4"/>
        <v>38.478195937873359</v>
      </c>
      <c r="H60" s="8">
        <f t="shared" si="5"/>
        <v>17.92824074074074</v>
      </c>
      <c r="I60" s="8">
        <f t="shared" si="6"/>
        <v>2.9196535244922339</v>
      </c>
      <c r="J60" s="8">
        <f t="shared" si="7"/>
        <v>1.238425925925926</v>
      </c>
      <c r="K60" s="8">
        <f t="shared" si="8"/>
        <v>1.471027479091995</v>
      </c>
      <c r="L60" s="8">
        <f t="shared" si="8"/>
        <v>0.58990442054958181</v>
      </c>
      <c r="M60" s="8">
        <f t="shared" si="9"/>
        <v>0.57870370370370372</v>
      </c>
      <c r="O60" s="4">
        <v>1977</v>
      </c>
      <c r="P60" s="15">
        <v>1.55</v>
      </c>
      <c r="Q60" s="15">
        <v>1.56</v>
      </c>
      <c r="R60" s="15">
        <v>1.96</v>
      </c>
      <c r="S60" s="15">
        <v>401.79</v>
      </c>
      <c r="T60" s="15">
        <v>251.4</v>
      </c>
      <c r="U60" s="15">
        <v>103.06</v>
      </c>
      <c r="V60" s="15">
        <v>46.47</v>
      </c>
      <c r="W60" s="15">
        <v>7.82</v>
      </c>
      <c r="X60" s="15">
        <v>3.21</v>
      </c>
      <c r="Y60" s="15">
        <v>3.94</v>
      </c>
      <c r="Z60" s="15">
        <v>1.58</v>
      </c>
      <c r="AA60" s="15">
        <v>1.5</v>
      </c>
      <c r="AB60" s="9">
        <f t="shared" si="10"/>
        <v>825.84000000000015</v>
      </c>
    </row>
    <row r="61" spans="1:28" ht="15" x14ac:dyDescent="0.25">
      <c r="A61" s="4">
        <v>1978</v>
      </c>
      <c r="B61" s="8">
        <f t="shared" si="0"/>
        <v>0.58990442054958181</v>
      </c>
      <c r="C61" s="8">
        <f t="shared" si="1"/>
        <v>0.60185185185185175</v>
      </c>
      <c r="D61" s="8">
        <f t="shared" si="2"/>
        <v>0.58990442054958181</v>
      </c>
      <c r="E61" s="8">
        <f t="shared" si="2"/>
        <v>0.58990442054958181</v>
      </c>
      <c r="F61" s="8">
        <f t="shared" si="3"/>
        <v>0.58997050147492625</v>
      </c>
      <c r="G61" s="8">
        <f t="shared" si="4"/>
        <v>0.58990442054958181</v>
      </c>
      <c r="H61" s="8">
        <f t="shared" si="5"/>
        <v>0.59027777777777779</v>
      </c>
      <c r="I61" s="8">
        <f t="shared" si="6"/>
        <v>0.58990442054958181</v>
      </c>
      <c r="J61" s="8">
        <f t="shared" si="7"/>
        <v>0.59027777777777779</v>
      </c>
      <c r="K61" s="8">
        <f t="shared" si="8"/>
        <v>0.58990442054958181</v>
      </c>
      <c r="L61" s="8">
        <f t="shared" si="8"/>
        <v>0.58990442054958181</v>
      </c>
      <c r="M61" s="8">
        <f t="shared" si="9"/>
        <v>0.57870370370370372</v>
      </c>
      <c r="O61" s="4">
        <v>1978</v>
      </c>
      <c r="P61" s="15">
        <v>1.58</v>
      </c>
      <c r="Q61" s="15">
        <v>1.56</v>
      </c>
      <c r="R61" s="15">
        <v>1.58</v>
      </c>
      <c r="S61" s="15">
        <v>1.58</v>
      </c>
      <c r="T61" s="15">
        <v>1.44</v>
      </c>
      <c r="U61" s="15">
        <v>1.58</v>
      </c>
      <c r="V61" s="15">
        <v>1.53</v>
      </c>
      <c r="W61" s="15">
        <v>1.58</v>
      </c>
      <c r="X61" s="15">
        <v>1.53</v>
      </c>
      <c r="Y61" s="15">
        <v>1.58</v>
      </c>
      <c r="Z61" s="15">
        <v>1.58</v>
      </c>
      <c r="AA61" s="15">
        <v>1.5</v>
      </c>
      <c r="AB61" s="9">
        <f t="shared" si="10"/>
        <v>18.619999999999997</v>
      </c>
    </row>
    <row r="62" spans="1:28" ht="15" x14ac:dyDescent="0.25">
      <c r="A62" s="4">
        <v>1979</v>
      </c>
      <c r="B62" s="8">
        <f t="shared" si="0"/>
        <v>0.58990442054958181</v>
      </c>
      <c r="C62" s="8">
        <f t="shared" si="1"/>
        <v>0.59027777777777779</v>
      </c>
      <c r="D62" s="8">
        <f t="shared" si="2"/>
        <v>1.0715352449223416</v>
      </c>
      <c r="E62" s="8">
        <f t="shared" si="2"/>
        <v>4.9917861409796886</v>
      </c>
      <c r="F62" s="8">
        <f t="shared" si="3"/>
        <v>112.54916420845622</v>
      </c>
      <c r="G62" s="8">
        <f t="shared" si="4"/>
        <v>43.339307048984459</v>
      </c>
      <c r="H62" s="8">
        <f t="shared" si="5"/>
        <v>4.3287037037037042</v>
      </c>
      <c r="I62" s="8">
        <f t="shared" si="6"/>
        <v>0.58990442054958181</v>
      </c>
      <c r="J62" s="8">
        <f t="shared" si="7"/>
        <v>0.59027777777777779</v>
      </c>
      <c r="K62" s="8">
        <f t="shared" si="8"/>
        <v>0.58990442054958181</v>
      </c>
      <c r="L62" s="8">
        <f t="shared" si="8"/>
        <v>0.58990442054958181</v>
      </c>
      <c r="M62" s="8">
        <f t="shared" si="9"/>
        <v>0.59027777777777779</v>
      </c>
      <c r="O62" s="4">
        <v>1979</v>
      </c>
      <c r="P62" s="15">
        <v>1.58</v>
      </c>
      <c r="Q62" s="15">
        <v>1.53</v>
      </c>
      <c r="R62" s="15">
        <v>2.87</v>
      </c>
      <c r="S62" s="15">
        <v>13.37</v>
      </c>
      <c r="T62" s="15">
        <v>274.70999999999998</v>
      </c>
      <c r="U62" s="15">
        <v>116.08</v>
      </c>
      <c r="V62" s="15">
        <v>11.22</v>
      </c>
      <c r="W62" s="15">
        <v>1.58</v>
      </c>
      <c r="X62" s="15">
        <v>1.53</v>
      </c>
      <c r="Y62" s="15">
        <v>1.58</v>
      </c>
      <c r="Z62" s="15">
        <v>1.58</v>
      </c>
      <c r="AA62" s="15">
        <v>1.53</v>
      </c>
      <c r="AB62" s="9">
        <f t="shared" si="10"/>
        <v>429.15999999999991</v>
      </c>
    </row>
    <row r="63" spans="1:28" ht="15" x14ac:dyDescent="0.25">
      <c r="A63" s="4">
        <v>1980</v>
      </c>
      <c r="B63" s="8">
        <f t="shared" si="0"/>
        <v>0.58990442054958181</v>
      </c>
      <c r="C63" s="8">
        <f t="shared" si="1"/>
        <v>3.7808641975308648</v>
      </c>
      <c r="D63" s="8">
        <f t="shared" si="2"/>
        <v>10.278524492234169</v>
      </c>
      <c r="E63" s="8">
        <f t="shared" si="2"/>
        <v>154.92831541218638</v>
      </c>
      <c r="F63" s="8">
        <f t="shared" si="3"/>
        <v>127.29023271058669</v>
      </c>
      <c r="G63" s="8">
        <f t="shared" si="4"/>
        <v>40.348715651135002</v>
      </c>
      <c r="H63" s="8">
        <f t="shared" si="5"/>
        <v>8.630401234567902</v>
      </c>
      <c r="I63" s="8">
        <f t="shared" si="6"/>
        <v>3.711170848267622</v>
      </c>
      <c r="J63" s="8">
        <f t="shared" si="7"/>
        <v>0.59027777777777779</v>
      </c>
      <c r="K63" s="8">
        <f t="shared" si="8"/>
        <v>0.58990442054958181</v>
      </c>
      <c r="L63" s="8">
        <f t="shared" si="8"/>
        <v>0.73178016726403816</v>
      </c>
      <c r="M63" s="8">
        <f t="shared" si="9"/>
        <v>0.59027777777777779</v>
      </c>
      <c r="O63" s="4">
        <v>1980</v>
      </c>
      <c r="P63" s="15">
        <v>1.58</v>
      </c>
      <c r="Q63" s="15">
        <v>9.8000000000000007</v>
      </c>
      <c r="R63" s="15">
        <v>27.53</v>
      </c>
      <c r="S63" s="15">
        <v>414.96</v>
      </c>
      <c r="T63" s="15">
        <v>310.69</v>
      </c>
      <c r="U63" s="15">
        <v>108.07</v>
      </c>
      <c r="V63" s="15">
        <v>22.37</v>
      </c>
      <c r="W63" s="15">
        <v>9.94</v>
      </c>
      <c r="X63" s="15">
        <v>1.53</v>
      </c>
      <c r="Y63" s="15">
        <v>1.58</v>
      </c>
      <c r="Z63" s="15">
        <v>1.96</v>
      </c>
      <c r="AA63" s="15">
        <v>1.53</v>
      </c>
      <c r="AB63" s="9">
        <f t="shared" si="10"/>
        <v>911.54</v>
      </c>
    </row>
    <row r="64" spans="1:28" ht="15" x14ac:dyDescent="0.25">
      <c r="A64" s="4">
        <v>1981</v>
      </c>
      <c r="B64" s="8">
        <f t="shared" si="0"/>
        <v>0.58990442054958181</v>
      </c>
      <c r="C64" s="8">
        <f t="shared" si="1"/>
        <v>2.4691358024691357</v>
      </c>
      <c r="D64" s="8">
        <f t="shared" si="2"/>
        <v>0.58990442054958181</v>
      </c>
      <c r="E64" s="8">
        <f t="shared" si="2"/>
        <v>0.58990442054958181</v>
      </c>
      <c r="F64" s="8">
        <f t="shared" si="3"/>
        <v>2.1714192068174367</v>
      </c>
      <c r="G64" s="8">
        <f t="shared" si="4"/>
        <v>0.57870370370370361</v>
      </c>
      <c r="H64" s="8">
        <f t="shared" si="5"/>
        <v>0.59027777777777779</v>
      </c>
      <c r="I64" s="8">
        <f t="shared" si="6"/>
        <v>0.58990442054958181</v>
      </c>
      <c r="J64" s="8">
        <f t="shared" si="7"/>
        <v>0.59027777777777779</v>
      </c>
      <c r="K64" s="8">
        <f t="shared" si="8"/>
        <v>0.58990442054958181</v>
      </c>
      <c r="L64" s="8">
        <f t="shared" si="8"/>
        <v>0.58990442054958181</v>
      </c>
      <c r="M64" s="8">
        <f t="shared" si="9"/>
        <v>0.57870370370370372</v>
      </c>
      <c r="O64" s="4">
        <v>1981</v>
      </c>
      <c r="P64" s="15">
        <v>1.58</v>
      </c>
      <c r="Q64" s="15">
        <v>6.4</v>
      </c>
      <c r="R64" s="15">
        <v>1.58</v>
      </c>
      <c r="S64" s="15">
        <v>1.58</v>
      </c>
      <c r="T64" s="15">
        <v>5.3</v>
      </c>
      <c r="U64" s="15">
        <v>1.55</v>
      </c>
      <c r="V64" s="15">
        <v>1.53</v>
      </c>
      <c r="W64" s="15">
        <v>1.58</v>
      </c>
      <c r="X64" s="15">
        <v>1.53</v>
      </c>
      <c r="Y64" s="15">
        <v>1.58</v>
      </c>
      <c r="Z64" s="15">
        <v>1.58</v>
      </c>
      <c r="AA64" s="15">
        <v>1.5</v>
      </c>
      <c r="AB64" s="9">
        <f t="shared" si="10"/>
        <v>27.29</v>
      </c>
    </row>
    <row r="65" spans="1:28" ht="15" x14ac:dyDescent="0.25">
      <c r="A65" s="4">
        <v>1982</v>
      </c>
      <c r="B65" s="8">
        <f t="shared" si="0"/>
        <v>0.57870370370370361</v>
      </c>
      <c r="C65" s="8">
        <f t="shared" si="1"/>
        <v>0.59027777777777779</v>
      </c>
      <c r="D65" s="8">
        <f t="shared" si="2"/>
        <v>0.57870370370370361</v>
      </c>
      <c r="E65" s="8">
        <f t="shared" si="2"/>
        <v>0.60857228195937862</v>
      </c>
      <c r="F65" s="8">
        <f t="shared" si="3"/>
        <v>0.59816453621763344</v>
      </c>
      <c r="G65" s="8">
        <f t="shared" si="4"/>
        <v>0.58990442054958181</v>
      </c>
      <c r="H65" s="8">
        <f t="shared" si="5"/>
        <v>0.59027777777777779</v>
      </c>
      <c r="I65" s="8">
        <f t="shared" si="6"/>
        <v>0.58990442054958181</v>
      </c>
      <c r="J65" s="8">
        <f t="shared" si="7"/>
        <v>0.59027777777777779</v>
      </c>
      <c r="K65" s="8">
        <f t="shared" si="8"/>
        <v>0.58990442054958181</v>
      </c>
      <c r="L65" s="8">
        <f t="shared" si="8"/>
        <v>0.58990442054958181</v>
      </c>
      <c r="M65" s="8">
        <f t="shared" si="9"/>
        <v>0.57870370370370372</v>
      </c>
      <c r="O65" s="4">
        <v>1982</v>
      </c>
      <c r="P65" s="15">
        <v>1.55</v>
      </c>
      <c r="Q65" s="15">
        <v>1.53</v>
      </c>
      <c r="R65" s="15">
        <v>1.55</v>
      </c>
      <c r="S65" s="15">
        <v>1.63</v>
      </c>
      <c r="T65" s="15">
        <v>1.46</v>
      </c>
      <c r="U65" s="15">
        <v>1.58</v>
      </c>
      <c r="V65" s="15">
        <v>1.53</v>
      </c>
      <c r="W65" s="15">
        <v>1.58</v>
      </c>
      <c r="X65" s="15">
        <v>1.53</v>
      </c>
      <c r="Y65" s="15">
        <v>1.58</v>
      </c>
      <c r="Z65" s="15">
        <v>1.58</v>
      </c>
      <c r="AA65" s="15">
        <v>1.5</v>
      </c>
      <c r="AB65" s="9">
        <f t="shared" si="10"/>
        <v>18.600000000000001</v>
      </c>
    </row>
    <row r="66" spans="1:28" ht="15" x14ac:dyDescent="0.25">
      <c r="A66" s="4">
        <v>1983</v>
      </c>
      <c r="B66" s="8">
        <f t="shared" si="0"/>
        <v>0.58990442054958181</v>
      </c>
      <c r="C66" s="8">
        <f t="shared" si="1"/>
        <v>0.67129629629629628</v>
      </c>
      <c r="D66" s="8">
        <f t="shared" si="2"/>
        <v>0.60857228195937862</v>
      </c>
      <c r="E66" s="8">
        <f t="shared" si="2"/>
        <v>0.58990442054958181</v>
      </c>
      <c r="F66" s="8">
        <f t="shared" si="3"/>
        <v>0.58997050147492625</v>
      </c>
      <c r="G66" s="8">
        <f t="shared" si="4"/>
        <v>0.69817801672640389</v>
      </c>
      <c r="H66" s="8">
        <f t="shared" si="5"/>
        <v>0.60185185185185175</v>
      </c>
      <c r="I66" s="8">
        <f t="shared" si="6"/>
        <v>0.58990442054958181</v>
      </c>
      <c r="J66" s="8">
        <f t="shared" si="7"/>
        <v>0.59027777777777779</v>
      </c>
      <c r="K66" s="8">
        <f t="shared" si="8"/>
        <v>0.60110513739546012</v>
      </c>
      <c r="L66" s="8">
        <f t="shared" si="8"/>
        <v>0.58990442054958181</v>
      </c>
      <c r="M66" s="8">
        <f t="shared" si="9"/>
        <v>0.59027777777777779</v>
      </c>
      <c r="O66" s="4">
        <v>1983</v>
      </c>
      <c r="P66" s="15">
        <v>1.58</v>
      </c>
      <c r="Q66" s="15">
        <v>1.74</v>
      </c>
      <c r="R66" s="15">
        <v>1.63</v>
      </c>
      <c r="S66" s="15">
        <v>1.58</v>
      </c>
      <c r="T66" s="15">
        <v>1.44</v>
      </c>
      <c r="U66" s="15">
        <v>1.87</v>
      </c>
      <c r="V66" s="15">
        <v>1.56</v>
      </c>
      <c r="W66" s="15">
        <v>1.58</v>
      </c>
      <c r="X66" s="15">
        <v>1.53</v>
      </c>
      <c r="Y66" s="15">
        <v>1.61</v>
      </c>
      <c r="Z66" s="15">
        <v>1.58</v>
      </c>
      <c r="AA66" s="15">
        <v>1.53</v>
      </c>
      <c r="AB66" s="9">
        <f t="shared" si="10"/>
        <v>19.230000000000004</v>
      </c>
    </row>
    <row r="67" spans="1:28" ht="15" x14ac:dyDescent="0.25">
      <c r="A67" s="4">
        <v>1984</v>
      </c>
      <c r="B67" s="8">
        <f t="shared" si="0"/>
        <v>1.2992831541218639</v>
      </c>
      <c r="C67" s="8">
        <f t="shared" si="1"/>
        <v>1.1998456790123455</v>
      </c>
      <c r="D67" s="8">
        <f t="shared" si="2"/>
        <v>0.58990442054958181</v>
      </c>
      <c r="E67" s="8">
        <f t="shared" si="2"/>
        <v>16.158900836320189</v>
      </c>
      <c r="F67" s="8">
        <f t="shared" si="3"/>
        <v>21.488856112749914</v>
      </c>
      <c r="G67" s="8">
        <f t="shared" si="4"/>
        <v>6.6905615292712071</v>
      </c>
      <c r="H67" s="8">
        <f t="shared" si="5"/>
        <v>0.59027777777777779</v>
      </c>
      <c r="I67" s="8">
        <f t="shared" si="6"/>
        <v>0.58990442054958181</v>
      </c>
      <c r="J67" s="8">
        <f t="shared" si="7"/>
        <v>0.59027777777777779</v>
      </c>
      <c r="K67" s="8">
        <f t="shared" si="8"/>
        <v>0.58990442054958181</v>
      </c>
      <c r="L67" s="8">
        <f t="shared" si="8"/>
        <v>0.58990442054958181</v>
      </c>
      <c r="M67" s="8">
        <f t="shared" si="9"/>
        <v>0.59027777777777779</v>
      </c>
      <c r="O67" s="4">
        <v>1984</v>
      </c>
      <c r="P67" s="15">
        <v>3.48</v>
      </c>
      <c r="Q67" s="15">
        <v>3.11</v>
      </c>
      <c r="R67" s="15">
        <v>1.58</v>
      </c>
      <c r="S67" s="15">
        <v>43.28</v>
      </c>
      <c r="T67" s="15">
        <v>52.45</v>
      </c>
      <c r="U67" s="15">
        <v>17.920000000000002</v>
      </c>
      <c r="V67" s="15">
        <v>1.53</v>
      </c>
      <c r="W67" s="15">
        <v>1.58</v>
      </c>
      <c r="X67" s="15">
        <v>1.53</v>
      </c>
      <c r="Y67" s="15">
        <v>1.58</v>
      </c>
      <c r="Z67" s="15">
        <v>1.58</v>
      </c>
      <c r="AA67" s="15">
        <v>1.53</v>
      </c>
      <c r="AB67" s="9">
        <f t="shared" si="10"/>
        <v>131.15000000000003</v>
      </c>
    </row>
    <row r="68" spans="1:28" ht="15" x14ac:dyDescent="0.25">
      <c r="A68" s="4">
        <v>1985</v>
      </c>
      <c r="B68" s="8">
        <f t="shared" ref="B68:B86" si="11">P68/0.024/3.6/31</f>
        <v>0.739247311827957</v>
      </c>
      <c r="C68" s="8">
        <f t="shared" ref="C68:C86" si="12">Q68/0.024/3.6/30</f>
        <v>0.60956790123456783</v>
      </c>
      <c r="D68" s="8">
        <f t="shared" ref="D68:E86" si="13">R68/0.024/3.6/31</f>
        <v>0.63844086021505375</v>
      </c>
      <c r="E68" s="8">
        <f t="shared" si="13"/>
        <v>0.57870370370370361</v>
      </c>
      <c r="F68" s="8">
        <f t="shared" ref="F68:F86" si="14">T68/0.024/3.6/28.25</f>
        <v>0.58997050147492625</v>
      </c>
      <c r="G68" s="8">
        <f t="shared" ref="G68:G86" si="15">U68/0.024/3.6/31</f>
        <v>0.58990442054958181</v>
      </c>
      <c r="H68" s="8">
        <f t="shared" ref="H68:H86" si="16">V68/0.024/3.6/30</f>
        <v>5.3009259259259256</v>
      </c>
      <c r="I68" s="8">
        <f t="shared" ref="I68:I86" si="17">W68/0.024/3.6/31</f>
        <v>3.0204599761051374</v>
      </c>
      <c r="J68" s="8">
        <f t="shared" ref="J68:J86" si="18">X68/0.024/3.6/30</f>
        <v>0.59027777777777779</v>
      </c>
      <c r="K68" s="8">
        <f t="shared" ref="K68:L86" si="19">Y68/0.024/3.6/31</f>
        <v>0.58990442054958181</v>
      </c>
      <c r="L68" s="8">
        <f t="shared" si="19"/>
        <v>0.58990442054958181</v>
      </c>
      <c r="M68" s="8">
        <f t="shared" ref="M68:M86" si="20">AA68/0.024/3.6/30</f>
        <v>0.57870370370370372</v>
      </c>
      <c r="O68" s="4">
        <v>1985</v>
      </c>
      <c r="P68" s="15">
        <v>1.98</v>
      </c>
      <c r="Q68" s="15">
        <v>1.58</v>
      </c>
      <c r="R68" s="15">
        <v>1.71</v>
      </c>
      <c r="S68" s="15">
        <v>1.55</v>
      </c>
      <c r="T68" s="15">
        <v>1.44</v>
      </c>
      <c r="U68" s="15">
        <v>1.58</v>
      </c>
      <c r="V68" s="15">
        <v>13.74</v>
      </c>
      <c r="W68" s="15">
        <v>8.09</v>
      </c>
      <c r="X68" s="15">
        <v>1.53</v>
      </c>
      <c r="Y68" s="15">
        <v>1.58</v>
      </c>
      <c r="Z68" s="15">
        <v>1.58</v>
      </c>
      <c r="AA68" s="15">
        <v>1.5</v>
      </c>
      <c r="AB68" s="9">
        <f t="shared" ref="AB68:AB93" si="21">SUM(P68:AA68)</f>
        <v>37.859999999999992</v>
      </c>
    </row>
    <row r="69" spans="1:28" ht="15" x14ac:dyDescent="0.25">
      <c r="A69" s="4">
        <v>1986</v>
      </c>
      <c r="B69" s="8">
        <f t="shared" si="11"/>
        <v>0.57870370370370361</v>
      </c>
      <c r="C69" s="8">
        <f t="shared" si="12"/>
        <v>0.59027777777777779</v>
      </c>
      <c r="D69" s="8">
        <f t="shared" si="13"/>
        <v>0.88859020310633208</v>
      </c>
      <c r="E69" s="8">
        <f t="shared" si="13"/>
        <v>0.69817801672640389</v>
      </c>
      <c r="F69" s="8">
        <f t="shared" si="14"/>
        <v>0.59816453621763344</v>
      </c>
      <c r="G69" s="8">
        <f t="shared" si="15"/>
        <v>0.69817801672640389</v>
      </c>
      <c r="H69" s="8">
        <f t="shared" si="16"/>
        <v>0.59027777777777779</v>
      </c>
      <c r="I69" s="8">
        <f t="shared" si="17"/>
        <v>0.58990442054958181</v>
      </c>
      <c r="J69" s="8">
        <f t="shared" si="18"/>
        <v>0.59027777777777779</v>
      </c>
      <c r="K69" s="8">
        <f t="shared" si="19"/>
        <v>0.58990442054958181</v>
      </c>
      <c r="L69" s="8">
        <f t="shared" si="19"/>
        <v>0.58990442054958181</v>
      </c>
      <c r="M69" s="8">
        <f t="shared" si="20"/>
        <v>0.59027777777777779</v>
      </c>
      <c r="O69" s="4">
        <v>1986</v>
      </c>
      <c r="P69" s="15">
        <v>1.55</v>
      </c>
      <c r="Q69" s="15">
        <v>1.53</v>
      </c>
      <c r="R69" s="15">
        <v>2.38</v>
      </c>
      <c r="S69" s="15">
        <v>1.87</v>
      </c>
      <c r="T69" s="15">
        <v>1.46</v>
      </c>
      <c r="U69" s="15">
        <v>1.87</v>
      </c>
      <c r="V69" s="15">
        <v>1.53</v>
      </c>
      <c r="W69" s="15">
        <v>1.58</v>
      </c>
      <c r="X69" s="15">
        <v>1.53</v>
      </c>
      <c r="Y69" s="15">
        <v>1.58</v>
      </c>
      <c r="Z69" s="15">
        <v>1.58</v>
      </c>
      <c r="AA69" s="15">
        <v>1.53</v>
      </c>
      <c r="AB69" s="9">
        <f t="shared" si="21"/>
        <v>19.990000000000002</v>
      </c>
    </row>
    <row r="70" spans="1:28" ht="15" x14ac:dyDescent="0.25">
      <c r="A70" s="4">
        <v>1987</v>
      </c>
      <c r="B70" s="8">
        <f t="shared" si="11"/>
        <v>0.58990442054958181</v>
      </c>
      <c r="C70" s="8">
        <f t="shared" si="12"/>
        <v>0.57870370370370372</v>
      </c>
      <c r="D70" s="8">
        <f t="shared" si="13"/>
        <v>10.648148148148147</v>
      </c>
      <c r="E70" s="8">
        <f t="shared" si="13"/>
        <v>6.0297192353643956</v>
      </c>
      <c r="F70" s="8">
        <f t="shared" si="14"/>
        <v>48.459521468371022</v>
      </c>
      <c r="G70" s="8">
        <f t="shared" si="15"/>
        <v>37.059438470728786</v>
      </c>
      <c r="H70" s="8">
        <f t="shared" si="16"/>
        <v>19.039351851851851</v>
      </c>
      <c r="I70" s="8">
        <f t="shared" si="17"/>
        <v>1.7585125448028673</v>
      </c>
      <c r="J70" s="8">
        <f t="shared" si="18"/>
        <v>3.3101851851851851</v>
      </c>
      <c r="K70" s="8">
        <f t="shared" si="19"/>
        <v>0.58990442054958181</v>
      </c>
      <c r="L70" s="8">
        <f t="shared" si="19"/>
        <v>0.58990442054958181</v>
      </c>
      <c r="M70" s="8">
        <f t="shared" si="20"/>
        <v>0.59027777777777779</v>
      </c>
      <c r="O70" s="4">
        <v>1987</v>
      </c>
      <c r="P70" s="15">
        <v>1.58</v>
      </c>
      <c r="Q70" s="15">
        <v>1.5</v>
      </c>
      <c r="R70" s="15">
        <v>28.52</v>
      </c>
      <c r="S70" s="15">
        <v>16.149999999999999</v>
      </c>
      <c r="T70" s="15">
        <v>118.28</v>
      </c>
      <c r="U70" s="15">
        <v>99.26</v>
      </c>
      <c r="V70" s="15">
        <v>49.35</v>
      </c>
      <c r="W70" s="15">
        <v>4.71</v>
      </c>
      <c r="X70" s="15">
        <v>8.58</v>
      </c>
      <c r="Y70" s="15">
        <v>1.58</v>
      </c>
      <c r="Z70" s="15">
        <v>1.58</v>
      </c>
      <c r="AA70" s="15">
        <v>1.53</v>
      </c>
      <c r="AB70" s="9">
        <f t="shared" si="21"/>
        <v>332.61999999999995</v>
      </c>
    </row>
    <row r="71" spans="1:28" ht="15" x14ac:dyDescent="0.25">
      <c r="A71" s="4">
        <v>1988</v>
      </c>
      <c r="B71" s="8">
        <f t="shared" si="11"/>
        <v>0.76164874551971329</v>
      </c>
      <c r="C71" s="8">
        <f t="shared" si="12"/>
        <v>0.57870370370370372</v>
      </c>
      <c r="D71" s="8">
        <f t="shared" si="13"/>
        <v>0.57870370370370361</v>
      </c>
      <c r="E71" s="8">
        <f t="shared" si="13"/>
        <v>0.58990442054958181</v>
      </c>
      <c r="F71" s="8">
        <f t="shared" si="14"/>
        <v>1.3806948541461814</v>
      </c>
      <c r="G71" s="8">
        <f t="shared" si="15"/>
        <v>2.2102747909199523</v>
      </c>
      <c r="H71" s="8">
        <f t="shared" si="16"/>
        <v>0.59027777777777779</v>
      </c>
      <c r="I71" s="8">
        <f t="shared" si="17"/>
        <v>0.58990442054958181</v>
      </c>
      <c r="J71" s="8">
        <f t="shared" si="18"/>
        <v>0.59027777777777779</v>
      </c>
      <c r="K71" s="8">
        <f t="shared" si="19"/>
        <v>0.58990442054958181</v>
      </c>
      <c r="L71" s="8">
        <f t="shared" si="19"/>
        <v>0.58990442054958181</v>
      </c>
      <c r="M71" s="8">
        <f t="shared" si="20"/>
        <v>0.57870370370370372</v>
      </c>
      <c r="O71" s="4">
        <v>1988</v>
      </c>
      <c r="P71" s="15">
        <v>2.04</v>
      </c>
      <c r="Q71" s="15">
        <v>1.5</v>
      </c>
      <c r="R71" s="15">
        <v>1.55</v>
      </c>
      <c r="S71" s="15">
        <v>1.58</v>
      </c>
      <c r="T71" s="15">
        <v>3.37</v>
      </c>
      <c r="U71" s="15">
        <v>5.92</v>
      </c>
      <c r="V71" s="15">
        <v>1.53</v>
      </c>
      <c r="W71" s="15">
        <v>1.58</v>
      </c>
      <c r="X71" s="15">
        <v>1.53</v>
      </c>
      <c r="Y71" s="15">
        <v>1.58</v>
      </c>
      <c r="Z71" s="15">
        <v>1.58</v>
      </c>
      <c r="AA71" s="15">
        <v>1.5</v>
      </c>
      <c r="AB71" s="9">
        <f t="shared" si="21"/>
        <v>25.259999999999998</v>
      </c>
    </row>
    <row r="72" spans="1:28" ht="15" x14ac:dyDescent="0.25">
      <c r="A72" s="4">
        <v>1989</v>
      </c>
      <c r="B72" s="8">
        <f t="shared" si="11"/>
        <v>0.58990442054958181</v>
      </c>
      <c r="C72" s="8">
        <f t="shared" si="12"/>
        <v>3.6689814814814814</v>
      </c>
      <c r="D72" s="8">
        <f t="shared" si="13"/>
        <v>4.3981481481481479</v>
      </c>
      <c r="E72" s="8">
        <f t="shared" si="13"/>
        <v>4.7304360812425328</v>
      </c>
      <c r="F72" s="8">
        <f t="shared" si="14"/>
        <v>4.4903310390036051</v>
      </c>
      <c r="G72" s="8">
        <f t="shared" si="15"/>
        <v>5.3912783751493425</v>
      </c>
      <c r="H72" s="8">
        <f t="shared" si="16"/>
        <v>2.2415123456790123</v>
      </c>
      <c r="I72" s="8">
        <f t="shared" si="17"/>
        <v>0.58990442054958181</v>
      </c>
      <c r="J72" s="8">
        <f t="shared" si="18"/>
        <v>0.59027777777777779</v>
      </c>
      <c r="K72" s="8">
        <f t="shared" si="19"/>
        <v>0.58990442054958181</v>
      </c>
      <c r="L72" s="8">
        <f t="shared" si="19"/>
        <v>0.58990442054958181</v>
      </c>
      <c r="M72" s="8">
        <f t="shared" si="20"/>
        <v>0.57870370370370372</v>
      </c>
      <c r="O72" s="4">
        <v>1989</v>
      </c>
      <c r="P72" s="15">
        <v>1.58</v>
      </c>
      <c r="Q72" s="15">
        <v>9.51</v>
      </c>
      <c r="R72" s="15">
        <v>11.78</v>
      </c>
      <c r="S72" s="15">
        <v>12.67</v>
      </c>
      <c r="T72" s="15">
        <v>10.96</v>
      </c>
      <c r="U72" s="15">
        <v>14.44</v>
      </c>
      <c r="V72" s="15">
        <v>5.81</v>
      </c>
      <c r="W72" s="15">
        <v>1.58</v>
      </c>
      <c r="X72" s="15">
        <v>1.53</v>
      </c>
      <c r="Y72" s="15">
        <v>1.58</v>
      </c>
      <c r="Z72" s="15">
        <v>1.58</v>
      </c>
      <c r="AA72" s="15">
        <v>1.5</v>
      </c>
      <c r="AB72" s="9">
        <f t="shared" si="21"/>
        <v>74.52</v>
      </c>
    </row>
    <row r="73" spans="1:28" ht="15" x14ac:dyDescent="0.25">
      <c r="A73" s="4">
        <v>1990</v>
      </c>
      <c r="B73" s="8">
        <f t="shared" si="11"/>
        <v>0.58990442054958181</v>
      </c>
      <c r="C73" s="8">
        <f t="shared" si="12"/>
        <v>0.59027777777777779</v>
      </c>
      <c r="D73" s="8">
        <f t="shared" si="13"/>
        <v>0.69817801672640389</v>
      </c>
      <c r="E73" s="8">
        <f t="shared" si="13"/>
        <v>19.448178016726406</v>
      </c>
      <c r="F73" s="8">
        <f t="shared" si="14"/>
        <v>17.400032776138968</v>
      </c>
      <c r="G73" s="8">
        <f t="shared" si="15"/>
        <v>21.841397849462368</v>
      </c>
      <c r="H73" s="8">
        <f t="shared" si="16"/>
        <v>10.150462962962962</v>
      </c>
      <c r="I73" s="8">
        <f t="shared" si="17"/>
        <v>0.76911589008363201</v>
      </c>
      <c r="J73" s="8">
        <f t="shared" si="18"/>
        <v>0.99922839506172823</v>
      </c>
      <c r="K73" s="8">
        <f t="shared" si="19"/>
        <v>0.58990442054958181</v>
      </c>
      <c r="L73" s="8">
        <f t="shared" si="19"/>
        <v>0.58990442054958181</v>
      </c>
      <c r="M73" s="8">
        <f t="shared" si="20"/>
        <v>0.57870370370370372</v>
      </c>
      <c r="O73" s="4">
        <v>1990</v>
      </c>
      <c r="P73" s="15">
        <v>1.58</v>
      </c>
      <c r="Q73" s="15">
        <v>1.53</v>
      </c>
      <c r="R73" s="15">
        <v>1.87</v>
      </c>
      <c r="S73" s="15">
        <v>52.09</v>
      </c>
      <c r="T73" s="15">
        <v>42.47</v>
      </c>
      <c r="U73" s="15">
        <v>58.5</v>
      </c>
      <c r="V73" s="15">
        <v>26.31</v>
      </c>
      <c r="W73" s="15">
        <v>2.06</v>
      </c>
      <c r="X73" s="15">
        <v>2.59</v>
      </c>
      <c r="Y73" s="15">
        <v>1.58</v>
      </c>
      <c r="Z73" s="15">
        <v>1.58</v>
      </c>
      <c r="AA73" s="15">
        <v>1.5</v>
      </c>
      <c r="AB73" s="9">
        <f t="shared" si="21"/>
        <v>193.66000000000005</v>
      </c>
    </row>
    <row r="74" spans="1:28" ht="15" x14ac:dyDescent="0.25">
      <c r="A74" s="4">
        <v>1991</v>
      </c>
      <c r="B74" s="8">
        <f t="shared" si="11"/>
        <v>0.57870370370370361</v>
      </c>
      <c r="C74" s="8">
        <f t="shared" si="12"/>
        <v>0.59027777777777779</v>
      </c>
      <c r="D74" s="8">
        <f t="shared" si="13"/>
        <v>0.57870370370370361</v>
      </c>
      <c r="E74" s="8">
        <f t="shared" si="13"/>
        <v>0.58990442054958181</v>
      </c>
      <c r="F74" s="8">
        <f t="shared" si="14"/>
        <v>0.58177646673221883</v>
      </c>
      <c r="G74" s="8">
        <f t="shared" si="15"/>
        <v>0.58990442054958181</v>
      </c>
      <c r="H74" s="8">
        <f t="shared" si="16"/>
        <v>0.59027777777777779</v>
      </c>
      <c r="I74" s="8">
        <f t="shared" si="17"/>
        <v>0.58990442054958181</v>
      </c>
      <c r="J74" s="8">
        <f t="shared" si="18"/>
        <v>0.59027777777777779</v>
      </c>
      <c r="K74" s="8">
        <f t="shared" si="19"/>
        <v>0.58990442054958181</v>
      </c>
      <c r="L74" s="8">
        <f t="shared" si="19"/>
        <v>0.58990442054958181</v>
      </c>
      <c r="M74" s="8">
        <f t="shared" si="20"/>
        <v>0.57870370370370372</v>
      </c>
      <c r="O74" s="4">
        <v>1991</v>
      </c>
      <c r="P74" s="15">
        <v>1.55</v>
      </c>
      <c r="Q74" s="15">
        <v>1.53</v>
      </c>
      <c r="R74" s="15">
        <v>1.55</v>
      </c>
      <c r="S74" s="15">
        <v>1.58</v>
      </c>
      <c r="T74" s="15">
        <v>1.42</v>
      </c>
      <c r="U74" s="15">
        <v>1.58</v>
      </c>
      <c r="V74" s="15">
        <v>1.53</v>
      </c>
      <c r="W74" s="15">
        <v>1.58</v>
      </c>
      <c r="X74" s="15">
        <v>1.53</v>
      </c>
      <c r="Y74" s="15">
        <v>1.58</v>
      </c>
      <c r="Z74" s="15">
        <v>1.58</v>
      </c>
      <c r="AA74" s="15">
        <v>1.5</v>
      </c>
      <c r="AB74" s="9">
        <f t="shared" si="21"/>
        <v>18.509999999999998</v>
      </c>
    </row>
    <row r="75" spans="1:28" ht="15" x14ac:dyDescent="0.25">
      <c r="A75" s="4">
        <v>1992</v>
      </c>
      <c r="B75" s="8">
        <f t="shared" si="11"/>
        <v>0.57870370370370361</v>
      </c>
      <c r="C75" s="8">
        <f t="shared" si="12"/>
        <v>0.59027777777777779</v>
      </c>
      <c r="D75" s="8">
        <f t="shared" si="13"/>
        <v>9.1397849462365581</v>
      </c>
      <c r="E75" s="8">
        <f t="shared" si="13"/>
        <v>3.5916965352449219</v>
      </c>
      <c r="F75" s="8">
        <f t="shared" si="14"/>
        <v>2.1796132415601441</v>
      </c>
      <c r="G75" s="8">
        <f t="shared" si="15"/>
        <v>0.60857228195937862</v>
      </c>
      <c r="H75" s="8">
        <f t="shared" si="16"/>
        <v>0.59027777777777779</v>
      </c>
      <c r="I75" s="8">
        <f t="shared" si="17"/>
        <v>0.58990442054958181</v>
      </c>
      <c r="J75" s="8">
        <f t="shared" si="18"/>
        <v>0.59027777777777779</v>
      </c>
      <c r="K75" s="8">
        <f t="shared" si="19"/>
        <v>0.58990442054958181</v>
      </c>
      <c r="L75" s="8">
        <f t="shared" si="19"/>
        <v>0.58990442054958181</v>
      </c>
      <c r="M75" s="8">
        <f t="shared" si="20"/>
        <v>0.57870370370370372</v>
      </c>
      <c r="O75" s="4">
        <v>1992</v>
      </c>
      <c r="P75" s="15">
        <v>1.55</v>
      </c>
      <c r="Q75" s="15">
        <v>1.53</v>
      </c>
      <c r="R75" s="15">
        <v>24.48</v>
      </c>
      <c r="S75" s="15">
        <v>9.6199999999999992</v>
      </c>
      <c r="T75" s="15">
        <v>5.32</v>
      </c>
      <c r="U75" s="15">
        <v>1.63</v>
      </c>
      <c r="V75" s="15">
        <v>1.53</v>
      </c>
      <c r="W75" s="15">
        <v>1.58</v>
      </c>
      <c r="X75" s="15">
        <v>1.53</v>
      </c>
      <c r="Y75" s="15">
        <v>1.58</v>
      </c>
      <c r="Z75" s="15">
        <v>1.58</v>
      </c>
      <c r="AA75" s="15">
        <v>1.5</v>
      </c>
      <c r="AB75" s="9">
        <f t="shared" si="21"/>
        <v>53.43</v>
      </c>
    </row>
    <row r="76" spans="1:28" ht="15" x14ac:dyDescent="0.25">
      <c r="A76" s="4">
        <v>1993</v>
      </c>
      <c r="B76" s="8">
        <f t="shared" si="11"/>
        <v>0.57870370370370361</v>
      </c>
      <c r="C76" s="8">
        <f t="shared" si="12"/>
        <v>1.7091049382716046</v>
      </c>
      <c r="D76" s="8">
        <f t="shared" si="13"/>
        <v>0.66830943847072877</v>
      </c>
      <c r="E76" s="8">
        <f t="shared" si="13"/>
        <v>0.57870370370370361</v>
      </c>
      <c r="F76" s="8">
        <f t="shared" si="14"/>
        <v>0.58177646673221883</v>
      </c>
      <c r="G76" s="8">
        <f t="shared" si="15"/>
        <v>0.58990442054958181</v>
      </c>
      <c r="H76" s="8">
        <f t="shared" si="16"/>
        <v>0.59027777777777779</v>
      </c>
      <c r="I76" s="8">
        <f t="shared" si="17"/>
        <v>0.58990442054958181</v>
      </c>
      <c r="J76" s="8">
        <f t="shared" si="18"/>
        <v>0.59027777777777779</v>
      </c>
      <c r="K76" s="8">
        <f t="shared" si="19"/>
        <v>0.58990442054958181</v>
      </c>
      <c r="L76" s="8">
        <f t="shared" si="19"/>
        <v>0.58990442054958181</v>
      </c>
      <c r="M76" s="8">
        <f t="shared" si="20"/>
        <v>0.57870370370370372</v>
      </c>
      <c r="O76" s="4">
        <v>1993</v>
      </c>
      <c r="P76" s="15">
        <v>1.55</v>
      </c>
      <c r="Q76" s="15">
        <v>4.43</v>
      </c>
      <c r="R76" s="15">
        <v>1.79</v>
      </c>
      <c r="S76" s="15">
        <v>1.55</v>
      </c>
      <c r="T76" s="15">
        <v>1.42</v>
      </c>
      <c r="U76" s="15">
        <v>1.58</v>
      </c>
      <c r="V76" s="15">
        <v>1.53</v>
      </c>
      <c r="W76" s="15">
        <v>1.58</v>
      </c>
      <c r="X76" s="15">
        <v>1.53</v>
      </c>
      <c r="Y76" s="15">
        <v>1.58</v>
      </c>
      <c r="Z76" s="15">
        <v>1.58</v>
      </c>
      <c r="AA76" s="15">
        <v>1.5</v>
      </c>
      <c r="AB76" s="9">
        <f t="shared" si="21"/>
        <v>21.619999999999997</v>
      </c>
    </row>
    <row r="77" spans="1:28" ht="15" x14ac:dyDescent="0.25">
      <c r="A77" s="4">
        <v>1994</v>
      </c>
      <c r="B77" s="8">
        <f t="shared" si="11"/>
        <v>0.58990442054958181</v>
      </c>
      <c r="C77" s="8">
        <f t="shared" si="12"/>
        <v>0.59027777777777779</v>
      </c>
      <c r="D77" s="8">
        <f t="shared" si="13"/>
        <v>0.66084229390681004</v>
      </c>
      <c r="E77" s="8">
        <f t="shared" si="13"/>
        <v>0.63844086021505375</v>
      </c>
      <c r="F77" s="8">
        <f t="shared" si="14"/>
        <v>0.59816453621763344</v>
      </c>
      <c r="G77" s="8">
        <f t="shared" si="15"/>
        <v>0.58990442054958181</v>
      </c>
      <c r="H77" s="8">
        <f t="shared" si="16"/>
        <v>1.7091049382716046</v>
      </c>
      <c r="I77" s="8">
        <f t="shared" si="17"/>
        <v>0.75044802867383498</v>
      </c>
      <c r="J77" s="8">
        <f t="shared" si="18"/>
        <v>0.59027777777777779</v>
      </c>
      <c r="K77" s="8">
        <f t="shared" si="19"/>
        <v>0.58990442054958181</v>
      </c>
      <c r="L77" s="8">
        <f t="shared" si="19"/>
        <v>0.58990442054958181</v>
      </c>
      <c r="M77" s="8">
        <f t="shared" si="20"/>
        <v>0.57870370370370372</v>
      </c>
      <c r="O77" s="4">
        <v>1994</v>
      </c>
      <c r="P77" s="15">
        <v>1.58</v>
      </c>
      <c r="Q77" s="15">
        <v>1.53</v>
      </c>
      <c r="R77" s="15">
        <v>1.77</v>
      </c>
      <c r="S77" s="15">
        <v>1.71</v>
      </c>
      <c r="T77" s="15">
        <v>1.46</v>
      </c>
      <c r="U77" s="15">
        <v>1.58</v>
      </c>
      <c r="V77" s="15">
        <v>4.43</v>
      </c>
      <c r="W77" s="15">
        <v>2.0099999999999998</v>
      </c>
      <c r="X77" s="15">
        <v>1.53</v>
      </c>
      <c r="Y77" s="15">
        <v>1.58</v>
      </c>
      <c r="Z77" s="15">
        <v>1.58</v>
      </c>
      <c r="AA77" s="15">
        <v>1.5</v>
      </c>
      <c r="AB77" s="9">
        <f t="shared" si="21"/>
        <v>22.259999999999998</v>
      </c>
    </row>
    <row r="78" spans="1:28" ht="15" x14ac:dyDescent="0.25">
      <c r="A78" s="4">
        <v>1995</v>
      </c>
      <c r="B78" s="8">
        <f t="shared" si="11"/>
        <v>0.58990442054958181</v>
      </c>
      <c r="C78" s="8">
        <f t="shared" si="12"/>
        <v>0.59027777777777779</v>
      </c>
      <c r="D78" s="8">
        <f t="shared" si="13"/>
        <v>3.7597072879330944</v>
      </c>
      <c r="E78" s="8">
        <f t="shared" si="13"/>
        <v>39.441457586618881</v>
      </c>
      <c r="F78" s="8">
        <f t="shared" si="14"/>
        <v>188.20058997050148</v>
      </c>
      <c r="G78" s="8">
        <f t="shared" si="15"/>
        <v>101.14994026284349</v>
      </c>
      <c r="H78" s="8">
        <f t="shared" si="16"/>
        <v>10.918209876543211</v>
      </c>
      <c r="I78" s="8">
        <f t="shared" si="17"/>
        <v>7.3812724014336917</v>
      </c>
      <c r="J78" s="8">
        <f t="shared" si="18"/>
        <v>3.7692901234567899</v>
      </c>
      <c r="K78" s="8">
        <f t="shared" si="19"/>
        <v>3.9986559139784945</v>
      </c>
      <c r="L78" s="8">
        <f t="shared" si="19"/>
        <v>1.1387395459976104</v>
      </c>
      <c r="M78" s="8">
        <f t="shared" si="20"/>
        <v>0.57870370370370372</v>
      </c>
      <c r="O78" s="4">
        <v>1995</v>
      </c>
      <c r="P78" s="15">
        <v>1.58</v>
      </c>
      <c r="Q78" s="15">
        <v>1.53</v>
      </c>
      <c r="R78" s="15">
        <v>10.07</v>
      </c>
      <c r="S78" s="15">
        <v>105.64</v>
      </c>
      <c r="T78" s="15">
        <v>459.36</v>
      </c>
      <c r="U78" s="15">
        <v>270.92</v>
      </c>
      <c r="V78" s="15">
        <v>28.3</v>
      </c>
      <c r="W78" s="15">
        <v>19.77</v>
      </c>
      <c r="X78" s="15">
        <v>9.77</v>
      </c>
      <c r="Y78" s="15">
        <v>10.71</v>
      </c>
      <c r="Z78" s="15">
        <v>3.05</v>
      </c>
      <c r="AA78" s="15">
        <v>1.5</v>
      </c>
      <c r="AB78" s="9">
        <f t="shared" si="21"/>
        <v>922.2</v>
      </c>
    </row>
    <row r="79" spans="1:28" ht="15" x14ac:dyDescent="0.25">
      <c r="A79" s="4">
        <v>1996</v>
      </c>
      <c r="B79" s="8">
        <f t="shared" si="11"/>
        <v>0.58990442054958181</v>
      </c>
      <c r="C79" s="8">
        <f t="shared" si="12"/>
        <v>0.59027777777777779</v>
      </c>
      <c r="D79" s="8">
        <f t="shared" si="13"/>
        <v>1.9302568697729987</v>
      </c>
      <c r="E79" s="8">
        <f t="shared" si="13"/>
        <v>37.910692951015534</v>
      </c>
      <c r="F79" s="8">
        <f t="shared" si="14"/>
        <v>33.41117666338905</v>
      </c>
      <c r="G79" s="8">
        <f t="shared" si="15"/>
        <v>37.040770609318997</v>
      </c>
      <c r="H79" s="8">
        <f t="shared" si="16"/>
        <v>22.010030864197528</v>
      </c>
      <c r="I79" s="8">
        <f t="shared" si="17"/>
        <v>2.9607228195937867</v>
      </c>
      <c r="J79" s="8">
        <f t="shared" si="18"/>
        <v>0.59027777777777779</v>
      </c>
      <c r="K79" s="8">
        <f t="shared" si="19"/>
        <v>0.58990442054958181</v>
      </c>
      <c r="L79" s="8">
        <f t="shared" si="19"/>
        <v>0.58990442054958181</v>
      </c>
      <c r="M79" s="8">
        <f t="shared" si="20"/>
        <v>0.59027777777777779</v>
      </c>
      <c r="O79" s="4">
        <v>1996</v>
      </c>
      <c r="P79" s="15">
        <v>1.58</v>
      </c>
      <c r="Q79" s="15">
        <v>1.53</v>
      </c>
      <c r="R79" s="15">
        <v>5.17</v>
      </c>
      <c r="S79" s="15">
        <v>101.54</v>
      </c>
      <c r="T79" s="15">
        <v>81.55</v>
      </c>
      <c r="U79" s="15">
        <v>99.21</v>
      </c>
      <c r="V79" s="15">
        <v>57.05</v>
      </c>
      <c r="W79" s="15">
        <v>7.93</v>
      </c>
      <c r="X79" s="15">
        <v>1.53</v>
      </c>
      <c r="Y79" s="15">
        <v>1.58</v>
      </c>
      <c r="Z79" s="15">
        <v>1.58</v>
      </c>
      <c r="AA79" s="15">
        <v>1.53</v>
      </c>
      <c r="AB79" s="9">
        <f t="shared" si="21"/>
        <v>361.77999999999992</v>
      </c>
    </row>
    <row r="80" spans="1:28" ht="15" x14ac:dyDescent="0.25">
      <c r="A80" s="4">
        <v>1997</v>
      </c>
      <c r="B80" s="8">
        <f t="shared" si="11"/>
        <v>0.57870370370370361</v>
      </c>
      <c r="C80" s="8">
        <f t="shared" si="12"/>
        <v>0.65972222222222221</v>
      </c>
      <c r="D80" s="8">
        <f t="shared" si="13"/>
        <v>0.58990442054958181</v>
      </c>
      <c r="E80" s="8">
        <f t="shared" si="13"/>
        <v>7.5306152927120671</v>
      </c>
      <c r="F80" s="8">
        <f t="shared" si="14"/>
        <v>9.4886922320550635</v>
      </c>
      <c r="G80" s="8">
        <f t="shared" si="15"/>
        <v>0.57870370370370361</v>
      </c>
      <c r="H80" s="8">
        <f t="shared" si="16"/>
        <v>0.59027777777777779</v>
      </c>
      <c r="I80" s="8">
        <f t="shared" si="17"/>
        <v>0.58990442054958181</v>
      </c>
      <c r="J80" s="8">
        <f t="shared" si="18"/>
        <v>0.59027777777777779</v>
      </c>
      <c r="K80" s="8">
        <f t="shared" si="19"/>
        <v>0.58990442054958181</v>
      </c>
      <c r="L80" s="8">
        <f t="shared" si="19"/>
        <v>0.58990442054958181</v>
      </c>
      <c r="M80" s="8">
        <f t="shared" si="20"/>
        <v>0.57870370370370372</v>
      </c>
      <c r="O80" s="4">
        <v>1997</v>
      </c>
      <c r="P80" s="15">
        <v>1.55</v>
      </c>
      <c r="Q80" s="15">
        <v>1.71</v>
      </c>
      <c r="R80" s="15">
        <v>1.58</v>
      </c>
      <c r="S80" s="15">
        <v>20.170000000000002</v>
      </c>
      <c r="T80" s="15">
        <v>23.16</v>
      </c>
      <c r="U80" s="15">
        <v>1.55</v>
      </c>
      <c r="V80" s="15">
        <v>1.53</v>
      </c>
      <c r="W80" s="15">
        <v>1.58</v>
      </c>
      <c r="X80" s="15">
        <v>1.53</v>
      </c>
      <c r="Y80" s="15">
        <v>1.58</v>
      </c>
      <c r="Z80" s="15">
        <v>1.58</v>
      </c>
      <c r="AA80" s="15">
        <v>1.5</v>
      </c>
      <c r="AB80" s="9">
        <f t="shared" si="21"/>
        <v>59.019999999999996</v>
      </c>
    </row>
    <row r="81" spans="1:28" ht="15" x14ac:dyDescent="0.25">
      <c r="A81" s="4">
        <v>1998</v>
      </c>
      <c r="B81" s="8">
        <f t="shared" si="11"/>
        <v>0.58990442054958181</v>
      </c>
      <c r="C81" s="8">
        <f t="shared" si="12"/>
        <v>0.60185185185185175</v>
      </c>
      <c r="D81" s="8">
        <f t="shared" si="13"/>
        <v>21.359767025089603</v>
      </c>
      <c r="E81" s="8">
        <f t="shared" si="13"/>
        <v>39.639336917562723</v>
      </c>
      <c r="F81" s="8">
        <f t="shared" si="14"/>
        <v>139.83939691904291</v>
      </c>
      <c r="G81" s="8">
        <f t="shared" si="15"/>
        <v>55.170997610513744</v>
      </c>
      <c r="H81" s="8">
        <f t="shared" si="16"/>
        <v>14.301697530864196</v>
      </c>
      <c r="I81" s="8">
        <f t="shared" si="17"/>
        <v>3.3900836320191154</v>
      </c>
      <c r="J81" s="8">
        <f t="shared" si="18"/>
        <v>1.2307098765432096</v>
      </c>
      <c r="K81" s="8">
        <f t="shared" si="19"/>
        <v>1.5307646356033451</v>
      </c>
      <c r="L81" s="8">
        <f t="shared" si="19"/>
        <v>0.58990442054958181</v>
      </c>
      <c r="M81" s="8">
        <f t="shared" si="20"/>
        <v>0.57870370370370372</v>
      </c>
      <c r="O81" s="4">
        <v>1998</v>
      </c>
      <c r="P81" s="15">
        <v>1.58</v>
      </c>
      <c r="Q81" s="15">
        <v>1.56</v>
      </c>
      <c r="R81" s="15">
        <v>57.21</v>
      </c>
      <c r="S81" s="15">
        <v>106.17</v>
      </c>
      <c r="T81" s="15">
        <v>341.32</v>
      </c>
      <c r="U81" s="15">
        <v>147.77000000000001</v>
      </c>
      <c r="V81" s="15">
        <v>37.07</v>
      </c>
      <c r="W81" s="15">
        <v>9.08</v>
      </c>
      <c r="X81" s="15">
        <v>3.19</v>
      </c>
      <c r="Y81" s="15">
        <v>4.0999999999999996</v>
      </c>
      <c r="Z81" s="15">
        <v>1.58</v>
      </c>
      <c r="AA81" s="15">
        <v>1.5</v>
      </c>
      <c r="AB81" s="9">
        <f t="shared" si="21"/>
        <v>712.13000000000022</v>
      </c>
    </row>
    <row r="82" spans="1:28" ht="15" x14ac:dyDescent="0.25">
      <c r="A82" s="4">
        <v>1999</v>
      </c>
      <c r="B82" s="8">
        <f t="shared" si="11"/>
        <v>0.57870370370370361</v>
      </c>
      <c r="C82" s="8">
        <f t="shared" si="12"/>
        <v>6.0108024691358013</v>
      </c>
      <c r="D82" s="8">
        <f t="shared" si="13"/>
        <v>4.0695937873357231</v>
      </c>
      <c r="E82" s="8">
        <f t="shared" si="13"/>
        <v>59.001642771804057</v>
      </c>
      <c r="F82" s="8">
        <f t="shared" si="14"/>
        <v>1583.3415273680757</v>
      </c>
      <c r="G82" s="8">
        <f t="shared" si="15"/>
        <v>929.89097968936676</v>
      </c>
      <c r="H82" s="8">
        <f t="shared" si="16"/>
        <v>159.15123456790121</v>
      </c>
      <c r="I82" s="8">
        <f t="shared" si="17"/>
        <v>9.6512843488649924</v>
      </c>
      <c r="J82" s="8">
        <f t="shared" si="18"/>
        <v>8.6805555555555554</v>
      </c>
      <c r="K82" s="8">
        <f t="shared" si="19"/>
        <v>2.1505376344086025</v>
      </c>
      <c r="L82" s="8">
        <f t="shared" si="19"/>
        <v>0.58990442054958181</v>
      </c>
      <c r="M82" s="8">
        <f t="shared" si="20"/>
        <v>0.59027777777777779</v>
      </c>
      <c r="O82" s="4">
        <v>1999</v>
      </c>
      <c r="P82" s="15">
        <v>1.55</v>
      </c>
      <c r="Q82" s="15">
        <v>15.58</v>
      </c>
      <c r="R82" s="15">
        <v>10.9</v>
      </c>
      <c r="S82" s="15">
        <v>158.03</v>
      </c>
      <c r="T82" s="15">
        <v>3864.62</v>
      </c>
      <c r="U82" s="15">
        <v>2490.62</v>
      </c>
      <c r="V82" s="15">
        <v>412.52</v>
      </c>
      <c r="W82" s="15">
        <v>25.85</v>
      </c>
      <c r="X82" s="15">
        <v>22.5</v>
      </c>
      <c r="Y82" s="15">
        <v>5.76</v>
      </c>
      <c r="Z82" s="15">
        <v>1.58</v>
      </c>
      <c r="AA82" s="15">
        <v>1.53</v>
      </c>
      <c r="AB82" s="9">
        <f t="shared" si="21"/>
        <v>7011.04</v>
      </c>
    </row>
    <row r="83" spans="1:28" ht="15" x14ac:dyDescent="0.25">
      <c r="A83" s="4">
        <v>2000</v>
      </c>
      <c r="B83" s="8">
        <f t="shared" si="11"/>
        <v>0.58990442054958181</v>
      </c>
      <c r="C83" s="8">
        <f t="shared" si="12"/>
        <v>2.7391975308641974</v>
      </c>
      <c r="D83" s="8">
        <f t="shared" si="13"/>
        <v>18.309438470728793</v>
      </c>
      <c r="E83" s="8">
        <f t="shared" si="13"/>
        <v>1.4187574671445637</v>
      </c>
      <c r="F83" s="8">
        <f t="shared" si="14"/>
        <v>62.368895444116674</v>
      </c>
      <c r="G83" s="8">
        <f t="shared" si="15"/>
        <v>29.058393070489842</v>
      </c>
      <c r="H83" s="8">
        <f t="shared" si="16"/>
        <v>3.9390432098765435</v>
      </c>
      <c r="I83" s="8">
        <f t="shared" si="17"/>
        <v>0.79898446833930703</v>
      </c>
      <c r="J83" s="8">
        <f t="shared" si="18"/>
        <v>0.59027777777777779</v>
      </c>
      <c r="K83" s="8">
        <f t="shared" si="19"/>
        <v>0.58990442054958181</v>
      </c>
      <c r="L83" s="8">
        <f t="shared" si="19"/>
        <v>0.58990442054958181</v>
      </c>
      <c r="M83" s="8">
        <f t="shared" si="20"/>
        <v>0.57870370370370372</v>
      </c>
      <c r="O83" s="4">
        <v>2000</v>
      </c>
      <c r="P83" s="15">
        <v>1.58</v>
      </c>
      <c r="Q83" s="15">
        <v>7.1</v>
      </c>
      <c r="R83" s="15">
        <v>49.04</v>
      </c>
      <c r="S83" s="15">
        <v>3.8</v>
      </c>
      <c r="T83" s="15">
        <v>152.22999999999999</v>
      </c>
      <c r="U83" s="15">
        <v>77.83</v>
      </c>
      <c r="V83" s="15">
        <v>10.210000000000001</v>
      </c>
      <c r="W83" s="15">
        <v>2.14</v>
      </c>
      <c r="X83" s="15">
        <v>1.53</v>
      </c>
      <c r="Y83" s="15">
        <v>1.58</v>
      </c>
      <c r="Z83" s="15">
        <v>1.58</v>
      </c>
      <c r="AA83" s="15">
        <v>1.5</v>
      </c>
      <c r="AB83" s="9">
        <f t="shared" si="21"/>
        <v>310.11999999999989</v>
      </c>
    </row>
    <row r="84" spans="1:28" ht="15" x14ac:dyDescent="0.25">
      <c r="A84" s="4">
        <v>2001</v>
      </c>
      <c r="B84" s="8">
        <f t="shared" si="11"/>
        <v>0.57870370370370361</v>
      </c>
      <c r="C84" s="8">
        <f t="shared" si="12"/>
        <v>31.508487654320984</v>
      </c>
      <c r="D84" s="8">
        <f t="shared" si="13"/>
        <v>24.029271206690559</v>
      </c>
      <c r="E84" s="8">
        <f t="shared" si="13"/>
        <v>6.6196236559139781</v>
      </c>
      <c r="F84" s="8">
        <f t="shared" si="14"/>
        <v>2.0607997377908882</v>
      </c>
      <c r="G84" s="8">
        <f t="shared" si="15"/>
        <v>0.57870370370370361</v>
      </c>
      <c r="H84" s="8">
        <f t="shared" si="16"/>
        <v>0.60956790123456783</v>
      </c>
      <c r="I84" s="8">
        <f t="shared" si="17"/>
        <v>0.58990442054958181</v>
      </c>
      <c r="J84" s="8">
        <f t="shared" si="18"/>
        <v>0.59027777777777779</v>
      </c>
      <c r="K84" s="8">
        <f t="shared" si="19"/>
        <v>0.58990442054958181</v>
      </c>
      <c r="L84" s="8">
        <f t="shared" si="19"/>
        <v>0.58990442054958181</v>
      </c>
      <c r="M84" s="8">
        <f t="shared" si="20"/>
        <v>0.57870370370370372</v>
      </c>
      <c r="O84" s="4">
        <v>2001</v>
      </c>
      <c r="P84" s="15">
        <v>1.55</v>
      </c>
      <c r="Q84" s="15">
        <v>81.67</v>
      </c>
      <c r="R84" s="15">
        <v>64.36</v>
      </c>
      <c r="S84" s="15">
        <v>17.73</v>
      </c>
      <c r="T84" s="15">
        <v>5.03</v>
      </c>
      <c r="U84" s="15">
        <v>1.55</v>
      </c>
      <c r="V84" s="15">
        <v>1.58</v>
      </c>
      <c r="W84" s="15">
        <v>1.58</v>
      </c>
      <c r="X84" s="15">
        <v>1.53</v>
      </c>
      <c r="Y84" s="15">
        <v>1.58</v>
      </c>
      <c r="Z84" s="15">
        <v>1.58</v>
      </c>
      <c r="AA84" s="15">
        <v>1.5</v>
      </c>
      <c r="AB84" s="9">
        <f t="shared" si="21"/>
        <v>181.24000000000004</v>
      </c>
    </row>
    <row r="85" spans="1:28" ht="15" x14ac:dyDescent="0.25">
      <c r="A85" s="4">
        <v>2002</v>
      </c>
      <c r="B85" s="8">
        <f t="shared" si="11"/>
        <v>0.58990442054958181</v>
      </c>
      <c r="C85" s="8">
        <f t="shared" si="12"/>
        <v>0.57870370370370372</v>
      </c>
      <c r="D85" s="8">
        <f t="shared" si="13"/>
        <v>0.57870370370370361</v>
      </c>
      <c r="E85" s="8">
        <f t="shared" si="13"/>
        <v>0.57870370370370361</v>
      </c>
      <c r="F85" s="8">
        <f t="shared" si="14"/>
        <v>1.0816125860373647</v>
      </c>
      <c r="G85" s="8">
        <f t="shared" si="15"/>
        <v>0.75044802867383498</v>
      </c>
      <c r="H85" s="8">
        <f t="shared" si="16"/>
        <v>0.59027777777777779</v>
      </c>
      <c r="I85" s="8">
        <f t="shared" si="17"/>
        <v>0.58990442054958181</v>
      </c>
      <c r="J85" s="8">
        <f t="shared" si="18"/>
        <v>0.59027777777777779</v>
      </c>
      <c r="K85" s="8">
        <f t="shared" si="19"/>
        <v>0.58990442054958181</v>
      </c>
      <c r="L85" s="8">
        <f t="shared" si="19"/>
        <v>0.58990442054958181</v>
      </c>
      <c r="M85" s="8">
        <f t="shared" si="20"/>
        <v>0.57870370370370372</v>
      </c>
      <c r="O85" s="4">
        <v>2002</v>
      </c>
      <c r="P85" s="15">
        <v>1.58</v>
      </c>
      <c r="Q85" s="15">
        <v>1.5</v>
      </c>
      <c r="R85" s="15">
        <v>1.55</v>
      </c>
      <c r="S85" s="15">
        <v>1.55</v>
      </c>
      <c r="T85" s="15">
        <v>2.64</v>
      </c>
      <c r="U85" s="15">
        <v>2.0099999999999998</v>
      </c>
      <c r="V85" s="15">
        <v>1.53</v>
      </c>
      <c r="W85" s="15">
        <v>1.58</v>
      </c>
      <c r="X85" s="15">
        <v>1.53</v>
      </c>
      <c r="Y85" s="15">
        <v>1.58</v>
      </c>
      <c r="Z85" s="15">
        <v>1.58</v>
      </c>
      <c r="AA85" s="15">
        <v>1.5</v>
      </c>
      <c r="AB85" s="9">
        <f t="shared" si="21"/>
        <v>20.129999999999995</v>
      </c>
    </row>
    <row r="86" spans="1:28" ht="15" x14ac:dyDescent="0.25">
      <c r="A86" s="4">
        <v>2003</v>
      </c>
      <c r="B86" s="8">
        <f t="shared" si="11"/>
        <v>0.58990442054958181</v>
      </c>
      <c r="C86" s="8">
        <f t="shared" si="12"/>
        <v>0.57870370370370372</v>
      </c>
      <c r="D86" s="8">
        <f t="shared" si="13"/>
        <v>0.66830943847072877</v>
      </c>
      <c r="E86" s="8">
        <f t="shared" si="13"/>
        <v>0.63097371565113491</v>
      </c>
      <c r="F86" s="8">
        <f t="shared" si="14"/>
        <v>30.53097345132743</v>
      </c>
      <c r="G86" s="8">
        <f t="shared" si="15"/>
        <v>49.21968339307049</v>
      </c>
      <c r="H86" s="8">
        <f t="shared" si="16"/>
        <v>11.959876543209877</v>
      </c>
      <c r="I86" s="8">
        <f t="shared" si="17"/>
        <v>0.58990442054958181</v>
      </c>
      <c r="J86" s="8">
        <f t="shared" si="18"/>
        <v>0.59027777777777779</v>
      </c>
      <c r="K86" s="8">
        <f t="shared" si="19"/>
        <v>0.58990442054958181</v>
      </c>
      <c r="L86" s="8">
        <f t="shared" si="19"/>
        <v>0.58990442054958181</v>
      </c>
      <c r="M86" s="8">
        <f t="shared" si="20"/>
        <v>0.57870370370370372</v>
      </c>
      <c r="O86" s="4">
        <v>2003</v>
      </c>
      <c r="P86" s="15">
        <v>1.58</v>
      </c>
      <c r="Q86" s="15">
        <v>1.5</v>
      </c>
      <c r="R86" s="15">
        <v>1.79</v>
      </c>
      <c r="S86" s="15">
        <v>1.69</v>
      </c>
      <c r="T86" s="15">
        <v>74.52</v>
      </c>
      <c r="U86" s="15">
        <v>131.83000000000001</v>
      </c>
      <c r="V86" s="15">
        <v>31</v>
      </c>
      <c r="W86" s="15">
        <v>1.58</v>
      </c>
      <c r="X86" s="15">
        <v>1.53</v>
      </c>
      <c r="Y86" s="15">
        <v>1.58</v>
      </c>
      <c r="Z86" s="15">
        <v>1.58</v>
      </c>
      <c r="AA86" s="15">
        <v>1.5</v>
      </c>
      <c r="AB86" s="9">
        <f t="shared" si="21"/>
        <v>251.68000000000006</v>
      </c>
    </row>
    <row r="87" spans="1:28" ht="15" x14ac:dyDescent="0.25">
      <c r="A87" s="4">
        <v>2004</v>
      </c>
      <c r="B87" s="8">
        <f>P87/0.024/3.6/31</f>
        <v>0.57870370370370361</v>
      </c>
      <c r="C87" s="8">
        <f>Q87/0.024/3.6/30</f>
        <v>0.59027777777777779</v>
      </c>
      <c r="D87" s="8">
        <f t="shared" ref="D87:E93" si="22">R87/0.024/3.6/31</f>
        <v>0.739247311827957</v>
      </c>
      <c r="E87" s="8">
        <f t="shared" si="22"/>
        <v>1.1014038231780168</v>
      </c>
      <c r="F87" s="8">
        <f>T87/0.024/3.6/28.25</f>
        <v>0.59816453621763344</v>
      </c>
      <c r="G87" s="8">
        <f>U87/0.024/3.6/31</f>
        <v>0.58990442054958181</v>
      </c>
      <c r="H87" s="8">
        <f>V87/0.024/3.6/30</f>
        <v>0.59027777777777779</v>
      </c>
      <c r="I87" s="8">
        <f>W87/0.024/3.6/31</f>
        <v>0.58990442054958181</v>
      </c>
      <c r="J87" s="8">
        <f>X87/0.024/3.6/30</f>
        <v>0.59027777777777779</v>
      </c>
      <c r="K87" s="8">
        <f t="shared" ref="K87:L93" si="23">Y87/0.024/3.6/31</f>
        <v>0.58990442054958181</v>
      </c>
      <c r="L87" s="8">
        <f t="shared" si="23"/>
        <v>0.58990442054958181</v>
      </c>
      <c r="M87" s="8">
        <f>AA87/0.024/3.6/30</f>
        <v>0.57870370370370372</v>
      </c>
      <c r="O87" s="4">
        <v>2004</v>
      </c>
      <c r="P87" s="15">
        <v>1.55</v>
      </c>
      <c r="Q87" s="15">
        <v>1.53</v>
      </c>
      <c r="R87" s="15">
        <v>1.98</v>
      </c>
      <c r="S87" s="15">
        <v>2.95</v>
      </c>
      <c r="T87" s="15">
        <v>1.46</v>
      </c>
      <c r="U87" s="15">
        <v>1.58</v>
      </c>
      <c r="V87" s="15">
        <v>1.53</v>
      </c>
      <c r="W87" s="15">
        <v>1.58</v>
      </c>
      <c r="X87" s="15">
        <v>1.53</v>
      </c>
      <c r="Y87" s="15">
        <v>1.58</v>
      </c>
      <c r="Z87" s="15">
        <v>1.58</v>
      </c>
      <c r="AA87" s="15">
        <v>1.5</v>
      </c>
      <c r="AB87" s="9">
        <f t="shared" si="21"/>
        <v>20.350000000000001</v>
      </c>
    </row>
    <row r="88" spans="1:28" ht="15" x14ac:dyDescent="0.25">
      <c r="A88" s="4">
        <v>2005</v>
      </c>
      <c r="B88" s="8">
        <f>P88/0.024/3.6/31</f>
        <v>0.57870370370370361</v>
      </c>
      <c r="C88" s="8">
        <f>Q88/0.024/3.6/30</f>
        <v>0.59027777777777779</v>
      </c>
      <c r="D88" s="8">
        <f t="shared" si="22"/>
        <v>1.3590203106332137</v>
      </c>
      <c r="E88" s="8">
        <f t="shared" si="22"/>
        <v>29.551224611708484</v>
      </c>
      <c r="F88" s="8">
        <f>T88/0.024/3.6/28.25</f>
        <v>30.670272041953456</v>
      </c>
      <c r="G88" s="8">
        <f>U88/0.024/3.6/31</f>
        <v>26.03046594982079</v>
      </c>
      <c r="H88" s="8">
        <f>V88/0.024/3.6/30</f>
        <v>8.0092592592592595</v>
      </c>
      <c r="I88" s="8">
        <f>W88/0.024/3.6/31</f>
        <v>0.58990442054958181</v>
      </c>
      <c r="J88" s="8">
        <f>X88/0.024/3.6/30</f>
        <v>0.59027777777777779</v>
      </c>
      <c r="K88" s="8">
        <f t="shared" si="23"/>
        <v>0.58990442054958181</v>
      </c>
      <c r="L88" s="8">
        <f t="shared" si="23"/>
        <v>0.58990442054958181</v>
      </c>
      <c r="M88" s="8">
        <f>AA88/0.024/3.6/30</f>
        <v>0.57870370370370372</v>
      </c>
      <c r="O88" s="4">
        <v>2005</v>
      </c>
      <c r="P88" s="15">
        <v>1.55</v>
      </c>
      <c r="Q88" s="15">
        <v>1.53</v>
      </c>
      <c r="R88" s="15">
        <v>3.64</v>
      </c>
      <c r="S88" s="15">
        <v>79.150000000000006</v>
      </c>
      <c r="T88" s="15">
        <v>74.86</v>
      </c>
      <c r="U88" s="15">
        <v>69.72</v>
      </c>
      <c r="V88" s="15">
        <v>20.76</v>
      </c>
      <c r="W88" s="15">
        <v>1.58</v>
      </c>
      <c r="X88" s="15">
        <v>1.53</v>
      </c>
      <c r="Y88" s="15">
        <v>1.58</v>
      </c>
      <c r="Z88" s="15">
        <v>1.58</v>
      </c>
      <c r="AA88" s="15">
        <v>1.5</v>
      </c>
      <c r="AB88" s="9">
        <f t="shared" si="21"/>
        <v>258.98</v>
      </c>
    </row>
    <row r="89" spans="1:28" ht="15" x14ac:dyDescent="0.25">
      <c r="A89" s="4">
        <v>2006</v>
      </c>
      <c r="B89" s="8">
        <f t="shared" ref="B89:B92" si="24">P89/0.024/3.6/31</f>
        <v>0.57870370370370361</v>
      </c>
      <c r="C89" s="8">
        <f t="shared" ref="C89:C92" si="25">Q89/0.024/3.6/30</f>
        <v>0.59027777777777779</v>
      </c>
      <c r="D89" s="8">
        <f t="shared" si="22"/>
        <v>1.7510454002389488</v>
      </c>
      <c r="E89" s="8">
        <f t="shared" si="22"/>
        <v>1.478494623655914</v>
      </c>
      <c r="F89" s="8">
        <f t="shared" ref="F89:F92" si="26">T89/0.024/3.6/28.25</f>
        <v>0.58997050147492625</v>
      </c>
      <c r="G89" s="8">
        <f t="shared" ref="G89:G92" si="27">U89/0.024/3.6/31</f>
        <v>0.60110513739546012</v>
      </c>
      <c r="H89" s="8">
        <f t="shared" ref="H89:H92" si="28">V89/0.024/3.6/30</f>
        <v>0.59027777777777779</v>
      </c>
      <c r="I89" s="8">
        <f t="shared" ref="I89:I92" si="29">W89/0.024/3.6/31</f>
        <v>0.58990442054958181</v>
      </c>
      <c r="J89" s="8">
        <f t="shared" ref="J89:J92" si="30">X89/0.024/3.6/30</f>
        <v>0.59027777777777779</v>
      </c>
      <c r="K89" s="8">
        <f t="shared" si="23"/>
        <v>0.58990442054958181</v>
      </c>
      <c r="L89" s="8">
        <f t="shared" si="23"/>
        <v>0.58990442054958181</v>
      </c>
      <c r="M89" s="8">
        <f t="shared" ref="M89:M92" si="31">AA89/0.024/3.6/30</f>
        <v>0.59027777777777779</v>
      </c>
      <c r="O89" s="4">
        <v>2006</v>
      </c>
      <c r="P89" s="15">
        <v>1.55</v>
      </c>
      <c r="Q89" s="15">
        <v>1.53</v>
      </c>
      <c r="R89" s="15">
        <v>4.6900000000000004</v>
      </c>
      <c r="S89" s="15">
        <v>3.96</v>
      </c>
      <c r="T89" s="15">
        <v>1.44</v>
      </c>
      <c r="U89" s="15">
        <v>1.61</v>
      </c>
      <c r="V89" s="15">
        <v>1.53</v>
      </c>
      <c r="W89" s="15">
        <v>1.58</v>
      </c>
      <c r="X89" s="15">
        <v>1.53</v>
      </c>
      <c r="Y89" s="15">
        <v>1.58</v>
      </c>
      <c r="Z89" s="15">
        <v>1.58</v>
      </c>
      <c r="AA89" s="15">
        <v>1.53</v>
      </c>
      <c r="AB89" s="9">
        <f t="shared" si="21"/>
        <v>24.11</v>
      </c>
    </row>
    <row r="90" spans="1:28" ht="15" x14ac:dyDescent="0.25">
      <c r="A90" s="4">
        <v>2007</v>
      </c>
      <c r="B90" s="8">
        <f t="shared" si="24"/>
        <v>0.58990442054958181</v>
      </c>
      <c r="C90" s="8">
        <f t="shared" si="25"/>
        <v>2.4382716049382713</v>
      </c>
      <c r="D90" s="8">
        <f t="shared" si="22"/>
        <v>8.2698626045400232</v>
      </c>
      <c r="E90" s="8">
        <f t="shared" si="22"/>
        <v>4.1517323775388286</v>
      </c>
      <c r="F90" s="8">
        <f t="shared" si="26"/>
        <v>2.4582104228121926</v>
      </c>
      <c r="G90" s="8">
        <f t="shared" si="27"/>
        <v>0.66084229390681004</v>
      </c>
      <c r="H90" s="8">
        <f t="shared" si="28"/>
        <v>0.59027777777777779</v>
      </c>
      <c r="I90" s="8">
        <f t="shared" si="29"/>
        <v>0.58990442054958181</v>
      </c>
      <c r="J90" s="8">
        <f t="shared" si="30"/>
        <v>0.59027777777777779</v>
      </c>
      <c r="K90" s="8">
        <f t="shared" si="23"/>
        <v>0.58990442054958181</v>
      </c>
      <c r="L90" s="8">
        <f t="shared" si="23"/>
        <v>0.58990442054958181</v>
      </c>
      <c r="M90" s="8">
        <f t="shared" si="31"/>
        <v>0.57870370370370372</v>
      </c>
      <c r="O90" s="4">
        <v>2007</v>
      </c>
      <c r="P90" s="15">
        <v>1.58</v>
      </c>
      <c r="Q90" s="15">
        <v>6.32</v>
      </c>
      <c r="R90" s="15">
        <v>22.15</v>
      </c>
      <c r="S90" s="15">
        <v>11.12</v>
      </c>
      <c r="T90" s="15">
        <v>6</v>
      </c>
      <c r="U90" s="15">
        <v>1.77</v>
      </c>
      <c r="V90" s="15">
        <v>1.53</v>
      </c>
      <c r="W90" s="15">
        <v>1.58</v>
      </c>
      <c r="X90" s="15">
        <v>1.53</v>
      </c>
      <c r="Y90" s="15">
        <v>1.58</v>
      </c>
      <c r="Z90" s="15">
        <v>1.58</v>
      </c>
      <c r="AA90" s="15">
        <v>1.5</v>
      </c>
      <c r="AB90" s="9">
        <f t="shared" si="21"/>
        <v>58.239999999999995</v>
      </c>
    </row>
    <row r="91" spans="1:28" ht="15" x14ac:dyDescent="0.25">
      <c r="A91" s="4">
        <v>2008</v>
      </c>
      <c r="B91" s="8">
        <f t="shared" si="24"/>
        <v>0.57870370370370361</v>
      </c>
      <c r="C91" s="8">
        <f t="shared" si="25"/>
        <v>0.59027777777777779</v>
      </c>
      <c r="D91" s="8">
        <f t="shared" si="22"/>
        <v>0.58990442054958181</v>
      </c>
      <c r="E91" s="8">
        <f t="shared" si="22"/>
        <v>0.58990442054958181</v>
      </c>
      <c r="F91" s="8">
        <f t="shared" si="26"/>
        <v>8.6201245493280894</v>
      </c>
      <c r="G91" s="8">
        <f t="shared" si="27"/>
        <v>3.5804958183990441</v>
      </c>
      <c r="H91" s="8">
        <f t="shared" si="28"/>
        <v>0.59027777777777779</v>
      </c>
      <c r="I91" s="8">
        <f t="shared" si="29"/>
        <v>0.58990442054958181</v>
      </c>
      <c r="J91" s="8">
        <f t="shared" si="30"/>
        <v>0.59027777777777779</v>
      </c>
      <c r="K91" s="8">
        <f t="shared" si="23"/>
        <v>0.58990442054958181</v>
      </c>
      <c r="L91" s="8">
        <f t="shared" si="23"/>
        <v>0.58990442054958181</v>
      </c>
      <c r="M91" s="8">
        <f t="shared" si="31"/>
        <v>0.57870370370370372</v>
      </c>
      <c r="O91" s="4">
        <v>2008</v>
      </c>
      <c r="P91" s="15">
        <v>1.55</v>
      </c>
      <c r="Q91" s="15">
        <v>1.53</v>
      </c>
      <c r="R91" s="15">
        <v>1.58</v>
      </c>
      <c r="S91" s="15">
        <v>1.58</v>
      </c>
      <c r="T91" s="15">
        <v>21.04</v>
      </c>
      <c r="U91" s="15">
        <v>9.59</v>
      </c>
      <c r="V91" s="15">
        <v>1.53</v>
      </c>
      <c r="W91" s="15">
        <v>1.58</v>
      </c>
      <c r="X91" s="15">
        <v>1.53</v>
      </c>
      <c r="Y91" s="15">
        <v>1.58</v>
      </c>
      <c r="Z91" s="15">
        <v>1.58</v>
      </c>
      <c r="AA91" s="15">
        <v>1.5</v>
      </c>
      <c r="AB91" s="9">
        <f t="shared" si="21"/>
        <v>46.17</v>
      </c>
    </row>
    <row r="92" spans="1:28" ht="15" x14ac:dyDescent="0.25">
      <c r="A92" s="4">
        <v>2009</v>
      </c>
      <c r="B92" s="8">
        <f t="shared" si="24"/>
        <v>0.57870370370370361</v>
      </c>
      <c r="C92" s="8">
        <f t="shared" si="25"/>
        <v>12.611882716049383</v>
      </c>
      <c r="D92" s="8">
        <f t="shared" si="22"/>
        <v>5.9102449223416968</v>
      </c>
      <c r="E92" s="8">
        <f t="shared" si="22"/>
        <v>4.0397252090800473</v>
      </c>
      <c r="F92" s="8">
        <f t="shared" si="26"/>
        <v>2.2615535889872169</v>
      </c>
      <c r="G92" s="8">
        <f t="shared" si="27"/>
        <v>0.70937873357228187</v>
      </c>
      <c r="H92" s="8">
        <f t="shared" si="28"/>
        <v>29.039351851851848</v>
      </c>
      <c r="I92" s="8">
        <f t="shared" si="29"/>
        <v>8.0794504181600946</v>
      </c>
      <c r="J92" s="8">
        <f t="shared" si="30"/>
        <v>0.59027777777777779</v>
      </c>
      <c r="K92" s="8">
        <f t="shared" si="23"/>
        <v>0.58990442054958181</v>
      </c>
      <c r="L92" s="8">
        <f t="shared" si="23"/>
        <v>0.58990442054958181</v>
      </c>
      <c r="M92" s="8">
        <f t="shared" si="31"/>
        <v>0.57870370370370372</v>
      </c>
      <c r="O92" s="4">
        <v>2009</v>
      </c>
      <c r="P92" s="15">
        <v>1.55</v>
      </c>
      <c r="Q92" s="15">
        <v>32.69</v>
      </c>
      <c r="R92" s="15">
        <v>15.83</v>
      </c>
      <c r="S92" s="15">
        <v>10.82</v>
      </c>
      <c r="T92" s="15">
        <v>5.52</v>
      </c>
      <c r="U92" s="15">
        <v>1.9</v>
      </c>
      <c r="V92" s="15">
        <v>75.27</v>
      </c>
      <c r="W92" s="15">
        <v>21.64</v>
      </c>
      <c r="X92" s="15">
        <v>1.53</v>
      </c>
      <c r="Y92" s="15">
        <v>1.58</v>
      </c>
      <c r="Z92" s="15">
        <v>1.58</v>
      </c>
      <c r="AA92" s="15">
        <v>1.5</v>
      </c>
      <c r="AB92" s="9">
        <f t="shared" si="21"/>
        <v>171.41</v>
      </c>
    </row>
    <row r="93" spans="1:28" ht="15" x14ac:dyDescent="0.25">
      <c r="A93" s="4">
        <v>2010</v>
      </c>
      <c r="B93" s="8">
        <f>P93/0.024/3.6/31</f>
        <v>0.57870370370370361</v>
      </c>
      <c r="C93" s="8">
        <f>Q93/0.024/3.6/30</f>
        <v>0.60956790123456783</v>
      </c>
      <c r="D93" s="8">
        <f t="shared" si="22"/>
        <v>11.099910394265233</v>
      </c>
      <c r="E93" s="8">
        <f t="shared" si="22"/>
        <v>28.841845878136198</v>
      </c>
      <c r="F93" s="8">
        <f>T93/0.024/3.6/28.25</f>
        <v>14.138806948541459</v>
      </c>
      <c r="G93" s="8">
        <f>U93/0.024/3.6/31</f>
        <v>4.3496117084826764</v>
      </c>
      <c r="H93" s="8">
        <f>V93/0.024/3.6/30</f>
        <v>12.789351851851851</v>
      </c>
      <c r="I93" s="8">
        <f>W93/0.024/3.6/31</f>
        <v>5.6190262843488652</v>
      </c>
      <c r="J93" s="8">
        <f>X93/0.024/3.6/30</f>
        <v>1.2692901234567902</v>
      </c>
      <c r="K93" s="8">
        <f t="shared" si="23"/>
        <v>0.58990442054958181</v>
      </c>
      <c r="L93" s="8">
        <f t="shared" si="23"/>
        <v>0.58990442054958181</v>
      </c>
      <c r="M93" s="8">
        <f>AA93/0.024/3.6/30</f>
        <v>0.57870370370370372</v>
      </c>
      <c r="O93" s="4">
        <v>2010</v>
      </c>
      <c r="P93" s="15">
        <v>1.55</v>
      </c>
      <c r="Q93" s="15">
        <v>1.58</v>
      </c>
      <c r="R93" s="15">
        <v>29.73</v>
      </c>
      <c r="S93" s="15">
        <v>77.25</v>
      </c>
      <c r="T93" s="15">
        <v>34.51</v>
      </c>
      <c r="U93" s="15">
        <v>11.65</v>
      </c>
      <c r="V93" s="15">
        <v>33.15</v>
      </c>
      <c r="W93" s="15">
        <v>15.05</v>
      </c>
      <c r="X93" s="15">
        <v>3.29</v>
      </c>
      <c r="Y93" s="15">
        <v>1.58</v>
      </c>
      <c r="Z93" s="15">
        <v>1.58</v>
      </c>
      <c r="AA93" s="15">
        <v>1.5</v>
      </c>
      <c r="AB93" s="9">
        <f t="shared" si="21"/>
        <v>212.42000000000004</v>
      </c>
    </row>
    <row r="94" spans="1:28" x14ac:dyDescent="0.2">
      <c r="A94" s="10" t="s">
        <v>30</v>
      </c>
      <c r="B94" s="11">
        <f>AVERAGE(B3:B93)</f>
        <v>0.64787736158703835</v>
      </c>
      <c r="C94" s="11">
        <f t="shared" ref="C94:M94" si="32">AVERAGE(C3:C93)</f>
        <v>1.8092439967439955</v>
      </c>
      <c r="D94" s="11">
        <f t="shared" si="32"/>
        <v>5.7339464597529108</v>
      </c>
      <c r="E94" s="11">
        <f t="shared" si="32"/>
        <v>25.540301245946406</v>
      </c>
      <c r="F94" s="11">
        <f t="shared" si="32"/>
        <v>56.65031461491639</v>
      </c>
      <c r="G94" s="11">
        <f t="shared" si="32"/>
        <v>36.599470571244758</v>
      </c>
      <c r="H94" s="11">
        <f t="shared" si="32"/>
        <v>11.799026590693275</v>
      </c>
      <c r="I94" s="11">
        <f t="shared" si="32"/>
        <v>2.1512351149447921</v>
      </c>
      <c r="J94" s="11">
        <f t="shared" si="32"/>
        <v>1.0299230090896752</v>
      </c>
      <c r="K94" s="11">
        <f t="shared" si="32"/>
        <v>0.74376042117977603</v>
      </c>
      <c r="L94" s="11">
        <f t="shared" si="32"/>
        <v>0.59860241311854179</v>
      </c>
      <c r="M94" s="11">
        <f t="shared" si="32"/>
        <v>0.59171923755257061</v>
      </c>
      <c r="O94" s="4" t="s">
        <v>30</v>
      </c>
      <c r="P94" s="8">
        <f>AVERAGE(P3:P93)</f>
        <v>1.7352747252747267</v>
      </c>
      <c r="Q94" s="8">
        <f t="shared" ref="Q94:AB94" si="33">AVERAGE(Q3:Q93)</f>
        <v>4.6895604395604371</v>
      </c>
      <c r="R94" s="8">
        <f t="shared" si="33"/>
        <v>15.357802197802199</v>
      </c>
      <c r="S94" s="8">
        <f t="shared" si="33"/>
        <v>68.407142857142844</v>
      </c>
      <c r="T94" s="8">
        <f t="shared" si="33"/>
        <v>138.27208791208787</v>
      </c>
      <c r="U94" s="8">
        <f t="shared" si="33"/>
        <v>98.028021978021954</v>
      </c>
      <c r="V94" s="8">
        <f t="shared" si="33"/>
        <v>30.583076923076941</v>
      </c>
      <c r="W94" s="8">
        <f t="shared" si="33"/>
        <v>5.7618681318681277</v>
      </c>
      <c r="X94" s="8">
        <f t="shared" si="33"/>
        <v>2.6695604395604406</v>
      </c>
      <c r="Y94" s="8">
        <f t="shared" si="33"/>
        <v>1.992087912087914</v>
      </c>
      <c r="Z94" s="8">
        <f t="shared" si="33"/>
        <v>1.6032967032967036</v>
      </c>
      <c r="AA94" s="8">
        <f t="shared" si="33"/>
        <v>1.5337362637362639</v>
      </c>
      <c r="AB94" s="8">
        <f t="shared" si="33"/>
        <v>370.63351648351642</v>
      </c>
    </row>
    <row r="95" spans="1:28" x14ac:dyDescent="0.2">
      <c r="A95" s="10" t="s">
        <v>26</v>
      </c>
      <c r="B95" s="11">
        <f>MEDIAN(B3:B93)</f>
        <v>0.57870370370370361</v>
      </c>
      <c r="C95" s="11">
        <f t="shared" ref="C95:M95" si="34">MEDIAN(C3:C93)</f>
        <v>0.59027777777777779</v>
      </c>
      <c r="D95" s="11">
        <f t="shared" si="34"/>
        <v>0.75044802867383498</v>
      </c>
      <c r="E95" s="11">
        <f t="shared" si="34"/>
        <v>4.6706989247311821</v>
      </c>
      <c r="F95" s="11">
        <f t="shared" si="34"/>
        <v>7.6696165191740402</v>
      </c>
      <c r="G95" s="11">
        <f t="shared" si="34"/>
        <v>5.6003584229390686</v>
      </c>
      <c r="H95" s="11">
        <f t="shared" si="34"/>
        <v>3.9390432098765435</v>
      </c>
      <c r="I95" s="11">
        <f t="shared" si="34"/>
        <v>0.58990442054958181</v>
      </c>
      <c r="J95" s="11">
        <f t="shared" si="34"/>
        <v>0.59027777777777779</v>
      </c>
      <c r="K95" s="11">
        <f t="shared" si="34"/>
        <v>0.58990442054958181</v>
      </c>
      <c r="L95" s="11">
        <f t="shared" si="34"/>
        <v>0.58990442054958181</v>
      </c>
      <c r="M95" s="11">
        <f t="shared" si="34"/>
        <v>0.57870370370370372</v>
      </c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spans="1:28" x14ac:dyDescent="0.2">
      <c r="A96" s="10" t="s">
        <v>18</v>
      </c>
      <c r="B96" s="11">
        <f>MIN(B3:B93)</f>
        <v>0.57870370370370361</v>
      </c>
      <c r="C96" s="11">
        <f t="shared" ref="C96:M96" si="35">MIN(C3:C93)</f>
        <v>0.57870370370370372</v>
      </c>
      <c r="D96" s="11">
        <f t="shared" si="35"/>
        <v>0.57870370370370361</v>
      </c>
      <c r="E96" s="11">
        <f t="shared" si="35"/>
        <v>0.57870370370370361</v>
      </c>
      <c r="F96" s="11">
        <f t="shared" si="35"/>
        <v>0.58177646673221883</v>
      </c>
      <c r="G96" s="11">
        <f t="shared" si="35"/>
        <v>0.57870370370370361</v>
      </c>
      <c r="H96" s="11">
        <f t="shared" si="35"/>
        <v>0.59027777777777779</v>
      </c>
      <c r="I96" s="11">
        <f t="shared" si="35"/>
        <v>0.58990442054958181</v>
      </c>
      <c r="J96" s="11">
        <f t="shared" si="35"/>
        <v>0.59027777777777779</v>
      </c>
      <c r="K96" s="11">
        <f t="shared" si="35"/>
        <v>0.58990442054958181</v>
      </c>
      <c r="L96" s="11">
        <f t="shared" si="35"/>
        <v>0.58990442054958181</v>
      </c>
      <c r="M96" s="11">
        <f t="shared" si="35"/>
        <v>0.57870370370370372</v>
      </c>
    </row>
    <row r="97" spans="1:13" x14ac:dyDescent="0.2">
      <c r="A97" s="10" t="s">
        <v>19</v>
      </c>
      <c r="B97" s="11">
        <f>MAX(B3:B93)</f>
        <v>3.6514336917562717</v>
      </c>
      <c r="C97" s="11">
        <f t="shared" ref="C97:M97" si="36">MAX(C3:C93)</f>
        <v>31.508487654320984</v>
      </c>
      <c r="D97" s="11">
        <f t="shared" si="36"/>
        <v>94.22043010752688</v>
      </c>
      <c r="E97" s="11">
        <f t="shared" si="36"/>
        <v>625.2613500597372</v>
      </c>
      <c r="F97" s="11">
        <f t="shared" si="36"/>
        <v>1583.3415273680757</v>
      </c>
      <c r="G97" s="11">
        <f t="shared" si="36"/>
        <v>929.89097968936676</v>
      </c>
      <c r="H97" s="11">
        <f t="shared" si="36"/>
        <v>159.15123456790121</v>
      </c>
      <c r="I97" s="11">
        <f t="shared" si="36"/>
        <v>15.128434886499404</v>
      </c>
      <c r="J97" s="11">
        <f t="shared" si="36"/>
        <v>8.6805555555555554</v>
      </c>
      <c r="K97" s="11">
        <f t="shared" si="36"/>
        <v>3.9986559139784945</v>
      </c>
      <c r="L97" s="11">
        <f t="shared" si="36"/>
        <v>1.1387395459976104</v>
      </c>
      <c r="M97" s="11">
        <f t="shared" si="36"/>
        <v>1.3503086419753088</v>
      </c>
    </row>
    <row r="98" spans="1:13" x14ac:dyDescent="0.2">
      <c r="A98" s="10" t="s">
        <v>23</v>
      </c>
      <c r="B98" s="11">
        <f t="shared" ref="B98:M98" si="37">STDEV(B3:B93)</f>
        <v>0.34736285648325838</v>
      </c>
      <c r="C98" s="11">
        <f t="shared" si="37"/>
        <v>4.0732293499382282</v>
      </c>
      <c r="D98" s="11">
        <f t="shared" si="37"/>
        <v>12.87963053387764</v>
      </c>
      <c r="E98" s="11">
        <f t="shared" si="37"/>
        <v>72.386826037655325</v>
      </c>
      <c r="F98" s="11">
        <f t="shared" si="37"/>
        <v>176.265414766817</v>
      </c>
      <c r="G98" s="11">
        <f t="shared" si="37"/>
        <v>106.4557163187813</v>
      </c>
      <c r="H98" s="11">
        <f t="shared" si="37"/>
        <v>26.001550934602392</v>
      </c>
      <c r="I98" s="11">
        <f t="shared" si="37"/>
        <v>2.7238214488730459</v>
      </c>
      <c r="J98" s="11">
        <f t="shared" si="37"/>
        <v>1.2014618061906011</v>
      </c>
      <c r="K98" s="11">
        <f t="shared" si="37"/>
        <v>0.55388411781914915</v>
      </c>
      <c r="L98" s="11">
        <f t="shared" si="37"/>
        <v>6.0057939739491986E-2</v>
      </c>
      <c r="M98" s="11">
        <f t="shared" si="37"/>
        <v>8.1392533455664121E-2</v>
      </c>
    </row>
    <row r="99" spans="1:13" x14ac:dyDescent="0.2">
      <c r="A99" s="10" t="s">
        <v>21</v>
      </c>
      <c r="B99" s="11">
        <f t="shared" ref="B99:M99" si="38">B98/B94</f>
        <v>0.53615526190382612</v>
      </c>
      <c r="C99" s="11">
        <f t="shared" si="38"/>
        <v>2.2513432998913423</v>
      </c>
      <c r="D99" s="11">
        <f t="shared" si="38"/>
        <v>2.246206975297194</v>
      </c>
      <c r="E99" s="11">
        <f t="shared" si="38"/>
        <v>2.8342197431654843</v>
      </c>
      <c r="F99" s="11">
        <f t="shared" si="38"/>
        <v>3.1114640044806601</v>
      </c>
      <c r="G99" s="11">
        <f t="shared" si="38"/>
        <v>2.9086682035892824</v>
      </c>
      <c r="H99" s="11">
        <f t="shared" si="38"/>
        <v>2.2037030542088658</v>
      </c>
      <c r="I99" s="11">
        <f t="shared" si="38"/>
        <v>1.2661663199668198</v>
      </c>
      <c r="J99" s="11">
        <f t="shared" si="38"/>
        <v>1.1665549711842491</v>
      </c>
      <c r="K99" s="11">
        <f t="shared" si="38"/>
        <v>0.74470770700672784</v>
      </c>
      <c r="L99" s="11">
        <f t="shared" si="38"/>
        <v>0.10033026667334644</v>
      </c>
      <c r="M99" s="11">
        <f t="shared" si="38"/>
        <v>0.13755262342376168</v>
      </c>
    </row>
    <row r="100" spans="1:13" x14ac:dyDescent="0.2">
      <c r="A100" s="10" t="s">
        <v>20</v>
      </c>
      <c r="B100" s="48" t="s">
        <v>5</v>
      </c>
      <c r="C100" s="6" t="s">
        <v>6</v>
      </c>
      <c r="D100" s="6" t="s">
        <v>7</v>
      </c>
      <c r="E100" s="6" t="s">
        <v>8</v>
      </c>
      <c r="F100" s="48" t="s">
        <v>9</v>
      </c>
      <c r="G100" s="6" t="s">
        <v>10</v>
      </c>
      <c r="H100" s="6" t="s">
        <v>11</v>
      </c>
      <c r="I100" s="6" t="s">
        <v>12</v>
      </c>
      <c r="J100" s="6" t="s">
        <v>13</v>
      </c>
      <c r="K100" s="6" t="s">
        <v>14</v>
      </c>
      <c r="L100" s="6" t="s">
        <v>15</v>
      </c>
      <c r="M100" s="6" t="s">
        <v>16</v>
      </c>
    </row>
    <row r="101" spans="1:13" x14ac:dyDescent="0.2">
      <c r="A101" s="12">
        <v>0.1</v>
      </c>
      <c r="B101" s="13">
        <f t="shared" ref="B101:M101" si="39">PERCENTILE(B3:B93,0.999)</f>
        <v>3.4504928315412102</v>
      </c>
      <c r="C101" s="13">
        <f t="shared" si="39"/>
        <v>30.224459876543158</v>
      </c>
      <c r="D101" s="13">
        <f t="shared" si="39"/>
        <v>91.092069892473006</v>
      </c>
      <c r="E101" s="13">
        <f t="shared" si="39"/>
        <v>588.29360812425193</v>
      </c>
      <c r="F101" s="13">
        <f t="shared" si="39"/>
        <v>1476.2943297279537</v>
      </c>
      <c r="G101" s="13">
        <f t="shared" si="39"/>
        <v>875.17727001194532</v>
      </c>
      <c r="H101" s="13">
        <f t="shared" si="39"/>
        <v>158.91720679012343</v>
      </c>
      <c r="I101" s="13">
        <f t="shared" si="39"/>
        <v>14.674133811230568</v>
      </c>
      <c r="J101" s="13">
        <f t="shared" si="39"/>
        <v>8.3475694444444315</v>
      </c>
      <c r="K101" s="13">
        <f t="shared" si="39"/>
        <v>3.9761424731182786</v>
      </c>
      <c r="L101" s="13">
        <f t="shared" si="39"/>
        <v>1.1021132019115876</v>
      </c>
      <c r="M101" s="13">
        <f t="shared" si="39"/>
        <v>1.2909336419753066</v>
      </c>
    </row>
    <row r="102" spans="1:13" x14ac:dyDescent="0.2">
      <c r="A102" s="12">
        <v>1</v>
      </c>
      <c r="B102" s="13">
        <f t="shared" ref="B102:M102" si="40">PERCENTILE(B3:B93,0.99)</f>
        <v>1.6420250896057218</v>
      </c>
      <c r="C102" s="13">
        <f t="shared" si="40"/>
        <v>18.668209876543127</v>
      </c>
      <c r="D102" s="13">
        <f t="shared" si="40"/>
        <v>62.936827956989042</v>
      </c>
      <c r="E102" s="13">
        <f t="shared" si="40"/>
        <v>255.58393070489609</v>
      </c>
      <c r="F102" s="13">
        <f t="shared" si="40"/>
        <v>512.86955096688928</v>
      </c>
      <c r="G102" s="13">
        <f t="shared" si="40"/>
        <v>382.75388291516981</v>
      </c>
      <c r="H102" s="13">
        <f t="shared" si="40"/>
        <v>156.81095679012344</v>
      </c>
      <c r="I102" s="13">
        <f t="shared" si="40"/>
        <v>10.585424133811202</v>
      </c>
      <c r="J102" s="13">
        <f t="shared" si="40"/>
        <v>5.3506944444444233</v>
      </c>
      <c r="K102" s="13">
        <f t="shared" si="40"/>
        <v>3.7735215053763427</v>
      </c>
      <c r="L102" s="13">
        <f t="shared" si="40"/>
        <v>0.77247610513739307</v>
      </c>
      <c r="M102" s="13">
        <f t="shared" si="40"/>
        <v>0.75655864197530487</v>
      </c>
    </row>
    <row r="103" spans="1:13" x14ac:dyDescent="0.2">
      <c r="A103" s="12">
        <v>5</v>
      </c>
      <c r="B103" s="13">
        <f t="shared" ref="B103:M103" si="41">PERCENTILE(B3:B93,0.95)</f>
        <v>0.75044802867383509</v>
      </c>
      <c r="C103" s="13">
        <f t="shared" si="41"/>
        <v>7.7006172839506171</v>
      </c>
      <c r="D103" s="13">
        <f t="shared" si="41"/>
        <v>21.124551971326163</v>
      </c>
      <c r="E103" s="13">
        <f t="shared" si="41"/>
        <v>74.331690561529271</v>
      </c>
      <c r="F103" s="13">
        <f t="shared" si="41"/>
        <v>227.6507702392658</v>
      </c>
      <c r="G103" s="13">
        <f t="shared" si="41"/>
        <v>114.90442054958183</v>
      </c>
      <c r="H103" s="13">
        <f t="shared" si="41"/>
        <v>36.120756172839506</v>
      </c>
      <c r="I103" s="13">
        <f t="shared" si="41"/>
        <v>8.2605286738351253</v>
      </c>
      <c r="J103" s="13">
        <f t="shared" si="41"/>
        <v>3.5204475308641969</v>
      </c>
      <c r="K103" s="13">
        <f t="shared" si="41"/>
        <v>1.6558393070489845</v>
      </c>
      <c r="L103" s="13">
        <f t="shared" si="41"/>
        <v>0.58990442054958181</v>
      </c>
      <c r="M103" s="13">
        <f t="shared" si="41"/>
        <v>0.59027777777777779</v>
      </c>
    </row>
    <row r="104" spans="1:13" x14ac:dyDescent="0.2">
      <c r="A104" s="12">
        <v>10</v>
      </c>
      <c r="B104" s="13">
        <f t="shared" ref="B104:M104" si="42">PERCENTILE(B3:B93,0.9)</f>
        <v>0.58990442054958181</v>
      </c>
      <c r="C104" s="13">
        <f t="shared" si="42"/>
        <v>3.1712962962962963</v>
      </c>
      <c r="D104" s="13">
        <f t="shared" si="42"/>
        <v>13.209378733572283</v>
      </c>
      <c r="E104" s="13">
        <f t="shared" si="42"/>
        <v>53.300477897252087</v>
      </c>
      <c r="F104" s="13">
        <f t="shared" si="42"/>
        <v>127.29023271058669</v>
      </c>
      <c r="G104" s="13">
        <f t="shared" si="42"/>
        <v>88.900089605734763</v>
      </c>
      <c r="H104" s="13">
        <f t="shared" si="42"/>
        <v>22.010030864197528</v>
      </c>
      <c r="I104" s="13">
        <f t="shared" si="42"/>
        <v>5.6190262843488652</v>
      </c>
      <c r="J104" s="13">
        <f t="shared" si="42"/>
        <v>1.6705246913580245</v>
      </c>
      <c r="K104" s="13">
        <f t="shared" si="42"/>
        <v>0.88112305854241335</v>
      </c>
      <c r="L104" s="13">
        <f t="shared" si="42"/>
        <v>0.58990442054958181</v>
      </c>
      <c r="M104" s="13">
        <f t="shared" si="42"/>
        <v>0.59027777777777779</v>
      </c>
    </row>
    <row r="105" spans="1:13" x14ac:dyDescent="0.2">
      <c r="A105" s="12">
        <v>15</v>
      </c>
      <c r="B105" s="13">
        <f t="shared" ref="B105:M105" si="43">PERCENTILE(B3:B93,0.85)</f>
        <v>0.58990442054958181</v>
      </c>
      <c r="C105" s="13">
        <f t="shared" si="43"/>
        <v>2.0736882716049378</v>
      </c>
      <c r="D105" s="13">
        <f t="shared" si="43"/>
        <v>9.9257019115890088</v>
      </c>
      <c r="E105" s="13">
        <f t="shared" si="43"/>
        <v>38.676075268817208</v>
      </c>
      <c r="F105" s="13">
        <f t="shared" si="43"/>
        <v>97.935103244837762</v>
      </c>
      <c r="G105" s="13">
        <f t="shared" si="43"/>
        <v>54.301075268817208</v>
      </c>
      <c r="H105" s="13">
        <f t="shared" si="43"/>
        <v>17.418981481481481</v>
      </c>
      <c r="I105" s="13">
        <f t="shared" si="43"/>
        <v>4.0845280764635596</v>
      </c>
      <c r="J105" s="13">
        <f t="shared" si="43"/>
        <v>1.3599537037037037</v>
      </c>
      <c r="K105" s="13">
        <f t="shared" si="43"/>
        <v>0.59550477897252097</v>
      </c>
      <c r="L105" s="13">
        <f t="shared" si="43"/>
        <v>0.58990442054958181</v>
      </c>
      <c r="M105" s="13">
        <f t="shared" si="43"/>
        <v>0.59027777777777779</v>
      </c>
    </row>
    <row r="106" spans="1:13" ht="12" customHeight="1" x14ac:dyDescent="0.2">
      <c r="A106" s="12">
        <v>20</v>
      </c>
      <c r="B106" s="13">
        <f t="shared" ref="B106:M106" si="44">PERCENTILE(B3:B93,0.8)</f>
        <v>0.58990442054958181</v>
      </c>
      <c r="C106" s="13">
        <f t="shared" si="44"/>
        <v>1.1998456790123455</v>
      </c>
      <c r="D106" s="13">
        <f t="shared" si="44"/>
        <v>7.7583632019115889</v>
      </c>
      <c r="E106" s="13">
        <f t="shared" si="44"/>
        <v>32.900238948626047</v>
      </c>
      <c r="F106" s="13">
        <f t="shared" si="44"/>
        <v>65.019665683382485</v>
      </c>
      <c r="G106" s="13">
        <f t="shared" si="44"/>
        <v>43.339307048984459</v>
      </c>
      <c r="H106" s="13">
        <f t="shared" si="44"/>
        <v>14.301697530864196</v>
      </c>
      <c r="I106" s="13">
        <f t="shared" si="44"/>
        <v>3.4684886499402627</v>
      </c>
      <c r="J106" s="13">
        <f t="shared" si="44"/>
        <v>1.0416666666666667</v>
      </c>
      <c r="K106" s="13">
        <f t="shared" si="44"/>
        <v>0.58990442054958181</v>
      </c>
      <c r="L106" s="13">
        <f t="shared" si="44"/>
        <v>0.58990442054958181</v>
      </c>
      <c r="M106" s="13">
        <f t="shared" si="44"/>
        <v>0.59027777777777779</v>
      </c>
    </row>
    <row r="107" spans="1:13" x14ac:dyDescent="0.2">
      <c r="A107" s="12">
        <v>30</v>
      </c>
      <c r="B107" s="13">
        <f t="shared" ref="B107:M107" si="45">PERCENTILE(B3:B93,0.7)</f>
        <v>0.58990442054958181</v>
      </c>
      <c r="C107" s="13">
        <f t="shared" si="45"/>
        <v>0.76003086419753041</v>
      </c>
      <c r="D107" s="13">
        <f t="shared" si="45"/>
        <v>4.0695937873357213</v>
      </c>
      <c r="E107" s="13">
        <f t="shared" si="45"/>
        <v>16.158900836320178</v>
      </c>
      <c r="F107" s="13">
        <f t="shared" si="45"/>
        <v>30.670272041953456</v>
      </c>
      <c r="G107" s="13">
        <f t="shared" si="45"/>
        <v>26.03046594982078</v>
      </c>
      <c r="H107" s="13">
        <f t="shared" si="45"/>
        <v>10.030864197530857</v>
      </c>
      <c r="I107" s="13">
        <f t="shared" si="45"/>
        <v>2.3409498207885298</v>
      </c>
      <c r="J107" s="13">
        <f t="shared" si="45"/>
        <v>0.59027777777777779</v>
      </c>
      <c r="K107" s="13">
        <f t="shared" si="45"/>
        <v>0.58990442054958181</v>
      </c>
      <c r="L107" s="13">
        <f t="shared" si="45"/>
        <v>0.58990442054958181</v>
      </c>
      <c r="M107" s="13">
        <f t="shared" si="45"/>
        <v>0.57870370370370372</v>
      </c>
    </row>
    <row r="108" spans="1:13" x14ac:dyDescent="0.2">
      <c r="A108" s="12">
        <v>40</v>
      </c>
      <c r="B108" s="13">
        <f t="shared" ref="B108:M108" si="46">PERCENTILE(B3:B93,0.6)</f>
        <v>0.58990442054958181</v>
      </c>
      <c r="C108" s="13">
        <f t="shared" si="46"/>
        <v>0.60185185185185175</v>
      </c>
      <c r="D108" s="13">
        <f t="shared" si="46"/>
        <v>1.7510454002389488</v>
      </c>
      <c r="E108" s="13">
        <f t="shared" si="46"/>
        <v>7.5306152927120671</v>
      </c>
      <c r="F108" s="13">
        <f t="shared" si="46"/>
        <v>17.400032776138968</v>
      </c>
      <c r="G108" s="13">
        <f t="shared" si="46"/>
        <v>12.761350059737154</v>
      </c>
      <c r="H108" s="13">
        <f t="shared" si="46"/>
        <v>7.4614197530864184</v>
      </c>
      <c r="I108" s="13">
        <f t="shared" si="46"/>
        <v>0.9595280764635602</v>
      </c>
      <c r="J108" s="13">
        <f t="shared" si="46"/>
        <v>0.59027777777777779</v>
      </c>
      <c r="K108" s="13">
        <f t="shared" si="46"/>
        <v>0.58990442054958181</v>
      </c>
      <c r="L108" s="13">
        <f t="shared" si="46"/>
        <v>0.58990442054958181</v>
      </c>
      <c r="M108" s="13">
        <f t="shared" si="46"/>
        <v>0.57870370370370372</v>
      </c>
    </row>
    <row r="109" spans="1:13" x14ac:dyDescent="0.2">
      <c r="A109" s="12">
        <v>50</v>
      </c>
      <c r="B109" s="13">
        <f t="shared" ref="B109:M109" si="47">PERCENTILE(B3:B93,0.5)</f>
        <v>0.57870370370370361</v>
      </c>
      <c r="C109" s="13">
        <f t="shared" si="47"/>
        <v>0.59027777777777779</v>
      </c>
      <c r="D109" s="13">
        <f t="shared" si="47"/>
        <v>0.75044802867383498</v>
      </c>
      <c r="E109" s="13">
        <f t="shared" si="47"/>
        <v>4.6706989247311821</v>
      </c>
      <c r="F109" s="13">
        <f t="shared" si="47"/>
        <v>7.6696165191740402</v>
      </c>
      <c r="G109" s="13">
        <f t="shared" si="47"/>
        <v>5.6003584229390686</v>
      </c>
      <c r="H109" s="13">
        <f t="shared" si="47"/>
        <v>3.9390432098765435</v>
      </c>
      <c r="I109" s="13">
        <f t="shared" si="47"/>
        <v>0.58990442054958181</v>
      </c>
      <c r="J109" s="13">
        <f t="shared" si="47"/>
        <v>0.59027777777777779</v>
      </c>
      <c r="K109" s="13">
        <f t="shared" si="47"/>
        <v>0.58990442054958181</v>
      </c>
      <c r="L109" s="13">
        <f t="shared" si="47"/>
        <v>0.58990442054958181</v>
      </c>
      <c r="M109" s="13">
        <f t="shared" si="47"/>
        <v>0.57870370370370372</v>
      </c>
    </row>
    <row r="110" spans="1:13" x14ac:dyDescent="0.2">
      <c r="A110" s="12">
        <v>60</v>
      </c>
      <c r="B110" s="13">
        <f t="shared" ref="B110:M110" si="48">PERCENTILE(B3:B93,0.4)</f>
        <v>0.57870370370370361</v>
      </c>
      <c r="C110" s="13">
        <f t="shared" si="48"/>
        <v>0.59027777777777779</v>
      </c>
      <c r="D110" s="13">
        <f t="shared" si="48"/>
        <v>0.66084229390681004</v>
      </c>
      <c r="E110" s="13">
        <f t="shared" si="48"/>
        <v>2.6695041816009559</v>
      </c>
      <c r="F110" s="13">
        <f t="shared" si="48"/>
        <v>3.0195018026876435</v>
      </c>
      <c r="G110" s="13">
        <f t="shared" si="48"/>
        <v>2.2102747909199523</v>
      </c>
      <c r="H110" s="13">
        <f t="shared" si="48"/>
        <v>1.0802469135802468</v>
      </c>
      <c r="I110" s="13">
        <f t="shared" si="48"/>
        <v>0.58990442054958181</v>
      </c>
      <c r="J110" s="13">
        <f t="shared" si="48"/>
        <v>0.59027777777777779</v>
      </c>
      <c r="K110" s="13">
        <f t="shared" si="48"/>
        <v>0.58990442054958181</v>
      </c>
      <c r="L110" s="13">
        <f t="shared" si="48"/>
        <v>0.58990442054958181</v>
      </c>
      <c r="M110" s="13">
        <f t="shared" si="48"/>
        <v>0.57870370370370372</v>
      </c>
    </row>
    <row r="111" spans="1:13" x14ac:dyDescent="0.2">
      <c r="A111" s="12">
        <v>70</v>
      </c>
      <c r="B111" s="13">
        <f t="shared" ref="B111:M111" si="49">PERCENTILE(B3:B93,0.3)</f>
        <v>0.57870370370370361</v>
      </c>
      <c r="C111" s="13">
        <f t="shared" si="49"/>
        <v>0.59027777777777779</v>
      </c>
      <c r="D111" s="13">
        <f t="shared" si="49"/>
        <v>0.58990442054958181</v>
      </c>
      <c r="E111" s="13">
        <f t="shared" si="49"/>
        <v>0.91845878136200709</v>
      </c>
      <c r="F111" s="13">
        <f t="shared" si="49"/>
        <v>1.5281874795149128</v>
      </c>
      <c r="G111" s="13">
        <f t="shared" si="49"/>
        <v>0.60857228195937862</v>
      </c>
      <c r="H111" s="13">
        <f t="shared" si="49"/>
        <v>0.59027777777777779</v>
      </c>
      <c r="I111" s="13">
        <f t="shared" si="49"/>
        <v>0.58990442054958181</v>
      </c>
      <c r="J111" s="13">
        <f t="shared" si="49"/>
        <v>0.59027777777777779</v>
      </c>
      <c r="K111" s="13">
        <f t="shared" si="49"/>
        <v>0.58990442054958181</v>
      </c>
      <c r="L111" s="13">
        <f t="shared" si="49"/>
        <v>0.58990442054958181</v>
      </c>
      <c r="M111" s="13">
        <f t="shared" si="49"/>
        <v>0.57870370370370372</v>
      </c>
    </row>
    <row r="112" spans="1:13" x14ac:dyDescent="0.2">
      <c r="A112" s="12">
        <v>80</v>
      </c>
      <c r="B112" s="13">
        <f t="shared" ref="B112:M112" si="50">PERCENTILE(B3:B93,0.2)</f>
        <v>0.57870370370370361</v>
      </c>
      <c r="C112" s="13">
        <f t="shared" si="50"/>
        <v>0.59027777777777779</v>
      </c>
      <c r="D112" s="13">
        <f t="shared" si="50"/>
        <v>0.58990442054958181</v>
      </c>
      <c r="E112" s="13">
        <f t="shared" si="50"/>
        <v>0.60857228195937862</v>
      </c>
      <c r="F112" s="13">
        <f t="shared" si="50"/>
        <v>0.59816453621763344</v>
      </c>
      <c r="G112" s="13">
        <f t="shared" si="50"/>
        <v>0.58990442054958181</v>
      </c>
      <c r="H112" s="13">
        <f t="shared" si="50"/>
        <v>0.59027777777777779</v>
      </c>
      <c r="I112" s="13">
        <f t="shared" si="50"/>
        <v>0.58990442054958181</v>
      </c>
      <c r="J112" s="13">
        <f t="shared" si="50"/>
        <v>0.59027777777777779</v>
      </c>
      <c r="K112" s="13">
        <f t="shared" si="50"/>
        <v>0.58990442054958181</v>
      </c>
      <c r="L112" s="13">
        <f t="shared" si="50"/>
        <v>0.58990442054958181</v>
      </c>
      <c r="M112" s="13">
        <f t="shared" si="50"/>
        <v>0.57870370370370372</v>
      </c>
    </row>
    <row r="113" spans="1:13" x14ac:dyDescent="0.2">
      <c r="A113" s="12">
        <v>85</v>
      </c>
      <c r="B113" s="13">
        <f t="shared" ref="B113:M113" si="51">PERCENTILE(B3:B93,0.15)</f>
        <v>0.57870370370370361</v>
      </c>
      <c r="C113" s="13">
        <f t="shared" si="51"/>
        <v>0.59027777777777779</v>
      </c>
      <c r="D113" s="13">
        <f t="shared" si="51"/>
        <v>0.58990442054958181</v>
      </c>
      <c r="E113" s="13">
        <f t="shared" si="51"/>
        <v>0.58990442054958181</v>
      </c>
      <c r="F113" s="13">
        <f t="shared" si="51"/>
        <v>0.59406751884627984</v>
      </c>
      <c r="G113" s="13">
        <f t="shared" si="51"/>
        <v>0.58990442054958181</v>
      </c>
      <c r="H113" s="13">
        <f t="shared" si="51"/>
        <v>0.59027777777777779</v>
      </c>
      <c r="I113" s="13">
        <f t="shared" si="51"/>
        <v>0.58990442054958181</v>
      </c>
      <c r="J113" s="13">
        <f t="shared" si="51"/>
        <v>0.59027777777777779</v>
      </c>
      <c r="K113" s="13">
        <f t="shared" si="51"/>
        <v>0.58990442054958181</v>
      </c>
      <c r="L113" s="13">
        <f t="shared" si="51"/>
        <v>0.58990442054958181</v>
      </c>
      <c r="M113" s="13">
        <f t="shared" si="51"/>
        <v>0.57870370370370372</v>
      </c>
    </row>
    <row r="114" spans="1:13" x14ac:dyDescent="0.2">
      <c r="A114" s="12">
        <v>90</v>
      </c>
      <c r="B114" s="13">
        <f t="shared" ref="B114:M114" si="52">PERCENTILE(B3:B93,0.1)</f>
        <v>0.57870370370370361</v>
      </c>
      <c r="C114" s="13">
        <f t="shared" si="52"/>
        <v>0.57870370370370372</v>
      </c>
      <c r="D114" s="13">
        <f t="shared" si="52"/>
        <v>0.58990442054958181</v>
      </c>
      <c r="E114" s="13">
        <f t="shared" si="52"/>
        <v>0.58990442054958181</v>
      </c>
      <c r="F114" s="13">
        <f t="shared" si="52"/>
        <v>0.58997050147492625</v>
      </c>
      <c r="G114" s="13">
        <f t="shared" si="52"/>
        <v>0.58990442054958181</v>
      </c>
      <c r="H114" s="13">
        <f t="shared" si="52"/>
        <v>0.59027777777777779</v>
      </c>
      <c r="I114" s="13">
        <f t="shared" si="52"/>
        <v>0.58990442054958181</v>
      </c>
      <c r="J114" s="13">
        <f t="shared" si="52"/>
        <v>0.59027777777777779</v>
      </c>
      <c r="K114" s="13">
        <f t="shared" si="52"/>
        <v>0.58990442054958181</v>
      </c>
      <c r="L114" s="13">
        <f t="shared" si="52"/>
        <v>0.58990442054958181</v>
      </c>
      <c r="M114" s="13">
        <f t="shared" si="52"/>
        <v>0.57870370370370372</v>
      </c>
    </row>
    <row r="115" spans="1:13" x14ac:dyDescent="0.2">
      <c r="A115" s="12">
        <v>95</v>
      </c>
      <c r="B115" s="13">
        <f t="shared" ref="B115:M115" si="53">PERCENTILE(B3:B93,0.05)</f>
        <v>0.57870370370370361</v>
      </c>
      <c r="C115" s="13">
        <f t="shared" si="53"/>
        <v>0.57870370370370372</v>
      </c>
      <c r="D115" s="13">
        <f t="shared" si="53"/>
        <v>0.57870370370370361</v>
      </c>
      <c r="E115" s="13">
        <f t="shared" si="53"/>
        <v>0.57870370370370361</v>
      </c>
      <c r="F115" s="13">
        <f t="shared" si="53"/>
        <v>0.58997050147492625</v>
      </c>
      <c r="G115" s="13">
        <f t="shared" si="53"/>
        <v>0.58990442054958181</v>
      </c>
      <c r="H115" s="13">
        <f t="shared" si="53"/>
        <v>0.59027777777777779</v>
      </c>
      <c r="I115" s="13">
        <f t="shared" si="53"/>
        <v>0.58990442054958181</v>
      </c>
      <c r="J115" s="13">
        <f t="shared" si="53"/>
        <v>0.59027777777777779</v>
      </c>
      <c r="K115" s="13">
        <f t="shared" si="53"/>
        <v>0.58990442054958181</v>
      </c>
      <c r="L115" s="13">
        <f t="shared" si="53"/>
        <v>0.58990442054958181</v>
      </c>
      <c r="M115" s="13">
        <f t="shared" si="53"/>
        <v>0.57870370370370372</v>
      </c>
    </row>
    <row r="116" spans="1:13" x14ac:dyDescent="0.2">
      <c r="A116" s="12">
        <v>99</v>
      </c>
      <c r="B116" s="13">
        <f t="shared" ref="B116:M116" si="54">PERCENTILE(B3:B93,0.01)</f>
        <v>0.57870370370370361</v>
      </c>
      <c r="C116" s="13">
        <f t="shared" si="54"/>
        <v>0.57870370370370372</v>
      </c>
      <c r="D116" s="13">
        <f t="shared" si="54"/>
        <v>0.57870370370370361</v>
      </c>
      <c r="E116" s="13">
        <f t="shared" si="54"/>
        <v>0.57870370370370361</v>
      </c>
      <c r="F116" s="13">
        <f t="shared" si="54"/>
        <v>0.58177646673221883</v>
      </c>
      <c r="G116" s="13">
        <f t="shared" si="54"/>
        <v>0.57870370370370361</v>
      </c>
      <c r="H116" s="13">
        <f t="shared" si="54"/>
        <v>0.59027777777777779</v>
      </c>
      <c r="I116" s="13">
        <f t="shared" si="54"/>
        <v>0.58990442054958181</v>
      </c>
      <c r="J116" s="13">
        <f t="shared" si="54"/>
        <v>0.59027777777777779</v>
      </c>
      <c r="K116" s="13">
        <f t="shared" si="54"/>
        <v>0.58990442054958181</v>
      </c>
      <c r="L116" s="13">
        <f t="shared" si="54"/>
        <v>0.58990442054958181</v>
      </c>
      <c r="M116" s="13">
        <f t="shared" si="54"/>
        <v>0.57870370370370372</v>
      </c>
    </row>
    <row r="117" spans="1:13" x14ac:dyDescent="0.2">
      <c r="A117" s="12">
        <v>99.9</v>
      </c>
      <c r="B117" s="13">
        <f t="shared" ref="B117:M117" si="55">PERCENTILE(B3:B93,0.001)</f>
        <v>0.57870370370370361</v>
      </c>
      <c r="C117" s="13">
        <f t="shared" si="55"/>
        <v>0.57870370370370372</v>
      </c>
      <c r="D117" s="13">
        <f t="shared" si="55"/>
        <v>0.57870370370370361</v>
      </c>
      <c r="E117" s="13">
        <f t="shared" si="55"/>
        <v>0.57870370370370361</v>
      </c>
      <c r="F117" s="13">
        <f t="shared" si="55"/>
        <v>0.58177646673221883</v>
      </c>
      <c r="G117" s="13">
        <f t="shared" si="55"/>
        <v>0.57870370370370361</v>
      </c>
      <c r="H117" s="13">
        <f t="shared" si="55"/>
        <v>0.59027777777777779</v>
      </c>
      <c r="I117" s="13">
        <f t="shared" si="55"/>
        <v>0.58990442054958181</v>
      </c>
      <c r="J117" s="13">
        <f t="shared" si="55"/>
        <v>0.59027777777777779</v>
      </c>
      <c r="K117" s="13">
        <f t="shared" si="55"/>
        <v>0.58990442054958181</v>
      </c>
      <c r="L117" s="13">
        <f t="shared" si="55"/>
        <v>0.58990442054958181</v>
      </c>
      <c r="M117" s="13">
        <f t="shared" si="55"/>
        <v>0.57870370370370372</v>
      </c>
    </row>
    <row r="118" spans="1:13" x14ac:dyDescent="0.2">
      <c r="A118" s="14"/>
    </row>
    <row r="119" spans="1:13" ht="15" x14ac:dyDescent="0.25">
      <c r="A119" s="14">
        <v>0</v>
      </c>
      <c r="B119">
        <f t="shared" ref="B119:M119" si="56">FREQUENCY(B3:B93,$A$119)</f>
        <v>0</v>
      </c>
      <c r="C119">
        <f t="shared" si="56"/>
        <v>0</v>
      </c>
      <c r="D119">
        <f t="shared" si="56"/>
        <v>0</v>
      </c>
      <c r="E119">
        <f t="shared" si="56"/>
        <v>0</v>
      </c>
      <c r="F119">
        <f t="shared" si="56"/>
        <v>0</v>
      </c>
      <c r="G119">
        <f t="shared" si="56"/>
        <v>0</v>
      </c>
      <c r="H119">
        <f t="shared" si="56"/>
        <v>0</v>
      </c>
      <c r="I119">
        <f t="shared" si="56"/>
        <v>0</v>
      </c>
      <c r="J119">
        <f t="shared" si="56"/>
        <v>0</v>
      </c>
      <c r="K119">
        <f t="shared" si="56"/>
        <v>0</v>
      </c>
      <c r="L119">
        <f t="shared" si="56"/>
        <v>0</v>
      </c>
      <c r="M119">
        <f t="shared" si="56"/>
        <v>0</v>
      </c>
    </row>
    <row r="120" spans="1:13" ht="12" customHeight="1" x14ac:dyDescent="0.2">
      <c r="A120" s="14" t="s">
        <v>22</v>
      </c>
      <c r="B120" s="17">
        <f>B119/91*100</f>
        <v>0</v>
      </c>
      <c r="C120" s="17">
        <f t="shared" ref="C120:M120" si="57">C119/91*100</f>
        <v>0</v>
      </c>
      <c r="D120" s="17">
        <f t="shared" si="57"/>
        <v>0</v>
      </c>
      <c r="E120" s="17">
        <f t="shared" si="57"/>
        <v>0</v>
      </c>
      <c r="F120" s="17">
        <f t="shared" si="57"/>
        <v>0</v>
      </c>
      <c r="G120" s="17">
        <f t="shared" si="57"/>
        <v>0</v>
      </c>
      <c r="H120" s="17">
        <f t="shared" si="57"/>
        <v>0</v>
      </c>
      <c r="I120" s="17">
        <f t="shared" si="57"/>
        <v>0</v>
      </c>
      <c r="J120" s="17">
        <f t="shared" si="57"/>
        <v>0</v>
      </c>
      <c r="K120" s="17">
        <f t="shared" si="57"/>
        <v>0</v>
      </c>
      <c r="L120" s="17">
        <f t="shared" si="57"/>
        <v>0</v>
      </c>
      <c r="M120" s="17">
        <f t="shared" si="57"/>
        <v>0</v>
      </c>
    </row>
    <row r="121" spans="1:13" x14ac:dyDescent="0.2">
      <c r="A121" s="28" t="s">
        <v>24</v>
      </c>
      <c r="B121" s="29">
        <f>(E99+F99+G99)/3 +(B99+L99+M99)/3</f>
        <v>3.209463367745454</v>
      </c>
    </row>
    <row r="122" spans="1:13" x14ac:dyDescent="0.2">
      <c r="A122" s="14"/>
    </row>
    <row r="123" spans="1:13" x14ac:dyDescent="0.2">
      <c r="A123" s="14"/>
    </row>
    <row r="124" spans="1:13" x14ac:dyDescent="0.2">
      <c r="A124" s="14"/>
    </row>
    <row r="125" spans="1:13" x14ac:dyDescent="0.2">
      <c r="A125" s="14"/>
    </row>
    <row r="126" spans="1:13" x14ac:dyDescent="0.2">
      <c r="A126" s="14"/>
    </row>
    <row r="127" spans="1:13" x14ac:dyDescent="0.2">
      <c r="A127" s="3"/>
    </row>
    <row r="131" spans="1:1" x14ac:dyDescent="0.2">
      <c r="A131" s="3"/>
    </row>
    <row r="146" spans="1:1" x14ac:dyDescent="0.2">
      <c r="A146" s="3"/>
    </row>
  </sheetData>
  <conditionalFormatting sqref="B101:M117">
    <cfRule type="cellIs" dxfId="1" priority="1" operator="equal">
      <formula>0</formula>
    </cfRule>
    <cfRule type="cellIs" dxfId="0" priority="2" operator="equal">
      <formula>0</formula>
    </cfRule>
  </conditionalFormatting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MAR</vt:lpstr>
      <vt:lpstr>Indices</vt:lpstr>
      <vt:lpstr>Letaba_1 nat</vt:lpstr>
      <vt:lpstr>Letaba_1 BF</vt:lpstr>
      <vt:lpstr>Letaba_1 prs</vt:lpstr>
      <vt:lpstr>Letaba_1 graphs</vt:lpstr>
      <vt:lpstr>Letaba_2 nat</vt:lpstr>
      <vt:lpstr>Letaba_2 BF</vt:lpstr>
      <vt:lpstr>Letaba_2 prs</vt:lpstr>
      <vt:lpstr>Letaba_2 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Retha</dc:creator>
  <cp:lastModifiedBy>Retha</cp:lastModifiedBy>
  <dcterms:created xsi:type="dcterms:W3CDTF">2020-05-08T10:16:27Z</dcterms:created>
  <dcterms:modified xsi:type="dcterms:W3CDTF">2021-10-11T15:17:57Z</dcterms:modified>
</cp:coreProperties>
</file>