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rywhitney/Dropbox/Contributions/17_Kenya_Fruit_Tree/kenya_fruit_trees/"/>
    </mc:Choice>
  </mc:AlternateContent>
  <xr:revisionPtr revIDLastSave="0" documentId="13_ncr:1_{17E25AA2-EE86-B344-A6C4-9C4544DA03D9}" xr6:coauthVersionLast="47" xr6:coauthVersionMax="47" xr10:uidLastSave="{00000000-0000-0000-0000-000000000000}"/>
  <bookViews>
    <workbookView xWindow="740" yWindow="500" windowWidth="28180" windowHeight="21900" tabRatio="500" activeTab="1" xr2:uid="{00000000-000D-0000-FFFF-FFFF00000000}"/>
  </bookViews>
  <sheets>
    <sheet name="Dist" sheetId="1" r:id="rId1"/>
    <sheet name="EVP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2" i="2"/>
  <c r="C19" i="1"/>
  <c r="D21" i="1"/>
  <c r="E21" i="1"/>
  <c r="F21" i="1"/>
  <c r="G21" i="1"/>
  <c r="H21" i="1"/>
  <c r="I21" i="1"/>
  <c r="J21" i="1"/>
  <c r="D22" i="1"/>
  <c r="D19" i="1" s="1"/>
  <c r="E22" i="1"/>
  <c r="E19" i="1" s="1"/>
  <c r="F22" i="1"/>
  <c r="G22" i="1"/>
  <c r="G19" i="1" s="1"/>
  <c r="H22" i="1"/>
  <c r="H19" i="1" s="1"/>
  <c r="I22" i="1"/>
  <c r="J22" i="1"/>
  <c r="C22" i="1"/>
  <c r="C21" i="1"/>
  <c r="F19" i="1"/>
  <c r="I19" i="1"/>
  <c r="J19" i="1"/>
  <c r="C17" i="1"/>
  <c r="C16" i="1"/>
  <c r="I16" i="1"/>
  <c r="I17" i="1" s="1"/>
  <c r="G16" i="1"/>
  <c r="G17" i="1" s="1"/>
  <c r="E16" i="1"/>
  <c r="E17" i="1" s="1"/>
  <c r="C15" i="1"/>
  <c r="D15" i="1"/>
  <c r="G15" i="1"/>
  <c r="H15" i="1"/>
  <c r="I15" i="1"/>
  <c r="J15" i="1"/>
  <c r="F15" i="1"/>
  <c r="E15" i="1"/>
</calcChain>
</file>

<file path=xl/sharedStrings.xml><?xml version="1.0" encoding="utf-8"?>
<sst xmlns="http://schemas.openxmlformats.org/spreadsheetml/2006/main" count="276" uniqueCount="106">
  <si>
    <t>Mean</t>
  </si>
  <si>
    <t>Variance</t>
  </si>
  <si>
    <t>Trees</t>
  </si>
  <si>
    <t>No Trees</t>
  </si>
  <si>
    <t>Median</t>
  </si>
  <si>
    <t>Entropy Error</t>
  </si>
  <si>
    <t>SD</t>
  </si>
  <si>
    <t>Lower (25th)  Percentile</t>
  </si>
  <si>
    <t>Upper (75th) Percentile</t>
  </si>
  <si>
    <t>Annual dietary gap</t>
  </si>
  <si>
    <t>Iron (mg)</t>
  </si>
  <si>
    <t>Energy (kcal)</t>
  </si>
  <si>
    <t>Vitamin A (RAE)</t>
  </si>
  <si>
    <t>Zinc (mg)</t>
  </si>
  <si>
    <t>Mean(SD)</t>
  </si>
  <si>
    <t>Average Difference (with trees)</t>
  </si>
  <si>
    <t>Average daily difference</t>
  </si>
  <si>
    <t>List for quantile function in R</t>
  </si>
  <si>
    <t>Lower quartile *0.25</t>
  </si>
  <si>
    <t>Upper quartile * 0.25</t>
  </si>
  <si>
    <t xml:space="preserve">Energy needs per person (kcal yr) </t>
  </si>
  <si>
    <t xml:space="preserve">Household composition (nutrient demand groups) </t>
  </si>
  <si>
    <t xml:space="preserve">Fruit production area per person (ha) </t>
  </si>
  <si>
    <t xml:space="preserve">Fruit production area (%) </t>
  </si>
  <si>
    <t xml:space="preserve">Labor constraints to postharvest and storage </t>
  </si>
  <si>
    <t xml:space="preserve">Labor constraints to pest and disease management </t>
  </si>
  <si>
    <t xml:space="preserve">Pest &amp; disease management effectiveness </t>
  </si>
  <si>
    <t xml:space="preserve">Labor constraints to Soil Fertility Management (SFM) </t>
  </si>
  <si>
    <t xml:space="preserve">Natural soil fertility </t>
  </si>
  <si>
    <t xml:space="preserve">Pest &amp; disease management inputs </t>
  </si>
  <si>
    <t xml:space="preserve">Knowledge and skills </t>
  </si>
  <si>
    <t xml:space="preserve">Handling, storage and processing quality (PHL) </t>
  </si>
  <si>
    <t xml:space="preserve">Water sufficiency </t>
  </si>
  <si>
    <t xml:space="preserve">Losses due to pests and diseases (%) </t>
  </si>
  <si>
    <t xml:space="preserve">Water needs </t>
  </si>
  <si>
    <t xml:space="preserve">Food preferences </t>
  </si>
  <si>
    <t xml:space="preserve">Soil fertility </t>
  </si>
  <si>
    <t xml:space="preserve">Soil fertility needs </t>
  </si>
  <si>
    <t xml:space="preserve">Temperature suitability </t>
  </si>
  <si>
    <t xml:space="preserve">Household labor availability </t>
  </si>
  <si>
    <t xml:space="preserve">Total production area (ha) </t>
  </si>
  <si>
    <t xml:space="preserve">Household size </t>
  </si>
  <si>
    <t xml:space="preserve">Pest and disease pressure </t>
  </si>
  <si>
    <t xml:space="preserve">Total production area per person (ha) </t>
  </si>
  <si>
    <t xml:space="preserve">Rainfall adequacy </t>
  </si>
  <si>
    <t xml:space="preserve">Effect of climatic constraints </t>
  </si>
  <si>
    <t xml:space="preserve">Effect of soil fertility constraints </t>
  </si>
  <si>
    <t xml:space="preserve">Losses due to biophysical unsuitability (%) </t>
  </si>
  <si>
    <t xml:space="preserve">Fruit species </t>
  </si>
  <si>
    <t xml:space="preserve">SFM quality </t>
  </si>
  <si>
    <t xml:space="preserve">Water availability </t>
  </si>
  <si>
    <t xml:space="preserve">Ability to hire labor </t>
  </si>
  <si>
    <t xml:space="preserve">PHL (%) </t>
  </si>
  <si>
    <t xml:space="preserve">Rainfall regime </t>
  </si>
  <si>
    <t xml:space="preserve">Farm income </t>
  </si>
  <si>
    <t xml:space="preserve">Germplasm quality </t>
  </si>
  <si>
    <t xml:space="preserve">Biophysical suitability </t>
  </si>
  <si>
    <t xml:space="preserve">Labor constraints to irrigation </t>
  </si>
  <si>
    <t xml:space="preserve">Annual mean temperatures </t>
  </si>
  <si>
    <t xml:space="preserve">Ability to irrigate </t>
  </si>
  <si>
    <t>Energy_evpi</t>
  </si>
  <si>
    <t>Iron_var</t>
  </si>
  <si>
    <t>Iron_evpi</t>
  </si>
  <si>
    <t>VitA_evpi</t>
  </si>
  <si>
    <t>zinc_evpi</t>
  </si>
  <si>
    <t xml:space="preserve">Zinc from fruits per person (mg yr) </t>
  </si>
  <si>
    <t>NA</t>
  </si>
  <si>
    <t>"</t>
  </si>
  <si>
    <t>VitA var</t>
  </si>
  <si>
    <t>Vitamin A intake (RAE yr)</t>
  </si>
  <si>
    <t xml:space="preserve">Vitamin A from fruits per person (RAE yr) </t>
  </si>
  <si>
    <t xml:space="preserve">Fruit consumed per person (kg yr) </t>
  </si>
  <si>
    <t xml:space="preserve">Fruit produced per person (kg yr) </t>
  </si>
  <si>
    <t xml:space="preserve">Fruit available per person (kg yr) </t>
  </si>
  <si>
    <t xml:space="preserve">Vitamin A needs per person (RAE yr) </t>
  </si>
  <si>
    <t xml:space="preserve">Vitamin A from off farm (RAE yr) </t>
  </si>
  <si>
    <t xml:space="preserve">Off farm product consumed per person (kg yr) </t>
  </si>
  <si>
    <t xml:space="preserve">Vitamin A content fruit (RAE kg) </t>
  </si>
  <si>
    <t xml:space="preserve">Genetic yield potential (kg ha yr) </t>
  </si>
  <si>
    <t xml:space="preserve">Non fruit yield (kg ha yr) </t>
  </si>
  <si>
    <t xml:space="preserve">Other off farm Vitamin A content (RAE kg) </t>
  </si>
  <si>
    <t xml:space="preserve">Fruit consumption preference per person (kg yr) </t>
  </si>
  <si>
    <t xml:space="preserve">Fruit yield (kg ha yr) </t>
  </si>
  <si>
    <t xml:space="preserve">Fruit yield potential (kg ha yr) </t>
  </si>
  <si>
    <t xml:space="preserve">Non fruit consumption potential per person (kg yr) </t>
  </si>
  <si>
    <t xml:space="preserve">Other on farm Vit A content (RAE kg) </t>
  </si>
  <si>
    <t xml:space="preserve">Non fruit yield per person (kg yr) </t>
  </si>
  <si>
    <t xml:space="preserve">On farm product consumed per person (kg yr) </t>
  </si>
  <si>
    <t xml:space="preserve">Non fruit production area per person (ha) </t>
  </si>
  <si>
    <t xml:space="preserve">Vitamin A from on farm (RAE yr) </t>
  </si>
  <si>
    <t>Energy var</t>
  </si>
  <si>
    <t xml:space="preserve">Energy from fruits per person (kcal yr) </t>
  </si>
  <si>
    <t xml:space="preserve">Energy content fruit (kcal kg) </t>
  </si>
  <si>
    <t xml:space="preserve">Energy from off farm (kcal yr) </t>
  </si>
  <si>
    <t xml:space="preserve">Other off farm Energy content (kcal kg) </t>
  </si>
  <si>
    <t xml:space="preserve">Other on farm Energy content (kcal kg) </t>
  </si>
  <si>
    <t xml:space="preserve">Energy from on farm (kcal yr) </t>
  </si>
  <si>
    <t>zinc var</t>
  </si>
  <si>
    <t xml:space="preserve">Zinc intake (mg yr) </t>
  </si>
  <si>
    <t xml:space="preserve">Zinc from off farm (mg yr) </t>
  </si>
  <si>
    <t xml:space="preserve">Zinc needs per person (mg yr) </t>
  </si>
  <si>
    <t xml:space="preserve">Zinc content fruit (mg kg) </t>
  </si>
  <si>
    <t xml:space="preserve">Other on farm Zinc content (mg kg) </t>
  </si>
  <si>
    <t xml:space="preserve">Other off farm Zinc content (mg kg) </t>
  </si>
  <si>
    <t xml:space="preserve">Zinc from on farm (mg yr) </t>
  </si>
  <si>
    <t>Energy intake (kcal 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</si>
</sst>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4"/>
      <color theme="1"/>
      <name val="Garamond"/>
      <family val="2"/>
      <charset val="134"/>
    </font>
    <font>
      <b/>
      <sz val="14"/>
      <color theme="1"/>
      <name val="Garamond"/>
      <family val="2"/>
      <charset val="134"/>
    </font>
    <font>
      <u/>
      <sz val="14"/>
      <color theme="10"/>
      <name val="Garamond"/>
      <family val="2"/>
      <charset val="134"/>
    </font>
    <font>
      <u/>
      <sz val="14"/>
      <color theme="11"/>
      <name val="Garamond"/>
      <family val="2"/>
      <charset val="134"/>
    </font>
    <font>
      <sz val="14"/>
      <color theme="1"/>
      <name val="Garamond"/>
      <family val="2"/>
      <charset val="134"/>
    </font>
    <font>
      <sz val="10"/>
      <color theme="1"/>
      <name val="Garamond"/>
      <family val="2"/>
      <charset val="134"/>
    </font>
    <font>
      <b/>
      <sz val="10"/>
      <color theme="1"/>
      <name val="Garamond"/>
      <family val="2"/>
      <charset val="134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3" fontId="5" fillId="0" borderId="0" xfId="11" applyFont="1" applyAlignment="1">
      <alignment wrapText="1"/>
    </xf>
    <xf numFmtId="43" fontId="5" fillId="0" borderId="0" xfId="11" applyFont="1"/>
    <xf numFmtId="43" fontId="6" fillId="0" borderId="0" xfId="11" applyFont="1"/>
    <xf numFmtId="4" fontId="5" fillId="0" borderId="0" xfId="11" applyNumberFormat="1" applyFont="1"/>
    <xf numFmtId="3" fontId="5" fillId="0" borderId="0" xfId="11" applyNumberFormat="1" applyFont="1"/>
    <xf numFmtId="3" fontId="0" fillId="0" borderId="0" xfId="0" applyNumberFormat="1"/>
    <xf numFmtId="1" fontId="0" fillId="0" borderId="0" xfId="0" applyNumberFormat="1"/>
    <xf numFmtId="0" fontId="7" fillId="0" borderId="0" xfId="0" applyFont="1"/>
    <xf numFmtId="43" fontId="6" fillId="0" borderId="0" xfId="11" applyFont="1" applyAlignment="1">
      <alignment horizontal="center" wrapText="1"/>
    </xf>
    <xf numFmtId="0" fontId="0" fillId="0" borderId="0" xfId="0" quotePrefix="1"/>
    <xf numFmtId="0" fontId="1" fillId="0" borderId="1" xfId="0" quotePrefix="1" applyFont="1" applyBorder="1"/>
    <xf numFmtId="0" fontId="8" fillId="0" borderId="1" xfId="0" applyFont="1" applyBorder="1"/>
    <xf numFmtId="0" fontId="1" fillId="0" borderId="1" xfId="0" applyFont="1" applyBorder="1"/>
    <xf numFmtId="0" fontId="9" fillId="0" borderId="1" xfId="0" applyFont="1" applyBorder="1"/>
  </cellXfs>
  <cellStyles count="12">
    <cellStyle name="Comma" xfId="1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22"/>
  <sheetViews>
    <sheetView zoomScale="150" workbookViewId="0">
      <selection activeCell="C23" sqref="C23"/>
    </sheetView>
  </sheetViews>
  <sheetFormatPr baseColWidth="10" defaultRowHeight="19" x14ac:dyDescent="0.25"/>
  <cols>
    <col min="2" max="2" width="16.28515625" bestFit="1" customWidth="1"/>
    <col min="3" max="4" width="14" bestFit="1" customWidth="1"/>
    <col min="5" max="6" width="10" customWidth="1"/>
    <col min="7" max="7" width="14.7109375" bestFit="1" customWidth="1"/>
    <col min="8" max="8" width="14" bestFit="1" customWidth="1"/>
    <col min="9" max="10" width="8.5703125" customWidth="1"/>
  </cols>
  <sheetData>
    <row r="4" spans="1:10" x14ac:dyDescent="0.25">
      <c r="A4" s="1" t="s">
        <v>9</v>
      </c>
    </row>
    <row r="5" spans="1:10" s="2" customFormat="1" x14ac:dyDescent="0.25">
      <c r="B5" s="3"/>
      <c r="C5" s="11" t="s">
        <v>11</v>
      </c>
      <c r="D5" s="11"/>
      <c r="E5" s="11" t="s">
        <v>10</v>
      </c>
      <c r="F5" s="11"/>
      <c r="G5" s="11" t="s">
        <v>12</v>
      </c>
      <c r="H5" s="11"/>
      <c r="I5" s="11" t="s">
        <v>13</v>
      </c>
      <c r="J5" s="11"/>
    </row>
    <row r="6" spans="1:10" x14ac:dyDescent="0.25">
      <c r="B6" s="4"/>
      <c r="C6" s="5" t="s">
        <v>2</v>
      </c>
      <c r="D6" s="5" t="s">
        <v>3</v>
      </c>
      <c r="E6" s="5" t="s">
        <v>2</v>
      </c>
      <c r="F6" s="5" t="s">
        <v>3</v>
      </c>
      <c r="G6" s="5" t="s">
        <v>2</v>
      </c>
      <c r="H6" s="5" t="s">
        <v>3</v>
      </c>
      <c r="I6" s="5" t="s">
        <v>2</v>
      </c>
      <c r="J6" s="5" t="s">
        <v>3</v>
      </c>
    </row>
    <row r="7" spans="1:10" x14ac:dyDescent="0.25">
      <c r="B7" s="5" t="s">
        <v>0</v>
      </c>
      <c r="C7" s="7">
        <v>-584610</v>
      </c>
      <c r="D7" s="7">
        <v>-460170</v>
      </c>
      <c r="E7" s="7">
        <v>-845.19</v>
      </c>
      <c r="F7" s="7">
        <v>263.88</v>
      </c>
      <c r="G7" s="7">
        <v>-1331200</v>
      </c>
      <c r="H7" s="7">
        <v>60582</v>
      </c>
      <c r="I7" s="7">
        <v>1169</v>
      </c>
      <c r="J7" s="7">
        <v>2218</v>
      </c>
    </row>
    <row r="8" spans="1:10" x14ac:dyDescent="0.25">
      <c r="B8" s="5" t="s">
        <v>4</v>
      </c>
      <c r="C8" s="7">
        <v>341070</v>
      </c>
      <c r="D8" s="7">
        <v>364270</v>
      </c>
      <c r="E8" s="7">
        <v>-332.15</v>
      </c>
      <c r="F8" s="7">
        <v>759.39</v>
      </c>
      <c r="G8" s="7">
        <v>58871</v>
      </c>
      <c r="H8" s="7">
        <v>204060</v>
      </c>
      <c r="I8" s="7">
        <v>1423.7</v>
      </c>
      <c r="J8" s="7">
        <v>2299</v>
      </c>
    </row>
    <row r="9" spans="1:10" x14ac:dyDescent="0.25">
      <c r="B9" s="5" t="s">
        <v>6</v>
      </c>
      <c r="C9" s="7">
        <v>2845100</v>
      </c>
      <c r="D9" s="7">
        <v>2749200</v>
      </c>
      <c r="E9" s="7">
        <v>4636.7</v>
      </c>
      <c r="F9" s="7">
        <v>5273.9</v>
      </c>
      <c r="G9" s="7">
        <v>4320400</v>
      </c>
      <c r="H9" s="7">
        <v>1379300</v>
      </c>
      <c r="I9" s="7">
        <v>2173.4</v>
      </c>
      <c r="J9" s="7">
        <v>1264.5999999999999</v>
      </c>
    </row>
    <row r="10" spans="1:10" x14ac:dyDescent="0.25">
      <c r="B10" s="5" t="s">
        <v>1</v>
      </c>
      <c r="C10" s="7">
        <v>8094600000000</v>
      </c>
      <c r="D10" s="7">
        <v>7558300000000</v>
      </c>
      <c r="E10" s="7">
        <v>21499000</v>
      </c>
      <c r="F10" s="7">
        <v>27814000</v>
      </c>
      <c r="G10" s="7">
        <v>18666000000000</v>
      </c>
      <c r="H10" s="7">
        <v>1902500000000</v>
      </c>
      <c r="I10" s="7">
        <v>4723700</v>
      </c>
      <c r="J10" s="7">
        <v>1599300</v>
      </c>
    </row>
    <row r="11" spans="1:10" x14ac:dyDescent="0.25">
      <c r="B11" s="5" t="s">
        <v>7</v>
      </c>
      <c r="C11" s="7">
        <v>-50495</v>
      </c>
      <c r="D11" s="7">
        <v>-17546</v>
      </c>
      <c r="E11" s="7">
        <v>-2961.3</v>
      </c>
      <c r="F11" s="7">
        <v>-2107.8000000000002</v>
      </c>
      <c r="G11" s="7">
        <v>-50625</v>
      </c>
      <c r="H11" s="7">
        <v>32576</v>
      </c>
      <c r="I11" s="7">
        <v>223.47</v>
      </c>
      <c r="J11" s="7">
        <v>1263.7</v>
      </c>
    </row>
    <row r="12" spans="1:10" x14ac:dyDescent="0.25">
      <c r="B12" s="5" t="s">
        <v>8</v>
      </c>
      <c r="C12" s="7">
        <v>712510</v>
      </c>
      <c r="D12" s="7">
        <v>727770</v>
      </c>
      <c r="E12" s="7">
        <v>2005.7</v>
      </c>
      <c r="F12" s="7">
        <v>3557.6</v>
      </c>
      <c r="G12" s="7">
        <v>425800</v>
      </c>
      <c r="H12" s="7">
        <v>602030</v>
      </c>
      <c r="I12" s="7">
        <v>2572.5</v>
      </c>
      <c r="J12" s="7">
        <v>3207.8</v>
      </c>
    </row>
    <row r="13" spans="1:10" x14ac:dyDescent="0.25">
      <c r="B13" s="5" t="s">
        <v>5</v>
      </c>
      <c r="C13" s="7">
        <v>25.422000000000001</v>
      </c>
      <c r="D13" s="7">
        <v>25.724</v>
      </c>
      <c r="E13" s="6">
        <v>2.4015000000000002E-2</v>
      </c>
      <c r="F13" s="6">
        <v>0.84797999999999996</v>
      </c>
      <c r="G13" s="7">
        <v>859.16</v>
      </c>
      <c r="H13" s="7">
        <v>94.343999999999994</v>
      </c>
      <c r="I13" s="6">
        <v>5.7175000000000004E-3</v>
      </c>
      <c r="J13" s="6">
        <v>7.7378000000000004E-3</v>
      </c>
    </row>
    <row r="15" spans="1:10" x14ac:dyDescent="0.25">
      <c r="B15" s="5" t="s">
        <v>14</v>
      </c>
      <c r="C15" t="str">
        <f>C7&amp;"("&amp;C8&amp;")"</f>
        <v>-584610(341070)</v>
      </c>
      <c r="D15" t="str">
        <f>D7&amp;"("&amp;D8&amp;")"</f>
        <v>-460170(364270)</v>
      </c>
      <c r="E15" t="str">
        <f>E7&amp;"("&amp;E8&amp;")"</f>
        <v>-845.19(-332.15)</v>
      </c>
      <c r="F15" t="str">
        <f>F7&amp;"("&amp;F8&amp;")"</f>
        <v>263.88(759.39)</v>
      </c>
      <c r="G15" t="str">
        <f t="shared" ref="G15:J15" si="0">G7&amp;"("&amp;G8&amp;")"</f>
        <v>-1331200(58871)</v>
      </c>
      <c r="H15" t="str">
        <f t="shared" si="0"/>
        <v>60582(204060)</v>
      </c>
      <c r="I15" t="str">
        <f t="shared" si="0"/>
        <v>1169(1423.7)</v>
      </c>
      <c r="J15" t="str">
        <f t="shared" si="0"/>
        <v>2218(2299)</v>
      </c>
    </row>
    <row r="16" spans="1:10" x14ac:dyDescent="0.25">
      <c r="B16" s="5" t="s">
        <v>15</v>
      </c>
      <c r="C16" s="8">
        <f>C8-D8</f>
        <v>-23200</v>
      </c>
      <c r="E16" s="8">
        <f>E8-F8</f>
        <v>-1091.54</v>
      </c>
      <c r="G16" s="8">
        <f>G8-H8</f>
        <v>-145189</v>
      </c>
      <c r="I16" s="8">
        <f>I8-J8</f>
        <v>-875.3</v>
      </c>
    </row>
    <row r="17" spans="2:10" x14ac:dyDescent="0.25">
      <c r="B17" s="5" t="s">
        <v>16</v>
      </c>
      <c r="C17" s="9">
        <f>C16/365</f>
        <v>-63.561643835616437</v>
      </c>
      <c r="E17" s="9">
        <f>E16/365</f>
        <v>-2.9905205479452053</v>
      </c>
      <c r="G17" s="9">
        <f>G16/365</f>
        <v>-397.77808219178081</v>
      </c>
      <c r="I17" s="9">
        <f>I16/365</f>
        <v>-2.3980821917808219</v>
      </c>
    </row>
    <row r="19" spans="2:10" x14ac:dyDescent="0.25">
      <c r="B19" s="5" t="s">
        <v>17</v>
      </c>
      <c r="C19" s="8" t="str">
        <f>C21&amp;","&amp;C11&amp;","&amp;C7&amp;","&amp;C8&amp;","&amp;C12&amp;","&amp;C22</f>
        <v>-63118.75,-50495,-584610,341070,712510,890637.5</v>
      </c>
      <c r="D19" s="8" t="str">
        <f t="shared" ref="D19:J19" si="1">D21&amp;","&amp;D11&amp;","&amp;D7&amp;","&amp;D8&amp;","&amp;D12&amp;","&amp;D22</f>
        <v>-21932.5,-17546,-460170,364270,727770,909712.5</v>
      </c>
      <c r="E19" s="8" t="str">
        <f t="shared" si="1"/>
        <v>-3701.625,-2961.3,-845.19,-332.15,2005.7,2507.125</v>
      </c>
      <c r="F19" s="8" t="str">
        <f t="shared" si="1"/>
        <v>-2634.75,-2107.8,263.88,759.39,3557.6,4447</v>
      </c>
      <c r="G19" s="8" t="str">
        <f t="shared" si="1"/>
        <v>-63281.25,-50625,-1331200,58871,425800,532250</v>
      </c>
      <c r="H19" s="8" t="str">
        <f t="shared" si="1"/>
        <v>40720,32576,60582,204060,602030,752537.5</v>
      </c>
      <c r="I19" s="8" t="str">
        <f t="shared" si="1"/>
        <v>279.3375,223.47,1169,1423.7,2572.5,3215.625</v>
      </c>
      <c r="J19" s="8" t="str">
        <f t="shared" si="1"/>
        <v>1579.625,1263.7,2218,2299,3207.8,4009.75</v>
      </c>
    </row>
    <row r="21" spans="2:10" x14ac:dyDescent="0.25">
      <c r="B21" s="5" t="s">
        <v>18</v>
      </c>
      <c r="C21">
        <f>C11+C11*0.25</f>
        <v>-63118.75</v>
      </c>
      <c r="D21">
        <f t="shared" ref="D21:J21" si="2">D11+D11*0.25</f>
        <v>-21932.5</v>
      </c>
      <c r="E21">
        <f t="shared" si="2"/>
        <v>-3701.625</v>
      </c>
      <c r="F21">
        <f t="shared" si="2"/>
        <v>-2634.75</v>
      </c>
      <c r="G21">
        <f t="shared" si="2"/>
        <v>-63281.25</v>
      </c>
      <c r="H21">
        <f t="shared" si="2"/>
        <v>40720</v>
      </c>
      <c r="I21">
        <f t="shared" si="2"/>
        <v>279.33749999999998</v>
      </c>
      <c r="J21">
        <f t="shared" si="2"/>
        <v>1579.625</v>
      </c>
    </row>
    <row r="22" spans="2:10" x14ac:dyDescent="0.25">
      <c r="B22" s="5" t="s">
        <v>19</v>
      </c>
      <c r="C22">
        <f>C12+C12*0.25</f>
        <v>890637.5</v>
      </c>
      <c r="D22">
        <f t="shared" ref="D22:J22" si="3">D12+D12*0.25</f>
        <v>909712.5</v>
      </c>
      <c r="E22">
        <f t="shared" si="3"/>
        <v>2507.125</v>
      </c>
      <c r="F22">
        <f t="shared" si="3"/>
        <v>4447</v>
      </c>
      <c r="G22">
        <f t="shared" si="3"/>
        <v>532250</v>
      </c>
      <c r="H22">
        <f t="shared" si="3"/>
        <v>752537.5</v>
      </c>
      <c r="I22">
        <f t="shared" si="3"/>
        <v>3215.625</v>
      </c>
      <c r="J22">
        <f t="shared" si="3"/>
        <v>4009.75</v>
      </c>
    </row>
  </sheetData>
  <mergeCells count="4">
    <mergeCell ref="E5:F5"/>
    <mergeCell ref="C5:D5"/>
    <mergeCell ref="G5:H5"/>
    <mergeCell ref="I5:J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E8BDD-6CC9-864C-8918-D56B1D28862C}">
  <dimension ref="A1:L61"/>
  <sheetViews>
    <sheetView tabSelected="1" topLeftCell="D1" workbookViewId="0">
      <selection activeCell="L2" sqref="L2:L11"/>
    </sheetView>
  </sheetViews>
  <sheetFormatPr baseColWidth="10" defaultRowHeight="19" x14ac:dyDescent="0.25"/>
  <cols>
    <col min="4" max="4" width="56.140625" customWidth="1"/>
    <col min="9" max="9" width="56.140625" customWidth="1"/>
  </cols>
  <sheetData>
    <row r="1" spans="1:12" x14ac:dyDescent="0.25">
      <c r="B1" t="s">
        <v>90</v>
      </c>
      <c r="C1" t="s">
        <v>60</v>
      </c>
      <c r="E1" t="s">
        <v>61</v>
      </c>
      <c r="F1" t="s">
        <v>62</v>
      </c>
      <c r="G1" t="s">
        <v>68</v>
      </c>
      <c r="H1" t="s">
        <v>63</v>
      </c>
      <c r="J1" t="s">
        <v>97</v>
      </c>
      <c r="K1" t="s">
        <v>64</v>
      </c>
    </row>
    <row r="2" spans="1:12" x14ac:dyDescent="0.25">
      <c r="A2" s="12" t="s">
        <v>67</v>
      </c>
      <c r="B2" s="10" t="s">
        <v>20</v>
      </c>
      <c r="C2">
        <v>287424.27100000001</v>
      </c>
      <c r="D2" t="str">
        <f>A2&amp;B2&amp;A2&amp;", "&amp;C2&amp;","</f>
        <v>"Energy needs per person (kcal yr) ", 287424.271,</v>
      </c>
      <c r="E2" s="10" t="s">
        <v>66</v>
      </c>
      <c r="F2" t="s">
        <v>66</v>
      </c>
      <c r="G2" s="10" t="s">
        <v>69</v>
      </c>
      <c r="H2">
        <v>90265.717999999993</v>
      </c>
      <c r="I2" t="str">
        <f>A2&amp;G2&amp;A2&amp;", "&amp;H2&amp;","</f>
        <v>"Vitamin A intake (RAE yr)", 90265.718,</v>
      </c>
      <c r="J2" s="10" t="s">
        <v>98</v>
      </c>
      <c r="K2">
        <v>1777.229</v>
      </c>
      <c r="L2" t="str">
        <f>A2&amp;J2&amp;A2&amp;", "&amp;K2&amp;","</f>
        <v>"Zinc intake (mg yr) ", 1777.229,</v>
      </c>
    </row>
    <row r="3" spans="1:12" x14ac:dyDescent="0.25">
      <c r="A3" s="12" t="s">
        <v>67</v>
      </c>
      <c r="B3" s="10" t="s">
        <v>105</v>
      </c>
      <c r="C3">
        <v>283080.13199999998</v>
      </c>
      <c r="D3" t="str">
        <f t="shared" ref="D3:D61" si="0">A3&amp;B3&amp;A3&amp;", "&amp;C3&amp;","</f>
        <v>"Energy intake (kcal yr)", 283080.132,</v>
      </c>
      <c r="E3" s="10"/>
      <c r="G3" s="10" t="s">
        <v>70</v>
      </c>
      <c r="H3">
        <v>69313.456999999995</v>
      </c>
      <c r="I3" t="str">
        <f t="shared" ref="I3:I61" si="1">A3&amp;G3&amp;A3&amp;", "&amp;H3&amp;","</f>
        <v>"Vitamin A from fruits per person (RAE yr) ", 69313.457,</v>
      </c>
      <c r="J3" s="10" t="s">
        <v>65</v>
      </c>
      <c r="K3">
        <v>1760.1289999999999</v>
      </c>
      <c r="L3" t="str">
        <f t="shared" ref="L3:L61" si="2">A3&amp;J3&amp;A3&amp;", "&amp;K3&amp;","</f>
        <v>"Zinc from fruits per person (mg yr) ", 1760.129,</v>
      </c>
    </row>
    <row r="4" spans="1:12" x14ac:dyDescent="0.25">
      <c r="A4" s="12" t="s">
        <v>67</v>
      </c>
      <c r="B4" s="10" t="s">
        <v>21</v>
      </c>
      <c r="C4">
        <v>277416.95500000002</v>
      </c>
      <c r="D4" t="str">
        <f t="shared" si="0"/>
        <v>"Household composition (nutrient demand groups) ", 277416.955,</v>
      </c>
      <c r="E4" s="10"/>
      <c r="G4" s="10" t="s">
        <v>71</v>
      </c>
      <c r="H4">
        <v>69264.687999999995</v>
      </c>
      <c r="I4" t="str">
        <f t="shared" si="1"/>
        <v>"Fruit consumed per person (kg yr) ", 69264.688,</v>
      </c>
      <c r="J4" s="10" t="s">
        <v>71</v>
      </c>
      <c r="K4">
        <v>1755.77</v>
      </c>
      <c r="L4" t="str">
        <f t="shared" si="2"/>
        <v>"Fruit consumed per person (kg yr) ", 1755.77,</v>
      </c>
    </row>
    <row r="5" spans="1:12" x14ac:dyDescent="0.25">
      <c r="A5" s="12" t="s">
        <v>67</v>
      </c>
      <c r="B5" s="10" t="s">
        <v>72</v>
      </c>
      <c r="C5">
        <v>265247.505</v>
      </c>
      <c r="D5" t="str">
        <f t="shared" si="0"/>
        <v>"Fruit produced per person (kg yr) ", 265247.505,</v>
      </c>
      <c r="E5" s="10"/>
      <c r="G5" s="10" t="s">
        <v>72</v>
      </c>
      <c r="H5">
        <v>69262.269</v>
      </c>
      <c r="I5" t="str">
        <f t="shared" si="1"/>
        <v>"Fruit produced per person (kg yr) ", 69262.269,</v>
      </c>
      <c r="J5" s="10" t="s">
        <v>73</v>
      </c>
      <c r="K5">
        <v>1755.0550000000001</v>
      </c>
      <c r="L5" t="str">
        <f t="shared" si="2"/>
        <v>"Fruit available per person (kg yr) ", 1755.055,</v>
      </c>
    </row>
    <row r="6" spans="1:12" x14ac:dyDescent="0.25">
      <c r="A6" s="12" t="s">
        <v>67</v>
      </c>
      <c r="B6" s="10" t="s">
        <v>22</v>
      </c>
      <c r="C6">
        <v>265247.489</v>
      </c>
      <c r="D6" t="str">
        <f t="shared" si="0"/>
        <v>"Fruit production area per person (ha) ", 265247.489,</v>
      </c>
      <c r="E6" s="10"/>
      <c r="G6" s="10" t="s">
        <v>22</v>
      </c>
      <c r="H6">
        <v>69262.255000000005</v>
      </c>
      <c r="I6" t="str">
        <f t="shared" si="1"/>
        <v>"Fruit production area per person (ha) ", 69262.255,</v>
      </c>
      <c r="J6" s="10" t="s">
        <v>72</v>
      </c>
      <c r="K6">
        <v>1755.05</v>
      </c>
      <c r="L6" t="str">
        <f t="shared" si="2"/>
        <v>"Fruit produced per person (kg yr) ", 1755.05,</v>
      </c>
    </row>
    <row r="7" spans="1:12" x14ac:dyDescent="0.25">
      <c r="A7" s="12" t="s">
        <v>67</v>
      </c>
      <c r="B7" s="10" t="s">
        <v>23</v>
      </c>
      <c r="C7">
        <v>265247.48800000001</v>
      </c>
      <c r="D7" t="str">
        <f t="shared" si="0"/>
        <v>"Fruit production area (%) ", 265247.488,</v>
      </c>
      <c r="E7" s="10"/>
      <c r="G7" s="10" t="s">
        <v>73</v>
      </c>
      <c r="H7">
        <v>69262.244999999995</v>
      </c>
      <c r="I7" t="str">
        <f t="shared" si="1"/>
        <v>"Fruit available per person (kg yr) ", 69262.245,</v>
      </c>
      <c r="J7" s="10" t="s">
        <v>22</v>
      </c>
      <c r="K7">
        <v>1755.0150000000001</v>
      </c>
      <c r="L7" t="str">
        <f t="shared" si="2"/>
        <v>"Fruit production area per person (ha) ", 1755.015,</v>
      </c>
    </row>
    <row r="8" spans="1:12" x14ac:dyDescent="0.25">
      <c r="A8" s="12" t="s">
        <v>67</v>
      </c>
      <c r="B8" s="10" t="s">
        <v>73</v>
      </c>
      <c r="C8">
        <v>265247.48100000003</v>
      </c>
      <c r="D8" t="str">
        <f t="shared" si="0"/>
        <v>"Fruit available per person (kg yr) ", 265247.481,</v>
      </c>
      <c r="E8" s="10"/>
      <c r="G8" s="10" t="s">
        <v>23</v>
      </c>
      <c r="H8">
        <v>69262.244999999995</v>
      </c>
      <c r="I8" t="str">
        <f t="shared" si="1"/>
        <v>"Fruit production area (%) ", 69262.245,</v>
      </c>
      <c r="J8" s="10" t="s">
        <v>23</v>
      </c>
      <c r="K8">
        <v>1755.0150000000001</v>
      </c>
      <c r="L8" t="str">
        <f t="shared" si="2"/>
        <v>"Fruit production area (%) ", 1755.015,</v>
      </c>
    </row>
    <row r="9" spans="1:12" x14ac:dyDescent="0.25">
      <c r="A9" s="12" t="s">
        <v>67</v>
      </c>
      <c r="B9" s="10" t="s">
        <v>71</v>
      </c>
      <c r="C9">
        <v>265247.47499999998</v>
      </c>
      <c r="D9" t="str">
        <f t="shared" si="0"/>
        <v>"Fruit consumed per person (kg yr) ", 265247.475,</v>
      </c>
      <c r="E9" s="10"/>
      <c r="G9" s="10" t="s">
        <v>74</v>
      </c>
      <c r="H9">
        <v>38803.315999999999</v>
      </c>
      <c r="I9" t="str">
        <f t="shared" si="1"/>
        <v>"Vitamin A needs per person (RAE yr) ", 38803.316,</v>
      </c>
      <c r="J9" s="10" t="s">
        <v>99</v>
      </c>
      <c r="K9">
        <v>1289.816</v>
      </c>
      <c r="L9" t="str">
        <f t="shared" si="2"/>
        <v>"Zinc from off farm (mg yr) ", 1289.816,</v>
      </c>
    </row>
    <row r="10" spans="1:12" x14ac:dyDescent="0.25">
      <c r="A10" s="12" t="s">
        <v>67</v>
      </c>
      <c r="B10" s="10" t="s">
        <v>91</v>
      </c>
      <c r="C10">
        <v>265247.47499999998</v>
      </c>
      <c r="D10" t="str">
        <f t="shared" si="0"/>
        <v>"Energy from fruits per person (kcal yr) ", 265247.475,</v>
      </c>
      <c r="E10" s="10"/>
      <c r="G10" s="10" t="s">
        <v>75</v>
      </c>
      <c r="H10">
        <v>33638.203999999998</v>
      </c>
      <c r="I10" t="str">
        <f t="shared" si="1"/>
        <v>"Vitamin A from off farm (RAE yr) ", 33638.204,</v>
      </c>
      <c r="J10" s="10" t="s">
        <v>76</v>
      </c>
      <c r="K10">
        <v>1283.6410000000001</v>
      </c>
      <c r="L10" t="str">
        <f t="shared" si="2"/>
        <v>"Off farm product consumed per person (kg yr) ", 1283.641,</v>
      </c>
    </row>
    <row r="11" spans="1:12" s="15" customFormat="1" x14ac:dyDescent="0.25">
      <c r="A11" s="13" t="s">
        <v>67</v>
      </c>
      <c r="B11" s="14" t="s">
        <v>86</v>
      </c>
      <c r="C11" s="15">
        <v>264776.147</v>
      </c>
      <c r="D11" s="15" t="str">
        <f t="shared" si="0"/>
        <v>"Non fruit yield per person (kg yr) ", 264776.147,</v>
      </c>
      <c r="E11" s="14"/>
      <c r="G11" s="14" t="s">
        <v>76</v>
      </c>
      <c r="H11" s="15">
        <v>32555.314999999999</v>
      </c>
      <c r="I11" s="15" t="str">
        <f t="shared" si="1"/>
        <v>"Off farm product consumed per person (kg yr) ", 32555.315,</v>
      </c>
      <c r="J11" s="14" t="s">
        <v>100</v>
      </c>
      <c r="K11" s="15">
        <v>1282.5070000000001</v>
      </c>
      <c r="L11" s="16" t="str">
        <f t="shared" si="2"/>
        <v>"Zinc needs per person (mg yr) ", 1282.507,</v>
      </c>
    </row>
    <row r="12" spans="1:12" x14ac:dyDescent="0.25">
      <c r="A12" s="12" t="s">
        <v>67</v>
      </c>
      <c r="B12" s="10" t="s">
        <v>88</v>
      </c>
      <c r="C12">
        <v>264764.55599999998</v>
      </c>
      <c r="D12" t="str">
        <f t="shared" si="0"/>
        <v>"Non fruit production area per person (ha) ", 264764.556,</v>
      </c>
      <c r="E12" s="10"/>
      <c r="G12" s="10" t="s">
        <v>77</v>
      </c>
      <c r="H12">
        <v>30755.168000000001</v>
      </c>
      <c r="I12" t="str">
        <f t="shared" si="1"/>
        <v>"Vitamin A content fruit (RAE kg) ", 30755.168,</v>
      </c>
      <c r="J12" s="10" t="s">
        <v>48</v>
      </c>
      <c r="K12">
        <v>1270.0029999999999</v>
      </c>
      <c r="L12" t="str">
        <f t="shared" si="2"/>
        <v>"Fruit species ", 1270.003,</v>
      </c>
    </row>
    <row r="13" spans="1:12" x14ac:dyDescent="0.25">
      <c r="A13" s="12" t="s">
        <v>67</v>
      </c>
      <c r="B13" s="10" t="s">
        <v>24</v>
      </c>
      <c r="C13">
        <v>262296.62</v>
      </c>
      <c r="D13" t="str">
        <f t="shared" si="0"/>
        <v>"Labor constraints to postharvest and storage ", 262296.62,</v>
      </c>
      <c r="G13" s="10" t="s">
        <v>51</v>
      </c>
      <c r="H13">
        <v>30754.588</v>
      </c>
      <c r="I13" t="str">
        <f t="shared" si="1"/>
        <v>"Ability to hire labor ", 30754.588,</v>
      </c>
      <c r="J13" s="10" t="s">
        <v>101</v>
      </c>
      <c r="K13">
        <v>1270.002</v>
      </c>
      <c r="L13" t="str">
        <f t="shared" si="2"/>
        <v>"Zinc content fruit (mg kg) ", 1270.002,</v>
      </c>
    </row>
    <row r="14" spans="1:12" x14ac:dyDescent="0.25">
      <c r="A14" s="12" t="s">
        <v>67</v>
      </c>
      <c r="B14" s="10" t="s">
        <v>25</v>
      </c>
      <c r="C14">
        <v>262296.61800000002</v>
      </c>
      <c r="D14" t="str">
        <f t="shared" si="0"/>
        <v>"Labor constraints to pest and disease management ", 262296.618,</v>
      </c>
      <c r="G14" s="10" t="s">
        <v>55</v>
      </c>
      <c r="H14">
        <v>30754.585999999999</v>
      </c>
      <c r="I14" t="str">
        <f t="shared" si="1"/>
        <v>"Germplasm quality ", 30754.586,</v>
      </c>
      <c r="J14" s="10" t="s">
        <v>81</v>
      </c>
      <c r="K14">
        <v>1268.5070000000001</v>
      </c>
      <c r="L14" t="str">
        <f t="shared" si="2"/>
        <v>"Fruit consumption preference per person (kg yr) ", 1268.507,</v>
      </c>
    </row>
    <row r="15" spans="1:12" x14ac:dyDescent="0.25">
      <c r="A15" s="12" t="s">
        <v>67</v>
      </c>
      <c r="B15" s="10" t="s">
        <v>26</v>
      </c>
      <c r="C15">
        <v>262296.61300000001</v>
      </c>
      <c r="D15" t="str">
        <f t="shared" si="0"/>
        <v>"Pest &amp; disease management effectiveness ", 262296.613,</v>
      </c>
      <c r="G15" s="10" t="s">
        <v>59</v>
      </c>
      <c r="H15">
        <v>30754.581999999999</v>
      </c>
      <c r="I15" t="str">
        <f t="shared" si="1"/>
        <v>"Ability to irrigate ", 30754.582,</v>
      </c>
      <c r="J15" s="10" t="s">
        <v>21</v>
      </c>
      <c r="K15">
        <v>1268.4680000000001</v>
      </c>
      <c r="L15" t="str">
        <f t="shared" si="2"/>
        <v>"Household composition (nutrient demand groups) ", 1268.468,</v>
      </c>
    </row>
    <row r="16" spans="1:12" x14ac:dyDescent="0.25">
      <c r="A16" s="12" t="s">
        <v>67</v>
      </c>
      <c r="B16" s="10" t="s">
        <v>27</v>
      </c>
      <c r="C16">
        <v>262296.61099999998</v>
      </c>
      <c r="D16" t="str">
        <f t="shared" si="0"/>
        <v>"Labor constraints to Soil Fertility Management (SFM) ", 262296.611,</v>
      </c>
      <c r="G16" s="10" t="s">
        <v>56</v>
      </c>
      <c r="H16">
        <v>30754.580999999998</v>
      </c>
      <c r="I16" t="str">
        <f t="shared" si="1"/>
        <v>"Biophysical suitability ", 30754.581,</v>
      </c>
      <c r="J16" s="10" t="s">
        <v>102</v>
      </c>
      <c r="K16">
        <v>1268.3320000000001</v>
      </c>
      <c r="L16" t="str">
        <f t="shared" si="2"/>
        <v>"Other on farm Zinc content (mg kg) ", 1268.332,</v>
      </c>
    </row>
    <row r="17" spans="1:12" x14ac:dyDescent="0.25">
      <c r="A17" s="12" t="s">
        <v>67</v>
      </c>
      <c r="B17" s="10" t="s">
        <v>28</v>
      </c>
      <c r="C17">
        <v>262296.60600000003</v>
      </c>
      <c r="D17" t="str">
        <f t="shared" si="0"/>
        <v>"Natural soil fertility ", 262296.606,</v>
      </c>
      <c r="G17" s="10" t="s">
        <v>32</v>
      </c>
      <c r="H17">
        <v>30754.58</v>
      </c>
      <c r="I17" t="str">
        <f t="shared" si="1"/>
        <v>"Water sufficiency ", 30754.58,</v>
      </c>
      <c r="J17" s="10" t="s">
        <v>78</v>
      </c>
      <c r="K17">
        <v>1268.1479999999999</v>
      </c>
      <c r="L17" t="str">
        <f t="shared" si="2"/>
        <v>"Genetic yield potential (kg ha yr) ", 1268.148,</v>
      </c>
    </row>
    <row r="18" spans="1:12" x14ac:dyDescent="0.25">
      <c r="A18" s="12" t="s">
        <v>67</v>
      </c>
      <c r="B18" s="10" t="s">
        <v>29</v>
      </c>
      <c r="C18">
        <v>262296.60499999998</v>
      </c>
      <c r="D18" t="str">
        <f t="shared" si="0"/>
        <v>"Pest &amp; disease management inputs ", 262296.605,</v>
      </c>
      <c r="G18" s="10" t="s">
        <v>37</v>
      </c>
      <c r="H18">
        <v>30754.579000000002</v>
      </c>
      <c r="I18" t="str">
        <f t="shared" si="1"/>
        <v>"Soil fertility needs ", 30754.579,</v>
      </c>
      <c r="J18" s="10" t="s">
        <v>83</v>
      </c>
      <c r="K18">
        <v>1268.106</v>
      </c>
      <c r="L18" t="str">
        <f t="shared" si="2"/>
        <v>"Fruit yield potential (kg ha yr) ", 1268.106,</v>
      </c>
    </row>
    <row r="19" spans="1:12" x14ac:dyDescent="0.25">
      <c r="A19" s="12" t="s">
        <v>67</v>
      </c>
      <c r="B19" s="10" t="s">
        <v>30</v>
      </c>
      <c r="C19">
        <v>262296.603</v>
      </c>
      <c r="D19" t="str">
        <f t="shared" si="0"/>
        <v>"Knowledge and skills ", 262296.603,</v>
      </c>
      <c r="G19" s="10" t="s">
        <v>50</v>
      </c>
      <c r="H19">
        <v>30754.578000000001</v>
      </c>
      <c r="I19" t="str">
        <f t="shared" si="1"/>
        <v>"Water availability ", 30754.578,</v>
      </c>
      <c r="J19" s="10" t="s">
        <v>84</v>
      </c>
      <c r="K19">
        <v>1267.9659999999999</v>
      </c>
      <c r="L19" t="str">
        <f t="shared" si="2"/>
        <v>"Non fruit consumption potential per person (kg yr) ", 1267.966,</v>
      </c>
    </row>
    <row r="20" spans="1:12" x14ac:dyDescent="0.25">
      <c r="A20" s="12" t="s">
        <v>67</v>
      </c>
      <c r="B20" s="10" t="s">
        <v>31</v>
      </c>
      <c r="C20">
        <v>262296.59999999998</v>
      </c>
      <c r="D20" t="str">
        <f t="shared" si="0"/>
        <v>"Handling, storage and processing quality (PHL) ", 262296.6,</v>
      </c>
      <c r="G20" s="10" t="s">
        <v>33</v>
      </c>
      <c r="H20">
        <v>30754.577000000001</v>
      </c>
      <c r="I20" t="str">
        <f t="shared" si="1"/>
        <v>"Losses due to pests and diseases (%) ", 30754.577,</v>
      </c>
      <c r="J20" s="10" t="s">
        <v>34</v>
      </c>
      <c r="K20">
        <v>1267.931</v>
      </c>
      <c r="L20" t="str">
        <f t="shared" si="2"/>
        <v>"Water needs ", 1267.931,</v>
      </c>
    </row>
    <row r="21" spans="1:12" x14ac:dyDescent="0.25">
      <c r="A21" s="12" t="s">
        <v>67</v>
      </c>
      <c r="B21" s="10" t="s">
        <v>32</v>
      </c>
      <c r="C21">
        <v>262296.598</v>
      </c>
      <c r="D21" t="str">
        <f t="shared" si="0"/>
        <v>"Water sufficiency ", 262296.598,</v>
      </c>
      <c r="G21" s="10" t="s">
        <v>47</v>
      </c>
      <c r="H21">
        <v>30754.576000000001</v>
      </c>
      <c r="I21" t="str">
        <f t="shared" si="1"/>
        <v>"Losses due to biophysical unsuitability (%) ", 30754.576,</v>
      </c>
      <c r="J21" s="10" t="s">
        <v>35</v>
      </c>
      <c r="K21">
        <v>1267.8800000000001</v>
      </c>
      <c r="L21" t="str">
        <f t="shared" si="2"/>
        <v>"Food preferences ", 1267.88,</v>
      </c>
    </row>
    <row r="22" spans="1:12" x14ac:dyDescent="0.25">
      <c r="A22" s="12" t="s">
        <v>67</v>
      </c>
      <c r="B22" s="10" t="s">
        <v>81</v>
      </c>
      <c r="C22">
        <v>262296.598</v>
      </c>
      <c r="D22" t="str">
        <f t="shared" si="0"/>
        <v>"Fruit consumption preference per person (kg yr) ", 262296.598,</v>
      </c>
      <c r="G22" s="10" t="s">
        <v>28</v>
      </c>
      <c r="H22">
        <v>30754.575000000001</v>
      </c>
      <c r="I22" t="str">
        <f t="shared" si="1"/>
        <v>"Natural soil fertility ", 30754.575,</v>
      </c>
      <c r="J22" s="10" t="s">
        <v>38</v>
      </c>
      <c r="K22">
        <v>1267.8699999999999</v>
      </c>
      <c r="L22" t="str">
        <f t="shared" si="2"/>
        <v>"Temperature suitability ", 1267.87,</v>
      </c>
    </row>
    <row r="23" spans="1:12" x14ac:dyDescent="0.25">
      <c r="A23" s="12" t="s">
        <v>67</v>
      </c>
      <c r="B23" s="10" t="s">
        <v>33</v>
      </c>
      <c r="C23">
        <v>262296.59600000002</v>
      </c>
      <c r="D23" t="str">
        <f t="shared" si="0"/>
        <v>"Losses due to pests and diseases (%) ", 262296.596,</v>
      </c>
      <c r="G23" s="10" t="s">
        <v>44</v>
      </c>
      <c r="H23">
        <v>30754.575000000001</v>
      </c>
      <c r="I23" t="str">
        <f t="shared" si="1"/>
        <v>"Rainfall adequacy ", 30754.575,</v>
      </c>
      <c r="J23" s="10" t="s">
        <v>42</v>
      </c>
      <c r="K23">
        <v>1267.8689999999999</v>
      </c>
      <c r="L23" t="str">
        <f t="shared" si="2"/>
        <v>"Pest and disease pressure ", 1267.869,</v>
      </c>
    </row>
    <row r="24" spans="1:12" x14ac:dyDescent="0.25">
      <c r="A24" s="12" t="s">
        <v>67</v>
      </c>
      <c r="B24" s="10" t="s">
        <v>34</v>
      </c>
      <c r="C24">
        <v>262296.59399999998</v>
      </c>
      <c r="D24" t="str">
        <f t="shared" si="0"/>
        <v>"Water needs ", 262296.594,</v>
      </c>
      <c r="G24" s="10" t="s">
        <v>49</v>
      </c>
      <c r="H24">
        <v>30754.574000000001</v>
      </c>
      <c r="I24" t="str">
        <f t="shared" si="1"/>
        <v>"SFM quality ", 30754.574,</v>
      </c>
      <c r="J24" s="10" t="s">
        <v>31</v>
      </c>
      <c r="K24">
        <v>1267.7950000000001</v>
      </c>
      <c r="L24" t="str">
        <f t="shared" si="2"/>
        <v>"Handling, storage and processing quality (PHL) ", 1267.795,</v>
      </c>
    </row>
    <row r="25" spans="1:12" x14ac:dyDescent="0.25">
      <c r="A25" s="12" t="s">
        <v>67</v>
      </c>
      <c r="B25" s="10" t="s">
        <v>35</v>
      </c>
      <c r="C25">
        <v>262296.59000000003</v>
      </c>
      <c r="D25" t="str">
        <f t="shared" si="0"/>
        <v>"Food preferences ", 262296.59,</v>
      </c>
      <c r="G25" s="10" t="s">
        <v>38</v>
      </c>
      <c r="H25">
        <v>30754.573</v>
      </c>
      <c r="I25" t="str">
        <f t="shared" si="1"/>
        <v>"Temperature suitability ", 30754.573,</v>
      </c>
      <c r="J25" s="10" t="s">
        <v>52</v>
      </c>
      <c r="K25">
        <v>1267.7449999999999</v>
      </c>
      <c r="L25" t="str">
        <f t="shared" si="2"/>
        <v>"PHL (%) ", 1267.745,</v>
      </c>
    </row>
    <row r="26" spans="1:12" x14ac:dyDescent="0.25">
      <c r="A26" s="12" t="s">
        <v>67</v>
      </c>
      <c r="B26" s="10" t="s">
        <v>36</v>
      </c>
      <c r="C26">
        <v>262296.58899999998</v>
      </c>
      <c r="D26" t="str">
        <f t="shared" si="0"/>
        <v>"Soil fertility ", 262296.589,</v>
      </c>
      <c r="G26" s="10" t="s">
        <v>26</v>
      </c>
      <c r="H26">
        <v>30754.573</v>
      </c>
      <c r="I26" t="str">
        <f t="shared" si="1"/>
        <v>"Pest &amp; disease management effectiveness ", 30754.573,</v>
      </c>
      <c r="J26" s="10" t="s">
        <v>82</v>
      </c>
      <c r="K26">
        <v>1267.721</v>
      </c>
      <c r="L26" t="str">
        <f t="shared" si="2"/>
        <v>"Fruit yield (kg ha yr) ", 1267.721,</v>
      </c>
    </row>
    <row r="27" spans="1:12" x14ac:dyDescent="0.25">
      <c r="A27" s="12" t="s">
        <v>67</v>
      </c>
      <c r="B27" s="10" t="s">
        <v>37</v>
      </c>
      <c r="C27">
        <v>262296.58899999998</v>
      </c>
      <c r="D27" t="str">
        <f t="shared" si="0"/>
        <v>"Soil fertility needs ", 262296.589,</v>
      </c>
      <c r="G27" s="10" t="s">
        <v>78</v>
      </c>
      <c r="H27">
        <v>30754.572</v>
      </c>
      <c r="I27" t="str">
        <f t="shared" si="1"/>
        <v>"Genetic yield potential (kg ha yr) ", 30754.572,</v>
      </c>
      <c r="J27" s="10" t="s">
        <v>33</v>
      </c>
      <c r="K27">
        <v>1267.7180000000001</v>
      </c>
      <c r="L27" t="str">
        <f t="shared" si="2"/>
        <v>"Losses due to pests and diseases (%) ", 1267.718,</v>
      </c>
    </row>
    <row r="28" spans="1:12" x14ac:dyDescent="0.25">
      <c r="A28" s="12" t="s">
        <v>67</v>
      </c>
      <c r="B28" s="10" t="s">
        <v>38</v>
      </c>
      <c r="C28">
        <v>262296.587</v>
      </c>
      <c r="D28" t="str">
        <f t="shared" si="0"/>
        <v>"Temperature suitability ", 262296.587,</v>
      </c>
      <c r="G28" s="10" t="s">
        <v>53</v>
      </c>
      <c r="H28">
        <v>30754.572</v>
      </c>
      <c r="I28" t="str">
        <f t="shared" si="1"/>
        <v>"Rainfall regime ", 30754.572,</v>
      </c>
      <c r="J28" s="10" t="s">
        <v>56</v>
      </c>
      <c r="K28">
        <v>1267.7159999999999</v>
      </c>
      <c r="L28" t="str">
        <f t="shared" si="2"/>
        <v>"Biophysical suitability ", 1267.716,</v>
      </c>
    </row>
    <row r="29" spans="1:12" x14ac:dyDescent="0.25">
      <c r="A29" s="12" t="s">
        <v>67</v>
      </c>
      <c r="B29" s="10" t="s">
        <v>83</v>
      </c>
      <c r="C29">
        <v>262296.58600000001</v>
      </c>
      <c r="D29" t="str">
        <f t="shared" si="0"/>
        <v>"Fruit yield potential (kg ha yr) ", 262296.586,</v>
      </c>
      <c r="G29" s="10" t="s">
        <v>79</v>
      </c>
      <c r="H29">
        <v>30754.572</v>
      </c>
      <c r="I29" t="str">
        <f t="shared" si="1"/>
        <v>"Non fruit yield (kg ha yr) ", 30754.572,</v>
      </c>
      <c r="J29" s="10" t="s">
        <v>36</v>
      </c>
      <c r="K29">
        <v>1267.7159999999999</v>
      </c>
      <c r="L29" t="str">
        <f t="shared" si="2"/>
        <v>"Soil fertility ", 1267.716,</v>
      </c>
    </row>
    <row r="30" spans="1:12" x14ac:dyDescent="0.25">
      <c r="A30" s="12" t="s">
        <v>67</v>
      </c>
      <c r="B30" s="10" t="s">
        <v>39</v>
      </c>
      <c r="C30">
        <v>262296.58600000001</v>
      </c>
      <c r="D30" t="str">
        <f t="shared" si="0"/>
        <v>"Household labor availability ", 262296.586,</v>
      </c>
      <c r="G30" s="10" t="s">
        <v>42</v>
      </c>
      <c r="H30">
        <v>30754.571</v>
      </c>
      <c r="I30" t="str">
        <f t="shared" si="1"/>
        <v>"Pest and disease pressure ", 30754.571,</v>
      </c>
      <c r="J30" s="10" t="s">
        <v>30</v>
      </c>
      <c r="K30">
        <v>1267.7159999999999</v>
      </c>
      <c r="L30" t="str">
        <f t="shared" si="2"/>
        <v>"Knowledge and skills ", 1267.716,</v>
      </c>
    </row>
    <row r="31" spans="1:12" x14ac:dyDescent="0.25">
      <c r="A31" s="12" t="s">
        <v>67</v>
      </c>
      <c r="B31" s="10" t="s">
        <v>40</v>
      </c>
      <c r="C31">
        <v>262296.58500000002</v>
      </c>
      <c r="D31" t="str">
        <f t="shared" si="0"/>
        <v>"Total production area (ha) ", 262296.585,</v>
      </c>
      <c r="G31" s="10" t="s">
        <v>40</v>
      </c>
      <c r="H31">
        <v>30754.571</v>
      </c>
      <c r="I31" t="str">
        <f t="shared" si="1"/>
        <v>"Total production area (ha) ", 30754.571,</v>
      </c>
      <c r="J31" s="10" t="s">
        <v>54</v>
      </c>
      <c r="K31">
        <v>1267.7159999999999</v>
      </c>
      <c r="L31" t="str">
        <f t="shared" si="2"/>
        <v>"Farm income ", 1267.716,</v>
      </c>
    </row>
    <row r="32" spans="1:12" x14ac:dyDescent="0.25">
      <c r="A32" s="12" t="s">
        <v>67</v>
      </c>
      <c r="B32" s="10" t="s">
        <v>41</v>
      </c>
      <c r="C32">
        <v>262296.58500000002</v>
      </c>
      <c r="D32" t="str">
        <f t="shared" si="0"/>
        <v>"Household size ", 262296.585,</v>
      </c>
      <c r="G32" s="10" t="s">
        <v>57</v>
      </c>
      <c r="H32">
        <v>30754.571</v>
      </c>
      <c r="I32" t="str">
        <f t="shared" si="1"/>
        <v>"Labor constraints to irrigation ", 30754.571,</v>
      </c>
      <c r="J32" s="10" t="s">
        <v>41</v>
      </c>
      <c r="K32">
        <v>1267.7159999999999</v>
      </c>
      <c r="L32" t="str">
        <f t="shared" si="2"/>
        <v>"Household size ", 1267.716,</v>
      </c>
    </row>
    <row r="33" spans="1:12" x14ac:dyDescent="0.25">
      <c r="A33" s="12" t="s">
        <v>67</v>
      </c>
      <c r="B33" s="10" t="s">
        <v>42</v>
      </c>
      <c r="C33">
        <v>262296.58399999997</v>
      </c>
      <c r="D33" t="str">
        <f t="shared" si="0"/>
        <v>"Pest and disease pressure ", 262296.584,</v>
      </c>
      <c r="G33" s="10" t="s">
        <v>46</v>
      </c>
      <c r="H33">
        <v>30754.57</v>
      </c>
      <c r="I33" t="str">
        <f t="shared" si="1"/>
        <v>"Effect of soil fertility constraints ", 30754.57,</v>
      </c>
      <c r="J33" s="10" t="s">
        <v>47</v>
      </c>
      <c r="K33">
        <v>1267.7159999999999</v>
      </c>
      <c r="L33" t="str">
        <f t="shared" si="2"/>
        <v>"Losses due to biophysical unsuitability (%) ", 1267.716,</v>
      </c>
    </row>
    <row r="34" spans="1:12" x14ac:dyDescent="0.25">
      <c r="A34" s="12" t="s">
        <v>67</v>
      </c>
      <c r="B34" s="10" t="s">
        <v>43</v>
      </c>
      <c r="C34">
        <v>262296.58299999998</v>
      </c>
      <c r="D34" t="str">
        <f t="shared" si="0"/>
        <v>"Total production area per person (ha) ", 262296.583,</v>
      </c>
      <c r="G34" s="10" t="s">
        <v>27</v>
      </c>
      <c r="H34">
        <v>30754.569</v>
      </c>
      <c r="I34" t="str">
        <f t="shared" si="1"/>
        <v>"Labor constraints to Soil Fertility Management (SFM) ", 30754.569,</v>
      </c>
      <c r="J34" s="10" t="s">
        <v>37</v>
      </c>
      <c r="K34">
        <v>1267.7159999999999</v>
      </c>
      <c r="L34" t="str">
        <f t="shared" si="2"/>
        <v>"Soil fertility needs ", 1267.716,</v>
      </c>
    </row>
    <row r="35" spans="1:12" x14ac:dyDescent="0.25">
      <c r="A35" s="12" t="s">
        <v>67</v>
      </c>
      <c r="B35" s="10" t="s">
        <v>44</v>
      </c>
      <c r="C35">
        <v>262296.58</v>
      </c>
      <c r="D35" t="str">
        <f t="shared" si="0"/>
        <v>"Rainfall adequacy ", 262296.58,</v>
      </c>
      <c r="G35" s="10" t="s">
        <v>58</v>
      </c>
      <c r="H35">
        <v>30754.569</v>
      </c>
      <c r="I35" t="str">
        <f t="shared" si="1"/>
        <v>"Annual mean temperatures ", 30754.569,</v>
      </c>
      <c r="J35" s="10" t="s">
        <v>39</v>
      </c>
      <c r="K35">
        <v>1267.7159999999999</v>
      </c>
      <c r="L35" t="str">
        <f t="shared" si="2"/>
        <v>"Household labor availability ", 1267.716,</v>
      </c>
    </row>
    <row r="36" spans="1:12" x14ac:dyDescent="0.25">
      <c r="A36" s="12" t="s">
        <v>67</v>
      </c>
      <c r="B36" s="10" t="s">
        <v>45</v>
      </c>
      <c r="C36">
        <v>262296.58</v>
      </c>
      <c r="D36" t="str">
        <f t="shared" si="0"/>
        <v>"Effect of climatic constraints ", 262296.58,</v>
      </c>
      <c r="G36" s="10" t="s">
        <v>45</v>
      </c>
      <c r="H36">
        <v>30754.567999999999</v>
      </c>
      <c r="I36" t="str">
        <f t="shared" si="1"/>
        <v>"Effect of climatic constraints ", 30754.568,</v>
      </c>
      <c r="J36" s="10" t="s">
        <v>29</v>
      </c>
      <c r="K36">
        <v>1267.7159999999999</v>
      </c>
      <c r="L36" t="str">
        <f t="shared" si="2"/>
        <v>"Pest &amp; disease management inputs ", 1267.716,</v>
      </c>
    </row>
    <row r="37" spans="1:12" x14ac:dyDescent="0.25">
      <c r="A37" s="12" t="s">
        <v>67</v>
      </c>
      <c r="B37" s="10" t="s">
        <v>46</v>
      </c>
      <c r="C37">
        <v>262296.57900000003</v>
      </c>
      <c r="D37" t="str">
        <f t="shared" si="0"/>
        <v>"Effect of soil fertility constraints ", 262296.579,</v>
      </c>
      <c r="G37" s="10" t="s">
        <v>41</v>
      </c>
      <c r="H37">
        <v>30754.567999999999</v>
      </c>
      <c r="I37" t="str">
        <f t="shared" si="1"/>
        <v>"Household size ", 30754.568,</v>
      </c>
      <c r="J37" s="10" t="s">
        <v>50</v>
      </c>
      <c r="K37">
        <v>1267.7159999999999</v>
      </c>
      <c r="L37" t="str">
        <f t="shared" si="2"/>
        <v>"Water availability ", 1267.716,</v>
      </c>
    </row>
    <row r="38" spans="1:12" x14ac:dyDescent="0.25">
      <c r="A38" s="12" t="s">
        <v>67</v>
      </c>
      <c r="B38" s="10" t="s">
        <v>92</v>
      </c>
      <c r="C38">
        <v>262296.57900000003</v>
      </c>
      <c r="D38" t="str">
        <f t="shared" si="0"/>
        <v>"Energy content fruit (kcal kg) ", 262296.579,</v>
      </c>
      <c r="G38" s="10" t="s">
        <v>36</v>
      </c>
      <c r="H38">
        <v>30754.566999999999</v>
      </c>
      <c r="I38" t="str">
        <f t="shared" si="1"/>
        <v>"Soil fertility ", 30754.567,</v>
      </c>
      <c r="J38" s="10" t="s">
        <v>59</v>
      </c>
      <c r="K38">
        <v>1267.7159999999999</v>
      </c>
      <c r="L38" t="str">
        <f t="shared" si="2"/>
        <v>"Ability to irrigate ", 1267.716,</v>
      </c>
    </row>
    <row r="39" spans="1:12" x14ac:dyDescent="0.25">
      <c r="A39" s="12" t="s">
        <v>67</v>
      </c>
      <c r="B39" s="10" t="s">
        <v>78</v>
      </c>
      <c r="C39">
        <v>262296.57900000003</v>
      </c>
      <c r="D39" t="str">
        <f t="shared" si="0"/>
        <v>"Genetic yield potential (kg ha yr) ", 262296.579,</v>
      </c>
      <c r="G39" s="10" t="s">
        <v>48</v>
      </c>
      <c r="H39">
        <v>30754.566999999999</v>
      </c>
      <c r="I39" t="str">
        <f t="shared" si="1"/>
        <v>"Fruit species ", 30754.567,</v>
      </c>
      <c r="J39" s="10" t="s">
        <v>28</v>
      </c>
      <c r="K39">
        <v>1267.7159999999999</v>
      </c>
      <c r="L39" t="str">
        <f t="shared" si="2"/>
        <v>"Natural soil fertility ", 1267.716,</v>
      </c>
    </row>
    <row r="40" spans="1:12" x14ac:dyDescent="0.25">
      <c r="A40" s="12" t="s">
        <v>67</v>
      </c>
      <c r="B40" s="10" t="s">
        <v>82</v>
      </c>
      <c r="C40">
        <v>262296.57799999998</v>
      </c>
      <c r="D40" t="str">
        <f t="shared" si="0"/>
        <v>"Fruit yield (kg ha yr) ", 262296.578,</v>
      </c>
      <c r="G40" s="10" t="s">
        <v>43</v>
      </c>
      <c r="H40">
        <v>30754.566999999999</v>
      </c>
      <c r="I40" t="str">
        <f t="shared" si="1"/>
        <v>"Total production area per person (ha) ", 30754.567,</v>
      </c>
      <c r="J40" s="10" t="s">
        <v>40</v>
      </c>
      <c r="K40">
        <v>1267.7159999999999</v>
      </c>
      <c r="L40" t="str">
        <f t="shared" si="2"/>
        <v>"Total production area (ha) ", 1267.716,</v>
      </c>
    </row>
    <row r="41" spans="1:12" x14ac:dyDescent="0.25">
      <c r="A41" s="12" t="s">
        <v>67</v>
      </c>
      <c r="B41" s="10" t="s">
        <v>47</v>
      </c>
      <c r="C41">
        <v>262296.57500000001</v>
      </c>
      <c r="D41" t="str">
        <f t="shared" si="0"/>
        <v>"Losses due to biophysical unsuitability (%) ", 262296.575,</v>
      </c>
      <c r="G41" s="10" t="s">
        <v>54</v>
      </c>
      <c r="H41">
        <v>30754.566999999999</v>
      </c>
      <c r="I41" t="str">
        <f t="shared" si="1"/>
        <v>"Farm income ", 30754.567,</v>
      </c>
      <c r="J41" s="10" t="s">
        <v>79</v>
      </c>
      <c r="K41">
        <v>1267.7159999999999</v>
      </c>
      <c r="L41" t="str">
        <f t="shared" si="2"/>
        <v>"Non fruit yield (kg ha yr) ", 1267.716,</v>
      </c>
    </row>
    <row r="42" spans="1:12" x14ac:dyDescent="0.25">
      <c r="A42" s="12" t="s">
        <v>67</v>
      </c>
      <c r="B42" s="10" t="s">
        <v>48</v>
      </c>
      <c r="C42">
        <v>262296.57400000002</v>
      </c>
      <c r="D42" t="str">
        <f t="shared" si="0"/>
        <v>"Fruit species ", 262296.574,</v>
      </c>
      <c r="G42" s="10" t="s">
        <v>39</v>
      </c>
      <c r="H42">
        <v>30754.565999999999</v>
      </c>
      <c r="I42" t="str">
        <f t="shared" si="1"/>
        <v>"Household labor availability ", 30754.566,</v>
      </c>
      <c r="J42" s="10" t="s">
        <v>43</v>
      </c>
      <c r="K42">
        <v>1267.7159999999999</v>
      </c>
      <c r="L42" t="str">
        <f t="shared" si="2"/>
        <v>"Total production area per person (ha) ", 1267.716,</v>
      </c>
    </row>
    <row r="43" spans="1:12" x14ac:dyDescent="0.25">
      <c r="A43" s="12" t="s">
        <v>67</v>
      </c>
      <c r="B43" s="10" t="s">
        <v>49</v>
      </c>
      <c r="C43">
        <v>262296.57299999997</v>
      </c>
      <c r="D43" t="str">
        <f t="shared" si="0"/>
        <v>"SFM quality ", 262296.573,</v>
      </c>
      <c r="G43" s="10" t="s">
        <v>25</v>
      </c>
      <c r="H43">
        <v>30754.565999999999</v>
      </c>
      <c r="I43" t="str">
        <f t="shared" si="1"/>
        <v>"Labor constraints to pest and disease management ", 30754.566,</v>
      </c>
      <c r="J43" s="10" t="s">
        <v>25</v>
      </c>
      <c r="K43">
        <v>1267.7159999999999</v>
      </c>
      <c r="L43" t="str">
        <f t="shared" si="2"/>
        <v>"Labor constraints to pest and disease management ", 1267.716,</v>
      </c>
    </row>
    <row r="44" spans="1:12" x14ac:dyDescent="0.25">
      <c r="A44" s="12" t="s">
        <v>67</v>
      </c>
      <c r="B44" s="10" t="s">
        <v>50</v>
      </c>
      <c r="C44">
        <v>262296.57199999999</v>
      </c>
      <c r="D44" t="str">
        <f t="shared" si="0"/>
        <v>"Water availability ", 262296.572,</v>
      </c>
      <c r="G44" s="10" t="s">
        <v>35</v>
      </c>
      <c r="H44">
        <v>30754.565999999999</v>
      </c>
      <c r="I44" t="str">
        <f t="shared" si="1"/>
        <v>"Food preferences ", 30754.566,</v>
      </c>
      <c r="J44" s="10" t="s">
        <v>103</v>
      </c>
      <c r="K44">
        <v>1267.7159999999999</v>
      </c>
      <c r="L44" t="str">
        <f t="shared" si="2"/>
        <v>"Other off farm Zinc content (mg kg) ", 1267.716,</v>
      </c>
    </row>
    <row r="45" spans="1:12" x14ac:dyDescent="0.25">
      <c r="A45" s="12" t="s">
        <v>67</v>
      </c>
      <c r="B45" s="10" t="s">
        <v>51</v>
      </c>
      <c r="C45">
        <v>262296.56900000002</v>
      </c>
      <c r="D45" t="str">
        <f t="shared" si="0"/>
        <v>"Ability to hire labor ", 262296.569,</v>
      </c>
      <c r="G45" s="10" t="s">
        <v>80</v>
      </c>
      <c r="H45">
        <v>30754.564999999999</v>
      </c>
      <c r="I45" t="str">
        <f t="shared" si="1"/>
        <v>"Other off farm Vitamin A content (RAE kg) ", 30754.565,</v>
      </c>
      <c r="J45" s="10" t="s">
        <v>27</v>
      </c>
      <c r="K45">
        <v>1267.7159999999999</v>
      </c>
      <c r="L45" t="str">
        <f t="shared" si="2"/>
        <v>"Labor constraints to Soil Fertility Management (SFM) ", 1267.716,</v>
      </c>
    </row>
    <row r="46" spans="1:12" x14ac:dyDescent="0.25">
      <c r="A46" s="12" t="s">
        <v>67</v>
      </c>
      <c r="B46" s="10" t="s">
        <v>52</v>
      </c>
      <c r="C46">
        <v>262296.56699999998</v>
      </c>
      <c r="D46" t="str">
        <f t="shared" si="0"/>
        <v>"PHL (%) ", 262296.567,</v>
      </c>
      <c r="G46" s="10" t="s">
        <v>81</v>
      </c>
      <c r="H46">
        <v>30754.563999999998</v>
      </c>
      <c r="I46" t="str">
        <f t="shared" si="1"/>
        <v>"Fruit consumption preference per person (kg yr) ", 30754.564,</v>
      </c>
      <c r="J46" s="10" t="s">
        <v>44</v>
      </c>
      <c r="K46">
        <v>1267.7159999999999</v>
      </c>
      <c r="L46" t="str">
        <f t="shared" si="2"/>
        <v>"Rainfall adequacy ", 1267.716,</v>
      </c>
    </row>
    <row r="47" spans="1:12" x14ac:dyDescent="0.25">
      <c r="A47" s="12" t="s">
        <v>67</v>
      </c>
      <c r="B47" s="10" t="s">
        <v>53</v>
      </c>
      <c r="C47">
        <v>262296.56599999999</v>
      </c>
      <c r="D47" t="str">
        <f t="shared" si="0"/>
        <v>"Rainfall regime ", 262296.566,</v>
      </c>
      <c r="G47" s="10" t="s">
        <v>82</v>
      </c>
      <c r="H47">
        <v>30754.563999999998</v>
      </c>
      <c r="I47" t="str">
        <f t="shared" si="1"/>
        <v>"Fruit yield (kg ha yr) ", 30754.564,</v>
      </c>
      <c r="J47" s="10" t="s">
        <v>57</v>
      </c>
      <c r="K47">
        <v>1267.7159999999999</v>
      </c>
      <c r="L47" t="str">
        <f t="shared" si="2"/>
        <v>"Labor constraints to irrigation ", 1267.716,</v>
      </c>
    </row>
    <row r="48" spans="1:12" x14ac:dyDescent="0.25">
      <c r="A48" s="12" t="s">
        <v>67</v>
      </c>
      <c r="B48" s="10" t="s">
        <v>54</v>
      </c>
      <c r="C48">
        <v>262296.56599999999</v>
      </c>
      <c r="D48" t="str">
        <f t="shared" si="0"/>
        <v>"Farm income ", 262296.566,</v>
      </c>
      <c r="G48" s="10" t="s">
        <v>34</v>
      </c>
      <c r="H48">
        <v>30754.563999999998</v>
      </c>
      <c r="I48" t="str">
        <f t="shared" si="1"/>
        <v>"Water needs ", 30754.564,</v>
      </c>
      <c r="J48" s="10" t="s">
        <v>45</v>
      </c>
      <c r="K48">
        <v>1267.7159999999999</v>
      </c>
      <c r="L48" t="str">
        <f t="shared" si="2"/>
        <v>"Effect of climatic constraints ", 1267.716,</v>
      </c>
    </row>
    <row r="49" spans="1:12" x14ac:dyDescent="0.25">
      <c r="A49" s="12" t="s">
        <v>67</v>
      </c>
      <c r="B49" s="10" t="s">
        <v>55</v>
      </c>
      <c r="C49">
        <v>262296.565</v>
      </c>
      <c r="D49" t="str">
        <f t="shared" si="0"/>
        <v>"Germplasm quality ", 262296.565,</v>
      </c>
      <c r="G49" s="10" t="s">
        <v>29</v>
      </c>
      <c r="H49">
        <v>30754.562999999998</v>
      </c>
      <c r="I49" t="str">
        <f t="shared" si="1"/>
        <v>"Pest &amp; disease management inputs ", 30754.563,</v>
      </c>
      <c r="J49" s="10" t="s">
        <v>53</v>
      </c>
      <c r="K49">
        <v>1267.7159999999999</v>
      </c>
      <c r="L49" t="str">
        <f t="shared" si="2"/>
        <v>"Rainfall regime ", 1267.716,</v>
      </c>
    </row>
    <row r="50" spans="1:12" x14ac:dyDescent="0.25">
      <c r="A50" s="12" t="s">
        <v>67</v>
      </c>
      <c r="B50" s="10" t="s">
        <v>56</v>
      </c>
      <c r="C50">
        <v>262296.56199999998</v>
      </c>
      <c r="D50" t="str">
        <f t="shared" si="0"/>
        <v>"Biophysical suitability ", 262296.562,</v>
      </c>
      <c r="G50" s="10" t="s">
        <v>52</v>
      </c>
      <c r="H50">
        <v>30754.562999999998</v>
      </c>
      <c r="I50" t="str">
        <f t="shared" si="1"/>
        <v>"PHL (%) ", 30754.563,</v>
      </c>
      <c r="J50" s="10" t="s">
        <v>32</v>
      </c>
      <c r="K50">
        <v>1267.7159999999999</v>
      </c>
      <c r="L50" t="str">
        <f t="shared" si="2"/>
        <v>"Water sufficiency ", 1267.716,</v>
      </c>
    </row>
    <row r="51" spans="1:12" x14ac:dyDescent="0.25">
      <c r="A51" s="12" t="s">
        <v>67</v>
      </c>
      <c r="B51" s="10" t="s">
        <v>57</v>
      </c>
      <c r="C51">
        <v>262296.55699999997</v>
      </c>
      <c r="D51" t="str">
        <f t="shared" si="0"/>
        <v>"Labor constraints to irrigation ", 262296.557,</v>
      </c>
      <c r="G51" s="10" t="s">
        <v>83</v>
      </c>
      <c r="H51">
        <v>30754.562999999998</v>
      </c>
      <c r="I51" t="str">
        <f t="shared" si="1"/>
        <v>"Fruit yield potential (kg ha yr) ", 30754.563,</v>
      </c>
      <c r="J51" s="10" t="s">
        <v>58</v>
      </c>
      <c r="K51">
        <v>1267.7159999999999</v>
      </c>
      <c r="L51" t="str">
        <f t="shared" si="2"/>
        <v>"Annual mean temperatures ", 1267.716,</v>
      </c>
    </row>
    <row r="52" spans="1:12" x14ac:dyDescent="0.25">
      <c r="A52" s="12" t="s">
        <v>67</v>
      </c>
      <c r="B52" s="10" t="s">
        <v>58</v>
      </c>
      <c r="C52">
        <v>262296.55699999997</v>
      </c>
      <c r="D52" t="str">
        <f t="shared" si="0"/>
        <v>"Annual mean temperatures ", 262296.557,</v>
      </c>
      <c r="G52" s="10" t="s">
        <v>24</v>
      </c>
      <c r="H52">
        <v>30754.562000000002</v>
      </c>
      <c r="I52" t="str">
        <f t="shared" si="1"/>
        <v>"Labor constraints to postharvest and storage ", 30754.562,</v>
      </c>
      <c r="J52" s="10" t="s">
        <v>26</v>
      </c>
      <c r="K52">
        <v>1267.7159999999999</v>
      </c>
      <c r="L52" t="str">
        <f t="shared" si="2"/>
        <v>"Pest &amp; disease management effectiveness ", 1267.716,</v>
      </c>
    </row>
    <row r="53" spans="1:12" x14ac:dyDescent="0.25">
      <c r="A53" s="12" t="s">
        <v>67</v>
      </c>
      <c r="B53" s="10" t="s">
        <v>59</v>
      </c>
      <c r="C53">
        <v>262296.54800000001</v>
      </c>
      <c r="D53" t="str">
        <f t="shared" si="0"/>
        <v>"Ability to irrigate ", 262296.548,</v>
      </c>
      <c r="G53" s="10" t="s">
        <v>30</v>
      </c>
      <c r="H53">
        <v>30754.561000000002</v>
      </c>
      <c r="I53" t="str">
        <f t="shared" si="1"/>
        <v>"Knowledge and skills ", 30754.561,</v>
      </c>
      <c r="J53" s="10" t="s">
        <v>55</v>
      </c>
      <c r="K53">
        <v>1267.7159999999999</v>
      </c>
      <c r="L53" t="str">
        <f t="shared" si="2"/>
        <v>"Germplasm quality ", 1267.716,</v>
      </c>
    </row>
    <row r="54" spans="1:12" x14ac:dyDescent="0.25">
      <c r="A54" s="12" t="s">
        <v>67</v>
      </c>
      <c r="B54" s="10" t="s">
        <v>79</v>
      </c>
      <c r="C54">
        <v>262292.92</v>
      </c>
      <c r="D54" t="str">
        <f t="shared" si="0"/>
        <v>"Non fruit yield (kg ha yr) ", 262292.92,</v>
      </c>
      <c r="G54" s="10" t="s">
        <v>31</v>
      </c>
      <c r="H54">
        <v>30754.560000000001</v>
      </c>
      <c r="I54" t="str">
        <f t="shared" si="1"/>
        <v>"Handling, storage and processing quality (PHL) ", 30754.56,</v>
      </c>
      <c r="J54" s="10" t="s">
        <v>51</v>
      </c>
      <c r="K54">
        <v>1267.7159999999999</v>
      </c>
      <c r="L54" t="str">
        <f t="shared" si="2"/>
        <v>"Ability to hire labor ", 1267.716,</v>
      </c>
    </row>
    <row r="55" spans="1:12" x14ac:dyDescent="0.25">
      <c r="A55" s="12" t="s">
        <v>67</v>
      </c>
      <c r="B55" s="10" t="s">
        <v>84</v>
      </c>
      <c r="C55">
        <v>262285.40700000001</v>
      </c>
      <c r="D55" t="str">
        <f t="shared" si="0"/>
        <v>"Non fruit consumption potential per person (kg yr) ", 262285.407,</v>
      </c>
      <c r="G55" s="10" t="s">
        <v>84</v>
      </c>
      <c r="H55">
        <v>30744.353999999999</v>
      </c>
      <c r="I55" t="str">
        <f t="shared" si="1"/>
        <v>"Non fruit consumption potential per person (kg yr) ", 30744.354,</v>
      </c>
      <c r="J55" s="10" t="s">
        <v>49</v>
      </c>
      <c r="K55">
        <v>1267.7159999999999</v>
      </c>
      <c r="L55" t="str">
        <f t="shared" si="2"/>
        <v>"SFM quality ", 1267.716,</v>
      </c>
    </row>
    <row r="56" spans="1:12" x14ac:dyDescent="0.25">
      <c r="A56" s="12" t="s">
        <v>67</v>
      </c>
      <c r="B56" s="10" t="s">
        <v>76</v>
      </c>
      <c r="C56">
        <v>262230.54300000001</v>
      </c>
      <c r="D56" t="str">
        <f t="shared" si="0"/>
        <v>"Off farm product consumed per person (kg yr) ", 262230.543,</v>
      </c>
      <c r="G56" s="10" t="s">
        <v>85</v>
      </c>
      <c r="H56">
        <v>30603.556</v>
      </c>
      <c r="I56" t="str">
        <f t="shared" si="1"/>
        <v>"Other on farm Vit A content (RAE kg) ", 30603.556,</v>
      </c>
      <c r="J56" s="10" t="s">
        <v>24</v>
      </c>
      <c r="K56">
        <v>1267.7159999999999</v>
      </c>
      <c r="L56" t="str">
        <f t="shared" si="2"/>
        <v>"Labor constraints to postharvest and storage ", 1267.716,</v>
      </c>
    </row>
    <row r="57" spans="1:12" x14ac:dyDescent="0.25">
      <c r="A57" s="12" t="s">
        <v>67</v>
      </c>
      <c r="B57" s="10" t="s">
        <v>93</v>
      </c>
      <c r="C57">
        <v>260208.27</v>
      </c>
      <c r="D57" t="str">
        <f t="shared" si="0"/>
        <v>"Energy from off farm (kcal yr) ", 260208.27,</v>
      </c>
      <c r="G57" s="10" t="s">
        <v>21</v>
      </c>
      <c r="H57">
        <v>30401.007000000001</v>
      </c>
      <c r="I57" t="str">
        <f t="shared" si="1"/>
        <v>"Household composition (nutrient demand groups) ", 30401.007,</v>
      </c>
      <c r="J57" s="10" t="s">
        <v>46</v>
      </c>
      <c r="K57">
        <v>1267.7159999999999</v>
      </c>
      <c r="L57" t="str">
        <f t="shared" si="2"/>
        <v>"Effect of soil fertility constraints ", 1267.716,</v>
      </c>
    </row>
    <row r="58" spans="1:12" x14ac:dyDescent="0.25">
      <c r="A58" s="12" t="s">
        <v>67</v>
      </c>
      <c r="B58" s="10" t="s">
        <v>87</v>
      </c>
      <c r="C58">
        <v>257849.503</v>
      </c>
      <c r="D58" t="str">
        <f t="shared" si="0"/>
        <v>"On farm product consumed per person (kg yr) ", 257849.503,</v>
      </c>
      <c r="G58" s="10" t="s">
        <v>86</v>
      </c>
      <c r="H58">
        <v>29257.56</v>
      </c>
      <c r="I58" t="str">
        <f t="shared" si="1"/>
        <v>"Non fruit yield per person (kg yr) ", 29257.56,</v>
      </c>
      <c r="J58" s="10" t="s">
        <v>87</v>
      </c>
      <c r="K58">
        <v>1257.402</v>
      </c>
      <c r="L58" t="str">
        <f t="shared" si="2"/>
        <v>"On farm product consumed per person (kg yr) ", 1257.402,</v>
      </c>
    </row>
    <row r="59" spans="1:12" x14ac:dyDescent="0.25">
      <c r="A59" s="12" t="s">
        <v>67</v>
      </c>
      <c r="B59" s="10" t="s">
        <v>94</v>
      </c>
      <c r="C59">
        <v>257781.16699999999</v>
      </c>
      <c r="D59" t="str">
        <f t="shared" si="0"/>
        <v>"Other off farm Energy content (kcal kg) ", 257781.167,</v>
      </c>
      <c r="G59" s="10" t="s">
        <v>87</v>
      </c>
      <c r="H59">
        <v>28792.690999999999</v>
      </c>
      <c r="I59" t="str">
        <f t="shared" si="1"/>
        <v>"On farm product consumed per person (kg yr) ", 28792.691,</v>
      </c>
      <c r="J59" s="10" t="s">
        <v>86</v>
      </c>
      <c r="K59">
        <v>1247.5550000000001</v>
      </c>
      <c r="L59" t="str">
        <f t="shared" si="2"/>
        <v>"Non fruit yield per person (kg yr) ", 1247.555,</v>
      </c>
    </row>
    <row r="60" spans="1:12" x14ac:dyDescent="0.25">
      <c r="A60" s="12" t="s">
        <v>67</v>
      </c>
      <c r="B60" s="10" t="s">
        <v>95</v>
      </c>
      <c r="C60">
        <v>254861.361</v>
      </c>
      <c r="D60" t="str">
        <f t="shared" si="0"/>
        <v>"Other on farm Energy content (kcal kg) ", 254861.361,</v>
      </c>
      <c r="G60" s="10" t="s">
        <v>88</v>
      </c>
      <c r="H60">
        <v>28383.065999999999</v>
      </c>
      <c r="I60" t="str">
        <f t="shared" si="1"/>
        <v>"Non fruit production area per person (ha) ", 28383.066,</v>
      </c>
      <c r="J60" s="10" t="s">
        <v>104</v>
      </c>
      <c r="K60">
        <v>1236.48</v>
      </c>
      <c r="L60" t="str">
        <f t="shared" si="2"/>
        <v>"Zinc from on farm (mg yr) ", 1236.48,</v>
      </c>
    </row>
    <row r="61" spans="1:12" x14ac:dyDescent="0.25">
      <c r="A61" s="12" t="s">
        <v>67</v>
      </c>
      <c r="B61" s="10" t="s">
        <v>96</v>
      </c>
      <c r="C61">
        <v>249399.432</v>
      </c>
      <c r="D61" t="str">
        <f t="shared" si="0"/>
        <v>"Energy from on farm (kcal yr) ", 249399.432,</v>
      </c>
      <c r="G61" s="10" t="s">
        <v>89</v>
      </c>
      <c r="H61">
        <v>25583.292000000001</v>
      </c>
      <c r="I61" t="str">
        <f t="shared" si="1"/>
        <v>"Vitamin A from on farm (RAE yr) ", 25583.292,</v>
      </c>
      <c r="J61" s="10" t="s">
        <v>88</v>
      </c>
      <c r="K61">
        <v>1235.345</v>
      </c>
      <c r="L61" t="str">
        <f t="shared" si="2"/>
        <v>"Non fruit production area per person (ha) ", 1235.345,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</vt:lpstr>
      <vt:lpstr>EVPI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Whitney</dc:creator>
  <cp:lastModifiedBy>Cory Whitney</cp:lastModifiedBy>
  <dcterms:created xsi:type="dcterms:W3CDTF">2018-04-03T11:30:04Z</dcterms:created>
  <dcterms:modified xsi:type="dcterms:W3CDTF">2022-12-29T19:44:45Z</dcterms:modified>
</cp:coreProperties>
</file>