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8800" yWindow="0" windowWidth="39600" windowHeight="10840" tabRatio="500"/>
  </bookViews>
  <sheets>
    <sheet name="Sheet1" sheetId="1" r:id="rId1"/>
    <sheet name="zinc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B20" i="1"/>
  <c r="D20" i="1"/>
  <c r="B19" i="1"/>
  <c r="D19" i="1"/>
  <c r="D18" i="1"/>
  <c r="B17" i="1"/>
  <c r="D17" i="1"/>
  <c r="B16" i="1"/>
  <c r="D16" i="1"/>
  <c r="B15" i="1"/>
  <c r="D15" i="1"/>
  <c r="B14" i="1"/>
  <c r="D14" i="1"/>
  <c r="B13" i="1"/>
  <c r="D13" i="1"/>
  <c r="F20" i="1"/>
  <c r="H20" i="1"/>
  <c r="F19" i="1"/>
  <c r="H19" i="1"/>
  <c r="F18" i="1"/>
  <c r="H18" i="1"/>
  <c r="N19" i="1"/>
  <c r="P19" i="1"/>
  <c r="N18" i="1"/>
  <c r="P18" i="1"/>
  <c r="J19" i="1"/>
  <c r="L19" i="1"/>
  <c r="J18" i="1"/>
  <c r="K18" i="1"/>
  <c r="L18" i="1"/>
  <c r="O19" i="1"/>
  <c r="O18" i="1"/>
  <c r="K19" i="1"/>
  <c r="G20" i="1"/>
  <c r="G19" i="1"/>
  <c r="G18" i="1"/>
  <c r="C20" i="1"/>
  <c r="C19" i="1"/>
  <c r="C18" i="1"/>
  <c r="C17" i="1"/>
  <c r="C16" i="1"/>
  <c r="C15" i="1"/>
  <c r="C14" i="1"/>
  <c r="C13" i="1"/>
  <c r="N88" i="1"/>
  <c r="J88" i="1"/>
  <c r="F88" i="1"/>
  <c r="B88" i="1"/>
  <c r="N87" i="1"/>
  <c r="J87" i="1"/>
  <c r="F87" i="1"/>
  <c r="B87" i="1"/>
  <c r="N86" i="1"/>
  <c r="J86" i="1"/>
  <c r="F86" i="1"/>
  <c r="B86" i="1"/>
  <c r="N85" i="1"/>
  <c r="J85" i="1"/>
  <c r="F85" i="1"/>
  <c r="B85" i="1"/>
  <c r="N84" i="1"/>
  <c r="J84" i="1"/>
  <c r="F84" i="1"/>
  <c r="B84" i="1"/>
  <c r="N83" i="1"/>
  <c r="J83" i="1"/>
  <c r="F83" i="1"/>
  <c r="B83" i="1"/>
  <c r="N82" i="1"/>
  <c r="J82" i="1"/>
  <c r="F82" i="1"/>
  <c r="B82" i="1"/>
  <c r="N81" i="1"/>
  <c r="J81" i="1"/>
  <c r="F81" i="1"/>
  <c r="B81" i="1"/>
  <c r="M39" i="2"/>
  <c r="L39" i="2"/>
  <c r="K35" i="2"/>
  <c r="J35" i="2"/>
  <c r="K34" i="2"/>
  <c r="J34" i="2"/>
  <c r="M41" i="2"/>
  <c r="L41" i="2"/>
  <c r="K41" i="2"/>
  <c r="J41" i="2"/>
  <c r="M40" i="2"/>
  <c r="L40" i="2"/>
  <c r="K40" i="2"/>
  <c r="J40" i="2"/>
  <c r="K39" i="2"/>
  <c r="J39" i="2"/>
  <c r="M38" i="2"/>
  <c r="L38" i="2"/>
  <c r="K38" i="2"/>
  <c r="J38" i="2"/>
  <c r="M37" i="2"/>
  <c r="L37" i="2"/>
  <c r="K37" i="2"/>
  <c r="J37" i="2"/>
  <c r="M36" i="2"/>
  <c r="L36" i="2"/>
  <c r="K36" i="2"/>
  <c r="J36" i="2"/>
  <c r="M35" i="2"/>
  <c r="L35" i="2"/>
  <c r="M34" i="2"/>
  <c r="L34" i="2"/>
  <c r="C36" i="2"/>
  <c r="C35" i="2"/>
  <c r="C33" i="2"/>
  <c r="C32" i="2"/>
  <c r="C30" i="2"/>
  <c r="C29" i="2"/>
  <c r="C28" i="2"/>
  <c r="C27" i="2"/>
  <c r="C26" i="2"/>
  <c r="C25" i="2"/>
  <c r="C24" i="2"/>
  <c r="C23" i="2"/>
  <c r="C21" i="2"/>
  <c r="C20" i="2"/>
  <c r="C19" i="2"/>
  <c r="C18" i="2"/>
  <c r="C17" i="2"/>
  <c r="C16" i="2"/>
  <c r="C15" i="2"/>
  <c r="C14" i="2"/>
  <c r="B60" i="1"/>
  <c r="F60" i="1"/>
  <c r="P60" i="1"/>
  <c r="B61" i="1"/>
  <c r="F61" i="1"/>
  <c r="P61" i="1"/>
  <c r="B62" i="1"/>
  <c r="F62" i="1"/>
  <c r="P62" i="1"/>
  <c r="B63" i="1"/>
  <c r="F63" i="1"/>
  <c r="P63" i="1"/>
  <c r="B59" i="1"/>
  <c r="F59" i="1"/>
  <c r="P59" i="1"/>
  <c r="J54" i="1"/>
  <c r="J65" i="1"/>
  <c r="N54" i="1"/>
  <c r="N65" i="1"/>
  <c r="N53" i="1"/>
  <c r="J53" i="1"/>
  <c r="B37" i="1"/>
  <c r="F37" i="1"/>
  <c r="B38" i="1"/>
  <c r="F38" i="1"/>
  <c r="B39" i="1"/>
  <c r="F39" i="1"/>
  <c r="B40" i="1"/>
  <c r="F40" i="1"/>
  <c r="B41" i="1"/>
  <c r="F41" i="1"/>
  <c r="B42" i="1"/>
  <c r="F42" i="1"/>
  <c r="B43" i="1"/>
  <c r="F43" i="1"/>
  <c r="N66" i="1"/>
  <c r="J66" i="1"/>
  <c r="F66" i="1"/>
  <c r="B66" i="1"/>
  <c r="F65" i="1"/>
  <c r="B65" i="1"/>
  <c r="N64" i="1"/>
  <c r="J64" i="1"/>
  <c r="F64" i="1"/>
  <c r="B64" i="1"/>
  <c r="N63" i="1"/>
  <c r="J63" i="1"/>
  <c r="N62" i="1"/>
  <c r="J62" i="1"/>
  <c r="N61" i="1"/>
  <c r="J61" i="1"/>
  <c r="N60" i="1"/>
  <c r="J60" i="1"/>
  <c r="N59" i="1"/>
  <c r="J59" i="1"/>
  <c r="F36" i="1"/>
  <c r="N43" i="1"/>
  <c r="J43" i="1"/>
  <c r="N42" i="1"/>
  <c r="J42" i="1"/>
  <c r="N41" i="1"/>
  <c r="J41" i="1"/>
  <c r="N40" i="1"/>
  <c r="J40" i="1"/>
  <c r="N39" i="1"/>
  <c r="J39" i="1"/>
  <c r="N38" i="1"/>
  <c r="J38" i="1"/>
  <c r="N37" i="1"/>
  <c r="J37" i="1"/>
  <c r="N36" i="1"/>
  <c r="J36" i="1"/>
  <c r="B36" i="1"/>
</calcChain>
</file>

<file path=xl/sharedStrings.xml><?xml version="1.0" encoding="utf-8"?>
<sst xmlns="http://schemas.openxmlformats.org/spreadsheetml/2006/main" count="225" uniqueCount="67">
  <si>
    <t>Age</t>
  </si>
  <si>
    <t>Male</t>
  </si>
  <si>
    <t>Female</t>
  </si>
  <si>
    <t>Pregnant</t>
  </si>
  <si>
    <t>Lactating</t>
  </si>
  <si>
    <t>0–6 months*</t>
  </si>
  <si>
    <t>7–12 months*</t>
  </si>
  <si>
    <t>1–3 years</t>
  </si>
  <si>
    <t>4–8 years</t>
  </si>
  <si>
    <t>9–13 years</t>
  </si>
  <si>
    <t>14–18 years</t>
  </si>
  <si>
    <t>19–50 years</t>
  </si>
  <si>
    <t>51+ years</t>
  </si>
  <si>
    <t>Iron (mg/day)</t>
  </si>
  <si>
    <t>Iron (mg/yr)</t>
  </si>
  <si>
    <t>Mean of male and female</t>
  </si>
  <si>
    <t>Table 1: Recommended Dietary Allowances (RDAs) for Zinc [2]</t>
  </si>
  <si>
    <t>source: https://ods.od.nih.gov/factsheets/Zinc-HealthProfessional/</t>
  </si>
  <si>
    <t>Pregnancy</t>
  </si>
  <si>
    <t>Lactation</t>
  </si>
  <si>
    <t>0–6 months</t>
  </si>
  <si>
    <t>2 mg*</t>
  </si>
  <si>
    <t>7–12 months</t>
  </si>
  <si>
    <t>3 mg</t>
  </si>
  <si>
    <t>5 mg</t>
  </si>
  <si>
    <t>8 mg</t>
  </si>
  <si>
    <t>11 mg</t>
  </si>
  <si>
    <t>9 mg</t>
  </si>
  <si>
    <t>12 mg</t>
  </si>
  <si>
    <t>13 mg</t>
  </si>
  <si>
    <t>19+ years</t>
  </si>
  <si>
    <t>Birth to 6 months male</t>
  </si>
  <si>
    <t>7–12 months male</t>
  </si>
  <si>
    <t>1–3 years male</t>
  </si>
  <si>
    <t>4–8 years male</t>
  </si>
  <si>
    <t>9–13 years male</t>
  </si>
  <si>
    <t>14–18 years male</t>
  </si>
  <si>
    <t>19–50 years male</t>
  </si>
  <si>
    <t>51+ years male</t>
  </si>
  <si>
    <t>Birth to 6 months female</t>
  </si>
  <si>
    <t>7–12 months female</t>
  </si>
  <si>
    <t>1–3 years female</t>
  </si>
  <si>
    <t>4–8 years female</t>
  </si>
  <si>
    <t>9–13 years female</t>
  </si>
  <si>
    <t>14–18 years female</t>
  </si>
  <si>
    <t>19–50 years female</t>
  </si>
  <si>
    <t>51+ years female</t>
  </si>
  <si>
    <t>14–18 years female pregnant</t>
  </si>
  <si>
    <t>19–50 years female pregnant</t>
  </si>
  <si>
    <t>14–18 years female lactating</t>
  </si>
  <si>
    <t>19–50 years female lactating</t>
  </si>
  <si>
    <t>Zinc (mg/yr)</t>
  </si>
  <si>
    <t>Zinc (mg/day)</t>
  </si>
  <si>
    <t>Energy (kcal/day- Active PAL EER)</t>
  </si>
  <si>
    <t>Energy (Active PAL EERb (kcal/yr))</t>
  </si>
  <si>
    <t>Male upper</t>
  </si>
  <si>
    <t>Male Lower</t>
  </si>
  <si>
    <t>Female upper</t>
  </si>
  <si>
    <t>Female lower</t>
  </si>
  <si>
    <t>Pregnant upper</t>
  </si>
  <si>
    <t>Pregnant lower</t>
  </si>
  <si>
    <t>Lactating upper</t>
  </si>
  <si>
    <t>Lactating lower</t>
  </si>
  <si>
    <t>Vitamin A RAE per year (Dietary Reference Intakes (DRIs): Recommended Dietary Allowances and Adequate Intakes, Vitamins
Food and Nutrition Board, Institute of Medicine, National Academies)</t>
  </si>
  <si>
    <t>Vitamin A RAE per day (Dietary Reference Intakes (DRIs): Recommended Dietary Allowances and Adequate Intakes, Vitamins Food and Nutrition Board, Institute of Medicine, National Academies)</t>
  </si>
  <si>
    <t>Variance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</si>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</sst>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4"/>
      <color theme="1"/>
      <name val="Garamond"/>
      <family val="2"/>
    </font>
    <font>
      <sz val="14"/>
      <color theme="1"/>
      <name val="Garamond"/>
      <family val="2"/>
    </font>
    <font>
      <sz val="12"/>
      <color theme="1"/>
      <name val="Cambria"/>
    </font>
    <font>
      <sz val="11"/>
      <color theme="1"/>
      <name val="Cambria"/>
    </font>
    <font>
      <u/>
      <sz val="14"/>
      <color theme="10"/>
      <name val="Garamond"/>
      <family val="2"/>
    </font>
    <font>
      <u/>
      <sz val="14"/>
      <color theme="11"/>
      <name val="Garamond"/>
      <family val="2"/>
    </font>
    <font>
      <sz val="9"/>
      <color theme="1"/>
      <name val="NewBaskerville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sz val="14"/>
      <color rgb="FF333333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6C276A"/>
      </left>
      <right style="medium">
        <color rgb="FF6C276A"/>
      </right>
      <top style="medium">
        <color rgb="FF6C276A"/>
      </top>
      <bottom style="medium">
        <color rgb="FF6C276A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278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43" fontId="0" fillId="0" borderId="0" xfId="1" applyFont="1"/>
    <xf numFmtId="0" fontId="6" fillId="0" borderId="0" xfId="0" applyFont="1"/>
    <xf numFmtId="0" fontId="3" fillId="0" borderId="0" xfId="0" applyFont="1" applyBorder="1" applyAlignment="1">
      <alignment vertical="center" wrapText="1"/>
    </xf>
    <xf numFmtId="3" fontId="6" fillId="0" borderId="0" xfId="0" applyNumberFormat="1" applyFont="1"/>
    <xf numFmtId="43" fontId="0" fillId="0" borderId="0" xfId="0" applyNumberFormat="1"/>
    <xf numFmtId="0" fontId="3" fillId="0" borderId="0" xfId="0" applyFont="1" applyFill="1" applyBorder="1" applyAlignment="1">
      <alignment vertical="center" wrapText="1"/>
    </xf>
    <xf numFmtId="0" fontId="8" fillId="0" borderId="0" xfId="37"/>
    <xf numFmtId="0" fontId="9" fillId="0" borderId="4" xfId="37" applyFont="1" applyBorder="1" applyAlignment="1">
      <alignment horizontal="left" wrapText="1"/>
    </xf>
    <xf numFmtId="0" fontId="10" fillId="2" borderId="5" xfId="37" applyFont="1" applyFill="1" applyBorder="1" applyAlignment="1">
      <alignment vertical="top" wrapText="1"/>
    </xf>
    <xf numFmtId="0" fontId="10" fillId="2" borderId="5" xfId="37" applyFont="1" applyFill="1" applyBorder="1" applyAlignment="1">
      <alignment horizontal="right" vertical="top" wrapText="1"/>
    </xf>
    <xf numFmtId="0" fontId="10" fillId="0" borderId="5" xfId="37" applyFont="1" applyBorder="1" applyAlignment="1">
      <alignment vertical="top" wrapText="1"/>
    </xf>
    <xf numFmtId="0" fontId="10" fillId="0" borderId="5" xfId="37" applyFont="1" applyBorder="1" applyAlignment="1">
      <alignment horizontal="right" vertical="top" wrapText="1"/>
    </xf>
    <xf numFmtId="0" fontId="11" fillId="0" borderId="0" xfId="37" applyFont="1"/>
    <xf numFmtId="0" fontId="2" fillId="0" borderId="1" xfId="0" applyFont="1" applyBorder="1" applyAlignment="1">
      <alignment vertical="top" wrapText="1"/>
    </xf>
    <xf numFmtId="2" fontId="3" fillId="0" borderId="2" xfId="1" applyNumberFormat="1" applyFont="1" applyBorder="1" applyAlignment="1">
      <alignment vertical="center" wrapText="1"/>
    </xf>
    <xf numFmtId="2" fontId="3" fillId="0" borderId="0" xfId="1" applyNumberFormat="1" applyFont="1" applyAlignment="1">
      <alignment vertical="center" wrapText="1"/>
    </xf>
    <xf numFmtId="2" fontId="0" fillId="0" borderId="0" xfId="1" applyNumberFormat="1" applyFont="1"/>
    <xf numFmtId="2" fontId="6" fillId="0" borderId="0" xfId="1" applyNumberFormat="1" applyFont="1"/>
    <xf numFmtId="2" fontId="3" fillId="0" borderId="0" xfId="1" applyNumberFormat="1" applyFont="1" applyBorder="1" applyAlignment="1">
      <alignment vertical="center" wrapText="1"/>
    </xf>
    <xf numFmtId="2" fontId="8" fillId="0" borderId="0" xfId="1" applyNumberFormat="1" applyFont="1"/>
    <xf numFmtId="2" fontId="3" fillId="0" borderId="6" xfId="1" applyNumberFormat="1" applyFont="1" applyBorder="1" applyAlignment="1">
      <alignment vertical="center" wrapText="1"/>
    </xf>
    <xf numFmtId="2" fontId="3" fillId="0" borderId="7" xfId="1" applyNumberFormat="1" applyFont="1" applyBorder="1" applyAlignment="1">
      <alignment vertical="center" wrapText="1"/>
    </xf>
    <xf numFmtId="2" fontId="0" fillId="0" borderId="7" xfId="1" applyNumberFormat="1" applyFont="1" applyBorder="1"/>
    <xf numFmtId="2" fontId="6" fillId="0" borderId="7" xfId="1" applyNumberFormat="1" applyFont="1" applyBorder="1"/>
    <xf numFmtId="2" fontId="8" fillId="0" borderId="7" xfId="1" applyNumberFormat="1" applyFont="1" applyBorder="1"/>
    <xf numFmtId="0" fontId="7" fillId="0" borderId="3" xfId="36" applyBorder="1" applyAlignment="1">
      <alignment horizontal="left" vertical="center"/>
    </xf>
    <xf numFmtId="0" fontId="8" fillId="0" borderId="3" xfId="37" applyBorder="1"/>
    <xf numFmtId="0" fontId="3" fillId="0" borderId="0" xfId="0" applyFont="1" applyFill="1" applyBorder="1" applyAlignment="1">
      <alignment vertical="center"/>
    </xf>
    <xf numFmtId="0" fontId="12" fillId="0" borderId="0" xfId="0" applyFont="1"/>
    <xf numFmtId="0" fontId="2" fillId="0" borderId="1" xfId="0" applyFont="1" applyBorder="1" applyAlignment="1">
      <alignment vertical="top"/>
    </xf>
    <xf numFmtId="2" fontId="0" fillId="0" borderId="7" xfId="1" applyNumberFormat="1" applyFont="1" applyBorder="1" applyAlignment="1">
      <alignment horizontal="center"/>
    </xf>
  </cellXfs>
  <cellStyles count="27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/>
    <cellStyle name="Normal" xfId="0" builtinId="0"/>
    <cellStyle name="Normal 2" xfId="3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ds.od.nih.gov/factsheets/Zinc-HealthProfess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topLeftCell="A12" zoomScale="150" zoomScaleNormal="150" zoomScalePageLayoutView="150" workbookViewId="0">
      <pane xSplit="1" topLeftCell="L1" activePane="topRight" state="frozen"/>
      <selection activeCell="A11" sqref="A11"/>
      <selection pane="topRight" activeCell="B13" sqref="B13:Q20"/>
    </sheetView>
  </sheetViews>
  <sheetFormatPr baseColWidth="10" defaultColWidth="14.28515625" defaultRowHeight="17" x14ac:dyDescent="0"/>
  <cols>
    <col min="2" max="5" width="14.28515625" style="19"/>
    <col min="6" max="6" width="14.28515625" style="25"/>
    <col min="7" max="9" width="14.28515625" style="19"/>
    <col min="10" max="10" width="14.28515625" style="25"/>
    <col min="11" max="13" width="14.28515625" style="19"/>
    <col min="14" max="14" width="14.28515625" style="25"/>
    <col min="17" max="17" width="14.28515625" style="19"/>
  </cols>
  <sheetData>
    <row r="1" spans="1:17" ht="17" customHeight="1">
      <c r="A1" s="32" t="s">
        <v>64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Q1" s="16"/>
    </row>
    <row r="2" spans="1:17" ht="18" hidden="1" thickBot="1">
      <c r="A2" s="1" t="s">
        <v>0</v>
      </c>
      <c r="B2" s="17" t="s">
        <v>1</v>
      </c>
      <c r="C2" s="17"/>
      <c r="D2" s="17"/>
      <c r="E2" s="17"/>
      <c r="F2" s="23" t="s">
        <v>2</v>
      </c>
      <c r="G2" s="17"/>
      <c r="H2" s="17"/>
      <c r="I2" s="17"/>
      <c r="J2" s="23" t="s">
        <v>3</v>
      </c>
      <c r="K2" s="17"/>
      <c r="L2" s="17"/>
      <c r="M2" s="17"/>
      <c r="N2" s="23" t="s">
        <v>4</v>
      </c>
      <c r="Q2" s="17"/>
    </row>
    <row r="3" spans="1:17" hidden="1">
      <c r="A3" s="2" t="s">
        <v>5</v>
      </c>
      <c r="B3" s="18">
        <v>400</v>
      </c>
      <c r="C3" s="18"/>
      <c r="D3" s="18"/>
      <c r="E3" s="18"/>
      <c r="F3" s="24">
        <v>400</v>
      </c>
      <c r="G3" s="18"/>
      <c r="H3" s="18"/>
      <c r="I3" s="18"/>
      <c r="J3" s="24"/>
      <c r="K3" s="18"/>
      <c r="L3" s="18"/>
      <c r="M3" s="18"/>
      <c r="N3" s="24"/>
      <c r="Q3" s="18"/>
    </row>
    <row r="4" spans="1:17" hidden="1">
      <c r="A4" s="2" t="s">
        <v>6</v>
      </c>
      <c r="B4" s="18">
        <v>500</v>
      </c>
      <c r="C4" s="18"/>
      <c r="D4" s="18"/>
      <c r="E4" s="18"/>
      <c r="F4" s="24">
        <v>500</v>
      </c>
      <c r="G4" s="18"/>
      <c r="H4" s="18"/>
      <c r="I4" s="18"/>
      <c r="J4" s="24"/>
      <c r="K4" s="18"/>
      <c r="L4" s="18"/>
      <c r="M4" s="18"/>
      <c r="N4" s="24"/>
      <c r="Q4" s="18"/>
    </row>
    <row r="5" spans="1:17" hidden="1">
      <c r="A5" s="2" t="s">
        <v>7</v>
      </c>
      <c r="B5" s="18">
        <v>300</v>
      </c>
      <c r="C5" s="18"/>
      <c r="D5" s="18"/>
      <c r="E5" s="18"/>
      <c r="F5" s="24">
        <v>300</v>
      </c>
      <c r="G5" s="18"/>
      <c r="H5" s="18"/>
      <c r="I5" s="18"/>
      <c r="J5" s="24"/>
      <c r="K5" s="18"/>
      <c r="L5" s="18"/>
      <c r="M5" s="18"/>
      <c r="N5" s="24"/>
      <c r="Q5" s="18"/>
    </row>
    <row r="6" spans="1:17" hidden="1">
      <c r="A6" s="2" t="s">
        <v>8</v>
      </c>
      <c r="B6" s="18">
        <v>400</v>
      </c>
      <c r="C6" s="18"/>
      <c r="D6" s="18"/>
      <c r="E6" s="18"/>
      <c r="F6" s="24">
        <v>400</v>
      </c>
      <c r="G6" s="18"/>
      <c r="H6" s="18"/>
      <c r="I6" s="18"/>
      <c r="J6" s="24"/>
      <c r="K6" s="18"/>
      <c r="L6" s="18"/>
      <c r="M6" s="18"/>
      <c r="N6" s="24"/>
      <c r="Q6" s="18"/>
    </row>
    <row r="7" spans="1:17" hidden="1">
      <c r="A7" s="2" t="s">
        <v>9</v>
      </c>
      <c r="B7" s="18">
        <v>600</v>
      </c>
      <c r="C7" s="18"/>
      <c r="D7" s="18"/>
      <c r="E7" s="18"/>
      <c r="F7" s="24">
        <v>600</v>
      </c>
      <c r="G7" s="18"/>
      <c r="H7" s="18"/>
      <c r="I7" s="18"/>
      <c r="J7" s="24"/>
      <c r="K7" s="18"/>
      <c r="L7" s="18"/>
      <c r="M7" s="18"/>
      <c r="N7" s="24"/>
      <c r="Q7" s="18"/>
    </row>
    <row r="8" spans="1:17" hidden="1">
      <c r="A8" s="2" t="s">
        <v>10</v>
      </c>
      <c r="B8" s="18">
        <v>900</v>
      </c>
      <c r="C8" s="18"/>
      <c r="D8" s="18"/>
      <c r="E8" s="18"/>
      <c r="F8" s="24">
        <v>700</v>
      </c>
      <c r="G8" s="18"/>
      <c r="H8" s="18"/>
      <c r="I8" s="18"/>
      <c r="J8" s="24">
        <v>750</v>
      </c>
      <c r="K8" s="18"/>
      <c r="L8" s="18"/>
      <c r="M8" s="18"/>
      <c r="N8" s="24">
        <v>1200</v>
      </c>
      <c r="Q8" s="18"/>
    </row>
    <row r="9" spans="1:17" hidden="1">
      <c r="A9" s="2" t="s">
        <v>11</v>
      </c>
      <c r="B9" s="18">
        <v>900</v>
      </c>
      <c r="C9" s="18"/>
      <c r="D9" s="18"/>
      <c r="E9" s="18"/>
      <c r="F9" s="24">
        <v>700</v>
      </c>
      <c r="G9" s="18"/>
      <c r="H9" s="18"/>
      <c r="I9" s="18"/>
      <c r="J9" s="24">
        <v>770</v>
      </c>
      <c r="K9" s="18"/>
      <c r="L9" s="18"/>
      <c r="M9" s="18"/>
      <c r="N9" s="24">
        <v>1300</v>
      </c>
      <c r="Q9" s="18"/>
    </row>
    <row r="10" spans="1:17" ht="18" hidden="1" thickBot="1">
      <c r="A10" s="1" t="s">
        <v>12</v>
      </c>
      <c r="B10" s="17">
        <v>900</v>
      </c>
      <c r="C10" s="17"/>
      <c r="D10" s="17"/>
      <c r="E10" s="17"/>
      <c r="F10" s="23">
        <v>700</v>
      </c>
      <c r="G10" s="17"/>
      <c r="H10" s="17"/>
      <c r="I10" s="17"/>
      <c r="J10" s="23"/>
      <c r="K10" s="17"/>
      <c r="L10" s="17"/>
      <c r="M10" s="17"/>
      <c r="N10" s="23"/>
      <c r="Q10" s="17"/>
    </row>
    <row r="11" spans="1:17">
      <c r="A11" s="30" t="s">
        <v>63</v>
      </c>
    </row>
    <row r="12" spans="1:17" ht="18" thickBot="1">
      <c r="A12" s="1" t="s">
        <v>0</v>
      </c>
      <c r="B12" s="17" t="s">
        <v>1</v>
      </c>
      <c r="C12" s="17" t="s">
        <v>56</v>
      </c>
      <c r="D12" s="17" t="s">
        <v>55</v>
      </c>
      <c r="E12" s="17" t="s">
        <v>65</v>
      </c>
      <c r="F12" s="23" t="s">
        <v>2</v>
      </c>
      <c r="G12" s="17" t="s">
        <v>58</v>
      </c>
      <c r="H12" s="17" t="s">
        <v>57</v>
      </c>
      <c r="I12" s="17" t="s">
        <v>65</v>
      </c>
      <c r="J12" s="23" t="s">
        <v>3</v>
      </c>
      <c r="K12" s="17" t="s">
        <v>60</v>
      </c>
      <c r="L12" s="17" t="s">
        <v>59</v>
      </c>
      <c r="M12" s="17" t="s">
        <v>65</v>
      </c>
      <c r="N12" s="23" t="s">
        <v>4</v>
      </c>
      <c r="O12" s="17" t="s">
        <v>62</v>
      </c>
      <c r="P12" s="17" t="s">
        <v>61</v>
      </c>
      <c r="Q12" s="17" t="s">
        <v>65</v>
      </c>
    </row>
    <row r="13" spans="1:17">
      <c r="A13" s="2" t="s">
        <v>5</v>
      </c>
      <c r="B13" s="19">
        <f>B3*365</f>
        <v>146000</v>
      </c>
      <c r="C13" s="19">
        <f>B13*0.9</f>
        <v>131400</v>
      </c>
      <c r="D13" s="19">
        <f>B13+B13*0.1</f>
        <v>160600</v>
      </c>
      <c r="E13" s="31">
        <v>55487296.960000001</v>
      </c>
      <c r="F13" s="33" t="s">
        <v>66</v>
      </c>
      <c r="G13" s="33" t="s">
        <v>66</v>
      </c>
      <c r="H13" s="33" t="s">
        <v>66</v>
      </c>
      <c r="I13" s="33" t="s">
        <v>66</v>
      </c>
      <c r="M13" s="31"/>
      <c r="Q13" s="31"/>
    </row>
    <row r="14" spans="1:17">
      <c r="A14" s="2" t="s">
        <v>6</v>
      </c>
      <c r="B14" s="19">
        <f t="shared" ref="B14" si="0">B4*365</f>
        <v>182500</v>
      </c>
      <c r="C14" s="19">
        <f>B14*0.9</f>
        <v>164250</v>
      </c>
      <c r="D14" s="19">
        <f>B14+B14*0.1</f>
        <v>200750</v>
      </c>
      <c r="E14" s="31">
        <v>86698901.5</v>
      </c>
      <c r="F14" s="33" t="s">
        <v>66</v>
      </c>
      <c r="G14" s="33" t="s">
        <v>66</v>
      </c>
      <c r="H14" s="33" t="s">
        <v>66</v>
      </c>
      <c r="I14" s="33" t="s">
        <v>66</v>
      </c>
    </row>
    <row r="15" spans="1:17">
      <c r="A15" s="2" t="s">
        <v>7</v>
      </c>
      <c r="B15" s="19">
        <f t="shared" ref="B15" si="1">B5*365</f>
        <v>109500</v>
      </c>
      <c r="C15" s="19">
        <f>B15*0.9</f>
        <v>98550</v>
      </c>
      <c r="D15" s="19">
        <f>B15+B15*0.1</f>
        <v>120450</v>
      </c>
      <c r="E15" s="31">
        <v>31211604.539999999</v>
      </c>
      <c r="F15" s="33" t="s">
        <v>66</v>
      </c>
      <c r="G15" s="33" t="s">
        <v>66</v>
      </c>
      <c r="H15" s="33" t="s">
        <v>66</v>
      </c>
      <c r="I15" s="33" t="s">
        <v>66</v>
      </c>
    </row>
    <row r="16" spans="1:17">
      <c r="A16" s="2" t="s">
        <v>8</v>
      </c>
      <c r="B16" s="19">
        <f t="shared" ref="B16" si="2">B6*365</f>
        <v>146000</v>
      </c>
      <c r="C16" s="19">
        <f>B16*0.9</f>
        <v>131400</v>
      </c>
      <c r="D16" s="19">
        <f>B16+B16*0.1</f>
        <v>160600</v>
      </c>
      <c r="E16" s="31">
        <v>55487296.960000001</v>
      </c>
      <c r="F16" s="33" t="s">
        <v>66</v>
      </c>
      <c r="G16" s="33" t="s">
        <v>66</v>
      </c>
      <c r="H16" s="33" t="s">
        <v>66</v>
      </c>
      <c r="I16" s="33" t="s">
        <v>66</v>
      </c>
    </row>
    <row r="17" spans="1:17">
      <c r="A17" s="2" t="s">
        <v>9</v>
      </c>
      <c r="B17" s="19">
        <f t="shared" ref="B17:F17" si="3">B7*365</f>
        <v>219000</v>
      </c>
      <c r="C17" s="19">
        <f>B17*0.9</f>
        <v>197100</v>
      </c>
      <c r="D17" s="19">
        <f>B17+B17*0.1</f>
        <v>240900</v>
      </c>
      <c r="E17" s="31">
        <v>124846418.16</v>
      </c>
      <c r="F17" s="33" t="s">
        <v>66</v>
      </c>
      <c r="G17" s="33" t="s">
        <v>66</v>
      </c>
      <c r="H17" s="33" t="s">
        <v>66</v>
      </c>
      <c r="I17" s="33" t="s">
        <v>66</v>
      </c>
    </row>
    <row r="18" spans="1:17">
      <c r="A18" s="2" t="s">
        <v>10</v>
      </c>
      <c r="B18" s="19">
        <f>B8*365</f>
        <v>328500</v>
      </c>
      <c r="C18" s="19">
        <f>B18*0.9</f>
        <v>295650</v>
      </c>
      <c r="D18" s="19">
        <f>B18+B18*0.1</f>
        <v>361350</v>
      </c>
      <c r="E18" s="31">
        <v>280904440.86000001</v>
      </c>
      <c r="F18" s="25">
        <f t="shared" ref="B18:N18" si="4">F8*365</f>
        <v>255500</v>
      </c>
      <c r="G18" s="19">
        <f>F18*0.9</f>
        <v>229950</v>
      </c>
      <c r="H18" s="19">
        <f>F18+F18*0.1</f>
        <v>281050</v>
      </c>
      <c r="I18" s="31">
        <v>169929846.94</v>
      </c>
      <c r="J18" s="25">
        <f t="shared" si="4"/>
        <v>273750</v>
      </c>
      <c r="K18" s="19">
        <f>J18*0.9</f>
        <v>246375</v>
      </c>
      <c r="L18" s="19">
        <f>J18+J18*0.1</f>
        <v>301125</v>
      </c>
      <c r="M18" s="31">
        <v>195072528.37</v>
      </c>
      <c r="N18" s="25">
        <f t="shared" si="4"/>
        <v>438000</v>
      </c>
      <c r="O18" s="19">
        <f t="shared" ref="O18:O19" si="5">N18*0.9</f>
        <v>394200</v>
      </c>
      <c r="P18" s="19">
        <f>N18+N18*0.1</f>
        <v>481800</v>
      </c>
      <c r="Q18" s="31">
        <v>499385672.63999999</v>
      </c>
    </row>
    <row r="19" spans="1:17">
      <c r="A19" s="2" t="s">
        <v>11</v>
      </c>
      <c r="B19" s="19">
        <f t="shared" ref="B19:N20" si="6">B9*365</f>
        <v>328500</v>
      </c>
      <c r="C19" s="19">
        <f>B19*0.9</f>
        <v>295650</v>
      </c>
      <c r="D19" s="19">
        <f>B19+B19*0.1</f>
        <v>361350</v>
      </c>
      <c r="E19" s="31">
        <v>280904440.86000001</v>
      </c>
      <c r="F19" s="25">
        <f t="shared" si="6"/>
        <v>255500</v>
      </c>
      <c r="G19" s="19">
        <f>F19*0.9</f>
        <v>229950</v>
      </c>
      <c r="H19" s="19">
        <f>F19+F19*0.1</f>
        <v>281050</v>
      </c>
      <c r="I19" s="31">
        <v>169929846.94</v>
      </c>
      <c r="J19" s="25">
        <f t="shared" si="6"/>
        <v>281050</v>
      </c>
      <c r="K19" s="19">
        <f>J19*0.9</f>
        <v>252945</v>
      </c>
      <c r="L19" s="19">
        <f>J19+J19*0.1</f>
        <v>309155</v>
      </c>
      <c r="M19" s="31">
        <v>205615114.80000001</v>
      </c>
      <c r="N19" s="25">
        <f t="shared" si="6"/>
        <v>474500</v>
      </c>
      <c r="O19" s="19">
        <f t="shared" si="5"/>
        <v>427050</v>
      </c>
      <c r="P19" s="19">
        <f>N19+N19*0.1</f>
        <v>521950</v>
      </c>
      <c r="Q19" s="31">
        <v>586084574.13999999</v>
      </c>
    </row>
    <row r="20" spans="1:17" ht="18" thickBot="1">
      <c r="A20" s="1" t="s">
        <v>12</v>
      </c>
      <c r="B20" s="19">
        <f t="shared" si="6"/>
        <v>328500</v>
      </c>
      <c r="C20" s="19">
        <f>B20*0.9</f>
        <v>295650</v>
      </c>
      <c r="D20" s="19">
        <f>B20+B20*0.1</f>
        <v>361350</v>
      </c>
      <c r="E20" s="31">
        <v>280904440.86000001</v>
      </c>
      <c r="F20" s="25">
        <f t="shared" si="6"/>
        <v>255500</v>
      </c>
      <c r="G20" s="19">
        <f>F20*0.9</f>
        <v>229950</v>
      </c>
      <c r="H20" s="19">
        <f>F20+F20*0.1</f>
        <v>281050</v>
      </c>
      <c r="I20" s="31">
        <v>169929846.94</v>
      </c>
    </row>
    <row r="23" spans="1:17">
      <c r="B23" s="19" t="s">
        <v>13</v>
      </c>
    </row>
    <row r="25" spans="1:17" ht="18" thickBot="1">
      <c r="A25" s="1" t="s">
        <v>0</v>
      </c>
      <c r="B25" s="17" t="s">
        <v>1</v>
      </c>
      <c r="C25" s="17"/>
      <c r="D25" s="17"/>
      <c r="E25" s="17"/>
      <c r="F25" s="23" t="s">
        <v>2</v>
      </c>
      <c r="G25" s="17"/>
      <c r="H25" s="17"/>
      <c r="I25" s="17"/>
      <c r="J25" s="23" t="s">
        <v>3</v>
      </c>
      <c r="K25" s="17"/>
      <c r="L25" s="17"/>
      <c r="M25" s="17"/>
      <c r="N25" s="23" t="s">
        <v>4</v>
      </c>
      <c r="Q25" s="17"/>
    </row>
    <row r="26" spans="1:17">
      <c r="A26" s="2" t="s">
        <v>5</v>
      </c>
      <c r="B26" s="18">
        <v>0.27</v>
      </c>
      <c r="C26" s="18"/>
      <c r="D26" s="18"/>
      <c r="E26" s="18"/>
      <c r="F26" s="24">
        <v>0.27</v>
      </c>
      <c r="G26" s="18"/>
      <c r="H26" s="18"/>
      <c r="I26" s="18"/>
      <c r="J26" s="24"/>
      <c r="K26" s="18"/>
      <c r="L26" s="18"/>
      <c r="M26" s="18"/>
      <c r="N26" s="24"/>
      <c r="Q26" s="18"/>
    </row>
    <row r="27" spans="1:17">
      <c r="A27" s="2" t="s">
        <v>6</v>
      </c>
      <c r="B27" s="18">
        <v>11</v>
      </c>
      <c r="C27" s="18"/>
      <c r="D27" s="18"/>
      <c r="E27" s="18"/>
      <c r="F27" s="24">
        <v>11</v>
      </c>
      <c r="G27" s="18"/>
      <c r="H27" s="18"/>
      <c r="I27" s="18"/>
      <c r="J27" s="24"/>
      <c r="K27" s="18"/>
      <c r="L27" s="18"/>
      <c r="M27" s="18"/>
      <c r="N27" s="24"/>
      <c r="Q27" s="18"/>
    </row>
    <row r="28" spans="1:17">
      <c r="A28" s="2" t="s">
        <v>7</v>
      </c>
      <c r="B28" s="18">
        <v>7</v>
      </c>
      <c r="C28" s="18"/>
      <c r="D28" s="18"/>
      <c r="E28" s="18"/>
      <c r="F28" s="24">
        <v>7</v>
      </c>
      <c r="G28" s="18"/>
      <c r="H28" s="18"/>
      <c r="I28" s="18"/>
      <c r="J28" s="24"/>
      <c r="K28" s="18"/>
      <c r="L28" s="18"/>
      <c r="M28" s="18"/>
      <c r="N28" s="24"/>
      <c r="Q28" s="18"/>
    </row>
    <row r="29" spans="1:17">
      <c r="A29" s="2" t="s">
        <v>8</v>
      </c>
      <c r="B29" s="18">
        <v>10</v>
      </c>
      <c r="C29" s="18"/>
      <c r="D29" s="18"/>
      <c r="E29" s="18"/>
      <c r="F29" s="24">
        <v>10</v>
      </c>
      <c r="G29" s="18"/>
      <c r="H29" s="18"/>
      <c r="I29" s="18"/>
      <c r="J29" s="24"/>
      <c r="K29" s="18"/>
      <c r="L29" s="18"/>
      <c r="M29" s="18"/>
      <c r="N29" s="24"/>
      <c r="Q29" s="18"/>
    </row>
    <row r="30" spans="1:17">
      <c r="A30" s="2" t="s">
        <v>9</v>
      </c>
      <c r="B30" s="18">
        <v>11</v>
      </c>
      <c r="C30" s="18"/>
      <c r="D30" s="18"/>
      <c r="E30" s="18"/>
      <c r="F30" s="24">
        <v>11</v>
      </c>
      <c r="G30" s="18"/>
      <c r="H30" s="18"/>
      <c r="I30" s="18"/>
      <c r="J30" s="24"/>
      <c r="K30" s="18"/>
      <c r="L30" s="18"/>
      <c r="M30" s="18"/>
      <c r="N30" s="24"/>
      <c r="Q30" s="18"/>
    </row>
    <row r="31" spans="1:17">
      <c r="A31" s="2" t="s">
        <v>10</v>
      </c>
      <c r="B31" s="18">
        <v>8</v>
      </c>
      <c r="C31" s="18"/>
      <c r="D31" s="18"/>
      <c r="E31" s="18"/>
      <c r="F31" s="24">
        <v>8</v>
      </c>
      <c r="G31" s="18"/>
      <c r="H31" s="18"/>
      <c r="I31" s="18"/>
      <c r="J31" s="24">
        <v>27</v>
      </c>
      <c r="K31" s="18"/>
      <c r="L31" s="18"/>
      <c r="M31" s="18"/>
      <c r="N31" s="24">
        <v>10</v>
      </c>
      <c r="Q31" s="18"/>
    </row>
    <row r="32" spans="1:17">
      <c r="A32" s="2" t="s">
        <v>11</v>
      </c>
      <c r="B32" s="18">
        <v>18</v>
      </c>
      <c r="C32" s="18"/>
      <c r="D32" s="18"/>
      <c r="E32" s="18"/>
      <c r="F32" s="24">
        <v>18</v>
      </c>
      <c r="G32" s="18"/>
      <c r="H32" s="18"/>
      <c r="I32" s="18"/>
      <c r="J32" s="24">
        <v>27</v>
      </c>
      <c r="K32" s="18"/>
      <c r="L32" s="18"/>
      <c r="M32" s="18"/>
      <c r="N32" s="24">
        <v>9</v>
      </c>
      <c r="Q32" s="18"/>
    </row>
    <row r="33" spans="1:19" ht="18" thickBot="1">
      <c r="A33" s="1" t="s">
        <v>12</v>
      </c>
      <c r="B33" s="17">
        <v>8</v>
      </c>
      <c r="C33" s="17"/>
      <c r="D33" s="17"/>
      <c r="E33" s="17"/>
      <c r="F33" s="23">
        <v>8</v>
      </c>
      <c r="G33" s="17"/>
      <c r="H33" s="17"/>
      <c r="I33" s="17"/>
      <c r="J33" s="23"/>
      <c r="K33" s="17"/>
      <c r="L33" s="17"/>
      <c r="M33" s="17"/>
      <c r="N33" s="23"/>
      <c r="Q33" s="17"/>
    </row>
    <row r="34" spans="1:19">
      <c r="B34" s="19" t="s">
        <v>14</v>
      </c>
    </row>
    <row r="35" spans="1:19" ht="18" thickBot="1">
      <c r="A35" s="1" t="s">
        <v>0</v>
      </c>
      <c r="B35" s="17" t="s">
        <v>1</v>
      </c>
      <c r="C35" s="17"/>
      <c r="D35" s="17"/>
      <c r="E35" s="17"/>
      <c r="F35" s="23" t="s">
        <v>2</v>
      </c>
      <c r="G35" s="17"/>
      <c r="H35" s="17"/>
      <c r="I35" s="17"/>
      <c r="J35" s="23" t="s">
        <v>3</v>
      </c>
      <c r="K35" s="17"/>
      <c r="L35" s="17"/>
      <c r="M35" s="17"/>
      <c r="N35" s="23" t="s">
        <v>4</v>
      </c>
      <c r="Q35" s="17"/>
    </row>
    <row r="36" spans="1:19">
      <c r="A36" s="2" t="s">
        <v>5</v>
      </c>
      <c r="B36" s="19">
        <f>B26*365</f>
        <v>98.550000000000011</v>
      </c>
      <c r="F36" s="25">
        <f t="shared" ref="F36:F43" si="7">F26*365</f>
        <v>98.550000000000011</v>
      </c>
      <c r="J36" s="25">
        <f t="shared" ref="J36:N36" si="8">J26*365</f>
        <v>0</v>
      </c>
      <c r="N36" s="25">
        <f t="shared" si="8"/>
        <v>0</v>
      </c>
    </row>
    <row r="37" spans="1:19">
      <c r="A37" s="2" t="s">
        <v>6</v>
      </c>
      <c r="B37" s="19">
        <f>B27*365</f>
        <v>4015</v>
      </c>
      <c r="F37" s="25">
        <f t="shared" si="7"/>
        <v>4015</v>
      </c>
      <c r="J37" s="25">
        <f t="shared" ref="J37:N37" si="9">J27*365</f>
        <v>0</v>
      </c>
      <c r="N37" s="25">
        <f t="shared" si="9"/>
        <v>0</v>
      </c>
    </row>
    <row r="38" spans="1:19">
      <c r="A38" s="2" t="s">
        <v>7</v>
      </c>
      <c r="B38" s="19">
        <f t="shared" ref="B38:B43" si="10">B28*365</f>
        <v>2555</v>
      </c>
      <c r="F38" s="25">
        <f t="shared" si="7"/>
        <v>2555</v>
      </c>
      <c r="J38" s="25">
        <f t="shared" ref="J38:N38" si="11">J28*365</f>
        <v>0</v>
      </c>
      <c r="N38" s="25">
        <f t="shared" si="11"/>
        <v>0</v>
      </c>
    </row>
    <row r="39" spans="1:19">
      <c r="A39" s="2" t="s">
        <v>8</v>
      </c>
      <c r="B39" s="19">
        <f t="shared" si="10"/>
        <v>3650</v>
      </c>
      <c r="F39" s="25">
        <f t="shared" si="7"/>
        <v>3650</v>
      </c>
      <c r="J39" s="25">
        <f t="shared" ref="J39:N39" si="12">J29*365</f>
        <v>0</v>
      </c>
      <c r="N39" s="25">
        <f t="shared" si="12"/>
        <v>0</v>
      </c>
      <c r="S39" s="4"/>
    </row>
    <row r="40" spans="1:19">
      <c r="A40" s="2" t="s">
        <v>9</v>
      </c>
      <c r="B40" s="19">
        <f t="shared" si="10"/>
        <v>4015</v>
      </c>
      <c r="F40" s="25">
        <f t="shared" si="7"/>
        <v>4015</v>
      </c>
      <c r="J40" s="25">
        <f t="shared" ref="J40:N40" si="13">J30*365</f>
        <v>0</v>
      </c>
      <c r="N40" s="25">
        <f t="shared" si="13"/>
        <v>0</v>
      </c>
    </row>
    <row r="41" spans="1:19">
      <c r="A41" s="2" t="s">
        <v>10</v>
      </c>
      <c r="B41" s="19">
        <f t="shared" si="10"/>
        <v>2920</v>
      </c>
      <c r="F41" s="25">
        <f t="shared" si="7"/>
        <v>2920</v>
      </c>
      <c r="J41" s="25">
        <f t="shared" ref="J41:N41" si="14">J31*365</f>
        <v>9855</v>
      </c>
      <c r="N41" s="25">
        <f t="shared" si="14"/>
        <v>3650</v>
      </c>
    </row>
    <row r="42" spans="1:19">
      <c r="A42" s="2" t="s">
        <v>11</v>
      </c>
      <c r="B42" s="19">
        <f t="shared" si="10"/>
        <v>6570</v>
      </c>
      <c r="F42" s="25">
        <f t="shared" si="7"/>
        <v>6570</v>
      </c>
      <c r="J42" s="25">
        <f t="shared" ref="J42:N42" si="15">J32*365</f>
        <v>9855</v>
      </c>
      <c r="N42" s="25">
        <f t="shared" si="15"/>
        <v>3285</v>
      </c>
    </row>
    <row r="43" spans="1:19" ht="18" thickBot="1">
      <c r="A43" s="1" t="s">
        <v>12</v>
      </c>
      <c r="B43" s="19">
        <f t="shared" si="10"/>
        <v>2920</v>
      </c>
      <c r="F43" s="25">
        <f t="shared" si="7"/>
        <v>2920</v>
      </c>
      <c r="J43" s="25">
        <f t="shared" ref="J43:N43" si="16">J33*365</f>
        <v>0</v>
      </c>
      <c r="N43" s="25">
        <f t="shared" si="16"/>
        <v>0</v>
      </c>
    </row>
    <row r="45" spans="1:19">
      <c r="B45" s="19" t="s">
        <v>53</v>
      </c>
    </row>
    <row r="47" spans="1:19" ht="18" thickBot="1">
      <c r="A47" s="1" t="s">
        <v>0</v>
      </c>
      <c r="B47" s="17" t="s">
        <v>1</v>
      </c>
      <c r="C47" s="17"/>
      <c r="D47" s="17"/>
      <c r="E47" s="17"/>
      <c r="F47" s="23" t="s">
        <v>2</v>
      </c>
      <c r="G47" s="17"/>
      <c r="H47" s="17"/>
      <c r="I47" s="17"/>
      <c r="J47" s="23" t="s">
        <v>3</v>
      </c>
      <c r="K47" s="17"/>
      <c r="L47" s="17"/>
      <c r="M47" s="17"/>
      <c r="N47" s="23" t="s">
        <v>4</v>
      </c>
      <c r="Q47" s="17"/>
    </row>
    <row r="48" spans="1:19">
      <c r="A48" s="2" t="s">
        <v>5</v>
      </c>
      <c r="B48" s="18">
        <v>570</v>
      </c>
      <c r="C48" s="18"/>
      <c r="D48" s="18"/>
      <c r="E48" s="18"/>
      <c r="F48" s="24">
        <v>520</v>
      </c>
      <c r="G48" s="18"/>
      <c r="H48" s="18"/>
      <c r="I48" s="18"/>
      <c r="J48" s="24"/>
      <c r="K48" s="18"/>
      <c r="L48" s="18"/>
      <c r="M48" s="18"/>
      <c r="N48" s="24"/>
      <c r="Q48" s="18"/>
    </row>
    <row r="49" spans="1:19">
      <c r="A49" s="2" t="s">
        <v>6</v>
      </c>
      <c r="B49" s="18">
        <v>743</v>
      </c>
      <c r="C49" s="18"/>
      <c r="D49" s="18"/>
      <c r="E49" s="18"/>
      <c r="F49" s="24">
        <v>676</v>
      </c>
      <c r="G49" s="18"/>
      <c r="H49" s="18"/>
      <c r="I49" s="18"/>
      <c r="J49" s="24"/>
      <c r="K49" s="18"/>
      <c r="L49" s="18"/>
      <c r="M49" s="18"/>
      <c r="N49" s="24"/>
      <c r="Q49" s="18"/>
    </row>
    <row r="50" spans="1:19">
      <c r="A50" s="2" t="s">
        <v>7</v>
      </c>
      <c r="B50" s="20">
        <v>1046</v>
      </c>
      <c r="C50" s="20"/>
      <c r="D50" s="20"/>
      <c r="E50" s="20"/>
      <c r="F50" s="24">
        <v>992</v>
      </c>
      <c r="G50" s="18"/>
      <c r="H50" s="18"/>
      <c r="I50" s="20"/>
      <c r="J50" s="24"/>
      <c r="K50" s="18"/>
      <c r="L50" s="18"/>
      <c r="M50" s="20"/>
      <c r="N50" s="24"/>
      <c r="Q50" s="20"/>
    </row>
    <row r="51" spans="1:19">
      <c r="A51" s="2" t="s">
        <v>8</v>
      </c>
      <c r="B51" s="20">
        <v>1742</v>
      </c>
      <c r="C51" s="20"/>
      <c r="D51" s="20"/>
      <c r="E51" s="20"/>
      <c r="F51" s="26">
        <v>1642</v>
      </c>
      <c r="G51" s="20"/>
      <c r="H51" s="20"/>
      <c r="I51" s="20"/>
      <c r="J51" s="24"/>
      <c r="K51" s="18"/>
      <c r="L51" s="18"/>
      <c r="M51" s="20"/>
      <c r="N51" s="24"/>
      <c r="Q51" s="20"/>
    </row>
    <row r="52" spans="1:19">
      <c r="A52" s="2" t="s">
        <v>9</v>
      </c>
      <c r="B52" s="20">
        <v>2279</v>
      </c>
      <c r="C52" s="20"/>
      <c r="D52" s="20"/>
      <c r="E52" s="20"/>
      <c r="F52" s="26">
        <v>2071</v>
      </c>
      <c r="G52" s="20"/>
      <c r="H52" s="20"/>
      <c r="I52" s="20"/>
      <c r="J52" s="24"/>
      <c r="K52" s="18"/>
      <c r="L52" s="18"/>
      <c r="M52" s="20"/>
      <c r="N52" s="24"/>
      <c r="Q52" s="20"/>
    </row>
    <row r="53" spans="1:19">
      <c r="A53" s="2" t="s">
        <v>10</v>
      </c>
      <c r="B53" s="20">
        <v>3152</v>
      </c>
      <c r="C53" s="20"/>
      <c r="D53" s="20"/>
      <c r="E53" s="20"/>
      <c r="F53" s="26">
        <v>2368</v>
      </c>
      <c r="G53" s="20"/>
      <c r="H53" s="20"/>
      <c r="I53" s="20"/>
      <c r="J53" s="26">
        <f>AVERAGE(2368,2708,2820)</f>
        <v>2632</v>
      </c>
      <c r="K53" s="20"/>
      <c r="L53" s="20"/>
      <c r="M53" s="20"/>
      <c r="N53" s="25">
        <f>AVERAGE(2698, 2768)</f>
        <v>2733</v>
      </c>
      <c r="Q53" s="20"/>
      <c r="S53" s="4"/>
    </row>
    <row r="54" spans="1:19">
      <c r="A54" s="2" t="s">
        <v>11</v>
      </c>
      <c r="B54" s="20">
        <v>3067</v>
      </c>
      <c r="C54" s="20"/>
      <c r="D54" s="20"/>
      <c r="E54" s="20"/>
      <c r="F54" s="26">
        <v>2403</v>
      </c>
      <c r="G54" s="20"/>
      <c r="H54" s="20"/>
      <c r="I54" s="20"/>
      <c r="J54" s="26">
        <f>AVERAGE(2403, 2743, 2855)</f>
        <v>2667</v>
      </c>
      <c r="K54" s="20"/>
      <c r="L54" s="20"/>
      <c r="M54" s="20"/>
      <c r="N54" s="25">
        <f>AVERAGE(2733, 2803)</f>
        <v>2768</v>
      </c>
      <c r="Q54" s="20"/>
    </row>
    <row r="55" spans="1:19" ht="18" thickBot="1">
      <c r="A55" s="1" t="s">
        <v>12</v>
      </c>
      <c r="B55" s="20">
        <v>3067</v>
      </c>
      <c r="C55" s="20"/>
      <c r="D55" s="20"/>
      <c r="E55" s="20"/>
      <c r="F55" s="26">
        <v>2403</v>
      </c>
      <c r="G55" s="20"/>
      <c r="H55" s="20"/>
      <c r="I55" s="20"/>
      <c r="J55" s="23"/>
      <c r="K55" s="17"/>
      <c r="L55" s="17"/>
      <c r="M55" s="20"/>
      <c r="N55" s="23"/>
      <c r="Q55" s="20"/>
    </row>
    <row r="56" spans="1:19">
      <c r="A56" s="5"/>
      <c r="B56" s="21"/>
      <c r="C56" s="21"/>
      <c r="D56" s="21"/>
      <c r="E56" s="21"/>
      <c r="F56" s="24"/>
      <c r="G56" s="21"/>
      <c r="H56" s="21"/>
      <c r="I56" s="21"/>
      <c r="J56" s="24"/>
      <c r="K56" s="21"/>
      <c r="L56" s="21"/>
      <c r="M56" s="21"/>
      <c r="N56" s="24"/>
      <c r="Q56" s="21"/>
    </row>
    <row r="57" spans="1:19">
      <c r="B57" s="19" t="s">
        <v>54</v>
      </c>
    </row>
    <row r="58" spans="1:19" ht="27" thickBot="1">
      <c r="A58" s="1" t="s">
        <v>0</v>
      </c>
      <c r="B58" s="17" t="s">
        <v>1</v>
      </c>
      <c r="C58" s="17"/>
      <c r="D58" s="17"/>
      <c r="E58" s="17"/>
      <c r="F58" s="23" t="s">
        <v>2</v>
      </c>
      <c r="G58" s="17"/>
      <c r="H58" s="17"/>
      <c r="I58" s="17"/>
      <c r="J58" s="23" t="s">
        <v>3</v>
      </c>
      <c r="K58" s="17"/>
      <c r="L58" s="17"/>
      <c r="M58" s="17"/>
      <c r="N58" s="23" t="s">
        <v>4</v>
      </c>
      <c r="P58" s="8" t="s">
        <v>15</v>
      </c>
      <c r="Q58" s="17"/>
    </row>
    <row r="59" spans="1:19">
      <c r="A59" s="2" t="s">
        <v>5</v>
      </c>
      <c r="B59" s="19">
        <f>B48*365</f>
        <v>208050</v>
      </c>
      <c r="F59" s="25">
        <f t="shared" ref="F59:N59" si="17">F48*365</f>
        <v>189800</v>
      </c>
      <c r="J59" s="25">
        <f t="shared" si="17"/>
        <v>0</v>
      </c>
      <c r="N59" s="25">
        <f t="shared" si="17"/>
        <v>0</v>
      </c>
      <c r="P59" s="7">
        <f>AVERAGE(B59:F59)</f>
        <v>198925</v>
      </c>
    </row>
    <row r="60" spans="1:19">
      <c r="A60" s="2" t="s">
        <v>6</v>
      </c>
      <c r="B60" s="19">
        <f t="shared" ref="B60:N60" si="18">B49*365</f>
        <v>271195</v>
      </c>
      <c r="F60" s="25">
        <f t="shared" si="18"/>
        <v>246740</v>
      </c>
      <c r="J60" s="25">
        <f t="shared" si="18"/>
        <v>0</v>
      </c>
      <c r="N60" s="25">
        <f t="shared" si="18"/>
        <v>0</v>
      </c>
      <c r="P60" s="7">
        <f>AVERAGE(B60:F60)</f>
        <v>258967.5</v>
      </c>
    </row>
    <row r="61" spans="1:19">
      <c r="A61" s="2" t="s">
        <v>7</v>
      </c>
      <c r="B61" s="19">
        <f t="shared" ref="B61:N61" si="19">B50*365</f>
        <v>381790</v>
      </c>
      <c r="F61" s="25">
        <f t="shared" si="19"/>
        <v>362080</v>
      </c>
      <c r="J61" s="25">
        <f t="shared" si="19"/>
        <v>0</v>
      </c>
      <c r="N61" s="25">
        <f t="shared" si="19"/>
        <v>0</v>
      </c>
      <c r="P61" s="7">
        <f>AVERAGE(B61:F61)</f>
        <v>371935</v>
      </c>
    </row>
    <row r="62" spans="1:19">
      <c r="A62" s="2" t="s">
        <v>8</v>
      </c>
      <c r="B62" s="19">
        <f t="shared" ref="B62:N62" si="20">B51*365</f>
        <v>635830</v>
      </c>
      <c r="F62" s="25">
        <f t="shared" si="20"/>
        <v>599330</v>
      </c>
      <c r="J62" s="25">
        <f t="shared" si="20"/>
        <v>0</v>
      </c>
      <c r="N62" s="25">
        <f t="shared" si="20"/>
        <v>0</v>
      </c>
      <c r="P62" s="7">
        <f>AVERAGE(B62:F62)</f>
        <v>617580</v>
      </c>
    </row>
    <row r="63" spans="1:19">
      <c r="A63" s="2" t="s">
        <v>9</v>
      </c>
      <c r="B63" s="19">
        <f t="shared" ref="B63:N63" si="21">B52*365</f>
        <v>831835</v>
      </c>
      <c r="F63" s="25">
        <f t="shared" si="21"/>
        <v>755915</v>
      </c>
      <c r="J63" s="25">
        <f t="shared" si="21"/>
        <v>0</v>
      </c>
      <c r="N63" s="25">
        <f t="shared" si="21"/>
        <v>0</v>
      </c>
      <c r="P63" s="7">
        <f>AVERAGE(B63:F63)</f>
        <v>793875</v>
      </c>
    </row>
    <row r="64" spans="1:19">
      <c r="A64" s="2" t="s">
        <v>10</v>
      </c>
      <c r="B64" s="19">
        <f t="shared" ref="B64:J64" si="22">B53*365</f>
        <v>1150480</v>
      </c>
      <c r="F64" s="25">
        <f t="shared" si="22"/>
        <v>864320</v>
      </c>
      <c r="J64" s="25">
        <f t="shared" si="22"/>
        <v>960680</v>
      </c>
      <c r="N64" s="25">
        <f>J54*365</f>
        <v>973455</v>
      </c>
    </row>
    <row r="65" spans="1:17">
      <c r="A65" s="2" t="s">
        <v>11</v>
      </c>
      <c r="B65" s="19">
        <f t="shared" ref="B65:F65" si="23">B54*365</f>
        <v>1119455</v>
      </c>
      <c r="F65" s="25">
        <f t="shared" si="23"/>
        <v>877095</v>
      </c>
      <c r="J65" s="25">
        <f>J54*365</f>
        <v>973455</v>
      </c>
      <c r="N65" s="25">
        <f>N54*365</f>
        <v>1010320</v>
      </c>
    </row>
    <row r="66" spans="1:17" ht="18" thickBot="1">
      <c r="A66" s="1" t="s">
        <v>12</v>
      </c>
      <c r="B66" s="19">
        <f t="shared" ref="B66:N66" si="24">B55*365</f>
        <v>1119455</v>
      </c>
      <c r="F66" s="25">
        <f t="shared" si="24"/>
        <v>877095</v>
      </c>
      <c r="J66" s="25">
        <f t="shared" si="24"/>
        <v>0</v>
      </c>
      <c r="N66" s="25">
        <f t="shared" si="24"/>
        <v>0</v>
      </c>
    </row>
    <row r="68" spans="1:17">
      <c r="A68" s="9"/>
      <c r="B68" s="19" t="s">
        <v>52</v>
      </c>
      <c r="F68" s="27"/>
      <c r="G68" s="22"/>
      <c r="H68" s="22"/>
      <c r="J68" s="27"/>
      <c r="K68" s="22"/>
      <c r="L68" s="22"/>
      <c r="N68" s="27"/>
    </row>
    <row r="69" spans="1:17" ht="18" thickBot="1">
      <c r="A69" s="1" t="s">
        <v>0</v>
      </c>
      <c r="B69" s="17" t="s">
        <v>1</v>
      </c>
      <c r="C69" s="17"/>
      <c r="D69" s="17"/>
      <c r="E69" s="17"/>
      <c r="F69" s="23" t="s">
        <v>2</v>
      </c>
      <c r="G69" s="17"/>
      <c r="H69" s="17"/>
      <c r="I69" s="17"/>
      <c r="J69" s="23" t="s">
        <v>3</v>
      </c>
      <c r="K69" s="17"/>
      <c r="L69" s="17"/>
      <c r="M69" s="17"/>
      <c r="N69" s="23" t="s">
        <v>4</v>
      </c>
      <c r="Q69" s="17"/>
    </row>
    <row r="70" spans="1:17">
      <c r="A70" s="2" t="s">
        <v>5</v>
      </c>
      <c r="B70" s="18">
        <v>2</v>
      </c>
      <c r="C70" s="18"/>
      <c r="D70" s="18"/>
      <c r="E70" s="18"/>
      <c r="F70" s="24">
        <v>2</v>
      </c>
      <c r="G70" s="18"/>
      <c r="H70" s="18"/>
      <c r="I70" s="18"/>
      <c r="J70" s="24"/>
      <c r="K70" s="18"/>
      <c r="L70" s="18"/>
      <c r="M70" s="18"/>
      <c r="N70" s="24"/>
      <c r="Q70" s="18"/>
    </row>
    <row r="71" spans="1:17">
      <c r="A71" s="2" t="s">
        <v>6</v>
      </c>
      <c r="B71" s="18">
        <v>3</v>
      </c>
      <c r="C71" s="18"/>
      <c r="D71" s="18"/>
      <c r="E71" s="18"/>
      <c r="F71" s="24">
        <v>3</v>
      </c>
      <c r="G71" s="18"/>
      <c r="H71" s="18"/>
      <c r="I71" s="18"/>
      <c r="J71" s="24"/>
      <c r="K71" s="18"/>
      <c r="L71" s="18"/>
      <c r="M71" s="18"/>
      <c r="N71" s="24"/>
      <c r="Q71" s="18"/>
    </row>
    <row r="72" spans="1:17">
      <c r="A72" s="2" t="s">
        <v>7</v>
      </c>
      <c r="B72" s="20">
        <v>3</v>
      </c>
      <c r="C72" s="20"/>
      <c r="D72" s="20"/>
      <c r="E72" s="20"/>
      <c r="F72" s="24">
        <v>3</v>
      </c>
      <c r="G72" s="18"/>
      <c r="H72" s="18"/>
      <c r="I72" s="20"/>
      <c r="J72" s="24"/>
      <c r="K72" s="18"/>
      <c r="L72" s="18"/>
      <c r="M72" s="20"/>
      <c r="N72" s="24"/>
      <c r="Q72" s="20"/>
    </row>
    <row r="73" spans="1:17">
      <c r="A73" s="2" t="s">
        <v>8</v>
      </c>
      <c r="B73" s="20">
        <v>5</v>
      </c>
      <c r="C73" s="20"/>
      <c r="D73" s="20"/>
      <c r="E73" s="20"/>
      <c r="F73" s="26">
        <v>5</v>
      </c>
      <c r="G73" s="20"/>
      <c r="H73" s="20"/>
      <c r="I73" s="20"/>
      <c r="J73" s="24"/>
      <c r="K73" s="18"/>
      <c r="L73" s="18"/>
      <c r="M73" s="20"/>
      <c r="N73" s="24"/>
      <c r="Q73" s="20"/>
    </row>
    <row r="74" spans="1:17">
      <c r="A74" s="2" t="s">
        <v>9</v>
      </c>
      <c r="B74" s="20">
        <v>8</v>
      </c>
      <c r="C74" s="20"/>
      <c r="D74" s="20"/>
      <c r="E74" s="20"/>
      <c r="F74" s="26">
        <v>8</v>
      </c>
      <c r="G74" s="20"/>
      <c r="H74" s="20"/>
      <c r="I74" s="20"/>
      <c r="J74" s="24"/>
      <c r="K74" s="18"/>
      <c r="L74" s="18"/>
      <c r="M74" s="20"/>
      <c r="N74" s="24"/>
      <c r="Q74" s="20"/>
    </row>
    <row r="75" spans="1:17">
      <c r="A75" s="2" t="s">
        <v>10</v>
      </c>
      <c r="B75" s="20">
        <v>11</v>
      </c>
      <c r="C75" s="20"/>
      <c r="D75" s="20"/>
      <c r="E75" s="20"/>
      <c r="F75" s="26">
        <v>9</v>
      </c>
      <c r="G75" s="20"/>
      <c r="H75" s="20"/>
      <c r="I75" s="20"/>
      <c r="J75" s="26">
        <v>12</v>
      </c>
      <c r="K75" s="20"/>
      <c r="L75" s="20"/>
      <c r="M75" s="20"/>
      <c r="N75" s="25">
        <v>13</v>
      </c>
      <c r="Q75" s="20"/>
    </row>
    <row r="76" spans="1:17">
      <c r="A76" s="2" t="s">
        <v>11</v>
      </c>
      <c r="B76" s="20">
        <v>11</v>
      </c>
      <c r="C76" s="20"/>
      <c r="D76" s="20"/>
      <c r="E76" s="20"/>
      <c r="F76" s="26">
        <v>8</v>
      </c>
      <c r="G76" s="20"/>
      <c r="H76" s="20"/>
      <c r="I76" s="20"/>
      <c r="J76" s="26">
        <v>11</v>
      </c>
      <c r="K76" s="20"/>
      <c r="L76" s="20"/>
      <c r="M76" s="20"/>
      <c r="N76" s="25">
        <v>12</v>
      </c>
      <c r="Q76" s="20"/>
    </row>
    <row r="77" spans="1:17" ht="18" thickBot="1">
      <c r="A77" s="1" t="s">
        <v>12</v>
      </c>
      <c r="B77" s="20">
        <v>11</v>
      </c>
      <c r="C77" s="20"/>
      <c r="D77" s="20"/>
      <c r="E77" s="20"/>
      <c r="F77" s="26">
        <v>8</v>
      </c>
      <c r="G77" s="20"/>
      <c r="H77" s="20"/>
      <c r="I77" s="20"/>
      <c r="J77" s="23"/>
      <c r="K77" s="17"/>
      <c r="L77" s="17"/>
      <c r="M77" s="20"/>
      <c r="N77" s="23"/>
      <c r="Q77" s="20"/>
    </row>
    <row r="78" spans="1:17">
      <c r="A78" s="5"/>
      <c r="B78" s="21"/>
      <c r="C78" s="21"/>
      <c r="D78" s="21"/>
      <c r="E78" s="21"/>
      <c r="F78" s="24"/>
      <c r="G78" s="21"/>
      <c r="H78" s="21"/>
      <c r="I78" s="21"/>
      <c r="J78" s="24"/>
      <c r="K78" s="21"/>
      <c r="L78" s="21"/>
      <c r="M78" s="21"/>
      <c r="N78" s="24"/>
      <c r="Q78" s="21"/>
    </row>
    <row r="79" spans="1:17">
      <c r="B79" s="19" t="s">
        <v>51</v>
      </c>
    </row>
    <row r="80" spans="1:17" ht="18" thickBot="1">
      <c r="A80" s="1" t="s">
        <v>0</v>
      </c>
      <c r="B80" s="17" t="s">
        <v>1</v>
      </c>
      <c r="C80" s="17"/>
      <c r="D80" s="17"/>
      <c r="E80" s="17"/>
      <c r="F80" s="23" t="s">
        <v>2</v>
      </c>
      <c r="G80" s="17"/>
      <c r="H80" s="17"/>
      <c r="I80" s="17"/>
      <c r="J80" s="23" t="s">
        <v>3</v>
      </c>
      <c r="K80" s="17"/>
      <c r="L80" s="17"/>
      <c r="M80" s="17"/>
      <c r="N80" s="23" t="s">
        <v>4</v>
      </c>
      <c r="Q80" s="17"/>
    </row>
    <row r="81" spans="1:14">
      <c r="A81" s="2" t="s">
        <v>5</v>
      </c>
      <c r="B81" s="19">
        <f>B70*365</f>
        <v>730</v>
      </c>
      <c r="F81" s="25">
        <f>F70*365</f>
        <v>730</v>
      </c>
      <c r="J81" s="25">
        <f t="shared" ref="J81:N82" si="25">J70*365</f>
        <v>0</v>
      </c>
      <c r="N81" s="25">
        <f t="shared" si="25"/>
        <v>0</v>
      </c>
    </row>
    <row r="82" spans="1:14">
      <c r="A82" s="2" t="s">
        <v>6</v>
      </c>
      <c r="B82" s="19">
        <f>B71*365</f>
        <v>1095</v>
      </c>
      <c r="F82" s="25">
        <f>F71*365</f>
        <v>1095</v>
      </c>
      <c r="J82" s="25">
        <f t="shared" si="25"/>
        <v>0</v>
      </c>
      <c r="N82" s="25">
        <f t="shared" si="25"/>
        <v>0</v>
      </c>
    </row>
    <row r="83" spans="1:14">
      <c r="A83" s="2" t="s">
        <v>7</v>
      </c>
      <c r="B83" s="19">
        <f t="shared" ref="B83:N88" si="26">B72*365</f>
        <v>1095</v>
      </c>
      <c r="F83" s="25">
        <f t="shared" si="26"/>
        <v>1095</v>
      </c>
      <c r="J83" s="25">
        <f t="shared" si="26"/>
        <v>0</v>
      </c>
      <c r="N83" s="25">
        <f t="shared" si="26"/>
        <v>0</v>
      </c>
    </row>
    <row r="84" spans="1:14">
      <c r="A84" s="2" t="s">
        <v>8</v>
      </c>
      <c r="B84" s="19">
        <f t="shared" si="26"/>
        <v>1825</v>
      </c>
      <c r="F84" s="25">
        <f t="shared" si="26"/>
        <v>1825</v>
      </c>
      <c r="J84" s="25">
        <f t="shared" si="26"/>
        <v>0</v>
      </c>
      <c r="N84" s="25">
        <f t="shared" si="26"/>
        <v>0</v>
      </c>
    </row>
    <row r="85" spans="1:14">
      <c r="A85" s="2" t="s">
        <v>9</v>
      </c>
      <c r="B85" s="19">
        <f t="shared" si="26"/>
        <v>2920</v>
      </c>
      <c r="F85" s="25">
        <f t="shared" si="26"/>
        <v>2920</v>
      </c>
      <c r="J85" s="25">
        <f t="shared" si="26"/>
        <v>0</v>
      </c>
      <c r="N85" s="25">
        <f t="shared" si="26"/>
        <v>0</v>
      </c>
    </row>
    <row r="86" spans="1:14">
      <c r="A86" s="2" t="s">
        <v>10</v>
      </c>
      <c r="B86" s="19">
        <f t="shared" si="26"/>
        <v>4015</v>
      </c>
      <c r="F86" s="25">
        <f t="shared" si="26"/>
        <v>3285</v>
      </c>
      <c r="J86" s="25">
        <f>J75*365</f>
        <v>4380</v>
      </c>
      <c r="N86" s="25">
        <f>N75*365</f>
        <v>4745</v>
      </c>
    </row>
    <row r="87" spans="1:14">
      <c r="A87" s="2" t="s">
        <v>11</v>
      </c>
      <c r="B87" s="19">
        <f t="shared" si="26"/>
        <v>4015</v>
      </c>
      <c r="F87" s="25">
        <f t="shared" si="26"/>
        <v>2920</v>
      </c>
      <c r="J87" s="25">
        <f t="shared" si="26"/>
        <v>4015</v>
      </c>
      <c r="N87" s="25">
        <f t="shared" si="26"/>
        <v>4380</v>
      </c>
    </row>
    <row r="88" spans="1:14" ht="18" thickBot="1">
      <c r="A88" s="1" t="s">
        <v>12</v>
      </c>
      <c r="B88" s="19">
        <f t="shared" si="26"/>
        <v>4015</v>
      </c>
      <c r="F88" s="25">
        <f t="shared" si="26"/>
        <v>2920</v>
      </c>
      <c r="J88" s="25">
        <f t="shared" si="26"/>
        <v>0</v>
      </c>
      <c r="N88" s="25">
        <f t="shared" si="26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1"/>
  <sheetViews>
    <sheetView workbookViewId="0">
      <selection activeCell="I21" sqref="I21:M41"/>
    </sheetView>
  </sheetViews>
  <sheetFormatPr baseColWidth="10" defaultColWidth="7.5703125" defaultRowHeight="14" x14ac:dyDescent="0"/>
  <cols>
    <col min="1" max="1" width="23" style="9" customWidth="1"/>
    <col min="2" max="3" width="7.28515625" style="9" bestFit="1" customWidth="1"/>
    <col min="4" max="4" width="9" style="9" customWidth="1"/>
    <col min="5" max="5" width="10" style="9" customWidth="1"/>
    <col min="6" max="9" width="7.5703125" style="9"/>
    <col min="10" max="13" width="8.7109375" style="9" bestFit="1" customWidth="1"/>
    <col min="14" max="16384" width="7.5703125" style="9"/>
  </cols>
  <sheetData>
    <row r="2" spans="1:9">
      <c r="A2" s="28" t="s">
        <v>16</v>
      </c>
      <c r="B2" s="29"/>
      <c r="C2" s="29"/>
      <c r="D2" s="29"/>
      <c r="E2" s="29"/>
      <c r="H2" s="9" t="s">
        <v>17</v>
      </c>
    </row>
    <row r="3" spans="1:9" ht="15" thickBot="1">
      <c r="A3" s="10" t="s">
        <v>0</v>
      </c>
      <c r="B3" s="10" t="s">
        <v>1</v>
      </c>
      <c r="C3" s="10" t="s">
        <v>2</v>
      </c>
      <c r="D3" s="10" t="s">
        <v>18</v>
      </c>
      <c r="E3" s="10" t="s">
        <v>19</v>
      </c>
    </row>
    <row r="4" spans="1:9" ht="15" thickBot="1">
      <c r="A4" s="11" t="s">
        <v>20</v>
      </c>
      <c r="B4" s="12" t="s">
        <v>21</v>
      </c>
      <c r="C4" s="12" t="s">
        <v>21</v>
      </c>
      <c r="D4" s="12"/>
      <c r="E4" s="12"/>
    </row>
    <row r="5" spans="1:9" ht="15" thickBot="1">
      <c r="A5" s="13" t="s">
        <v>22</v>
      </c>
      <c r="B5" s="14" t="s">
        <v>23</v>
      </c>
      <c r="C5" s="14" t="s">
        <v>23</v>
      </c>
      <c r="D5" s="14"/>
      <c r="E5" s="14"/>
    </row>
    <row r="6" spans="1:9" ht="15" thickBot="1">
      <c r="A6" s="11" t="s">
        <v>7</v>
      </c>
      <c r="B6" s="12" t="s">
        <v>23</v>
      </c>
      <c r="C6" s="12" t="s">
        <v>23</v>
      </c>
      <c r="D6" s="12"/>
      <c r="E6" s="12"/>
    </row>
    <row r="7" spans="1:9" ht="15" thickBot="1">
      <c r="A7" s="13" t="s">
        <v>8</v>
      </c>
      <c r="B7" s="14" t="s">
        <v>24</v>
      </c>
      <c r="C7" s="14" t="s">
        <v>24</v>
      </c>
      <c r="D7" s="14"/>
      <c r="E7" s="14"/>
    </row>
    <row r="8" spans="1:9" ht="15" thickBot="1">
      <c r="A8" s="11" t="s">
        <v>9</v>
      </c>
      <c r="B8" s="12" t="s">
        <v>25</v>
      </c>
      <c r="C8" s="12" t="s">
        <v>25</v>
      </c>
      <c r="D8" s="12"/>
      <c r="E8" s="12"/>
    </row>
    <row r="9" spans="1:9" ht="15" thickBot="1">
      <c r="A9" s="13" t="s">
        <v>10</v>
      </c>
      <c r="B9" s="14" t="s">
        <v>26</v>
      </c>
      <c r="C9" s="14" t="s">
        <v>27</v>
      </c>
      <c r="D9" s="14" t="s">
        <v>28</v>
      </c>
      <c r="E9" s="14" t="s">
        <v>29</v>
      </c>
    </row>
    <row r="10" spans="1:9" ht="15" thickBot="1">
      <c r="A10" s="11" t="s">
        <v>30</v>
      </c>
      <c r="B10" s="12" t="s">
        <v>26</v>
      </c>
      <c r="C10" s="12" t="s">
        <v>25</v>
      </c>
      <c r="D10" s="12" t="s">
        <v>26</v>
      </c>
      <c r="E10" s="12" t="s">
        <v>28</v>
      </c>
    </row>
    <row r="12" spans="1:9">
      <c r="I12" s="9">
        <v>365</v>
      </c>
    </row>
    <row r="13" spans="1:9" ht="15" thickBot="1"/>
    <row r="14" spans="1:9" ht="15" thickBot="1">
      <c r="A14" s="11" t="s">
        <v>31</v>
      </c>
      <c r="B14" s="12">
        <v>2</v>
      </c>
      <c r="C14" s="15">
        <f>B14*$I$12</f>
        <v>730</v>
      </c>
    </row>
    <row r="15" spans="1:9" ht="15" thickBot="1">
      <c r="A15" s="13" t="s">
        <v>32</v>
      </c>
      <c r="B15" s="14">
        <v>3</v>
      </c>
      <c r="C15" s="15">
        <f t="shared" ref="C15:C36" si="0">B15*$I$12</f>
        <v>1095</v>
      </c>
    </row>
    <row r="16" spans="1:9" ht="15" thickBot="1">
      <c r="A16" s="11" t="s">
        <v>33</v>
      </c>
      <c r="B16" s="12">
        <v>3</v>
      </c>
      <c r="C16" s="15">
        <f t="shared" si="0"/>
        <v>1095</v>
      </c>
    </row>
    <row r="17" spans="1:13" ht="15" thickBot="1">
      <c r="A17" s="13" t="s">
        <v>34</v>
      </c>
      <c r="B17" s="14">
        <v>5</v>
      </c>
      <c r="C17" s="15">
        <f t="shared" si="0"/>
        <v>1825</v>
      </c>
    </row>
    <row r="18" spans="1:13" ht="15" thickBot="1">
      <c r="A18" s="11" t="s">
        <v>35</v>
      </c>
      <c r="B18" s="12">
        <v>8</v>
      </c>
      <c r="C18" s="15">
        <f t="shared" si="0"/>
        <v>2920</v>
      </c>
    </row>
    <row r="19" spans="1:13" ht="15" thickBot="1">
      <c r="A19" s="13" t="s">
        <v>36</v>
      </c>
      <c r="B19" s="14">
        <v>11</v>
      </c>
      <c r="C19" s="15">
        <f t="shared" si="0"/>
        <v>4015</v>
      </c>
    </row>
    <row r="20" spans="1:13" ht="15" thickBot="1">
      <c r="A20" s="11" t="s">
        <v>37</v>
      </c>
      <c r="B20" s="12">
        <v>11</v>
      </c>
      <c r="C20" s="15">
        <f t="shared" si="0"/>
        <v>4015</v>
      </c>
    </row>
    <row r="21" spans="1:13" ht="18" thickBot="1">
      <c r="A21" s="13" t="s">
        <v>38</v>
      </c>
      <c r="B21" s="12">
        <v>11</v>
      </c>
      <c r="C21" s="15">
        <f t="shared" si="0"/>
        <v>4015</v>
      </c>
      <c r="J21" t="s">
        <v>52</v>
      </c>
    </row>
    <row r="22" spans="1:13" ht="15" thickBot="1">
      <c r="C22" s="15"/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</row>
    <row r="23" spans="1:13" ht="27" thickBot="1">
      <c r="A23" s="11" t="s">
        <v>39</v>
      </c>
      <c r="B23" s="12">
        <v>2</v>
      </c>
      <c r="C23" s="15">
        <f t="shared" si="0"/>
        <v>730</v>
      </c>
      <c r="I23" s="2" t="s">
        <v>5</v>
      </c>
      <c r="J23" s="2">
        <v>2</v>
      </c>
      <c r="K23" s="2">
        <v>2</v>
      </c>
      <c r="L23" s="2"/>
      <c r="M23" s="2"/>
    </row>
    <row r="24" spans="1:13" ht="27" thickBot="1">
      <c r="A24" s="13" t="s">
        <v>40</v>
      </c>
      <c r="B24" s="14">
        <v>3</v>
      </c>
      <c r="C24" s="15">
        <f t="shared" si="0"/>
        <v>1095</v>
      </c>
      <c r="I24" s="2" t="s">
        <v>6</v>
      </c>
      <c r="J24" s="2">
        <v>3</v>
      </c>
      <c r="K24" s="2">
        <v>3</v>
      </c>
      <c r="L24" s="2"/>
      <c r="M24" s="2"/>
    </row>
    <row r="25" spans="1:13" ht="15" thickBot="1">
      <c r="A25" s="11" t="s">
        <v>41</v>
      </c>
      <c r="B25" s="12">
        <v>3</v>
      </c>
      <c r="C25" s="15">
        <f t="shared" si="0"/>
        <v>1095</v>
      </c>
      <c r="I25" s="2" t="s">
        <v>7</v>
      </c>
      <c r="J25" s="6">
        <v>3</v>
      </c>
      <c r="K25" s="2">
        <v>3</v>
      </c>
      <c r="L25" s="2"/>
      <c r="M25" s="2"/>
    </row>
    <row r="26" spans="1:13" ht="15" thickBot="1">
      <c r="A26" s="13" t="s">
        <v>42</v>
      </c>
      <c r="B26" s="14">
        <v>5</v>
      </c>
      <c r="C26" s="15">
        <f t="shared" si="0"/>
        <v>1825</v>
      </c>
      <c r="I26" s="2" t="s">
        <v>8</v>
      </c>
      <c r="J26" s="6">
        <v>5</v>
      </c>
      <c r="K26" s="6">
        <v>5</v>
      </c>
      <c r="L26" s="2"/>
      <c r="M26" s="2"/>
    </row>
    <row r="27" spans="1:13" ht="27" thickBot="1">
      <c r="A27" s="11" t="s">
        <v>43</v>
      </c>
      <c r="B27" s="12">
        <v>8</v>
      </c>
      <c r="C27" s="15">
        <f t="shared" si="0"/>
        <v>2920</v>
      </c>
      <c r="I27" s="2" t="s">
        <v>9</v>
      </c>
      <c r="J27" s="6">
        <v>8</v>
      </c>
      <c r="K27" s="6">
        <v>8</v>
      </c>
      <c r="L27" s="2"/>
      <c r="M27" s="2"/>
    </row>
    <row r="28" spans="1:13" ht="27" thickBot="1">
      <c r="A28" s="13" t="s">
        <v>44</v>
      </c>
      <c r="B28" s="14">
        <v>9</v>
      </c>
      <c r="C28" s="15">
        <f t="shared" si="0"/>
        <v>3285</v>
      </c>
      <c r="I28" s="2" t="s">
        <v>10</v>
      </c>
      <c r="J28" s="6">
        <v>11</v>
      </c>
      <c r="K28" s="6">
        <v>9</v>
      </c>
      <c r="L28" s="4">
        <v>12</v>
      </c>
      <c r="M28">
        <v>13</v>
      </c>
    </row>
    <row r="29" spans="1:13" ht="27" thickBot="1">
      <c r="A29" s="11" t="s">
        <v>45</v>
      </c>
      <c r="B29" s="12">
        <v>8</v>
      </c>
      <c r="C29" s="15">
        <f t="shared" si="0"/>
        <v>2920</v>
      </c>
      <c r="I29" s="2" t="s">
        <v>11</v>
      </c>
      <c r="J29" s="6">
        <v>11</v>
      </c>
      <c r="K29" s="6">
        <v>8</v>
      </c>
      <c r="L29" s="4">
        <v>11</v>
      </c>
      <c r="M29">
        <v>12</v>
      </c>
    </row>
    <row r="30" spans="1:13" ht="27" thickBot="1">
      <c r="A30" s="13" t="s">
        <v>46</v>
      </c>
      <c r="B30" s="9">
        <v>8</v>
      </c>
      <c r="C30" s="15">
        <f t="shared" si="0"/>
        <v>2920</v>
      </c>
      <c r="I30" s="1" t="s">
        <v>12</v>
      </c>
      <c r="J30" s="6">
        <v>11</v>
      </c>
      <c r="K30" s="6">
        <v>8</v>
      </c>
      <c r="L30" s="1"/>
      <c r="M30" s="1"/>
    </row>
    <row r="31" spans="1:13" ht="15" thickBot="1">
      <c r="C31" s="15"/>
      <c r="I31" s="5"/>
      <c r="J31" s="5"/>
      <c r="K31" s="5"/>
      <c r="L31" s="5"/>
      <c r="M31" s="5"/>
    </row>
    <row r="32" spans="1:13" ht="18" thickBot="1">
      <c r="A32" s="13" t="s">
        <v>47</v>
      </c>
      <c r="B32" s="14">
        <v>12</v>
      </c>
      <c r="C32" s="15">
        <f t="shared" si="0"/>
        <v>4380</v>
      </c>
      <c r="I32"/>
      <c r="J32" t="s">
        <v>51</v>
      </c>
      <c r="K32"/>
      <c r="L32"/>
      <c r="M32"/>
    </row>
    <row r="33" spans="1:13" ht="15" thickBot="1">
      <c r="A33" s="11" t="s">
        <v>48</v>
      </c>
      <c r="B33" s="12">
        <v>11</v>
      </c>
      <c r="C33" s="15">
        <f t="shared" si="0"/>
        <v>4015</v>
      </c>
      <c r="I33" s="1" t="s">
        <v>0</v>
      </c>
      <c r="J33" s="1" t="s">
        <v>1</v>
      </c>
      <c r="K33" s="1" t="s">
        <v>2</v>
      </c>
      <c r="L33" s="1" t="s">
        <v>3</v>
      </c>
      <c r="M33" s="1" t="s">
        <v>4</v>
      </c>
    </row>
    <row r="34" spans="1:13" ht="27" thickBot="1">
      <c r="C34" s="15"/>
      <c r="I34" s="2" t="s">
        <v>5</v>
      </c>
      <c r="J34" s="3">
        <f>J23*365</f>
        <v>730</v>
      </c>
      <c r="K34" s="3">
        <f>K23*365</f>
        <v>730</v>
      </c>
      <c r="L34" s="3">
        <f t="shared" ref="L34" si="1">L23*365</f>
        <v>0</v>
      </c>
      <c r="M34" s="3">
        <f t="shared" ref="M34" si="2">M23*365</f>
        <v>0</v>
      </c>
    </row>
    <row r="35" spans="1:13" ht="27" thickBot="1">
      <c r="A35" s="13" t="s">
        <v>49</v>
      </c>
      <c r="B35" s="14">
        <v>13</v>
      </c>
      <c r="C35" s="15">
        <f t="shared" si="0"/>
        <v>4745</v>
      </c>
      <c r="I35" s="2" t="s">
        <v>6</v>
      </c>
      <c r="J35" s="3">
        <f>J24*365</f>
        <v>1095</v>
      </c>
      <c r="K35" s="3">
        <f>K24*365</f>
        <v>1095</v>
      </c>
      <c r="L35" s="3">
        <f t="shared" ref="L35:M35" si="3">L24*365</f>
        <v>0</v>
      </c>
      <c r="M35" s="3">
        <f t="shared" si="3"/>
        <v>0</v>
      </c>
    </row>
    <row r="36" spans="1:13" ht="18" thickBot="1">
      <c r="A36" s="11" t="s">
        <v>50</v>
      </c>
      <c r="B36" s="12">
        <v>12</v>
      </c>
      <c r="C36" s="15">
        <f t="shared" si="0"/>
        <v>4380</v>
      </c>
      <c r="I36" s="2" t="s">
        <v>7</v>
      </c>
      <c r="J36" s="3">
        <f t="shared" ref="J36:M36" si="4">J25*365</f>
        <v>1095</v>
      </c>
      <c r="K36" s="3">
        <f t="shared" si="4"/>
        <v>1095</v>
      </c>
      <c r="L36" s="3">
        <f t="shared" si="4"/>
        <v>0</v>
      </c>
      <c r="M36" s="3">
        <f t="shared" si="4"/>
        <v>0</v>
      </c>
    </row>
    <row r="37" spans="1:13" ht="17">
      <c r="I37" s="2" t="s">
        <v>8</v>
      </c>
      <c r="J37" s="3">
        <f t="shared" ref="J37:M37" si="5">J26*365</f>
        <v>1825</v>
      </c>
      <c r="K37" s="3">
        <f t="shared" si="5"/>
        <v>1825</v>
      </c>
      <c r="L37" s="3">
        <f t="shared" si="5"/>
        <v>0</v>
      </c>
      <c r="M37" s="3">
        <f t="shared" si="5"/>
        <v>0</v>
      </c>
    </row>
    <row r="38" spans="1:13" ht="26">
      <c r="I38" s="2" t="s">
        <v>9</v>
      </c>
      <c r="J38" s="3">
        <f t="shared" ref="J38:M38" si="6">J27*365</f>
        <v>2920</v>
      </c>
      <c r="K38" s="3">
        <f t="shared" si="6"/>
        <v>2920</v>
      </c>
      <c r="L38" s="3">
        <f t="shared" si="6"/>
        <v>0</v>
      </c>
      <c r="M38" s="3">
        <f t="shared" si="6"/>
        <v>0</v>
      </c>
    </row>
    <row r="39" spans="1:13" ht="26">
      <c r="I39" s="2" t="s">
        <v>10</v>
      </c>
      <c r="J39" s="3">
        <f t="shared" ref="J39:K39" si="7">J28*365</f>
        <v>4015</v>
      </c>
      <c r="K39" s="3">
        <f t="shared" si="7"/>
        <v>3285</v>
      </c>
      <c r="L39" s="3">
        <f>L28*365</f>
        <v>4380</v>
      </c>
      <c r="M39" s="3">
        <f>M28*365</f>
        <v>4745</v>
      </c>
    </row>
    <row r="40" spans="1:13" ht="26">
      <c r="I40" s="2" t="s">
        <v>11</v>
      </c>
      <c r="J40" s="3">
        <f t="shared" ref="J40:M40" si="8">J29*365</f>
        <v>4015</v>
      </c>
      <c r="K40" s="3">
        <f t="shared" si="8"/>
        <v>2920</v>
      </c>
      <c r="L40" s="3">
        <f t="shared" si="8"/>
        <v>4015</v>
      </c>
      <c r="M40" s="3">
        <f t="shared" si="8"/>
        <v>4380</v>
      </c>
    </row>
    <row r="41" spans="1:13" ht="27" thickBot="1">
      <c r="I41" s="1" t="s">
        <v>12</v>
      </c>
      <c r="J41" s="3">
        <f t="shared" ref="J41:M41" si="9">J30*365</f>
        <v>4015</v>
      </c>
      <c r="K41" s="3">
        <f t="shared" si="9"/>
        <v>2920</v>
      </c>
      <c r="L41" s="3">
        <f t="shared" si="9"/>
        <v>0</v>
      </c>
      <c r="M41" s="3">
        <f t="shared" si="9"/>
        <v>0</v>
      </c>
    </row>
  </sheetData>
  <mergeCells count="1">
    <mergeCell ref="A2:E2"/>
  </mergeCells>
  <hyperlinks>
    <hyperlink ref="A2" r:id="rId1" location="en2" display="https://ods.od.nih.gov/factsheets/Zinc-HealthProfessional/ - en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zinc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Whitney</dc:creator>
  <cp:lastModifiedBy>Cory Whitney</cp:lastModifiedBy>
  <dcterms:created xsi:type="dcterms:W3CDTF">2017-01-26T11:21:22Z</dcterms:created>
  <dcterms:modified xsi:type="dcterms:W3CDTF">2017-02-10T13:40:18Z</dcterms:modified>
</cp:coreProperties>
</file>