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ibes-my.sharepoint.com/personal/abs922_id_uib_eu/Documents/"/>
    </mc:Choice>
  </mc:AlternateContent>
  <xr:revisionPtr revIDLastSave="155" documentId="120_S{48BE8F43-FAF0-55C4-BDBC-D55C0709CA8C}" xr6:coauthVersionLast="47" xr6:coauthVersionMax="47" xr10:uidLastSave="{4732E7CE-4AD9-498E-A433-F608F593884C}"/>
  <bookViews>
    <workbookView xWindow="-108" yWindow="-108" windowWidth="23256" windowHeight="1389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0" i="1" l="1" a="1"/>
  <c r="K70" i="1" s="1"/>
  <c r="F83" i="1" a="1"/>
  <c r="F83" i="1"/>
  <c r="D67" i="1"/>
  <c r="D54" i="1" a="1"/>
  <c r="D54" i="1"/>
  <c r="D35" i="1" a="1"/>
  <c r="D35" i="1" s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 s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 s="1"/>
  <c r="D52" i="1" a="1"/>
  <c r="D52" i="1"/>
  <c r="D53" i="1" a="1"/>
  <c r="D53" i="1"/>
  <c r="D55" i="1" a="1"/>
  <c r="D55" i="1"/>
  <c r="D56" i="1" a="1"/>
  <c r="D56" i="1"/>
  <c r="D57" i="1" a="1"/>
  <c r="D57" i="1"/>
  <c r="D58" i="1" a="1"/>
  <c r="D58" i="1"/>
  <c r="D59" i="1" a="1"/>
  <c r="D59" i="1" s="1"/>
  <c r="D60" i="1" a="1"/>
  <c r="D60" i="1"/>
  <c r="D61" i="1" a="1"/>
  <c r="D61" i="1"/>
  <c r="D62" i="1" a="1"/>
  <c r="D62" i="1"/>
  <c r="D63" i="1" a="1"/>
  <c r="D63" i="1"/>
  <c r="D64" i="1" a="1"/>
  <c r="D64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/>
  <c r="F80" i="1" a="1"/>
  <c r="F80" i="1"/>
  <c r="F81" i="1" a="1"/>
  <c r="F81" i="1"/>
  <c r="F82" i="1" a="1"/>
  <c r="F82" i="1"/>
  <c r="F84" i="1" a="1"/>
  <c r="F84" i="1"/>
  <c r="F85" i="1" a="1"/>
  <c r="F85" i="1"/>
  <c r="F86" i="1" a="1"/>
  <c r="F86" i="1"/>
  <c r="F87" i="1" a="1"/>
  <c r="F87" i="1"/>
  <c r="F88" i="1" a="1"/>
  <c r="F88" i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K5" i="1" a="1"/>
  <c r="K5" i="1" s="1"/>
  <c r="C35" i="1" a="1"/>
  <c r="C35" i="1" s="1"/>
  <c r="C36" i="1" a="1"/>
  <c r="C36" i="1" s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 s="1"/>
  <c r="C44" i="1" a="1"/>
  <c r="C44" i="1" s="1"/>
  <c r="C45" i="1" a="1"/>
  <c r="C45" i="1" s="1"/>
  <c r="C46" i="1" a="1"/>
  <c r="C46" i="1" s="1"/>
  <c r="C47" i="1" a="1"/>
  <c r="C47" i="1"/>
  <c r="C48" i="1" a="1"/>
  <c r="C48" i="1"/>
  <c r="C49" i="1" a="1"/>
  <c r="C49" i="1"/>
  <c r="C50" i="1" a="1"/>
  <c r="C50" i="1"/>
  <c r="C51" i="1" a="1"/>
  <c r="C51" i="1" s="1"/>
  <c r="C52" i="1" a="1"/>
  <c r="C52" i="1" s="1"/>
  <c r="C53" i="1" a="1"/>
  <c r="C53" i="1"/>
  <c r="C54" i="1" a="1"/>
  <c r="C54" i="1"/>
  <c r="C55" i="1" a="1"/>
  <c r="C55" i="1"/>
  <c r="C56" i="1" a="1"/>
  <c r="C56" i="1" s="1"/>
  <c r="C57" i="1" a="1"/>
  <c r="C57" i="1"/>
  <c r="C58" i="1" a="1"/>
  <c r="C58" i="1"/>
  <c r="C59" i="1" a="1"/>
  <c r="C59" i="1" s="1"/>
  <c r="C60" i="1" a="1"/>
  <c r="C60" i="1" s="1"/>
  <c r="C61" i="1" a="1"/>
  <c r="C61" i="1"/>
  <c r="C62" i="1" a="1"/>
  <c r="C62" i="1"/>
  <c r="C63" i="1" a="1"/>
  <c r="C63" i="1"/>
  <c r="C64" i="1" a="1"/>
  <c r="C64" i="1" s="1"/>
  <c r="E67" i="1" a="1"/>
  <c r="E67" i="1" s="1"/>
  <c r="E68" i="1" a="1"/>
  <c r="E68" i="1" s="1"/>
  <c r="E69" i="1" a="1"/>
  <c r="E69" i="1" s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 s="1"/>
  <c r="E76" i="1" a="1"/>
  <c r="E76" i="1" s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 s="1"/>
  <c r="E84" i="1" a="1"/>
  <c r="E84" i="1" s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 s="1"/>
  <c r="E92" i="1" a="1"/>
  <c r="E92" i="1" s="1"/>
  <c r="E93" i="1" a="1"/>
  <c r="E93" i="1"/>
  <c r="E94" i="1" a="1"/>
  <c r="E94" i="1"/>
  <c r="E95" i="1" a="1"/>
  <c r="E95" i="1"/>
  <c r="E96" i="1" a="1"/>
  <c r="E9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J70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J5" i="1"/>
  <c r="K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D31" i="1" l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<sst xmlns="http://schemas.openxmlformats.org/spreadsheetml/2006/main" count="28" uniqueCount="21">
  <si>
    <t>Usuarios (N)</t>
  </si>
  <si>
    <t>Tiempo Respuesta Sistema (R)</t>
  </si>
  <si>
    <t>Asintota Inferior</t>
  </si>
  <si>
    <t>Asintota Oblicua</t>
  </si>
  <si>
    <t>D_cpu</t>
  </si>
  <si>
    <t>D_disco</t>
  </si>
  <si>
    <t>D_total</t>
  </si>
  <si>
    <t>Z</t>
  </si>
  <si>
    <t>D_b</t>
  </si>
  <si>
    <t>N*</t>
  </si>
  <si>
    <t>Productividad Sistema (X)</t>
  </si>
  <si>
    <t>Asintota Superior</t>
  </si>
  <si>
    <t>Asintota oblicua</t>
  </si>
  <si>
    <t>User Number</t>
  </si>
  <si>
    <t>System Response Time (s)</t>
  </si>
  <si>
    <t>Terminal Throughput (X)</t>
  </si>
  <si>
    <t>Obligua R</t>
  </si>
  <si>
    <t>Oblicua X</t>
  </si>
  <si>
    <t>Db</t>
  </si>
  <si>
    <t>D_disco2</t>
  </si>
  <si>
    <t>D_disco1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</si>
</sst>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Liberation Sans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numFmt numFmtId="0" formatCode="General"/>
    </dxf>
    <dxf>
      <numFmt numFmtId="164" formatCode="#,##0.0000"/>
      <alignment horizontal="right" vertical="center" textRotation="0" wrapText="0" indent="0" justifyLastLine="0" shrinkToFit="0" readingOrder="0"/>
    </dxf>
    <dxf>
      <numFmt numFmtId="165" formatCode="0.0000"/>
      <alignment horizontal="right" vertical="center" textRotation="0" wrapText="0" indent="0" justifyLastLine="0" shrinkToFit="0" readingOrder="0"/>
    </dxf>
    <dxf>
      <numFmt numFmtId="164" formatCode="#,##0.0000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Asintota Response Time (d-e)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Tiempo Respuesta Sistema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Hoja1!$B$2:$B$31</c:f>
              <c:numCache>
                <c:formatCode>General</c:formatCode>
                <c:ptCount val="30"/>
                <c:pt idx="0" formatCode="0.0000">
                  <c:v>0.94</c:v>
                </c:pt>
                <c:pt idx="1">
                  <c:v>1.0009999999999999</c:v>
                </c:pt>
                <c:pt idx="2">
                  <c:v>1.071</c:v>
                </c:pt>
                <c:pt idx="3">
                  <c:v>1.149</c:v>
                </c:pt>
                <c:pt idx="4">
                  <c:v>1.2390000000000001</c:v>
                </c:pt>
                <c:pt idx="5">
                  <c:v>1.343</c:v>
                </c:pt>
                <c:pt idx="6">
                  <c:v>1.4630000000000001</c:v>
                </c:pt>
                <c:pt idx="7">
                  <c:v>1.601</c:v>
                </c:pt>
                <c:pt idx="8">
                  <c:v>1.7629999999999999</c:v>
                </c:pt>
                <c:pt idx="9">
                  <c:v>1.9510000000000001</c:v>
                </c:pt>
                <c:pt idx="10">
                  <c:v>2.1709999999999998</c:v>
                </c:pt>
                <c:pt idx="11" formatCode="0.0000">
                  <c:v>2.4279999999999999</c:v>
                </c:pt>
                <c:pt idx="12">
                  <c:v>2.7250000000000001</c:v>
                </c:pt>
                <c:pt idx="13">
                  <c:v>3.069</c:v>
                </c:pt>
                <c:pt idx="14">
                  <c:v>3.4620000000000002</c:v>
                </c:pt>
                <c:pt idx="15">
                  <c:v>3.9060000000000001</c:v>
                </c:pt>
                <c:pt idx="16">
                  <c:v>4.399</c:v>
                </c:pt>
                <c:pt idx="17">
                  <c:v>4.9400000000000004</c:v>
                </c:pt>
                <c:pt idx="18">
                  <c:v>5.5229999999999997</c:v>
                </c:pt>
                <c:pt idx="19">
                  <c:v>6.14</c:v>
                </c:pt>
                <c:pt idx="20">
                  <c:v>6.7839999999999998</c:v>
                </c:pt>
                <c:pt idx="21" formatCode="#,##0.0000">
                  <c:v>7.4489999999999998</c:v>
                </c:pt>
                <c:pt idx="22" formatCode="#,##0.0000">
                  <c:v>8.1270000000000007</c:v>
                </c:pt>
                <c:pt idx="23" formatCode="#,##0.0000">
                  <c:v>8.8140000000000001</c:v>
                </c:pt>
                <c:pt idx="24" formatCode="#,##0.0000">
                  <c:v>9.5067000000000004</c:v>
                </c:pt>
                <c:pt idx="25" formatCode="#,##0.0000">
                  <c:v>10.199999999999999</c:v>
                </c:pt>
                <c:pt idx="26" formatCode="#,##0.0000">
                  <c:v>10.9</c:v>
                </c:pt>
                <c:pt idx="27" formatCode="#,##0.0000">
                  <c:v>11.6</c:v>
                </c:pt>
                <c:pt idx="28" formatCode="#,##0.0000">
                  <c:v>12.3</c:v>
                </c:pt>
                <c:pt idx="29" formatCode="#,##0.000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E7-4E41-945C-A3290CD6F970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Asintota Inferior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Hoja1!$A$2:$A$31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Hoja1!$C$2:$C$31</c:f>
              <c:numCache>
                <c:formatCode>0.0000</c:formatCode>
                <c:ptCount val="30"/>
                <c:pt idx="0">
                  <c:v>0.94</c:v>
                </c:pt>
                <c:pt idx="1">
                  <c:v>0.94</c:v>
                </c:pt>
                <c:pt idx="2">
                  <c:v>0.94</c:v>
                </c:pt>
                <c:pt idx="3">
                  <c:v>0.94</c:v>
                </c:pt>
                <c:pt idx="4">
                  <c:v>0.94</c:v>
                </c:pt>
                <c:pt idx="5">
                  <c:v>0.94</c:v>
                </c:pt>
                <c:pt idx="6">
                  <c:v>0.94</c:v>
                </c:pt>
                <c:pt idx="7">
                  <c:v>0.94</c:v>
                </c:pt>
                <c:pt idx="8">
                  <c:v>0.94</c:v>
                </c:pt>
                <c:pt idx="9">
                  <c:v>0.94</c:v>
                </c:pt>
                <c:pt idx="10">
                  <c:v>0.94</c:v>
                </c:pt>
                <c:pt idx="11">
                  <c:v>0.94</c:v>
                </c:pt>
                <c:pt idx="12">
                  <c:v>0.94</c:v>
                </c:pt>
                <c:pt idx="13">
                  <c:v>0.94</c:v>
                </c:pt>
                <c:pt idx="14">
                  <c:v>0.94</c:v>
                </c:pt>
                <c:pt idx="15">
                  <c:v>0.94</c:v>
                </c:pt>
                <c:pt idx="16">
                  <c:v>0.94</c:v>
                </c:pt>
                <c:pt idx="17">
                  <c:v>0.94</c:v>
                </c:pt>
                <c:pt idx="18">
                  <c:v>0.94</c:v>
                </c:pt>
                <c:pt idx="19">
                  <c:v>0.94</c:v>
                </c:pt>
                <c:pt idx="20">
                  <c:v>0.94</c:v>
                </c:pt>
                <c:pt idx="21">
                  <c:v>0.94</c:v>
                </c:pt>
                <c:pt idx="22">
                  <c:v>0.94</c:v>
                </c:pt>
                <c:pt idx="23">
                  <c:v>0.94</c:v>
                </c:pt>
                <c:pt idx="24">
                  <c:v>0.94</c:v>
                </c:pt>
                <c:pt idx="25">
                  <c:v>0.94</c:v>
                </c:pt>
                <c:pt idx="26">
                  <c:v>0.94</c:v>
                </c:pt>
                <c:pt idx="27">
                  <c:v>0.94</c:v>
                </c:pt>
                <c:pt idx="28">
                  <c:v>0.94</c:v>
                </c:pt>
                <c:pt idx="29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E7-4E41-945C-A3290CD6F970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Asintota Oblicua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Hoja1!$A$2:$A$31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Hoja1!$D$2:$D$31</c:f>
              <c:numCache>
                <c:formatCode>#,##0.0000</c:formatCode>
                <c:ptCount val="30"/>
                <c:pt idx="0">
                  <c:v>0.94</c:v>
                </c:pt>
                <c:pt idx="1">
                  <c:v>0.94</c:v>
                </c:pt>
                <c:pt idx="2">
                  <c:v>0.94</c:v>
                </c:pt>
                <c:pt idx="3">
                  <c:v>0.94</c:v>
                </c:pt>
                <c:pt idx="4">
                  <c:v>0.94</c:v>
                </c:pt>
                <c:pt idx="5">
                  <c:v>0.94</c:v>
                </c:pt>
                <c:pt idx="6">
                  <c:v>0.94</c:v>
                </c:pt>
                <c:pt idx="7">
                  <c:v>0.94</c:v>
                </c:pt>
                <c:pt idx="8">
                  <c:v>0.94</c:v>
                </c:pt>
                <c:pt idx="9">
                  <c:v>0.94</c:v>
                </c:pt>
                <c:pt idx="10">
                  <c:v>0.94</c:v>
                </c:pt>
                <c:pt idx="11">
                  <c:v>0.94</c:v>
                </c:pt>
                <c:pt idx="12">
                  <c:v>1.0999999999999996</c:v>
                </c:pt>
                <c:pt idx="13">
                  <c:v>1.7999999999999989</c:v>
                </c:pt>
                <c:pt idx="14">
                  <c:v>2.5</c:v>
                </c:pt>
                <c:pt idx="15">
                  <c:v>3.1999999999999993</c:v>
                </c:pt>
                <c:pt idx="16">
                  <c:v>3.8999999999999986</c:v>
                </c:pt>
                <c:pt idx="17">
                  <c:v>4.5999999999999996</c:v>
                </c:pt>
                <c:pt idx="18">
                  <c:v>5.2999999999999989</c:v>
                </c:pt>
                <c:pt idx="19">
                  <c:v>6</c:v>
                </c:pt>
                <c:pt idx="20">
                  <c:v>6.6999999999999993</c:v>
                </c:pt>
                <c:pt idx="21">
                  <c:v>7.3999999999999986</c:v>
                </c:pt>
                <c:pt idx="22">
                  <c:v>8.0999999999999979</c:v>
                </c:pt>
                <c:pt idx="23">
                  <c:v>8.7999999999999972</c:v>
                </c:pt>
                <c:pt idx="24">
                  <c:v>9.5</c:v>
                </c:pt>
                <c:pt idx="25">
                  <c:v>10.199999999999999</c:v>
                </c:pt>
                <c:pt idx="26">
                  <c:v>10.899999999999999</c:v>
                </c:pt>
                <c:pt idx="27">
                  <c:v>11.599999999999998</c:v>
                </c:pt>
                <c:pt idx="28">
                  <c:v>12.299999999999997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48-4D52-8C0E-7155A6AA6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788032"/>
        <c:axId val="1630786112"/>
      </c:lineChart>
      <c:catAx>
        <c:axId val="1630788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Trabajos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0786112"/>
        <c:crosses val="autoZero"/>
        <c:auto val="1"/>
        <c:lblAlgn val="ctr"/>
        <c:lblOffset val="100"/>
        <c:noMultiLvlLbl val="0"/>
      </c:catAx>
      <c:valAx>
        <c:axId val="16307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Response Time 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078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Asintota </a:t>
            </a:r>
            <a:r>
              <a:rPr lang="es-E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Throughput (d-e)</a:t>
            </a:r>
            <a:r>
              <a:rPr lang="es-E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Hoja1!$B$34</c:f>
              <c:strCache>
                <c:ptCount val="1"/>
                <c:pt idx="0">
                  <c:v>Productividad Sistema 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Hoja1!$A$35:$A$64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Hoja1!$B$35:$B$64</c:f>
              <c:numCache>
                <c:formatCode>General</c:formatCode>
                <c:ptCount val="30"/>
                <c:pt idx="0">
                  <c:v>0.1119</c:v>
                </c:pt>
                <c:pt idx="1">
                  <c:v>0.22220000000000001</c:v>
                </c:pt>
                <c:pt idx="2">
                  <c:v>0.33069999999999999</c:v>
                </c:pt>
                <c:pt idx="3">
                  <c:v>0.43719999999999998</c:v>
                </c:pt>
                <c:pt idx="4">
                  <c:v>0.54120000000000001</c:v>
                </c:pt>
                <c:pt idx="5">
                  <c:v>0.64219999999999999</c:v>
                </c:pt>
                <c:pt idx="6">
                  <c:v>0.73980000000000001</c:v>
                </c:pt>
                <c:pt idx="7">
                  <c:v>0.83320000000000005</c:v>
                </c:pt>
                <c:pt idx="8">
                  <c:v>0.92190000000000005</c:v>
                </c:pt>
                <c:pt idx="9">
                  <c:v>1.0049999999999999</c:v>
                </c:pt>
                <c:pt idx="10">
                  <c:v>1.081</c:v>
                </c:pt>
                <c:pt idx="11">
                  <c:v>1.151</c:v>
                </c:pt>
                <c:pt idx="12">
                  <c:v>1.212</c:v>
                </c:pt>
                <c:pt idx="13">
                  <c:v>1.2649999999999999</c:v>
                </c:pt>
                <c:pt idx="14">
                  <c:v>1.3089999999999999</c:v>
                </c:pt>
                <c:pt idx="15">
                  <c:v>1.3440000000000001</c:v>
                </c:pt>
                <c:pt idx="16">
                  <c:v>1.371</c:v>
                </c:pt>
                <c:pt idx="17">
                  <c:v>1.391</c:v>
                </c:pt>
                <c:pt idx="18">
                  <c:v>1.405</c:v>
                </c:pt>
                <c:pt idx="19">
                  <c:v>1.4139999999999999</c:v>
                </c:pt>
                <c:pt idx="20">
                  <c:v>1.42</c:v>
                </c:pt>
                <c:pt idx="21">
                  <c:v>1.4239999999999999</c:v>
                </c:pt>
                <c:pt idx="22">
                  <c:v>1.4259999999999999</c:v>
                </c:pt>
                <c:pt idx="23">
                  <c:v>1.427</c:v>
                </c:pt>
                <c:pt idx="24">
                  <c:v>1.4279999999999999</c:v>
                </c:pt>
                <c:pt idx="25">
                  <c:v>1.4279999999999999</c:v>
                </c:pt>
                <c:pt idx="26">
                  <c:v>1.4279999999999999</c:v>
                </c:pt>
                <c:pt idx="27">
                  <c:v>1.429</c:v>
                </c:pt>
                <c:pt idx="28">
                  <c:v>1.429</c:v>
                </c:pt>
                <c:pt idx="29">
                  <c:v>1.429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7-4CA9-854F-623FCBA9923D}"/>
            </c:ext>
          </c:extLst>
        </c:ser>
        <c:ser>
          <c:idx val="1"/>
          <c:order val="1"/>
          <c:tx>
            <c:strRef>
              <c:f>Hoja1!$C$34</c:f>
              <c:strCache>
                <c:ptCount val="1"/>
                <c:pt idx="0">
                  <c:v>Asintota Superior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Hoja1!$A$35:$A$64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Hoja1!$C$35:$C$64</c:f>
              <c:numCache>
                <c:formatCode>General</c:formatCode>
                <c:ptCount val="30"/>
                <c:pt idx="0">
                  <c:v>1.4285714285714286</c:v>
                </c:pt>
                <c:pt idx="1">
                  <c:v>1.4285714285714286</c:v>
                </c:pt>
                <c:pt idx="2">
                  <c:v>1.4285714285714286</c:v>
                </c:pt>
                <c:pt idx="3">
                  <c:v>1.4285714285714286</c:v>
                </c:pt>
                <c:pt idx="4">
                  <c:v>1.4285714285714286</c:v>
                </c:pt>
                <c:pt idx="5">
                  <c:v>1.4285714285714286</c:v>
                </c:pt>
                <c:pt idx="6">
                  <c:v>1.4285714285714286</c:v>
                </c:pt>
                <c:pt idx="7">
                  <c:v>1.4285714285714286</c:v>
                </c:pt>
                <c:pt idx="8">
                  <c:v>1.4285714285714286</c:v>
                </c:pt>
                <c:pt idx="9">
                  <c:v>1.4285714285714286</c:v>
                </c:pt>
                <c:pt idx="10">
                  <c:v>1.4285714285714286</c:v>
                </c:pt>
                <c:pt idx="11">
                  <c:v>1.4285714285714286</c:v>
                </c:pt>
                <c:pt idx="12">
                  <c:v>1.4285714285714286</c:v>
                </c:pt>
                <c:pt idx="13">
                  <c:v>1.4285714285714286</c:v>
                </c:pt>
                <c:pt idx="14">
                  <c:v>1.4285714285714286</c:v>
                </c:pt>
                <c:pt idx="15">
                  <c:v>1.4285714285714286</c:v>
                </c:pt>
                <c:pt idx="16">
                  <c:v>1.4285714285714286</c:v>
                </c:pt>
                <c:pt idx="17">
                  <c:v>1.4285714285714286</c:v>
                </c:pt>
                <c:pt idx="18">
                  <c:v>1.4285714285714286</c:v>
                </c:pt>
                <c:pt idx="19">
                  <c:v>1.4285714285714286</c:v>
                </c:pt>
                <c:pt idx="20">
                  <c:v>1.4285714285714286</c:v>
                </c:pt>
                <c:pt idx="21">
                  <c:v>1.4285714285714286</c:v>
                </c:pt>
                <c:pt idx="22">
                  <c:v>1.4285714285714286</c:v>
                </c:pt>
                <c:pt idx="23">
                  <c:v>1.4285714285714286</c:v>
                </c:pt>
                <c:pt idx="24">
                  <c:v>1.4285714285714286</c:v>
                </c:pt>
                <c:pt idx="25">
                  <c:v>1.4285714285714286</c:v>
                </c:pt>
                <c:pt idx="26">
                  <c:v>1.4285714285714286</c:v>
                </c:pt>
                <c:pt idx="27">
                  <c:v>1.4285714285714286</c:v>
                </c:pt>
                <c:pt idx="28">
                  <c:v>1.4285714285714286</c:v>
                </c:pt>
                <c:pt idx="29">
                  <c:v>1.4285714285714286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27-4CA9-854F-623FCBA9923D}"/>
            </c:ext>
          </c:extLst>
        </c:ser>
        <c:ser>
          <c:idx val="2"/>
          <c:order val="2"/>
          <c:tx>
            <c:strRef>
              <c:f>Hoja1!$D$34</c:f>
              <c:strCache>
                <c:ptCount val="1"/>
                <c:pt idx="0">
                  <c:v>Asintota oblicua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Hoja1!$A$35:$A$64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Hoja1!$D$35:$D$64</c:f>
              <c:numCache>
                <c:formatCode>General</c:formatCode>
                <c:ptCount val="30"/>
                <c:pt idx="0">
                  <c:v>0.11185682326621925</c:v>
                </c:pt>
                <c:pt idx="1">
                  <c:v>0.2237136465324385</c:v>
                </c:pt>
                <c:pt idx="2">
                  <c:v>0.33557046979865773</c:v>
                </c:pt>
                <c:pt idx="3">
                  <c:v>0.447427293064877</c:v>
                </c:pt>
                <c:pt idx="4">
                  <c:v>0.5592841163310962</c:v>
                </c:pt>
                <c:pt idx="5">
                  <c:v>0.67114093959731547</c:v>
                </c:pt>
                <c:pt idx="6">
                  <c:v>0.78299776286353473</c:v>
                </c:pt>
                <c:pt idx="7">
                  <c:v>0.89485458612975399</c:v>
                </c:pt>
                <c:pt idx="8">
                  <c:v>1.0067114093959733</c:v>
                </c:pt>
                <c:pt idx="9">
                  <c:v>1.1185682326621924</c:v>
                </c:pt>
                <c:pt idx="10">
                  <c:v>1.2304250559284118</c:v>
                </c:pt>
                <c:pt idx="11">
                  <c:v>1.3422818791946309</c:v>
                </c:pt>
                <c:pt idx="12">
                  <c:v>1.4285714285714286</c:v>
                </c:pt>
                <c:pt idx="13">
                  <c:v>1.4285714285714286</c:v>
                </c:pt>
                <c:pt idx="14">
                  <c:v>1.4285714285714286</c:v>
                </c:pt>
                <c:pt idx="15">
                  <c:v>1.4285714285714286</c:v>
                </c:pt>
                <c:pt idx="16">
                  <c:v>1.4285714285714286</c:v>
                </c:pt>
                <c:pt idx="17">
                  <c:v>1.4285714285714286</c:v>
                </c:pt>
                <c:pt idx="18">
                  <c:v>1.4285714285714286</c:v>
                </c:pt>
                <c:pt idx="19">
                  <c:v>1.4285714285714286</c:v>
                </c:pt>
                <c:pt idx="20">
                  <c:v>1.4285714285714286</c:v>
                </c:pt>
                <c:pt idx="21">
                  <c:v>1.4285714285714286</c:v>
                </c:pt>
                <c:pt idx="22">
                  <c:v>1.4285714285714286</c:v>
                </c:pt>
                <c:pt idx="23">
                  <c:v>1.4285714285714286</c:v>
                </c:pt>
                <c:pt idx="24">
                  <c:v>1.4285714285714286</c:v>
                </c:pt>
                <c:pt idx="25">
                  <c:v>1.4285714285714286</c:v>
                </c:pt>
                <c:pt idx="26">
                  <c:v>1.4285714285714286</c:v>
                </c:pt>
                <c:pt idx="27">
                  <c:v>1.4285714285714286</c:v>
                </c:pt>
                <c:pt idx="28">
                  <c:v>1.4285714285714286</c:v>
                </c:pt>
                <c:pt idx="29">
                  <c:v>1.4285714285714286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27-4CA9-854F-623FCBA99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2411247"/>
        <c:axId val="2062408367"/>
      </c:lineChart>
      <c:catAx>
        <c:axId val="2062411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Trabajos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2408367"/>
        <c:crosses val="autoZero"/>
        <c:auto val="1"/>
        <c:lblAlgn val="ctr"/>
        <c:lblOffset val="100"/>
        <c:noMultiLvlLbl val="0"/>
      </c:catAx>
      <c:valAx>
        <c:axId val="206240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Throughput</a:t>
                </a:r>
                <a:r>
                  <a:rPr lang="es-ES" baseline="0"/>
                  <a:t> (X)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241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Asintotas Response Time (f)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Hoja1!$A$67:$A$96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Hoja1!$B$67:$B$96</c:f>
              <c:numCache>
                <c:formatCode>0.0000</c:formatCode>
                <c:ptCount val="30"/>
                <c:pt idx="0">
                  <c:v>0.94</c:v>
                </c:pt>
                <c:pt idx="1">
                  <c:v>0.9738</c:v>
                </c:pt>
                <c:pt idx="2">
                  <c:v>1.01</c:v>
                </c:pt>
                <c:pt idx="3">
                  <c:v>1.048</c:v>
                </c:pt>
                <c:pt idx="4">
                  <c:v>1.0900000000000001</c:v>
                </c:pt>
                <c:pt idx="5">
                  <c:v>1.1339999999999999</c:v>
                </c:pt>
                <c:pt idx="6">
                  <c:v>1.181</c:v>
                </c:pt>
                <c:pt idx="7">
                  <c:v>1.2310000000000001</c:v>
                </c:pt>
                <c:pt idx="8">
                  <c:v>1.286</c:v>
                </c:pt>
                <c:pt idx="9">
                  <c:v>1.3440000000000001</c:v>
                </c:pt>
                <c:pt idx="10">
                  <c:v>1.407</c:v>
                </c:pt>
                <c:pt idx="11">
                  <c:v>1.4750000000000001</c:v>
                </c:pt>
                <c:pt idx="12">
                  <c:v>1.548</c:v>
                </c:pt>
                <c:pt idx="13">
                  <c:v>1.627</c:v>
                </c:pt>
                <c:pt idx="14">
                  <c:v>1.712</c:v>
                </c:pt>
                <c:pt idx="15">
                  <c:v>1.804</c:v>
                </c:pt>
                <c:pt idx="16">
                  <c:v>1.903</c:v>
                </c:pt>
                <c:pt idx="17">
                  <c:v>2.0099999999999998</c:v>
                </c:pt>
                <c:pt idx="18">
                  <c:v>2.1259999999999999</c:v>
                </c:pt>
                <c:pt idx="19">
                  <c:v>2.2509999999999999</c:v>
                </c:pt>
                <c:pt idx="20">
                  <c:v>2.3860000000000001</c:v>
                </c:pt>
                <c:pt idx="21">
                  <c:v>2.5310000000000001</c:v>
                </c:pt>
                <c:pt idx="22">
                  <c:v>2.6859999999999999</c:v>
                </c:pt>
                <c:pt idx="23">
                  <c:v>2.8530000000000002</c:v>
                </c:pt>
                <c:pt idx="24">
                  <c:v>3.0310000000000001</c:v>
                </c:pt>
                <c:pt idx="25">
                  <c:v>3.2221000000000002</c:v>
                </c:pt>
                <c:pt idx="26">
                  <c:v>3.4220000000000002</c:v>
                </c:pt>
                <c:pt idx="27">
                  <c:v>3.6349999999999998</c:v>
                </c:pt>
                <c:pt idx="28">
                  <c:v>3.86</c:v>
                </c:pt>
                <c:pt idx="29">
                  <c:v>4.0949999999999998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9-4A5E-BA85-20BA2C379BC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Hoja1!$A$67:$A$96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Hoja1!$D$67:$D$96</c:f>
              <c:numCache>
                <c:formatCode>General</c:formatCode>
                <c:ptCount val="30"/>
                <c:pt idx="0">
                  <c:v>0.94</c:v>
                </c:pt>
                <c:pt idx="1">
                  <c:v>0.94</c:v>
                </c:pt>
                <c:pt idx="2">
                  <c:v>0.94</c:v>
                </c:pt>
                <c:pt idx="3">
                  <c:v>0.94</c:v>
                </c:pt>
                <c:pt idx="4">
                  <c:v>0.94</c:v>
                </c:pt>
                <c:pt idx="5">
                  <c:v>0.94</c:v>
                </c:pt>
                <c:pt idx="6">
                  <c:v>0.94</c:v>
                </c:pt>
                <c:pt idx="7">
                  <c:v>0.94</c:v>
                </c:pt>
                <c:pt idx="8">
                  <c:v>0.94</c:v>
                </c:pt>
                <c:pt idx="9">
                  <c:v>0.94</c:v>
                </c:pt>
                <c:pt idx="10">
                  <c:v>0.94</c:v>
                </c:pt>
                <c:pt idx="11">
                  <c:v>0.94</c:v>
                </c:pt>
                <c:pt idx="12">
                  <c:v>0.94</c:v>
                </c:pt>
                <c:pt idx="13">
                  <c:v>0.94</c:v>
                </c:pt>
                <c:pt idx="14">
                  <c:v>0.94</c:v>
                </c:pt>
                <c:pt idx="15">
                  <c:v>0.94</c:v>
                </c:pt>
                <c:pt idx="16">
                  <c:v>0.94</c:v>
                </c:pt>
                <c:pt idx="17">
                  <c:v>0.94</c:v>
                </c:pt>
                <c:pt idx="18">
                  <c:v>0.94</c:v>
                </c:pt>
                <c:pt idx="19">
                  <c:v>0.94</c:v>
                </c:pt>
                <c:pt idx="20">
                  <c:v>0.94</c:v>
                </c:pt>
                <c:pt idx="21">
                  <c:v>0.94</c:v>
                </c:pt>
                <c:pt idx="22">
                  <c:v>0.94</c:v>
                </c:pt>
                <c:pt idx="23">
                  <c:v>0.94</c:v>
                </c:pt>
                <c:pt idx="24">
                  <c:v>0.94</c:v>
                </c:pt>
                <c:pt idx="25">
                  <c:v>0.94</c:v>
                </c:pt>
                <c:pt idx="26">
                  <c:v>0.94</c:v>
                </c:pt>
                <c:pt idx="27">
                  <c:v>0.94</c:v>
                </c:pt>
                <c:pt idx="28">
                  <c:v>0.94</c:v>
                </c:pt>
                <c:pt idx="29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9-4A5E-BA85-20BA2C379BC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Hoja1!$A$67:$A$96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Hoja1!$F$67:$F$96</c:f>
              <c:numCache>
                <c:formatCode>General</c:formatCode>
                <c:ptCount val="30"/>
                <c:pt idx="0">
                  <c:v>0.94</c:v>
                </c:pt>
                <c:pt idx="1">
                  <c:v>0.94</c:v>
                </c:pt>
                <c:pt idx="2">
                  <c:v>0.94</c:v>
                </c:pt>
                <c:pt idx="3">
                  <c:v>0.94</c:v>
                </c:pt>
                <c:pt idx="4">
                  <c:v>0.94</c:v>
                </c:pt>
                <c:pt idx="5">
                  <c:v>0.94</c:v>
                </c:pt>
                <c:pt idx="6">
                  <c:v>0.94</c:v>
                </c:pt>
                <c:pt idx="7">
                  <c:v>0.94</c:v>
                </c:pt>
                <c:pt idx="8">
                  <c:v>0.94</c:v>
                </c:pt>
                <c:pt idx="9">
                  <c:v>0.94</c:v>
                </c:pt>
                <c:pt idx="10">
                  <c:v>0.94</c:v>
                </c:pt>
                <c:pt idx="11">
                  <c:v>0.94</c:v>
                </c:pt>
                <c:pt idx="12">
                  <c:v>0.94</c:v>
                </c:pt>
                <c:pt idx="13">
                  <c:v>0.94</c:v>
                </c:pt>
                <c:pt idx="14">
                  <c:v>0.94</c:v>
                </c:pt>
                <c:pt idx="15">
                  <c:v>0.94</c:v>
                </c:pt>
                <c:pt idx="16">
                  <c:v>0.94</c:v>
                </c:pt>
                <c:pt idx="17">
                  <c:v>0.94</c:v>
                </c:pt>
                <c:pt idx="18">
                  <c:v>0.94</c:v>
                </c:pt>
                <c:pt idx="19">
                  <c:v>0.94</c:v>
                </c:pt>
                <c:pt idx="20">
                  <c:v>0.94</c:v>
                </c:pt>
                <c:pt idx="21">
                  <c:v>0.94</c:v>
                </c:pt>
                <c:pt idx="22">
                  <c:v>0.94</c:v>
                </c:pt>
                <c:pt idx="23">
                  <c:v>0.94</c:v>
                </c:pt>
                <c:pt idx="24">
                  <c:v>0.94</c:v>
                </c:pt>
                <c:pt idx="25">
                  <c:v>1.0999999999999996</c:v>
                </c:pt>
                <c:pt idx="26">
                  <c:v>1.4499999999999993</c:v>
                </c:pt>
                <c:pt idx="27">
                  <c:v>1.7999999999999989</c:v>
                </c:pt>
                <c:pt idx="28">
                  <c:v>2.1499999999999986</c:v>
                </c:pt>
                <c:pt idx="29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A9-4A5E-BA85-20BA2C379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668912"/>
        <c:axId val="418669392"/>
      </c:lineChart>
      <c:catAx>
        <c:axId val="41866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8669392"/>
        <c:crosses val="autoZero"/>
        <c:auto val="1"/>
        <c:lblAlgn val="ctr"/>
        <c:lblOffset val="100"/>
        <c:noMultiLvlLbl val="0"/>
      </c:catAx>
      <c:valAx>
        <c:axId val="41866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8668912"/>
        <c:crosses val="autoZero"/>
        <c:crossBetween val="between"/>
      </c:valAx>
      <c:spPr>
        <a:noFill/>
        <a:ln>
          <a:noFill/>
          <a:prstDash val="dash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Asintotas Throughput (f)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Hoja1!$C$66</c:f>
              <c:strCache>
                <c:ptCount val="1"/>
                <c:pt idx="0">
                  <c:v>Terminal Throughput 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Hoja1!$A$67:$A$96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Hoja1!$C$67:$C$96</c:f>
              <c:numCache>
                <c:formatCode>General</c:formatCode>
                <c:ptCount val="30"/>
                <c:pt idx="0">
                  <c:v>0.1119</c:v>
                </c:pt>
                <c:pt idx="1">
                  <c:v>0.22289999999999999</c:v>
                </c:pt>
                <c:pt idx="2" formatCode="0.0000">
                  <c:v>0.33300000000000002</c:v>
                </c:pt>
                <c:pt idx="3">
                  <c:v>0.44209999999999999</c:v>
                </c:pt>
                <c:pt idx="4">
                  <c:v>0.55010000000000003</c:v>
                </c:pt>
                <c:pt idx="5">
                  <c:v>0.65690000000000004</c:v>
                </c:pt>
                <c:pt idx="6">
                  <c:v>0.76249999999999996</c:v>
                </c:pt>
                <c:pt idx="7">
                  <c:v>0.86660000000000004</c:v>
                </c:pt>
                <c:pt idx="8">
                  <c:v>0.96919999999999995</c:v>
                </c:pt>
                <c:pt idx="9" formatCode="0.0000">
                  <c:v>1.07</c:v>
                </c:pt>
                <c:pt idx="10" formatCode="#,##0.0000">
                  <c:v>1.169</c:v>
                </c:pt>
                <c:pt idx="11" formatCode="#,##0.0000">
                  <c:v>1.2669999999999999</c:v>
                </c:pt>
                <c:pt idx="12" formatCode="#,##0.0000">
                  <c:v>1.3620000000000001</c:v>
                </c:pt>
                <c:pt idx="13" formatCode="#,##0.0000">
                  <c:v>1.454</c:v>
                </c:pt>
                <c:pt idx="14" formatCode="#,##0.0000">
                  <c:v>1.5449999999999999</c:v>
                </c:pt>
                <c:pt idx="15" formatCode="#,##0.0000">
                  <c:v>1.6319999999999999</c:v>
                </c:pt>
                <c:pt idx="16" formatCode="#,##0.0000">
                  <c:v>1.7170000000000001</c:v>
                </c:pt>
                <c:pt idx="17" formatCode="#,##0.0000">
                  <c:v>1.798</c:v>
                </c:pt>
                <c:pt idx="18" formatCode="#,##0.0000">
                  <c:v>1.8759999999999999</c:v>
                </c:pt>
                <c:pt idx="19" formatCode="#,##0.0000">
                  <c:v>1.9510000000000001</c:v>
                </c:pt>
                <c:pt idx="20" formatCode="#,##0.0000">
                  <c:v>2.0219999999999998</c:v>
                </c:pt>
                <c:pt idx="21" formatCode="#,##0.0000">
                  <c:v>2.089</c:v>
                </c:pt>
                <c:pt idx="22" formatCode="#,##0.0000">
                  <c:v>2.1520000000000001</c:v>
                </c:pt>
                <c:pt idx="23" formatCode="#,##0.0000">
                  <c:v>2.2109999999999999</c:v>
                </c:pt>
                <c:pt idx="24" formatCode="#,##0.0000">
                  <c:v>2.266</c:v>
                </c:pt>
                <c:pt idx="25" formatCode="#,##0.0000">
                  <c:v>2.3170000000000002</c:v>
                </c:pt>
                <c:pt idx="26" formatCode="#,##0.0000">
                  <c:v>2.3639999999999999</c:v>
                </c:pt>
                <c:pt idx="27" formatCode="#,##0.0000">
                  <c:v>2.4060000000000001</c:v>
                </c:pt>
                <c:pt idx="28" formatCode="#,##0.0000">
                  <c:v>2.4449999999999998</c:v>
                </c:pt>
                <c:pt idx="29" formatCode="0.0000">
                  <c:v>2.48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5-4CA0-8D2B-E8CEC5D2B6D2}"/>
            </c:ext>
          </c:extLst>
        </c:ser>
        <c:ser>
          <c:idx val="1"/>
          <c:order val="1"/>
          <c:tx>
            <c:v>Asintota Superior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Hoja1!$E$67:$E$96</c:f>
              <c:numCache>
                <c:formatCode>General</c:formatCode>
                <c:ptCount val="30"/>
                <c:pt idx="0">
                  <c:v>2.8571428571428572</c:v>
                </c:pt>
                <c:pt idx="1">
                  <c:v>2.8571428571428572</c:v>
                </c:pt>
                <c:pt idx="2">
                  <c:v>2.8571428571428572</c:v>
                </c:pt>
                <c:pt idx="3">
                  <c:v>2.8571428571428572</c:v>
                </c:pt>
                <c:pt idx="4">
                  <c:v>2.8571428571428572</c:v>
                </c:pt>
                <c:pt idx="5">
                  <c:v>2.8571428571428572</c:v>
                </c:pt>
                <c:pt idx="6">
                  <c:v>2.8571428571428572</c:v>
                </c:pt>
                <c:pt idx="7">
                  <c:v>2.8571428571428572</c:v>
                </c:pt>
                <c:pt idx="8">
                  <c:v>2.8571428571428572</c:v>
                </c:pt>
                <c:pt idx="9">
                  <c:v>2.8571428571428572</c:v>
                </c:pt>
                <c:pt idx="10">
                  <c:v>2.8571428571428572</c:v>
                </c:pt>
                <c:pt idx="11">
                  <c:v>2.8571428571428572</c:v>
                </c:pt>
                <c:pt idx="12">
                  <c:v>2.8571428571428572</c:v>
                </c:pt>
                <c:pt idx="13">
                  <c:v>2.8571428571428572</c:v>
                </c:pt>
                <c:pt idx="14">
                  <c:v>2.8571428571428572</c:v>
                </c:pt>
                <c:pt idx="15">
                  <c:v>2.8571428571428572</c:v>
                </c:pt>
                <c:pt idx="16">
                  <c:v>2.8571428571428572</c:v>
                </c:pt>
                <c:pt idx="17">
                  <c:v>2.8571428571428572</c:v>
                </c:pt>
                <c:pt idx="18">
                  <c:v>2.8571428571428572</c:v>
                </c:pt>
                <c:pt idx="19">
                  <c:v>2.8571428571428572</c:v>
                </c:pt>
                <c:pt idx="20">
                  <c:v>2.8571428571428572</c:v>
                </c:pt>
                <c:pt idx="21">
                  <c:v>2.8571428571428572</c:v>
                </c:pt>
                <c:pt idx="22">
                  <c:v>2.8571428571428572</c:v>
                </c:pt>
                <c:pt idx="23">
                  <c:v>2.8571428571428572</c:v>
                </c:pt>
                <c:pt idx="24">
                  <c:v>2.8571428571428572</c:v>
                </c:pt>
                <c:pt idx="25">
                  <c:v>2.8571428571428572</c:v>
                </c:pt>
                <c:pt idx="26">
                  <c:v>2.8571428571428572</c:v>
                </c:pt>
                <c:pt idx="27">
                  <c:v>2.8571428571428572</c:v>
                </c:pt>
                <c:pt idx="28">
                  <c:v>2.8571428571428572</c:v>
                </c:pt>
                <c:pt idx="29">
                  <c:v>2.8571428571428572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C5-4CA0-8D2B-E8CEC5D2B6D2}"/>
            </c:ext>
          </c:extLst>
        </c:ser>
        <c:ser>
          <c:idx val="2"/>
          <c:order val="2"/>
          <c:tx>
            <c:v>Oblicua X</c:v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Hoja1!$G$67:$G$96</c:f>
              <c:numCache>
                <c:formatCode>General</c:formatCode>
                <c:ptCount val="30"/>
                <c:pt idx="0">
                  <c:v>0.11185682326621925</c:v>
                </c:pt>
                <c:pt idx="1">
                  <c:v>0.2237136465324385</c:v>
                </c:pt>
                <c:pt idx="2">
                  <c:v>0.33557046979865773</c:v>
                </c:pt>
                <c:pt idx="3">
                  <c:v>0.447427293064877</c:v>
                </c:pt>
                <c:pt idx="4">
                  <c:v>0.5592841163310962</c:v>
                </c:pt>
                <c:pt idx="5">
                  <c:v>0.67114093959731547</c:v>
                </c:pt>
                <c:pt idx="6">
                  <c:v>0.78299776286353473</c:v>
                </c:pt>
                <c:pt idx="7">
                  <c:v>0.89485458612975399</c:v>
                </c:pt>
                <c:pt idx="8">
                  <c:v>1.0067114093959733</c:v>
                </c:pt>
                <c:pt idx="9">
                  <c:v>1.1185682326621924</c:v>
                </c:pt>
                <c:pt idx="10">
                  <c:v>1.2304250559284118</c:v>
                </c:pt>
                <c:pt idx="11">
                  <c:v>1.3422818791946309</c:v>
                </c:pt>
                <c:pt idx="12">
                  <c:v>1.4541387024608501</c:v>
                </c:pt>
                <c:pt idx="13">
                  <c:v>1.5659955257270695</c:v>
                </c:pt>
                <c:pt idx="14">
                  <c:v>1.6778523489932886</c:v>
                </c:pt>
                <c:pt idx="15">
                  <c:v>1.789709172259508</c:v>
                </c:pt>
                <c:pt idx="16">
                  <c:v>1.9015659955257271</c:v>
                </c:pt>
                <c:pt idx="17">
                  <c:v>2.0134228187919465</c:v>
                </c:pt>
                <c:pt idx="18">
                  <c:v>2.1252796420581657</c:v>
                </c:pt>
                <c:pt idx="19">
                  <c:v>2.2371364653243848</c:v>
                </c:pt>
                <c:pt idx="20">
                  <c:v>2.348993288590604</c:v>
                </c:pt>
                <c:pt idx="21">
                  <c:v>2.4608501118568236</c:v>
                </c:pt>
                <c:pt idx="22">
                  <c:v>2.5727069351230427</c:v>
                </c:pt>
                <c:pt idx="23">
                  <c:v>2.6845637583892619</c:v>
                </c:pt>
                <c:pt idx="24">
                  <c:v>2.796420581655481</c:v>
                </c:pt>
                <c:pt idx="25">
                  <c:v>2.8571428571428572</c:v>
                </c:pt>
                <c:pt idx="26">
                  <c:v>2.8571428571428572</c:v>
                </c:pt>
                <c:pt idx="27">
                  <c:v>2.8571428571428572</c:v>
                </c:pt>
                <c:pt idx="28">
                  <c:v>2.8571428571428572</c:v>
                </c:pt>
                <c:pt idx="29">
                  <c:v>2.8571428571428572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C5-4CA0-8D2B-E8CEC5D2B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323872"/>
        <c:axId val="76324352"/>
      </c:lineChart>
      <c:catAx>
        <c:axId val="7632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Trabajos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324352"/>
        <c:crosses val="autoZero"/>
        <c:auto val="1"/>
        <c:lblAlgn val="ctr"/>
        <c:lblOffset val="100"/>
        <c:noMultiLvlLbl val="0"/>
      </c:catAx>
      <c:valAx>
        <c:axId val="763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Throughput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32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1050162</xdr:colOff>
      <xdr:row>5</xdr:row>
      <xdr:rowOff>180975</xdr:rowOff>
    </xdr:from>
    <xdr:to>
      <xdr:col>14</xdr:col>
      <xdr:colOff>252594</xdr:colOff>
      <xdr:row>31</xdr:row>
      <xdr:rowOff>161804</xdr:rowOff>
    </xdr:to>
    <xdr:graphicFrame macro="">
      <xdr:nvGraphicFramePr>
        <xdr:cNvPr id="21" name="Gráfico 5">
          <a:extLst>
            <a:ext uri="{FF2B5EF4-FFF2-40B4-BE49-F238E27FC236}">
              <a16:creationId xmlns:a16="http://schemas.microsoft.com/office/drawing/2014/main" id="{63EB542F-D817-D613-1ACB-2C1FEB3CF977}"/>
            </a:ext>
            <a:ext uri="{147F2762-F138-4A5C-976F-8EAC2B608ADB}">
              <a16:predDERef xmlns:a16="http://schemas.microsoft.com/office/drawing/2014/main" pred="{233287B4-D36E-B1A4-7621-3D8F642AB9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8479</xdr:colOff>
      <xdr:row>35</xdr:row>
      <xdr:rowOff>127741</xdr:rowOff>
    </xdr:from>
    <xdr:to>
      <xdr:col>14</xdr:col>
      <xdr:colOff>414760</xdr:colOff>
      <xdr:row>59</xdr:row>
      <xdr:rowOff>57873</xdr:rowOff>
    </xdr:to>
    <xdr:graphicFrame macro="">
      <xdr:nvGraphicFramePr>
        <xdr:cNvPr id="14" name="Gráfico 2">
          <a:extLst>
            <a:ext uri="{FF2B5EF4-FFF2-40B4-BE49-F238E27FC236}">
              <a16:creationId xmlns:a16="http://schemas.microsoft.com/office/drawing/2014/main" id="{48EB9EFA-5ABB-61C5-3562-4039452A5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590281</xdr:colOff>
      <xdr:row>70</xdr:row>
      <xdr:rowOff>160987</xdr:rowOff>
    </xdr:from>
    <xdr:to>
      <xdr:col>17</xdr:col>
      <xdr:colOff>85860</xdr:colOff>
      <xdr:row>86</xdr:row>
      <xdr:rowOff>83713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33C695-3E06-B1F5-ECD3-AB3D67B50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87</xdr:row>
      <xdr:rowOff>14696</xdr:rowOff>
    </xdr:from>
    <xdr:to>
      <xdr:col>17</xdr:col>
      <xdr:colOff>107324</xdr:colOff>
      <xdr:row>102</xdr:row>
      <xdr:rowOff>40783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A94D5A-7838-0DA7-76A1-819268630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4EBDD-70E6-4DA7-9CA0-D92CC7627DF9}" name="Tabla1" displayName="Tabla1" ref="A1:D31" totalsRowShown="0" dataDxfId="14">
  <autoFilter ref="A1:D31" xr:uid="{E114EBDD-70E6-4DA7-9CA0-D92CC7627DF9}"/>
  <tableColumns count="4">
    <tableColumn id="1" xr3:uid="{C7A3D7F0-86A4-4A18-AECC-E897AF7B9351}" name="Usuarios (N)" dataDxfId="13"/>
    <tableColumn id="2" xr3:uid="{375829CC-0961-4CCC-B772-47459674E387}" name="Tiempo Respuesta Sistema (R)" dataDxfId="12"/>
    <tableColumn id="5" xr3:uid="{0C80FD3B-5F6B-455B-B00A-BEFB25736198}" name="Asintota Inferior" dataDxfId="11">
      <calculatedColumnFormula>MIN(Tabla1[Tiempo Respuesta Sistema (R)])</calculatedColumnFormula>
    </tableColumn>
    <tableColumn id="3" xr3:uid="{91FA9FF4-7C28-48F7-B2B1-38282A4915EC}" name="Asintota Oblicua" dataDxfId="10">
      <calculatedColumnFormula array="1">MAX(Tabla1[[#This Row],[Usuarios (N)]]*Tabla3[D_b]-Tabla3[Z],Tabla2[D_total])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C63CBF-A313-4BAC-9B8E-09227A29A640}" name="Tabla6" displayName="Tabla6" ref="A34:D64" totalsRowShown="0">
  <autoFilter ref="A34:D64" xr:uid="{46C63CBF-A313-4BAC-9B8E-09227A29A640}"/>
  <tableColumns count="4">
    <tableColumn id="1" xr3:uid="{67488043-8247-4ECC-8BEF-CBCCC99E2759}" name="Usuarios (N)"/>
    <tableColumn id="2" xr3:uid="{CF8313DD-1434-4DC2-81C6-EDB7DE77C779}" name="Productividad Sistema (X)"/>
    <tableColumn id="3" xr3:uid="{4906CBEE-57C7-44A9-BC20-D57E4A62551D}" name="Asintota Superior" dataDxfId="9">
      <calculatedColumnFormula array="1">(1/Tabla3[D_b])</calculatedColumnFormula>
    </tableColumn>
    <tableColumn id="4" xr3:uid="{D7DDF58B-CE74-46CC-BADE-C62C31D3C7E1}" name="Asintota oblicua" dataDxfId="0">
      <calculatedColumnFormula array="1">MIN(Tabla6[[#This Row],[Usuarios (N)]]/(Tabla2[D_total]+Tabla3[Z]),1/Tabla3[D_b])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4BE1A5-F9B2-4171-AAE2-D484A23E6886}" name="Tabla2" displayName="Tabla2" ref="I1:K2" totalsRowShown="0">
  <autoFilter ref="I1:K2" xr:uid="{F84BE1A5-F9B2-4171-AAE2-D484A23E6886}"/>
  <tableColumns count="3">
    <tableColumn id="1" xr3:uid="{F9D47321-C7B9-45BC-BE59-119B60E521AB}" name="D_cpu"/>
    <tableColumn id="2" xr3:uid="{6D5E764D-D54D-4525-BB15-4C6C1D6781D1}" name="D_disco"/>
    <tableColumn id="3" xr3:uid="{F78DC070-478E-4FD0-BC10-90F0DC0AFFE2}" name="D_total">
      <calculatedColumnFormula>I2+J2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89B4B1-F7D0-4B53-B777-CB73C76C07F9}" name="Tabla3" displayName="Tabla3" ref="I4:K5" totalsRowShown="0">
  <autoFilter ref="I4:K5" xr:uid="{EF89B4B1-F7D0-4B53-B777-CB73C76C07F9}"/>
  <tableColumns count="3">
    <tableColumn id="1" xr3:uid="{B85C54BE-6455-4433-93BD-3F6AF5F8CFB5}" name="Z"/>
    <tableColumn id="2" xr3:uid="{661C4632-E4E6-4F8E-A90E-881882D89D6C}" name="D_b">
      <calculatedColumnFormula>MAX(Tabla2[D_cpu],Tabla2[D_disco])</calculatedColumnFormula>
    </tableColumn>
    <tableColumn id="3" xr3:uid="{1891F9A1-CAE1-4FD7-A68E-94B3388B5DF6}" name="N*">
      <calculatedColumnFormula array="1">ROUNDUP((Tabla2[D_total] + Tabla3[[#This Row],[Z]])/Tabla3[[#This Row],[D_b]],0)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ECAC5F-2C01-4C47-AD20-C17A2D134CEC}" name="Tabla4" displayName="Tabla4" ref="A66:G96" totalsRowShown="0" headerRowDxfId="8">
  <autoFilter ref="A66:G96" xr:uid="{CAECAC5F-2C01-4C47-AD20-C17A2D134CEC}"/>
  <tableColumns count="7">
    <tableColumn id="1" xr3:uid="{9F34064A-D940-42E0-8A21-34FBAAF2D2FB}" name="User Number" dataDxfId="7"/>
    <tableColumn id="2" xr3:uid="{AD856F9E-0265-4E5B-B351-EC1FDFE5EE33}" name="System Response Time (s)" dataDxfId="6"/>
    <tableColumn id="3" xr3:uid="{398FDBA2-3CF0-4CD7-84F0-EF217700713A}" name="Terminal Throughput (X)" dataDxfId="5"/>
    <tableColumn id="4" xr3:uid="{EA1ADB7E-9152-4114-91B3-B1B937894E7B}" name="Asintota Inferior" dataDxfId="4">
      <calculatedColumnFormula>MIN(Tabla4[System Response Time (s)])</calculatedColumnFormula>
    </tableColumn>
    <tableColumn id="5" xr3:uid="{7EDE21A8-3097-46FE-9AED-584280075CB6}" name="Asintota Superior" dataDxfId="3">
      <calculatedColumnFormula array="1">1/Tabla7[Db]</calculatedColumnFormula>
    </tableColumn>
    <tableColumn id="6" xr3:uid="{6FB1884B-66DA-48D1-92E1-071D442D06DB}" name="Obligua R" dataDxfId="1">
      <calculatedColumnFormula array="1">MAX(Tabla4[[#This Row],[User Number]]*Tabla7[Db]-Tabla7[Z],Tabla5[D_total])</calculatedColumnFormula>
    </tableColumn>
    <tableColumn id="7" xr3:uid="{5D8A7C5D-F740-4C4B-BD79-9E5F749D66DD}" name="Oblicua X" dataDxfId="2">
      <calculatedColumnFormula>MIN(Tabla4[[#This Row],[User Number]]/(0.94+8),(1/0.35))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DDFC96-93DE-491F-803E-7E72EE08DA78}" name="Tabla5" displayName="Tabla5" ref="I66:L67" totalsRowShown="0">
  <autoFilter ref="I66:L67" xr:uid="{5FDDFC96-93DE-491F-803E-7E72EE08DA78}"/>
  <tableColumns count="4">
    <tableColumn id="1" xr3:uid="{114BBF44-A50C-43D7-9B3D-E24CD1159D41}" name="D_cpu"/>
    <tableColumn id="2" xr3:uid="{D6281106-FF7F-45E7-B686-D5B7B39AAAFE}" name="D_disco1"/>
    <tableColumn id="3" xr3:uid="{CC47BC09-0C57-431B-BBB7-434FDBC684AF}" name="D_disco2"/>
    <tableColumn id="4" xr3:uid="{EFE79C45-6807-4A18-A3AB-43024086D7BE}" name="D_tota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4F210D-31A9-45D7-B04E-FEAED17BA031}" name="Tabla7" displayName="Tabla7" ref="I69:K70" totalsRowShown="0">
  <autoFilter ref="I69:K70" xr:uid="{254F210D-31A9-45D7-B04E-FEAED17BA031}"/>
  <tableColumns count="3">
    <tableColumn id="1" xr3:uid="{E4C0A622-108F-457D-A1A1-4058212FDD0B}" name="Z"/>
    <tableColumn id="2" xr3:uid="{FE75DDAB-3954-4FEF-A7CF-F6325D54946F}" name="Db">
      <calculatedColumnFormula>MAX(Tabla5[[D_cpu]:[D_disco2]])</calculatedColumnFormula>
    </tableColumn>
    <tableColumn id="3" xr3:uid="{888DDD58-0F05-44D0-934C-868FB9DDA7AF}" name="N*">
      <calculatedColumnFormula array="1">ROUNDUP((Tabla5[D_total]+Tabla7[[#This Row],[Z]])/J70,0)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abSelected="1" topLeftCell="A65" zoomScale="64" workbookViewId="0">
      <selection activeCell="R31" sqref="R31"/>
    </sheetView>
  </sheetViews>
  <sheetFormatPr baseColWidth="10" defaultColWidth="9.109375" defaultRowHeight="14.4"/>
  <cols>
    <col min="1" max="1" width="14.44140625" customWidth="1"/>
    <col min="2" max="3" width="29.88671875" customWidth="1"/>
    <col min="4" max="4" width="25.88671875" customWidth="1"/>
    <col min="5" max="5" width="17.88671875" bestFit="1" customWidth="1"/>
    <col min="6" max="6" width="19.33203125" bestFit="1" customWidth="1"/>
    <col min="7" max="7" width="11.5546875" bestFit="1" customWidth="1"/>
    <col min="9" max="10" width="11.44140625" customWidth="1"/>
    <col min="11" max="11" width="9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I1" t="s">
        <v>4</v>
      </c>
      <c r="J1" t="s">
        <v>5</v>
      </c>
      <c r="K1" t="s">
        <v>6</v>
      </c>
    </row>
    <row r="2" spans="1:11">
      <c r="A2" s="1">
        <v>1</v>
      </c>
      <c r="B2" s="3">
        <v>0.94</v>
      </c>
      <c r="C2" s="3">
        <f>MIN(Tabla1[Tiempo Respuesta Sistema (R)])</f>
        <v>0.94</v>
      </c>
      <c r="D2" s="2" cm="1">
        <f t="array" ref="D2">MAX(Tabla1[[#This Row],[Usuarios (N)]]*Tabla3[D_b]-Tabla3[Z],0.94)</f>
        <v>0.94</v>
      </c>
      <c r="E2" s="2"/>
      <c r="F2" s="2"/>
      <c r="G2" s="2"/>
      <c r="I2">
        <v>0.24</v>
      </c>
      <c r="J2">
        <v>0.7</v>
      </c>
      <c r="K2">
        <f>I2+J2</f>
        <v>0.94</v>
      </c>
    </row>
    <row r="3" spans="1:11">
      <c r="A3" s="1">
        <v>2</v>
      </c>
      <c r="B3" s="1">
        <v>1.0009999999999999</v>
      </c>
      <c r="C3" s="3">
        <f>MIN(Tabla1[Tiempo Respuesta Sistema (R)])</f>
        <v>0.94</v>
      </c>
      <c r="D3" s="2" cm="1">
        <f t="array" ref="D3">MAX(Tabla1[[#This Row],[Usuarios (N)]]*Tabla3[D_b]-Tabla3[Z],Tabla2[D_total])</f>
        <v>0.94</v>
      </c>
      <c r="E3" s="2"/>
      <c r="F3" s="2"/>
      <c r="G3" s="2"/>
    </row>
    <row r="4" spans="1:11">
      <c r="A4" s="1">
        <v>3</v>
      </c>
      <c r="B4" s="1">
        <v>1.071</v>
      </c>
      <c r="C4" s="3">
        <f>MIN(Tabla1[Tiempo Respuesta Sistema (R)])</f>
        <v>0.94</v>
      </c>
      <c r="D4" s="2" cm="1">
        <f t="array" ref="D4">MAX(Tabla1[[#This Row],[Usuarios (N)]]*Tabla3[D_b]-Tabla3[Z],Tabla2[D_total])</f>
        <v>0.94</v>
      </c>
      <c r="E4" s="2"/>
      <c r="F4" s="2"/>
      <c r="G4" s="2"/>
      <c r="I4" t="s">
        <v>7</v>
      </c>
      <c r="J4" t="s">
        <v>8</v>
      </c>
      <c r="K4" t="s">
        <v>9</v>
      </c>
    </row>
    <row r="5" spans="1:11">
      <c r="A5" s="1">
        <v>4</v>
      </c>
      <c r="B5" s="1">
        <v>1.149</v>
      </c>
      <c r="C5" s="3">
        <f>MIN(Tabla1[Tiempo Respuesta Sistema (R)])</f>
        <v>0.94</v>
      </c>
      <c r="D5" s="2" cm="1">
        <f t="array" ref="D5">MAX(Tabla1[[#This Row],[Usuarios (N)]]*Tabla3[D_b]-Tabla3[Z],Tabla2[D_total])</f>
        <v>0.94</v>
      </c>
      <c r="E5" s="2"/>
      <c r="F5" s="2"/>
      <c r="G5" s="2"/>
      <c r="I5">
        <v>8</v>
      </c>
      <c r="J5">
        <f>MAX(Tabla2[D_cpu],Tabla2[D_disco])</f>
        <v>0.7</v>
      </c>
      <c r="K5" cm="1">
        <f t="array" ref="K5">ROUNDUP((Tabla2[D_total] + Tabla3[[#This Row],[Z]])/Tabla3[[#This Row],[D_b]],0)</f>
        <v>13</v>
      </c>
    </row>
    <row r="6" spans="1:11">
      <c r="A6" s="1">
        <v>5</v>
      </c>
      <c r="B6" s="1">
        <v>1.2390000000000001</v>
      </c>
      <c r="C6" s="3">
        <f>MIN(Tabla1[Tiempo Respuesta Sistema (R)])</f>
        <v>0.94</v>
      </c>
      <c r="D6" s="2" cm="1">
        <f t="array" ref="D6">MAX(Tabla1[[#This Row],[Usuarios (N)]]*Tabla3[D_b]-Tabla3[Z],Tabla2[D_total])</f>
        <v>0.94</v>
      </c>
      <c r="E6" s="2"/>
      <c r="F6" s="2"/>
      <c r="G6" s="2"/>
    </row>
    <row r="7" spans="1:11">
      <c r="A7" s="1">
        <v>6</v>
      </c>
      <c r="B7" s="1">
        <v>1.343</v>
      </c>
      <c r="C7" s="3">
        <f>MIN(Tabla1[Tiempo Respuesta Sistema (R)])</f>
        <v>0.94</v>
      </c>
      <c r="D7" s="2" cm="1">
        <f t="array" ref="D7">MAX(Tabla1[[#This Row],[Usuarios (N)]]*Tabla3[D_b]-Tabla3[Z],Tabla2[D_total])</f>
        <v>0.94</v>
      </c>
      <c r="E7" s="2"/>
      <c r="F7" s="2"/>
      <c r="G7" s="2"/>
    </row>
    <row r="8" spans="1:11">
      <c r="A8" s="1">
        <v>7</v>
      </c>
      <c r="B8" s="1">
        <v>1.4630000000000001</v>
      </c>
      <c r="C8" s="3">
        <f>MIN(Tabla1[Tiempo Respuesta Sistema (R)])</f>
        <v>0.94</v>
      </c>
      <c r="D8" s="2" cm="1">
        <f t="array" ref="D8">MAX(Tabla1[[#This Row],[Usuarios (N)]]*Tabla3[D_b]-Tabla3[Z],Tabla2[D_total])</f>
        <v>0.94</v>
      </c>
      <c r="E8" s="2"/>
      <c r="F8" s="2"/>
      <c r="G8" s="2"/>
    </row>
    <row r="9" spans="1:11">
      <c r="A9" s="1">
        <v>8</v>
      </c>
      <c r="B9" s="1">
        <v>1.601</v>
      </c>
      <c r="C9" s="3">
        <f>MIN(Tabla1[Tiempo Respuesta Sistema (R)])</f>
        <v>0.94</v>
      </c>
      <c r="D9" s="2" cm="1">
        <f t="array" ref="D9">MAX(Tabla1[[#This Row],[Usuarios (N)]]*Tabla3[D_b]-Tabla3[Z],Tabla2[D_total])</f>
        <v>0.94</v>
      </c>
      <c r="E9" s="2"/>
      <c r="F9" s="2"/>
      <c r="G9" s="2"/>
    </row>
    <row r="10" spans="1:11">
      <c r="A10" s="1">
        <v>9</v>
      </c>
      <c r="B10" s="1">
        <v>1.7629999999999999</v>
      </c>
      <c r="C10" s="3">
        <f>MIN(Tabla1[Tiempo Respuesta Sistema (R)])</f>
        <v>0.94</v>
      </c>
      <c r="D10" s="2" cm="1">
        <f t="array" ref="D10">MAX(Tabla1[[#This Row],[Usuarios (N)]]*Tabla3[D_b]-Tabla3[Z],Tabla2[D_total])</f>
        <v>0.94</v>
      </c>
      <c r="E10" s="2"/>
      <c r="F10" s="2"/>
      <c r="G10" s="2"/>
    </row>
    <row r="11" spans="1:11">
      <c r="A11" s="1">
        <v>10</v>
      </c>
      <c r="B11" s="1">
        <v>1.9510000000000001</v>
      </c>
      <c r="C11" s="3">
        <f>MIN(Tabla1[Tiempo Respuesta Sistema (R)])</f>
        <v>0.94</v>
      </c>
      <c r="D11" s="2" cm="1">
        <f t="array" ref="D11">MAX(Tabla1[[#This Row],[Usuarios (N)]]*Tabla3[D_b]-Tabla3[Z],Tabla2[D_total])</f>
        <v>0.94</v>
      </c>
      <c r="E11" s="2"/>
      <c r="F11" s="2"/>
      <c r="G11" s="2"/>
    </row>
    <row r="12" spans="1:11">
      <c r="A12" s="1">
        <v>11</v>
      </c>
      <c r="B12" s="1">
        <v>2.1709999999999998</v>
      </c>
      <c r="C12" s="3">
        <f>MIN(Tabla1[Tiempo Respuesta Sistema (R)])</f>
        <v>0.94</v>
      </c>
      <c r="D12" s="2" cm="1">
        <f t="array" ref="D12">MAX(Tabla1[[#This Row],[Usuarios (N)]]*Tabla3[D_b]-Tabla3[Z],Tabla2[D_total])</f>
        <v>0.94</v>
      </c>
      <c r="E12" s="2"/>
      <c r="F12" s="2"/>
      <c r="G12" s="2"/>
    </row>
    <row r="13" spans="1:11">
      <c r="A13" s="1">
        <v>12</v>
      </c>
      <c r="B13" s="3">
        <v>2.4279999999999999</v>
      </c>
      <c r="C13" s="3">
        <f>MIN(Tabla1[Tiempo Respuesta Sistema (R)])</f>
        <v>0.94</v>
      </c>
      <c r="D13" s="2" cm="1">
        <f t="array" ref="D13">MAX(Tabla1[[#This Row],[Usuarios (N)]]*Tabla3[D_b]-Tabla3[Z],Tabla2[D_total])</f>
        <v>0.94</v>
      </c>
      <c r="E13" s="2"/>
      <c r="F13" s="2"/>
      <c r="G13" s="2"/>
    </row>
    <row r="14" spans="1:11">
      <c r="A14" s="1">
        <v>13</v>
      </c>
      <c r="B14" s="1">
        <v>2.7250000000000001</v>
      </c>
      <c r="C14" s="3">
        <f>MIN(Tabla1[Tiempo Respuesta Sistema (R)])</f>
        <v>0.94</v>
      </c>
      <c r="D14" s="2" cm="1">
        <f t="array" ref="D14">MAX(Tabla1[[#This Row],[Usuarios (N)]]*Tabla3[D_b]-Tabla3[Z],Tabla2[D_total])</f>
        <v>1.0999999999999996</v>
      </c>
      <c r="E14" s="2"/>
      <c r="F14" s="2"/>
      <c r="G14" s="2"/>
    </row>
    <row r="15" spans="1:11">
      <c r="A15" s="1">
        <v>14</v>
      </c>
      <c r="B15" s="1">
        <v>3.069</v>
      </c>
      <c r="C15" s="3">
        <f>MIN(Tabla1[Tiempo Respuesta Sistema (R)])</f>
        <v>0.94</v>
      </c>
      <c r="D15" s="2" cm="1">
        <f t="array" ref="D15">MAX(Tabla1[[#This Row],[Usuarios (N)]]*Tabla3[D_b]-Tabla3[Z],Tabla2[D_total])</f>
        <v>1.7999999999999989</v>
      </c>
      <c r="E15" s="2"/>
      <c r="F15" s="2"/>
      <c r="G15" s="2"/>
    </row>
    <row r="16" spans="1:11">
      <c r="A16" s="1">
        <v>15</v>
      </c>
      <c r="B16" s="1">
        <v>3.4620000000000002</v>
      </c>
      <c r="C16" s="3">
        <f>MIN(Tabla1[Tiempo Respuesta Sistema (R)])</f>
        <v>0.94</v>
      </c>
      <c r="D16" s="2" cm="1">
        <f t="array" ref="D16">MAX(Tabla1[[#This Row],[Usuarios (N)]]*Tabla3[D_b]-Tabla3[Z],Tabla2[D_total])</f>
        <v>2.5</v>
      </c>
      <c r="E16" s="2"/>
      <c r="F16" s="2"/>
      <c r="G16" s="2"/>
    </row>
    <row r="17" spans="1:18">
      <c r="A17" s="1">
        <v>16</v>
      </c>
      <c r="B17" s="1">
        <v>3.9060000000000001</v>
      </c>
      <c r="C17" s="3">
        <f>MIN(Tabla1[Tiempo Respuesta Sistema (R)])</f>
        <v>0.94</v>
      </c>
      <c r="D17" s="2" cm="1">
        <f t="array" ref="D17">MAX(Tabla1[[#This Row],[Usuarios (N)]]*Tabla3[D_b]-Tabla3[Z],Tabla2[D_total])</f>
        <v>3.1999999999999993</v>
      </c>
      <c r="E17" s="2"/>
      <c r="F17" s="2"/>
      <c r="G17" s="2"/>
    </row>
    <row r="18" spans="1:18">
      <c r="A18" s="1">
        <v>17</v>
      </c>
      <c r="B18" s="1">
        <v>4.399</v>
      </c>
      <c r="C18" s="3">
        <f>MIN(Tabla1[Tiempo Respuesta Sistema (R)])</f>
        <v>0.94</v>
      </c>
      <c r="D18" s="2" cm="1">
        <f t="array" ref="D18">MAX(Tabla1[[#This Row],[Usuarios (N)]]*Tabla3[D_b]-Tabla3[Z],Tabla2[D_total])</f>
        <v>3.8999999999999986</v>
      </c>
      <c r="E18" s="2"/>
      <c r="F18" s="2"/>
      <c r="G18" s="2"/>
    </row>
    <row r="19" spans="1:18">
      <c r="A19" s="1">
        <v>18</v>
      </c>
      <c r="B19" s="1">
        <v>4.9400000000000004</v>
      </c>
      <c r="C19" s="3">
        <f>MIN(Tabla1[Tiempo Respuesta Sistema (R)])</f>
        <v>0.94</v>
      </c>
      <c r="D19" s="2" cm="1">
        <f t="array" ref="D19">MAX(Tabla1[[#This Row],[Usuarios (N)]]*Tabla3[D_b]-Tabla3[Z],Tabla2[D_total])</f>
        <v>4.5999999999999996</v>
      </c>
      <c r="E19" s="2"/>
      <c r="F19" s="2"/>
      <c r="G19" s="2"/>
    </row>
    <row r="20" spans="1:18">
      <c r="A20" s="1">
        <v>19</v>
      </c>
      <c r="B20" s="1">
        <v>5.5229999999999997</v>
      </c>
      <c r="C20" s="3">
        <f>MIN(Tabla1[Tiempo Respuesta Sistema (R)])</f>
        <v>0.94</v>
      </c>
      <c r="D20" s="2" cm="1">
        <f t="array" ref="D20">MAX(Tabla1[[#This Row],[Usuarios (N)]]*Tabla3[D_b]-Tabla3[Z],Tabla2[D_total])</f>
        <v>5.2999999999999989</v>
      </c>
      <c r="E20" s="2"/>
      <c r="F20" s="2"/>
      <c r="G20" s="2"/>
    </row>
    <row r="21" spans="1:18">
      <c r="A21" s="1">
        <v>20</v>
      </c>
      <c r="B21" s="1">
        <v>6.14</v>
      </c>
      <c r="C21" s="3">
        <f>MIN(Tabla1[Tiempo Respuesta Sistema (R)])</f>
        <v>0.94</v>
      </c>
      <c r="D21" s="2" cm="1">
        <f t="array" ref="D21">MAX(Tabla1[[#This Row],[Usuarios (N)]]*Tabla3[D_b]-Tabla3[Z],Tabla2[D_total])</f>
        <v>6</v>
      </c>
      <c r="E21" s="2"/>
      <c r="F21" s="2"/>
      <c r="G21" s="2"/>
      <c r="I21" s="5"/>
    </row>
    <row r="22" spans="1:18">
      <c r="A22" s="1">
        <v>21</v>
      </c>
      <c r="B22" s="1">
        <v>6.7839999999999998</v>
      </c>
      <c r="C22" s="3">
        <f>MIN(Tabla1[Tiempo Respuesta Sistema (R)])</f>
        <v>0.94</v>
      </c>
      <c r="D22" s="2" cm="1">
        <f t="array" ref="D22">MAX(Tabla1[[#This Row],[Usuarios (N)]]*Tabla3[D_b]-Tabla3[Z],Tabla2[D_total])</f>
        <v>6.6999999999999993</v>
      </c>
      <c r="E22" s="2"/>
      <c r="F22" s="2"/>
      <c r="G22" s="2"/>
    </row>
    <row r="23" spans="1:18">
      <c r="A23" s="1">
        <v>22</v>
      </c>
      <c r="B23" s="2">
        <v>7.4489999999999998</v>
      </c>
      <c r="C23" s="3">
        <f>MIN(Tabla1[Tiempo Respuesta Sistema (R)])</f>
        <v>0.94</v>
      </c>
      <c r="D23" s="2" cm="1">
        <f t="array" ref="D23">MAX(Tabla1[[#This Row],[Usuarios (N)]]*Tabla3[D_b]-Tabla3[Z],Tabla2[D_total])</f>
        <v>7.3999999999999986</v>
      </c>
      <c r="E23" s="2"/>
      <c r="F23" s="2"/>
      <c r="G23" s="2"/>
    </row>
    <row r="24" spans="1:18">
      <c r="A24" s="1">
        <v>23</v>
      </c>
      <c r="B24" s="2">
        <v>8.1270000000000007</v>
      </c>
      <c r="C24" s="3">
        <f>MIN(Tabla1[Tiempo Respuesta Sistema (R)])</f>
        <v>0.94</v>
      </c>
      <c r="D24" s="2" cm="1">
        <f t="array" ref="D24">MAX(Tabla1[[#This Row],[Usuarios (N)]]*Tabla3[D_b]-Tabla3[Z],Tabla2[D_total])</f>
        <v>8.0999999999999979</v>
      </c>
      <c r="E24" s="2"/>
      <c r="F24" s="2"/>
      <c r="G24" s="2"/>
    </row>
    <row r="25" spans="1:18">
      <c r="A25" s="1">
        <v>24</v>
      </c>
      <c r="B25" s="2">
        <v>8.8140000000000001</v>
      </c>
      <c r="C25" s="3">
        <f>MIN(Tabla1[Tiempo Respuesta Sistema (R)])</f>
        <v>0.94</v>
      </c>
      <c r="D25" s="2" cm="1">
        <f t="array" ref="D25">MAX(Tabla1[[#This Row],[Usuarios (N)]]*Tabla3[D_b]-Tabla3[Z],Tabla2[D_total])</f>
        <v>8.7999999999999972</v>
      </c>
      <c r="E25" s="2"/>
      <c r="F25" s="2"/>
      <c r="G25" s="2"/>
    </row>
    <row r="26" spans="1:18">
      <c r="A26" s="1">
        <v>25</v>
      </c>
      <c r="B26" s="2">
        <v>9.5067000000000004</v>
      </c>
      <c r="C26" s="3">
        <f>MIN(Tabla1[Tiempo Respuesta Sistema (R)])</f>
        <v>0.94</v>
      </c>
      <c r="D26" s="2" cm="1">
        <f t="array" ref="D26">MAX(Tabla1[[#This Row],[Usuarios (N)]]*Tabla3[D_b]-Tabla3[Z],Tabla2[D_total])</f>
        <v>9.5</v>
      </c>
      <c r="E26" s="2"/>
      <c r="F26" s="2"/>
      <c r="G26" s="2"/>
    </row>
    <row r="27" spans="1:18">
      <c r="A27" s="1">
        <v>26</v>
      </c>
      <c r="B27" s="2">
        <v>10.199999999999999</v>
      </c>
      <c r="C27" s="3">
        <f>MIN(Tabla1[Tiempo Respuesta Sistema (R)])</f>
        <v>0.94</v>
      </c>
      <c r="D27" s="2" cm="1">
        <f t="array" ref="D27">MAX(Tabla1[[#This Row],[Usuarios (N)]]*Tabla3[D_b]-Tabla3[Z],Tabla2[D_total])</f>
        <v>10.199999999999999</v>
      </c>
      <c r="E27" s="2"/>
      <c r="F27" s="2"/>
      <c r="G27" s="2"/>
    </row>
    <row r="28" spans="1:18">
      <c r="A28" s="1">
        <v>27</v>
      </c>
      <c r="B28" s="2">
        <v>10.9</v>
      </c>
      <c r="C28" s="3">
        <f>MIN(Tabla1[Tiempo Respuesta Sistema (R)])</f>
        <v>0.94</v>
      </c>
      <c r="D28" s="2" cm="1">
        <f t="array" ref="D28">MAX(Tabla1[[#This Row],[Usuarios (N)]]*Tabla3[D_b]-Tabla3[Z],Tabla2[D_total])</f>
        <v>10.899999999999999</v>
      </c>
      <c r="E28" s="2"/>
      <c r="F28" s="2"/>
      <c r="G28" s="2"/>
    </row>
    <row r="29" spans="1:18">
      <c r="A29" s="1">
        <v>28</v>
      </c>
      <c r="B29" s="2">
        <v>11.6</v>
      </c>
      <c r="C29" s="3">
        <f>MIN(Tabla1[Tiempo Respuesta Sistema (R)])</f>
        <v>0.94</v>
      </c>
      <c r="D29" s="2" cm="1">
        <f t="array" ref="D29">MAX(Tabla1[[#This Row],[Usuarios (N)]]*Tabla3[D_b]-Tabla3[Z],Tabla2[D_total])</f>
        <v>11.599999999999998</v>
      </c>
      <c r="E29" s="2"/>
      <c r="F29" s="2"/>
      <c r="G29" s="2"/>
    </row>
    <row r="30" spans="1:18">
      <c r="A30" s="1">
        <v>29</v>
      </c>
      <c r="B30" s="2">
        <v>12.3</v>
      </c>
      <c r="C30" s="3">
        <f>MIN(Tabla1[Tiempo Respuesta Sistema (R)])</f>
        <v>0.94</v>
      </c>
      <c r="D30" s="2" cm="1">
        <f t="array" ref="D30">MAX(Tabla1[[#This Row],[Usuarios (N)]]*Tabla3[D_b]-Tabla3[Z],Tabla2[D_total])</f>
        <v>12.299999999999997</v>
      </c>
      <c r="E30" s="2"/>
      <c r="F30" s="2"/>
      <c r="G30" s="2"/>
    </row>
    <row r="31" spans="1:18">
      <c r="A31" s="1">
        <v>30</v>
      </c>
      <c r="B31" s="2">
        <v>13</v>
      </c>
      <c r="C31" s="3">
        <f>MIN(Tabla1[Tiempo Respuesta Sistema (R)])</f>
        <v>0.94</v>
      </c>
      <c r="D31" s="2" cm="1">
        <f t="array" ref="D31">MAX(Tabla1[[#This Row],[Usuarios (N)]]*Tabla3[D_b]-Tabla3[Z],Tabla2[D_total])</f>
        <v>13</v>
      </c>
      <c r="E31" s="2"/>
      <c r="F31" s="2"/>
      <c r="G31" s="2"/>
      <c r="R31" s="9"/>
    </row>
    <row r="34" spans="1:4">
      <c r="A34" t="s">
        <v>0</v>
      </c>
      <c r="B34" t="s">
        <v>10</v>
      </c>
      <c r="C34" t="s">
        <v>11</v>
      </c>
      <c r="D34" t="s">
        <v>12</v>
      </c>
    </row>
    <row r="35" spans="1:4">
      <c r="A35">
        <v>1</v>
      </c>
      <c r="B35">
        <v>0.1119</v>
      </c>
      <c r="C35" cm="1">
        <f t="array" ref="C35">(1/Tabla3[D_b])</f>
        <v>1.4285714285714286</v>
      </c>
      <c r="D35" cm="1">
        <f t="array" ref="D35">MIN(Tabla6[[#This Row],[Usuarios (N)]]/(Tabla2[D_total]+Tabla3[Z]),1/Tabla3[D_b])</f>
        <v>0.11185682326621925</v>
      </c>
    </row>
    <row r="36" spans="1:4">
      <c r="A36">
        <v>2</v>
      </c>
      <c r="B36">
        <v>0.22220000000000001</v>
      </c>
      <c r="C36" cm="1">
        <f t="array" ref="C36">(1/Tabla3[D_b])</f>
        <v>1.4285714285714286</v>
      </c>
      <c r="D36" cm="1">
        <f t="array" ref="D36">MIN(Tabla6[[#This Row],[Usuarios (N)]]/(Tabla2[D_total]+Tabla3[Z]),1/Tabla3[D_b])</f>
        <v>0.2237136465324385</v>
      </c>
    </row>
    <row r="37" spans="1:4">
      <c r="A37">
        <v>3</v>
      </c>
      <c r="B37">
        <v>0.33069999999999999</v>
      </c>
      <c r="C37" cm="1">
        <f t="array" ref="C37">(1/Tabla3[D_b])</f>
        <v>1.4285714285714286</v>
      </c>
      <c r="D37" cm="1">
        <f t="array" ref="D37">MIN(Tabla6[[#This Row],[Usuarios (N)]]/(Tabla2[D_total]+Tabla3[Z]),1/Tabla3[D_b])</f>
        <v>0.33557046979865773</v>
      </c>
    </row>
    <row r="38" spans="1:4">
      <c r="A38">
        <v>4</v>
      </c>
      <c r="B38">
        <v>0.43719999999999998</v>
      </c>
      <c r="C38" cm="1">
        <f t="array" ref="C38">(1/Tabla3[D_b])</f>
        <v>1.4285714285714286</v>
      </c>
      <c r="D38" cm="1">
        <f t="array" ref="D38">MIN(Tabla6[[#This Row],[Usuarios (N)]]/(Tabla2[D_total]+Tabla3[Z]),1/Tabla3[D_b])</f>
        <v>0.447427293064877</v>
      </c>
    </row>
    <row r="39" spans="1:4">
      <c r="A39">
        <v>5</v>
      </c>
      <c r="B39">
        <v>0.54120000000000001</v>
      </c>
      <c r="C39" cm="1">
        <f t="array" ref="C39">(1/Tabla3[D_b])</f>
        <v>1.4285714285714286</v>
      </c>
      <c r="D39" cm="1">
        <f t="array" ref="D39">MIN(Tabla6[[#This Row],[Usuarios (N)]]/(Tabla2[D_total]+Tabla3[Z]),1/Tabla3[D_b])</f>
        <v>0.5592841163310962</v>
      </c>
    </row>
    <row r="40" spans="1:4">
      <c r="A40">
        <v>6</v>
      </c>
      <c r="B40">
        <v>0.64219999999999999</v>
      </c>
      <c r="C40" cm="1">
        <f t="array" ref="C40">(1/Tabla3[D_b])</f>
        <v>1.4285714285714286</v>
      </c>
      <c r="D40" cm="1">
        <f t="array" ref="D40">MIN(Tabla6[[#This Row],[Usuarios (N)]]/(Tabla2[D_total]+Tabla3[Z]),1/Tabla3[D_b])</f>
        <v>0.67114093959731547</v>
      </c>
    </row>
    <row r="41" spans="1:4">
      <c r="A41">
        <v>7</v>
      </c>
      <c r="B41">
        <v>0.73980000000000001</v>
      </c>
      <c r="C41" cm="1">
        <f t="array" ref="C41">(1/Tabla3[D_b])</f>
        <v>1.4285714285714286</v>
      </c>
      <c r="D41" cm="1">
        <f t="array" ref="D41">MIN(Tabla6[[#This Row],[Usuarios (N)]]/(Tabla2[D_total]+Tabla3[Z]),1/Tabla3[D_b])</f>
        <v>0.78299776286353473</v>
      </c>
    </row>
    <row r="42" spans="1:4">
      <c r="A42">
        <v>8</v>
      </c>
      <c r="B42">
        <v>0.83320000000000005</v>
      </c>
      <c r="C42" cm="1">
        <f t="array" ref="C42">(1/Tabla3[D_b])</f>
        <v>1.4285714285714286</v>
      </c>
      <c r="D42" cm="1">
        <f t="array" ref="D42">MIN(Tabla6[[#This Row],[Usuarios (N)]]/(Tabla2[D_total]+Tabla3[Z]),1/Tabla3[D_b])</f>
        <v>0.89485458612975399</v>
      </c>
    </row>
    <row r="43" spans="1:4">
      <c r="A43">
        <v>9</v>
      </c>
      <c r="B43">
        <v>0.92190000000000005</v>
      </c>
      <c r="C43" cm="1">
        <f t="array" ref="C43">(1/Tabla3[D_b])</f>
        <v>1.4285714285714286</v>
      </c>
      <c r="D43" cm="1">
        <f t="array" ref="D43">MIN(Tabla6[[#This Row],[Usuarios (N)]]/(Tabla2[D_total]+Tabla3[Z]),1/Tabla3[D_b])</f>
        <v>1.0067114093959733</v>
      </c>
    </row>
    <row r="44" spans="1:4">
      <c r="A44">
        <v>10</v>
      </c>
      <c r="B44">
        <v>1.0049999999999999</v>
      </c>
      <c r="C44" cm="1">
        <f t="array" ref="C44">(1/Tabla3[D_b])</f>
        <v>1.4285714285714286</v>
      </c>
      <c r="D44" cm="1">
        <f t="array" ref="D44">MIN(Tabla6[[#This Row],[Usuarios (N)]]/(Tabla2[D_total]+Tabla3[Z]),1/Tabla3[D_b])</f>
        <v>1.1185682326621924</v>
      </c>
    </row>
    <row r="45" spans="1:4">
      <c r="A45">
        <v>11</v>
      </c>
      <c r="B45">
        <v>1.081</v>
      </c>
      <c r="C45" cm="1">
        <f t="array" ref="C45">(1/Tabla3[D_b])</f>
        <v>1.4285714285714286</v>
      </c>
      <c r="D45" cm="1">
        <f t="array" ref="D45">MIN(Tabla6[[#This Row],[Usuarios (N)]]/(Tabla2[D_total]+Tabla3[Z]),1/Tabla3[D_b])</f>
        <v>1.2304250559284118</v>
      </c>
    </row>
    <row r="46" spans="1:4">
      <c r="A46">
        <v>12</v>
      </c>
      <c r="B46">
        <v>1.151</v>
      </c>
      <c r="C46" cm="1">
        <f t="array" ref="C46">(1/Tabla3[D_b])</f>
        <v>1.4285714285714286</v>
      </c>
      <c r="D46" cm="1">
        <f t="array" ref="D46">MIN(Tabla6[[#This Row],[Usuarios (N)]]/(Tabla2[D_total]+Tabla3[Z]),1/Tabla3[D_b])</f>
        <v>1.3422818791946309</v>
      </c>
    </row>
    <row r="47" spans="1:4">
      <c r="A47">
        <v>13</v>
      </c>
      <c r="B47">
        <v>1.212</v>
      </c>
      <c r="C47" cm="1">
        <f t="array" ref="C47">(1/Tabla3[D_b])</f>
        <v>1.4285714285714286</v>
      </c>
      <c r="D47" cm="1">
        <f t="array" ref="D47">MIN(Tabla6[[#This Row],[Usuarios (N)]]/(Tabla2[D_total]+Tabla3[Z]),1/Tabla3[D_b])</f>
        <v>1.4285714285714286</v>
      </c>
    </row>
    <row r="48" spans="1:4">
      <c r="A48">
        <v>14</v>
      </c>
      <c r="B48">
        <v>1.2649999999999999</v>
      </c>
      <c r="C48" cm="1">
        <f t="array" ref="C48">(1/Tabla3[D_b])</f>
        <v>1.4285714285714286</v>
      </c>
      <c r="D48" cm="1">
        <f t="array" ref="D48">MIN(Tabla6[[#This Row],[Usuarios (N)]]/(Tabla2[D_total]+Tabla3[Z]),1/Tabla3[D_b])</f>
        <v>1.4285714285714286</v>
      </c>
    </row>
    <row r="49" spans="1:4">
      <c r="A49">
        <v>15</v>
      </c>
      <c r="B49">
        <v>1.3089999999999999</v>
      </c>
      <c r="C49" cm="1">
        <f t="array" ref="C49">(1/Tabla3[D_b])</f>
        <v>1.4285714285714286</v>
      </c>
      <c r="D49" cm="1">
        <f t="array" ref="D49">MIN(Tabla6[[#This Row],[Usuarios (N)]]/(Tabla2[D_total]+Tabla3[Z]),1/Tabla3[D_b])</f>
        <v>1.4285714285714286</v>
      </c>
    </row>
    <row r="50" spans="1:4">
      <c r="A50">
        <v>16</v>
      </c>
      <c r="B50">
        <v>1.3440000000000001</v>
      </c>
      <c r="C50" cm="1">
        <f t="array" ref="C50">(1/Tabla3[D_b])</f>
        <v>1.4285714285714286</v>
      </c>
      <c r="D50" cm="1">
        <f t="array" ref="D50">MIN(Tabla6[[#This Row],[Usuarios (N)]]/(Tabla2[D_total]+Tabla3[Z]),1/Tabla3[D_b])</f>
        <v>1.4285714285714286</v>
      </c>
    </row>
    <row r="51" spans="1:4">
      <c r="A51">
        <v>17</v>
      </c>
      <c r="B51">
        <v>1.371</v>
      </c>
      <c r="C51" cm="1">
        <f t="array" ref="C51">(1/Tabla3[D_b])</f>
        <v>1.4285714285714286</v>
      </c>
      <c r="D51" cm="1">
        <f t="array" ref="D51">MIN(Tabla6[[#This Row],[Usuarios (N)]]/(Tabla2[D_total]+Tabla3[Z]),1/Tabla3[D_b])</f>
        <v>1.4285714285714286</v>
      </c>
    </row>
    <row r="52" spans="1:4">
      <c r="A52">
        <v>18</v>
      </c>
      <c r="B52">
        <v>1.391</v>
      </c>
      <c r="C52" cm="1">
        <f t="array" ref="C52">(1/Tabla3[D_b])</f>
        <v>1.4285714285714286</v>
      </c>
      <c r="D52" cm="1">
        <f t="array" ref="D52">MIN(Tabla6[[#This Row],[Usuarios (N)]]/(Tabla2[D_total]+Tabla3[Z]),1/Tabla3[D_b])</f>
        <v>1.4285714285714286</v>
      </c>
    </row>
    <row r="53" spans="1:4">
      <c r="A53">
        <v>19</v>
      </c>
      <c r="B53">
        <v>1.405</v>
      </c>
      <c r="C53" cm="1">
        <f t="array" ref="C53">(1/Tabla3[D_b])</f>
        <v>1.4285714285714286</v>
      </c>
      <c r="D53" cm="1">
        <f t="array" ref="D53">MIN(Tabla6[[#This Row],[Usuarios (N)]]/(Tabla2[D_total]+Tabla3[Z]),1/Tabla3[D_b])</f>
        <v>1.4285714285714286</v>
      </c>
    </row>
    <row r="54" spans="1:4">
      <c r="A54">
        <v>20</v>
      </c>
      <c r="B54">
        <v>1.4139999999999999</v>
      </c>
      <c r="C54" cm="1">
        <f t="array" ref="C54">(1/Tabla3[D_b])</f>
        <v>1.4285714285714286</v>
      </c>
      <c r="D54" cm="1">
        <f t="array" ref="D54">MIN(Tabla6[[#This Row],[Usuarios (N)]]/(Tabla2[D_total]+Tabla3[Z]),1/Tabla3[D_b])</f>
        <v>1.4285714285714286</v>
      </c>
    </row>
    <row r="55" spans="1:4">
      <c r="A55">
        <v>21</v>
      </c>
      <c r="B55">
        <v>1.42</v>
      </c>
      <c r="C55" cm="1">
        <f t="array" ref="C55">(1/Tabla3[D_b])</f>
        <v>1.4285714285714286</v>
      </c>
      <c r="D55" cm="1">
        <f t="array" ref="D55">MIN(Tabla6[[#This Row],[Usuarios (N)]]/(Tabla2[D_total]+Tabla3[Z]),1/Tabla3[D_b])</f>
        <v>1.4285714285714286</v>
      </c>
    </row>
    <row r="56" spans="1:4">
      <c r="A56">
        <v>22</v>
      </c>
      <c r="B56">
        <v>1.4239999999999999</v>
      </c>
      <c r="C56" cm="1">
        <f t="array" ref="C56">(1/Tabla3[D_b])</f>
        <v>1.4285714285714286</v>
      </c>
      <c r="D56" cm="1">
        <f t="array" ref="D56">MIN(Tabla6[[#This Row],[Usuarios (N)]]/(Tabla2[D_total]+Tabla3[Z]),1/Tabla3[D_b])</f>
        <v>1.4285714285714286</v>
      </c>
    </row>
    <row r="57" spans="1:4">
      <c r="A57">
        <v>23</v>
      </c>
      <c r="B57">
        <v>1.4259999999999999</v>
      </c>
      <c r="C57" cm="1">
        <f t="array" ref="C57">(1/Tabla3[D_b])</f>
        <v>1.4285714285714286</v>
      </c>
      <c r="D57" cm="1">
        <f t="array" ref="D57">MIN(Tabla6[[#This Row],[Usuarios (N)]]/(Tabla2[D_total]+Tabla3[Z]),1/Tabla3[D_b])</f>
        <v>1.4285714285714286</v>
      </c>
    </row>
    <row r="58" spans="1:4">
      <c r="A58">
        <v>24</v>
      </c>
      <c r="B58">
        <v>1.427</v>
      </c>
      <c r="C58" cm="1">
        <f t="array" ref="C58">(1/Tabla3[D_b])</f>
        <v>1.4285714285714286</v>
      </c>
      <c r="D58" cm="1">
        <f t="array" ref="D58">MIN(Tabla6[[#This Row],[Usuarios (N)]]/(Tabla2[D_total]+Tabla3[Z]),1/Tabla3[D_b])</f>
        <v>1.4285714285714286</v>
      </c>
    </row>
    <row r="59" spans="1:4">
      <c r="A59">
        <v>25</v>
      </c>
      <c r="B59">
        <v>1.4279999999999999</v>
      </c>
      <c r="C59" cm="1">
        <f t="array" ref="C59">(1/Tabla3[D_b])</f>
        <v>1.4285714285714286</v>
      </c>
      <c r="D59" cm="1">
        <f t="array" ref="D59">MIN(Tabla6[[#This Row],[Usuarios (N)]]/(Tabla2[D_total]+Tabla3[Z]),1/Tabla3[D_b])</f>
        <v>1.4285714285714286</v>
      </c>
    </row>
    <row r="60" spans="1:4">
      <c r="A60">
        <v>26</v>
      </c>
      <c r="B60">
        <v>1.4279999999999999</v>
      </c>
      <c r="C60" cm="1">
        <f t="array" ref="C60">(1/Tabla3[D_b])</f>
        <v>1.4285714285714286</v>
      </c>
      <c r="D60" cm="1">
        <f t="array" ref="D60">MIN(Tabla6[[#This Row],[Usuarios (N)]]/(Tabla2[D_total]+Tabla3[Z]),1/Tabla3[D_b])</f>
        <v>1.4285714285714286</v>
      </c>
    </row>
    <row r="61" spans="1:4">
      <c r="A61">
        <v>27</v>
      </c>
      <c r="B61">
        <v>1.4279999999999999</v>
      </c>
      <c r="C61" cm="1">
        <f t="array" ref="C61">(1/Tabla3[D_b])</f>
        <v>1.4285714285714286</v>
      </c>
      <c r="D61" cm="1">
        <f t="array" ref="D61">MIN(Tabla6[[#This Row],[Usuarios (N)]]/(Tabla2[D_total]+Tabla3[Z]),1/Tabla3[D_b])</f>
        <v>1.4285714285714286</v>
      </c>
    </row>
    <row r="62" spans="1:4">
      <c r="A62">
        <v>28</v>
      </c>
      <c r="B62">
        <v>1.429</v>
      </c>
      <c r="C62" cm="1">
        <f t="array" ref="C62">(1/Tabla3[D_b])</f>
        <v>1.4285714285714286</v>
      </c>
      <c r="D62" cm="1">
        <f t="array" ref="D62">MIN(Tabla6[[#This Row],[Usuarios (N)]]/(Tabla2[D_total]+Tabla3[Z]),1/Tabla3[D_b])</f>
        <v>1.4285714285714286</v>
      </c>
    </row>
    <row r="63" spans="1:4">
      <c r="A63">
        <v>29</v>
      </c>
      <c r="B63">
        <v>1.429</v>
      </c>
      <c r="C63" cm="1">
        <f t="array" ref="C63">(1/Tabla3[D_b])</f>
        <v>1.4285714285714286</v>
      </c>
      <c r="D63" cm="1">
        <f t="array" ref="D63">MIN(Tabla6[[#This Row],[Usuarios (N)]]/(Tabla2[D_total]+Tabla3[Z]),1/Tabla3[D_b])</f>
        <v>1.4285714285714286</v>
      </c>
    </row>
    <row r="64" spans="1:4">
      <c r="A64">
        <v>30</v>
      </c>
      <c r="B64">
        <v>1.429</v>
      </c>
      <c r="C64" cm="1">
        <f t="array" ref="C64">(1/Tabla3[D_b])</f>
        <v>1.4285714285714286</v>
      </c>
      <c r="D64" cm="1">
        <f t="array" ref="D64">MIN(Tabla6[[#This Row],[Usuarios (N)]]/(Tabla2[D_total]+Tabla3[Z]),1/Tabla3[D_b])</f>
        <v>1.4285714285714286</v>
      </c>
    </row>
    <row r="66" spans="1:12">
      <c r="A66" s="4" t="s">
        <v>13</v>
      </c>
      <c r="B66" s="4" t="s">
        <v>14</v>
      </c>
      <c r="C66" s="4" t="s">
        <v>15</v>
      </c>
      <c r="D66" s="4" t="s">
        <v>2</v>
      </c>
      <c r="E66" s="4" t="s">
        <v>11</v>
      </c>
      <c r="F66" s="4" t="s">
        <v>16</v>
      </c>
      <c r="G66" s="4" t="s">
        <v>17</v>
      </c>
      <c r="I66" t="s">
        <v>4</v>
      </c>
      <c r="J66" t="s">
        <v>20</v>
      </c>
      <c r="K66" t="s">
        <v>19</v>
      </c>
      <c r="L66" t="s">
        <v>6</v>
      </c>
    </row>
    <row r="67" spans="1:12">
      <c r="A67" s="4">
        <v>1</v>
      </c>
      <c r="B67" s="7">
        <v>0.94</v>
      </c>
      <c r="C67" s="4">
        <v>0.1119</v>
      </c>
      <c r="D67">
        <f>MIN(Tabla4[System Response Time (s)])</f>
        <v>0.94</v>
      </c>
      <c r="E67" cm="1">
        <f t="array" ref="E67">1/Tabla7[Db]</f>
        <v>2.8571428571428572</v>
      </c>
      <c r="F67" cm="1">
        <f t="array" ref="F67">MAX(Tabla4[[#This Row],[User Number]]*Tabla7[Db]-Tabla7[Z],Tabla5[D_total])</f>
        <v>0.94</v>
      </c>
      <c r="G67">
        <f>MIN(Tabla4[[#This Row],[User Number]]/(0.94+8),(1/0.35))</f>
        <v>0.11185682326621925</v>
      </c>
      <c r="I67">
        <v>0.24</v>
      </c>
      <c r="J67">
        <v>0.35</v>
      </c>
      <c r="K67">
        <v>0.35</v>
      </c>
      <c r="L67">
        <v>0.94</v>
      </c>
    </row>
    <row r="68" spans="1:12">
      <c r="A68" s="4">
        <v>2</v>
      </c>
      <c r="B68" s="7">
        <v>0.9738</v>
      </c>
      <c r="C68" s="4">
        <v>0.22289999999999999</v>
      </c>
      <c r="D68">
        <f>MIN(Tabla4[System Response Time (s)])</f>
        <v>0.94</v>
      </c>
      <c r="E68" cm="1">
        <f t="array" ref="E68">1/Tabla7[Db]</f>
        <v>2.8571428571428572</v>
      </c>
      <c r="F68" cm="1">
        <f t="array" ref="F68">MAX(Tabla4[[#This Row],[User Number]]*Tabla7[Db]-Tabla7[Z],Tabla5[D_total])</f>
        <v>0.94</v>
      </c>
      <c r="G68">
        <f>MIN(Tabla4[[#This Row],[User Number]]/(0.94+8),(1/0.35))</f>
        <v>0.2237136465324385</v>
      </c>
    </row>
    <row r="69" spans="1:12">
      <c r="A69" s="4">
        <v>3</v>
      </c>
      <c r="B69" s="7">
        <v>1.01</v>
      </c>
      <c r="C69" s="7">
        <v>0.33300000000000002</v>
      </c>
      <c r="D69">
        <f>MIN(Tabla4[System Response Time (s)])</f>
        <v>0.94</v>
      </c>
      <c r="E69" cm="1">
        <f t="array" ref="E69">1/Tabla7[Db]</f>
        <v>2.8571428571428572</v>
      </c>
      <c r="F69" cm="1">
        <f t="array" ref="F69">MAX(Tabla4[[#This Row],[User Number]]*Tabla7[Db]-Tabla7[Z],Tabla5[D_total])</f>
        <v>0.94</v>
      </c>
      <c r="G69">
        <f>MIN(Tabla4[[#This Row],[User Number]]/(0.94+8),(1/0.35))</f>
        <v>0.33557046979865773</v>
      </c>
      <c r="I69" t="s">
        <v>7</v>
      </c>
      <c r="J69" t="s">
        <v>18</v>
      </c>
      <c r="K69" t="s">
        <v>9</v>
      </c>
    </row>
    <row r="70" spans="1:12">
      <c r="A70" s="4">
        <v>4</v>
      </c>
      <c r="B70" s="7">
        <v>1.048</v>
      </c>
      <c r="C70" s="4">
        <v>0.44209999999999999</v>
      </c>
      <c r="D70">
        <f>MIN(Tabla4[System Response Time (s)])</f>
        <v>0.94</v>
      </c>
      <c r="E70" cm="1">
        <f t="array" ref="E70">1/Tabla7[Db]</f>
        <v>2.8571428571428572</v>
      </c>
      <c r="F70" cm="1">
        <f t="array" ref="F70">MAX(Tabla4[[#This Row],[User Number]]*Tabla7[Db]-Tabla7[Z],Tabla5[D_total])</f>
        <v>0.94</v>
      </c>
      <c r="G70">
        <f>MIN(Tabla4[[#This Row],[User Number]]/(0.94+8),(1/0.35))</f>
        <v>0.447427293064877</v>
      </c>
      <c r="I70">
        <v>8</v>
      </c>
      <c r="J70">
        <f>MAX(Tabla5[[D_cpu]:[D_disco2]])</f>
        <v>0.35</v>
      </c>
      <c r="K70" cm="1">
        <f t="array" ref="K70">ROUNDUP((Tabla5[D_total]+Tabla7[[#This Row],[Z]])/J70,0)</f>
        <v>26</v>
      </c>
    </row>
    <row r="71" spans="1:12">
      <c r="A71" s="4">
        <v>5</v>
      </c>
      <c r="B71" s="7">
        <v>1.0900000000000001</v>
      </c>
      <c r="C71" s="4">
        <v>0.55010000000000003</v>
      </c>
      <c r="D71">
        <f>MIN(Tabla4[System Response Time (s)])</f>
        <v>0.94</v>
      </c>
      <c r="E71" cm="1">
        <f t="array" ref="E71">1/Tabla7[Db]</f>
        <v>2.8571428571428572</v>
      </c>
      <c r="F71" cm="1">
        <f t="array" ref="F71">MAX(Tabla4[[#This Row],[User Number]]*Tabla7[Db]-Tabla7[Z],Tabla5[D_total])</f>
        <v>0.94</v>
      </c>
      <c r="G71">
        <f>MIN(Tabla4[[#This Row],[User Number]]/(0.94+8),(1/0.35))</f>
        <v>0.5592841163310962</v>
      </c>
    </row>
    <row r="72" spans="1:12">
      <c r="A72" s="4">
        <v>6</v>
      </c>
      <c r="B72" s="7">
        <v>1.1339999999999999</v>
      </c>
      <c r="C72" s="4">
        <v>0.65690000000000004</v>
      </c>
      <c r="D72">
        <f>MIN(Tabla4[System Response Time (s)])</f>
        <v>0.94</v>
      </c>
      <c r="E72" cm="1">
        <f t="array" ref="E72">1/Tabla7[Db]</f>
        <v>2.8571428571428572</v>
      </c>
      <c r="F72" cm="1">
        <f t="array" ref="F72">MAX(Tabla4[[#This Row],[User Number]]*Tabla7[Db]-Tabla7[Z],Tabla5[D_total])</f>
        <v>0.94</v>
      </c>
      <c r="G72">
        <f>MIN(Tabla4[[#This Row],[User Number]]/(0.94+8),(1/0.35))</f>
        <v>0.67114093959731547</v>
      </c>
    </row>
    <row r="73" spans="1:12">
      <c r="A73" s="4">
        <v>7</v>
      </c>
      <c r="B73" s="7">
        <v>1.181</v>
      </c>
      <c r="C73" s="4">
        <v>0.76249999999999996</v>
      </c>
      <c r="D73">
        <f>MIN(Tabla4[System Response Time (s)])</f>
        <v>0.94</v>
      </c>
      <c r="E73" cm="1">
        <f t="array" ref="E73">1/Tabla7[Db]</f>
        <v>2.8571428571428572</v>
      </c>
      <c r="F73" cm="1">
        <f t="array" ref="F73">MAX(Tabla4[[#This Row],[User Number]]*Tabla7[Db]-Tabla7[Z],Tabla5[D_total])</f>
        <v>0.94</v>
      </c>
      <c r="G73">
        <f>MIN(Tabla4[[#This Row],[User Number]]/(0.94+8),(1/0.35))</f>
        <v>0.78299776286353473</v>
      </c>
      <c r="L73" s="5"/>
    </row>
    <row r="74" spans="1:12">
      <c r="A74" s="4">
        <v>8</v>
      </c>
      <c r="B74" s="7">
        <v>1.2310000000000001</v>
      </c>
      <c r="C74" s="4">
        <v>0.86660000000000004</v>
      </c>
      <c r="D74">
        <f>MIN(Tabla4[System Response Time (s)])</f>
        <v>0.94</v>
      </c>
      <c r="E74" cm="1">
        <f t="array" ref="E74">1/Tabla7[Db]</f>
        <v>2.8571428571428572</v>
      </c>
      <c r="F74" cm="1">
        <f t="array" ref="F74">MAX(Tabla4[[#This Row],[User Number]]*Tabla7[Db]-Tabla7[Z],Tabla5[D_total])</f>
        <v>0.94</v>
      </c>
      <c r="G74">
        <f>MIN(Tabla4[[#This Row],[User Number]]/(0.94+8),(1/0.35))</f>
        <v>0.89485458612975399</v>
      </c>
    </row>
    <row r="75" spans="1:12">
      <c r="A75" s="4">
        <v>9</v>
      </c>
      <c r="B75" s="7">
        <v>1.286</v>
      </c>
      <c r="C75" s="4">
        <v>0.96919999999999995</v>
      </c>
      <c r="D75">
        <f>MIN(Tabla4[System Response Time (s)])</f>
        <v>0.94</v>
      </c>
      <c r="E75" cm="1">
        <f t="array" ref="E75">1/Tabla7[Db]</f>
        <v>2.8571428571428572</v>
      </c>
      <c r="F75" cm="1">
        <f t="array" ref="F75">MAX(Tabla4[[#This Row],[User Number]]*Tabla7[Db]-Tabla7[Z],Tabla5[D_total])</f>
        <v>0.94</v>
      </c>
      <c r="G75">
        <f>MIN(Tabla4[[#This Row],[User Number]]/(0.94+8),(1/0.35))</f>
        <v>1.0067114093959733</v>
      </c>
    </row>
    <row r="76" spans="1:12">
      <c r="A76" s="4">
        <v>10</v>
      </c>
      <c r="B76" s="7">
        <v>1.3440000000000001</v>
      </c>
      <c r="C76" s="7">
        <v>1.07</v>
      </c>
      <c r="D76">
        <f>MIN(Tabla4[System Response Time (s)])</f>
        <v>0.94</v>
      </c>
      <c r="E76" cm="1">
        <f t="array" ref="E76">1/Tabla7[Db]</f>
        <v>2.8571428571428572</v>
      </c>
      <c r="F76" cm="1">
        <f t="array" ref="F76">MAX(Tabla4[[#This Row],[User Number]]*Tabla7[Db]-Tabla7[Z],Tabla5[D_total])</f>
        <v>0.94</v>
      </c>
      <c r="G76">
        <f>MIN(Tabla4[[#This Row],[User Number]]/(0.94+8),(1/0.35))</f>
        <v>1.1185682326621924</v>
      </c>
    </row>
    <row r="77" spans="1:12">
      <c r="A77" s="4">
        <v>11</v>
      </c>
      <c r="B77" s="7">
        <v>1.407</v>
      </c>
      <c r="C77" s="6">
        <v>1.169</v>
      </c>
      <c r="D77">
        <f>MIN(Tabla4[System Response Time (s)])</f>
        <v>0.94</v>
      </c>
      <c r="E77" cm="1">
        <f t="array" ref="E77">1/Tabla7[Db]</f>
        <v>2.8571428571428572</v>
      </c>
      <c r="F77" cm="1">
        <f t="array" ref="F77">MAX(Tabla4[[#This Row],[User Number]]*Tabla7[Db]-Tabla7[Z],Tabla5[D_total])</f>
        <v>0.94</v>
      </c>
      <c r="G77">
        <f>MIN(Tabla4[[#This Row],[User Number]]/(0.94+8),(1/0.35))</f>
        <v>1.2304250559284118</v>
      </c>
    </row>
    <row r="78" spans="1:12">
      <c r="A78" s="4">
        <v>12</v>
      </c>
      <c r="B78" s="7">
        <v>1.4750000000000001</v>
      </c>
      <c r="C78" s="6">
        <v>1.2669999999999999</v>
      </c>
      <c r="D78">
        <f>MIN(Tabla4[System Response Time (s)])</f>
        <v>0.94</v>
      </c>
      <c r="E78" cm="1">
        <f t="array" ref="E78">1/Tabla7[Db]</f>
        <v>2.8571428571428572</v>
      </c>
      <c r="F78" cm="1">
        <f t="array" ref="F78">MAX(Tabla4[[#This Row],[User Number]]*Tabla7[Db]-Tabla7[Z],Tabla5[D_total])</f>
        <v>0.94</v>
      </c>
      <c r="G78">
        <f>MIN(Tabla4[[#This Row],[User Number]]/(0.94+8),(1/0.35))</f>
        <v>1.3422818791946309</v>
      </c>
    </row>
    <row r="79" spans="1:12">
      <c r="A79" s="4">
        <v>13</v>
      </c>
      <c r="B79" s="7">
        <v>1.548</v>
      </c>
      <c r="C79" s="6">
        <v>1.3620000000000001</v>
      </c>
      <c r="D79">
        <f>MIN(Tabla4[System Response Time (s)])</f>
        <v>0.94</v>
      </c>
      <c r="E79" cm="1">
        <f t="array" ref="E79">1/Tabla7[Db]</f>
        <v>2.8571428571428572</v>
      </c>
      <c r="F79" cm="1">
        <f t="array" ref="F79">MAX(Tabla4[[#This Row],[User Number]]*Tabla7[Db]-Tabla7[Z],Tabla5[D_total])</f>
        <v>0.94</v>
      </c>
      <c r="G79">
        <f>MIN(Tabla4[[#This Row],[User Number]]/(0.94+8),(1/0.35))</f>
        <v>1.4541387024608501</v>
      </c>
    </row>
    <row r="80" spans="1:12">
      <c r="A80" s="4">
        <v>14</v>
      </c>
      <c r="B80" s="7">
        <v>1.627</v>
      </c>
      <c r="C80" s="6">
        <v>1.454</v>
      </c>
      <c r="D80">
        <f>MIN(Tabla4[System Response Time (s)])</f>
        <v>0.94</v>
      </c>
      <c r="E80" cm="1">
        <f t="array" ref="E80">1/Tabla7[Db]</f>
        <v>2.8571428571428572</v>
      </c>
      <c r="F80" cm="1">
        <f t="array" ref="F80">MAX(Tabla4[[#This Row],[User Number]]*Tabla7[Db]-Tabla7[Z],Tabla5[D_total])</f>
        <v>0.94</v>
      </c>
      <c r="G80">
        <f>MIN(Tabla4[[#This Row],[User Number]]/(0.94+8),(1/0.35))</f>
        <v>1.5659955257270695</v>
      </c>
    </row>
    <row r="81" spans="1:7">
      <c r="A81" s="4">
        <v>15</v>
      </c>
      <c r="B81" s="7">
        <v>1.712</v>
      </c>
      <c r="C81" s="6">
        <v>1.5449999999999999</v>
      </c>
      <c r="D81">
        <f>MIN(Tabla4[System Response Time (s)])</f>
        <v>0.94</v>
      </c>
      <c r="E81" cm="1">
        <f t="array" ref="E81">1/Tabla7[Db]</f>
        <v>2.8571428571428572</v>
      </c>
      <c r="F81" cm="1">
        <f t="array" ref="F81">MAX(Tabla4[[#This Row],[User Number]]*Tabla7[Db]-Tabla7[Z],Tabla5[D_total])</f>
        <v>0.94</v>
      </c>
      <c r="G81">
        <f>MIN(Tabla4[[#This Row],[User Number]]/(0.94+8),(1/0.35))</f>
        <v>1.6778523489932886</v>
      </c>
    </row>
    <row r="82" spans="1:7">
      <c r="A82" s="4">
        <v>16</v>
      </c>
      <c r="B82" s="7">
        <v>1.804</v>
      </c>
      <c r="C82" s="6">
        <v>1.6319999999999999</v>
      </c>
      <c r="D82">
        <f>MIN(Tabla4[System Response Time (s)])</f>
        <v>0.94</v>
      </c>
      <c r="E82" cm="1">
        <f t="array" ref="E82">1/Tabla7[Db]</f>
        <v>2.8571428571428572</v>
      </c>
      <c r="F82" cm="1">
        <f t="array" ref="F82">MAX(Tabla4[[#This Row],[User Number]]*Tabla7[Db]-Tabla7[Z],Tabla5[D_total])</f>
        <v>0.94</v>
      </c>
      <c r="G82">
        <f>MIN(Tabla4[[#This Row],[User Number]]/(0.94+8),(1/0.35))</f>
        <v>1.789709172259508</v>
      </c>
    </row>
    <row r="83" spans="1:7">
      <c r="A83" s="4">
        <v>17</v>
      </c>
      <c r="B83" s="7">
        <v>1.903</v>
      </c>
      <c r="C83" s="6">
        <v>1.7170000000000001</v>
      </c>
      <c r="D83">
        <f>MIN(Tabla4[System Response Time (s)])</f>
        <v>0.94</v>
      </c>
      <c r="E83" cm="1">
        <f t="array" ref="E83">1/Tabla7[Db]</f>
        <v>2.8571428571428572</v>
      </c>
      <c r="F83" cm="1">
        <f t="array" ref="F83">MAX(Tabla4[[#This Row],[User Number]]*Tabla7[Db]-Tabla7[Z],Tabla5[D_total])</f>
        <v>0.94</v>
      </c>
      <c r="G83">
        <f>MIN(Tabla4[[#This Row],[User Number]]/(0.94+8),(1/0.35))</f>
        <v>1.9015659955257271</v>
      </c>
    </row>
    <row r="84" spans="1:7">
      <c r="A84" s="4">
        <v>18</v>
      </c>
      <c r="B84" s="7">
        <v>2.0099999999999998</v>
      </c>
      <c r="C84" s="6">
        <v>1.798</v>
      </c>
      <c r="D84">
        <f>MIN(Tabla4[System Response Time (s)])</f>
        <v>0.94</v>
      </c>
      <c r="E84" cm="1">
        <f t="array" ref="E84">1/Tabla7[Db]</f>
        <v>2.8571428571428572</v>
      </c>
      <c r="F84" cm="1">
        <f t="array" ref="F84">MAX(Tabla4[[#This Row],[User Number]]*Tabla7[Db]-Tabla7[Z],Tabla5[D_total])</f>
        <v>0.94</v>
      </c>
      <c r="G84">
        <f>MIN(Tabla4[[#This Row],[User Number]]/(0.94+8),(1/0.35))</f>
        <v>2.0134228187919465</v>
      </c>
    </row>
    <row r="85" spans="1:7">
      <c r="A85" s="4">
        <v>19</v>
      </c>
      <c r="B85" s="7">
        <v>2.1259999999999999</v>
      </c>
      <c r="C85" s="6">
        <v>1.8759999999999999</v>
      </c>
      <c r="D85">
        <f>MIN(Tabla4[System Response Time (s)])</f>
        <v>0.94</v>
      </c>
      <c r="E85" cm="1">
        <f t="array" ref="E85">1/Tabla7[Db]</f>
        <v>2.8571428571428572</v>
      </c>
      <c r="F85" cm="1">
        <f t="array" ref="F85">MAX(Tabla4[[#This Row],[User Number]]*Tabla7[Db]-Tabla7[Z],Tabla5[D_total])</f>
        <v>0.94</v>
      </c>
      <c r="G85">
        <f>MIN(Tabla4[[#This Row],[User Number]]/(0.94+8),(1/0.35))</f>
        <v>2.1252796420581657</v>
      </c>
    </row>
    <row r="86" spans="1:7">
      <c r="A86" s="4">
        <v>20</v>
      </c>
      <c r="B86" s="7">
        <v>2.2509999999999999</v>
      </c>
      <c r="C86" s="6">
        <v>1.9510000000000001</v>
      </c>
      <c r="D86">
        <f>MIN(Tabla4[System Response Time (s)])</f>
        <v>0.94</v>
      </c>
      <c r="E86" cm="1">
        <f t="array" ref="E86">1/Tabla7[Db]</f>
        <v>2.8571428571428572</v>
      </c>
      <c r="F86" cm="1">
        <f t="array" ref="F86">MAX(Tabla4[[#This Row],[User Number]]*Tabla7[Db]-Tabla7[Z],Tabla5[D_total])</f>
        <v>0.94</v>
      </c>
      <c r="G86">
        <f>MIN(Tabla4[[#This Row],[User Number]]/(0.94+8),(1/0.35))</f>
        <v>2.2371364653243848</v>
      </c>
    </row>
    <row r="87" spans="1:7">
      <c r="A87" s="4">
        <v>21</v>
      </c>
      <c r="B87" s="7">
        <v>2.3860000000000001</v>
      </c>
      <c r="C87" s="6">
        <v>2.0219999999999998</v>
      </c>
      <c r="D87">
        <f>MIN(Tabla4[System Response Time (s)])</f>
        <v>0.94</v>
      </c>
      <c r="E87" cm="1">
        <f t="array" ref="E87">1/Tabla7[Db]</f>
        <v>2.8571428571428572</v>
      </c>
      <c r="F87" cm="1">
        <f t="array" ref="F87">MAX(Tabla4[[#This Row],[User Number]]*Tabla7[Db]-Tabla7[Z],Tabla5[D_total])</f>
        <v>0.94</v>
      </c>
      <c r="G87">
        <f>MIN(Tabla4[[#This Row],[User Number]]/(0.94+8),(1/0.35))</f>
        <v>2.348993288590604</v>
      </c>
    </row>
    <row r="88" spans="1:7">
      <c r="A88" s="4">
        <v>22</v>
      </c>
      <c r="B88" s="7">
        <v>2.5310000000000001</v>
      </c>
      <c r="C88" s="6">
        <v>2.089</v>
      </c>
      <c r="D88">
        <f>MIN(Tabla4[System Response Time (s)])</f>
        <v>0.94</v>
      </c>
      <c r="E88" cm="1">
        <f t="array" ref="E88">1/Tabla7[Db]</f>
        <v>2.8571428571428572</v>
      </c>
      <c r="F88" cm="1">
        <f t="array" ref="F88">MAX(Tabla4[[#This Row],[User Number]]*Tabla7[Db]-Tabla7[Z],Tabla5[D_total])</f>
        <v>0.94</v>
      </c>
      <c r="G88">
        <f>MIN(Tabla4[[#This Row],[User Number]]/(0.94+8),(1/0.35))</f>
        <v>2.4608501118568236</v>
      </c>
    </row>
    <row r="89" spans="1:7">
      <c r="A89" s="4">
        <v>23</v>
      </c>
      <c r="B89" s="7">
        <v>2.6859999999999999</v>
      </c>
      <c r="C89" s="6">
        <v>2.1520000000000001</v>
      </c>
      <c r="D89">
        <f>MIN(Tabla4[System Response Time (s)])</f>
        <v>0.94</v>
      </c>
      <c r="E89" cm="1">
        <f t="array" ref="E89">1/Tabla7[Db]</f>
        <v>2.8571428571428572</v>
      </c>
      <c r="F89" cm="1">
        <f t="array" ref="F89">MAX(Tabla4[[#This Row],[User Number]]*Tabla7[Db]-Tabla7[Z],Tabla5[D_total])</f>
        <v>0.94</v>
      </c>
      <c r="G89">
        <f>MIN(Tabla4[[#This Row],[User Number]]/(0.94+8),(1/0.35))</f>
        <v>2.5727069351230427</v>
      </c>
    </row>
    <row r="90" spans="1:7">
      <c r="A90" s="4">
        <v>24</v>
      </c>
      <c r="B90" s="7">
        <v>2.8530000000000002</v>
      </c>
      <c r="C90" s="6">
        <v>2.2109999999999999</v>
      </c>
      <c r="D90">
        <f>MIN(Tabla4[System Response Time (s)])</f>
        <v>0.94</v>
      </c>
      <c r="E90" cm="1">
        <f t="array" ref="E90">1/Tabla7[Db]</f>
        <v>2.8571428571428572</v>
      </c>
      <c r="F90" cm="1">
        <f t="array" ref="F90">MAX(Tabla4[[#This Row],[User Number]]*Tabla7[Db]-Tabla7[Z],Tabla5[D_total])</f>
        <v>0.94</v>
      </c>
      <c r="G90">
        <f>MIN(Tabla4[[#This Row],[User Number]]/(0.94+8),(1/0.35))</f>
        <v>2.6845637583892619</v>
      </c>
    </row>
    <row r="91" spans="1:7">
      <c r="A91" s="4">
        <v>25</v>
      </c>
      <c r="B91" s="8">
        <v>3.0310000000000001</v>
      </c>
      <c r="C91" s="6">
        <v>2.266</v>
      </c>
      <c r="D91">
        <f>MIN(Tabla4[System Response Time (s)])</f>
        <v>0.94</v>
      </c>
      <c r="E91" cm="1">
        <f t="array" ref="E91">1/Tabla7[Db]</f>
        <v>2.8571428571428572</v>
      </c>
      <c r="F91" cm="1">
        <f t="array" ref="F91">MAX(Tabla4[[#This Row],[User Number]]*Tabla7[Db]-Tabla7[Z],Tabla5[D_total])</f>
        <v>0.94</v>
      </c>
      <c r="G91">
        <f>MIN(Tabla4[[#This Row],[User Number]]/(0.94+8),(1/0.35))</f>
        <v>2.796420581655481</v>
      </c>
    </row>
    <row r="92" spans="1:7">
      <c r="A92" s="4">
        <v>26</v>
      </c>
      <c r="B92" s="7">
        <v>3.2221000000000002</v>
      </c>
      <c r="C92" s="6">
        <v>2.3170000000000002</v>
      </c>
      <c r="D92">
        <f>MIN(Tabla4[System Response Time (s)])</f>
        <v>0.94</v>
      </c>
      <c r="E92" cm="1">
        <f t="array" ref="E92">1/Tabla7[Db]</f>
        <v>2.8571428571428572</v>
      </c>
      <c r="F92" cm="1">
        <f t="array" ref="F92">MAX(Tabla4[[#This Row],[User Number]]*Tabla7[Db]-Tabla7[Z],Tabla5[D_total])</f>
        <v>1.0999999999999996</v>
      </c>
      <c r="G92">
        <f>MIN(Tabla4[[#This Row],[User Number]]/(0.94+8),(1/0.35))</f>
        <v>2.8571428571428572</v>
      </c>
    </row>
    <row r="93" spans="1:7">
      <c r="A93" s="4">
        <v>27</v>
      </c>
      <c r="B93" s="7">
        <v>3.4220000000000002</v>
      </c>
      <c r="C93" s="6">
        <v>2.3639999999999999</v>
      </c>
      <c r="D93">
        <f>MIN(Tabla4[System Response Time (s)])</f>
        <v>0.94</v>
      </c>
      <c r="E93" cm="1">
        <f t="array" ref="E93">1/Tabla7[Db]</f>
        <v>2.8571428571428572</v>
      </c>
      <c r="F93" cm="1">
        <f t="array" ref="F93">MAX(Tabla4[[#This Row],[User Number]]*Tabla7[Db]-Tabla7[Z],Tabla5[D_total])</f>
        <v>1.4499999999999993</v>
      </c>
      <c r="G93">
        <f>MIN(Tabla4[[#This Row],[User Number]]/(0.94+8),(1/0.35))</f>
        <v>2.8571428571428572</v>
      </c>
    </row>
    <row r="94" spans="1:7">
      <c r="A94" s="4">
        <v>28</v>
      </c>
      <c r="B94" s="7">
        <v>3.6349999999999998</v>
      </c>
      <c r="C94" s="6">
        <v>2.4060000000000001</v>
      </c>
      <c r="D94">
        <f>MIN(Tabla4[System Response Time (s)])</f>
        <v>0.94</v>
      </c>
      <c r="E94" cm="1">
        <f t="array" ref="E94">1/Tabla7[Db]</f>
        <v>2.8571428571428572</v>
      </c>
      <c r="F94" cm="1">
        <f t="array" ref="F94">MAX(Tabla4[[#This Row],[User Number]]*Tabla7[Db]-Tabla7[Z],Tabla5[D_total])</f>
        <v>1.7999999999999989</v>
      </c>
      <c r="G94">
        <f>MIN(Tabla4[[#This Row],[User Number]]/(0.94+8),(1/0.35))</f>
        <v>2.8571428571428572</v>
      </c>
    </row>
    <row r="95" spans="1:7">
      <c r="A95" s="4">
        <v>29</v>
      </c>
      <c r="B95" s="7">
        <v>3.86</v>
      </c>
      <c r="C95" s="6">
        <v>2.4449999999999998</v>
      </c>
      <c r="D95">
        <f>MIN(Tabla4[System Response Time (s)])</f>
        <v>0.94</v>
      </c>
      <c r="E95" cm="1">
        <f t="array" ref="E95">1/Tabla7[Db]</f>
        <v>2.8571428571428572</v>
      </c>
      <c r="F95" cm="1">
        <f t="array" ref="F95">MAX(Tabla4[[#This Row],[User Number]]*Tabla7[Db]-Tabla7[Z],Tabla5[D_total])</f>
        <v>2.1499999999999986</v>
      </c>
      <c r="G95">
        <f>MIN(Tabla4[[#This Row],[User Number]]/(0.94+8),(1/0.35))</f>
        <v>2.8571428571428572</v>
      </c>
    </row>
    <row r="96" spans="1:7">
      <c r="A96" s="4">
        <v>30</v>
      </c>
      <c r="B96" s="7">
        <v>4.0949999999999998</v>
      </c>
      <c r="C96" s="7">
        <v>2.48</v>
      </c>
      <c r="D96">
        <f>MIN(Tabla4[System Response Time (s)])</f>
        <v>0.94</v>
      </c>
      <c r="E96" cm="1">
        <f t="array" ref="E96">1/Tabla7[Db]</f>
        <v>2.8571428571428572</v>
      </c>
      <c r="F96" cm="1">
        <f t="array" ref="F96">MAX(Tabla4[[#This Row],[User Number]]*Tabla7[Db]-Tabla7[Z],Tabla5[D_total])</f>
        <v>2.5</v>
      </c>
      <c r="G96">
        <f>MIN(Tabla4[[#This Row],[User Number]]/(0.94+8),(1/0.35))</f>
        <v>2.8571428571428572</v>
      </c>
    </row>
  </sheetData>
  <phoneticPr fontId="1" type="noConversion"/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Borras</dc:creator>
  <cp:keywords/>
  <dc:description/>
  <cp:lastModifiedBy>Andres Borras Santos</cp:lastModifiedBy>
  <cp:revision/>
  <dcterms:created xsi:type="dcterms:W3CDTF">2015-06-05T18:19:34Z</dcterms:created>
  <dcterms:modified xsi:type="dcterms:W3CDTF">2025-04-15T13:14:30Z</dcterms:modified>
  <cp:category/>
  <cp:contentStatus/>
</cp:coreProperties>
</file>