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ade z shao\Documents\GitHub\yunzhuan\Financial-report-acquisition-and-data-processing-with-Python\excel\"/>
    </mc:Choice>
  </mc:AlternateContent>
  <bookViews>
    <workbookView xWindow="0" yWindow="0" windowWidth="23040" windowHeight="10572"/>
  </bookViews>
  <sheets>
    <sheet name="锂电池（新增）" sheetId="14" r:id="rId1"/>
    <sheet name="电力(更新)" sheetId="12" r:id="rId2"/>
    <sheet name="公用(更新)" sheetId="13" r:id="rId3"/>
    <sheet name="融资租赁" sheetId="9" r:id="rId4"/>
    <sheet name="风电" sheetId="10" r:id="rId5"/>
    <sheet name="新能源电池" sheetId="11" r:id="rId6"/>
    <sheet name="电力(失效)" sheetId="7" r:id="rId7"/>
    <sheet name="公用(失效)" sheetId="6" r:id="rId8"/>
  </sheets>
  <definedNames>
    <definedName name="_xlnm._FilterDatabase" localSheetId="4" hidden="1">风电!$G$1:$G$55</definedName>
    <definedName name="_xlnm._FilterDatabase" localSheetId="3" hidden="1">融资租赁!$G$1:$G$35</definedName>
  </definedNames>
  <calcPr calcId="162913"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14" l="1"/>
  <c r="K28" i="14"/>
  <c r="N27" i="14" s="1"/>
  <c r="K29" i="14"/>
  <c r="K30" i="14"/>
  <c r="N11" i="14"/>
  <c r="N15" i="14"/>
  <c r="N21" i="14"/>
  <c r="N25" i="14"/>
  <c r="N26" i="14"/>
  <c r="M22" i="14"/>
  <c r="N22" i="14" s="1"/>
  <c r="M21" i="14"/>
  <c r="M17" i="14"/>
  <c r="N17" i="14" s="1"/>
  <c r="M16" i="14"/>
  <c r="N16" i="14" s="1"/>
  <c r="M14" i="14"/>
  <c r="N14" i="14" s="1"/>
  <c r="M13" i="14"/>
  <c r="N13" i="14" s="1"/>
  <c r="M11" i="14"/>
  <c r="M10" i="14"/>
  <c r="N10" i="14" s="1"/>
  <c r="M9" i="14"/>
  <c r="N9" i="14" s="1"/>
  <c r="M7" i="14"/>
  <c r="N7" i="14" s="1"/>
  <c r="M2" i="14"/>
  <c r="M29" i="14" s="1"/>
  <c r="M3" i="14"/>
  <c r="N3" i="14" s="1"/>
  <c r="N29" i="14"/>
  <c r="N30" i="14"/>
  <c r="N28" i="14"/>
  <c r="M28" i="14" l="1"/>
  <c r="M30" i="14" s="1"/>
  <c r="I43" i="13"/>
  <c r="I42" i="13"/>
  <c r="I41" i="13"/>
  <c r="I39" i="13"/>
  <c r="I38" i="13"/>
  <c r="I37" i="13"/>
  <c r="I36" i="13"/>
  <c r="I32" i="13"/>
  <c r="I31" i="13"/>
  <c r="I30" i="13"/>
  <c r="I28" i="13"/>
  <c r="I26" i="13"/>
  <c r="I24" i="13"/>
  <c r="I23" i="13"/>
  <c r="I21" i="13"/>
  <c r="I13" i="13"/>
  <c r="I12" i="13"/>
  <c r="I10" i="13"/>
  <c r="I9" i="13"/>
  <c r="I5" i="13"/>
  <c r="I4" i="13"/>
  <c r="I3" i="13"/>
  <c r="I46" i="13"/>
  <c r="I47" i="13"/>
  <c r="H47" i="13"/>
  <c r="I45" i="13"/>
  <c r="H43" i="13"/>
  <c r="H42" i="13"/>
  <c r="H41" i="13"/>
  <c r="H39" i="13"/>
  <c r="H38" i="13"/>
  <c r="H37" i="13"/>
  <c r="H36" i="13"/>
  <c r="H32" i="13"/>
  <c r="H31" i="13"/>
  <c r="H30" i="13"/>
  <c r="H28" i="13"/>
  <c r="H26" i="13"/>
  <c r="H24" i="13"/>
  <c r="H23" i="13"/>
  <c r="H21" i="13"/>
  <c r="H13" i="13"/>
  <c r="H12" i="13"/>
  <c r="H10" i="13"/>
  <c r="H9" i="13"/>
  <c r="H5" i="13"/>
  <c r="H4" i="13"/>
  <c r="H3" i="13"/>
  <c r="AW74" i="12" l="1"/>
  <c r="AX2" i="12"/>
  <c r="AX5" i="12"/>
  <c r="AY5" i="12" s="1"/>
  <c r="AX8" i="12"/>
  <c r="AY8" i="12" s="1"/>
  <c r="AX10" i="12"/>
  <c r="AY10" i="12" s="1"/>
  <c r="AX12" i="12"/>
  <c r="AY12" i="12" s="1"/>
  <c r="AX13" i="12"/>
  <c r="AY13" i="12" s="1"/>
  <c r="AX16" i="12"/>
  <c r="AY16" i="12" s="1"/>
  <c r="AX23" i="12"/>
  <c r="AY23" i="12" s="1"/>
  <c r="AX24" i="12"/>
  <c r="AY24" i="12" s="1"/>
  <c r="AX32" i="12"/>
  <c r="AY32" i="12" s="1"/>
  <c r="AX33" i="12"/>
  <c r="AY33" i="12" s="1"/>
  <c r="AX36" i="12"/>
  <c r="AY36" i="12" s="1"/>
  <c r="AX43" i="12"/>
  <c r="AY43" i="12" s="1"/>
  <c r="AX51" i="12"/>
  <c r="AY51" i="12" s="1"/>
  <c r="AX63" i="12"/>
  <c r="AY63" i="12" s="1"/>
  <c r="AX65" i="12"/>
  <c r="AY65" i="12" s="1"/>
  <c r="AX67" i="12"/>
  <c r="AY67" i="12" s="1"/>
  <c r="AX68" i="12"/>
  <c r="AY68" i="12" s="1"/>
  <c r="AX69" i="12"/>
  <c r="AY69" i="12" s="1"/>
  <c r="AX71" i="12"/>
  <c r="AY71" i="12" s="1"/>
  <c r="AX72" i="12"/>
  <c r="AX73" i="12"/>
  <c r="AY73" i="12" s="1"/>
  <c r="AY2" i="12" l="1"/>
  <c r="AX74" i="12"/>
  <c r="AX75" i="12"/>
  <c r="J25" i="11"/>
  <c r="J24" i="11"/>
  <c r="I25" i="11"/>
  <c r="I24" i="11"/>
  <c r="I2" i="11"/>
  <c r="I3" i="11"/>
  <c r="I5" i="11"/>
  <c r="I6" i="11"/>
  <c r="I7" i="11"/>
  <c r="I9" i="11"/>
  <c r="I10" i="11"/>
  <c r="I12" i="11"/>
  <c r="I13" i="11"/>
  <c r="I14" i="11"/>
  <c r="I16" i="11"/>
  <c r="I17" i="11"/>
  <c r="I19" i="11"/>
  <c r="I21" i="11"/>
  <c r="I22" i="11"/>
  <c r="I58" i="10"/>
  <c r="I56" i="10"/>
  <c r="J56" i="10"/>
  <c r="J50" i="10"/>
  <c r="J38" i="10"/>
  <c r="J27" i="10"/>
  <c r="J29" i="10"/>
  <c r="J37" i="10"/>
  <c r="J44" i="10"/>
  <c r="J45" i="10"/>
  <c r="J47" i="10"/>
  <c r="J48" i="10"/>
  <c r="J49" i="10"/>
  <c r="J52" i="10"/>
  <c r="J55" i="10"/>
  <c r="J54" i="10"/>
  <c r="J34" i="10"/>
  <c r="J30" i="10"/>
  <c r="J22" i="10"/>
  <c r="J12" i="10"/>
  <c r="J10" i="10"/>
  <c r="J9" i="10"/>
  <c r="J6" i="10"/>
  <c r="J4" i="10"/>
  <c r="J3" i="10"/>
  <c r="J2" i="10"/>
  <c r="G56" i="10"/>
  <c r="G57" i="10"/>
  <c r="AX76" i="12" l="1"/>
  <c r="AY76" i="12" s="1"/>
  <c r="AY75" i="12"/>
  <c r="J3" i="11"/>
  <c r="J14" i="11"/>
  <c r="J21" i="11"/>
  <c r="J9" i="11"/>
  <c r="J19" i="11"/>
  <c r="J7" i="11"/>
  <c r="I23" i="11"/>
  <c r="J10" i="11" s="1"/>
  <c r="F57" i="10"/>
  <c r="G58" i="10"/>
  <c r="F58" i="10" s="1"/>
  <c r="F56" i="10"/>
  <c r="J25" i="9"/>
  <c r="J32" i="9"/>
  <c r="J24" i="9"/>
  <c r="J20" i="9"/>
  <c r="J8" i="9"/>
  <c r="J7" i="9"/>
  <c r="J6" i="9"/>
  <c r="J5" i="9"/>
  <c r="J4" i="9"/>
  <c r="J30" i="9"/>
  <c r="J28" i="9"/>
  <c r="J23" i="9"/>
  <c r="J22" i="9"/>
  <c r="J21" i="9"/>
  <c r="J19" i="9"/>
  <c r="J18" i="9"/>
  <c r="J17" i="9"/>
  <c r="J16" i="9"/>
  <c r="J14" i="9"/>
  <c r="J15" i="9"/>
  <c r="J3" i="9"/>
  <c r="J2" i="9"/>
  <c r="J9" i="9"/>
  <c r="J13" i="9"/>
  <c r="J12" i="9"/>
  <c r="J11" i="9"/>
  <c r="J10" i="9"/>
  <c r="I32" i="9"/>
  <c r="I30" i="9"/>
  <c r="I28" i="9"/>
  <c r="I24" i="9"/>
  <c r="I23" i="9"/>
  <c r="I22" i="9"/>
  <c r="I21" i="9"/>
  <c r="I20" i="9"/>
  <c r="I19" i="9"/>
  <c r="I18" i="9"/>
  <c r="I17" i="9"/>
  <c r="I16" i="9"/>
  <c r="I15" i="9"/>
  <c r="I14" i="9"/>
  <c r="I13" i="9"/>
  <c r="I12" i="9"/>
  <c r="I11" i="9"/>
  <c r="I10" i="9"/>
  <c r="I9" i="9"/>
  <c r="I8" i="9"/>
  <c r="I7" i="9"/>
  <c r="I6" i="9"/>
  <c r="I5" i="9"/>
  <c r="I4" i="9"/>
  <c r="I3" i="9"/>
  <c r="I2" i="9"/>
  <c r="J5" i="11" l="1"/>
  <c r="J2" i="11"/>
  <c r="J23" i="11" s="1"/>
  <c r="J16" i="11"/>
  <c r="J22" i="11"/>
  <c r="J6" i="11"/>
  <c r="J12" i="11"/>
  <c r="J17" i="11"/>
  <c r="J13" i="11"/>
  <c r="I33" i="9"/>
  <c r="I34" i="9"/>
  <c r="G57" i="7"/>
  <c r="G59" i="7" s="1"/>
  <c r="G41" i="6"/>
  <c r="G40" i="6"/>
  <c r="F40" i="6" s="1"/>
  <c r="H21" i="6" l="1"/>
  <c r="H20" i="6"/>
  <c r="H34" i="6"/>
  <c r="H36" i="6"/>
  <c r="F41" i="6"/>
  <c r="H27" i="6"/>
  <c r="H37" i="6"/>
  <c r="H18" i="6"/>
  <c r="H29" i="6"/>
  <c r="H32" i="6"/>
  <c r="H33" i="6"/>
  <c r="H23" i="6"/>
  <c r="H17" i="6"/>
  <c r="H25" i="6"/>
  <c r="H26" i="6"/>
  <c r="H9" i="6"/>
  <c r="H28" i="6"/>
  <c r="H38" i="6"/>
  <c r="H8" i="6"/>
  <c r="G42" i="6"/>
  <c r="F42" i="6" s="1"/>
  <c r="H2" i="6"/>
  <c r="H3" i="6"/>
  <c r="H4" i="6"/>
  <c r="H5" i="6"/>
  <c r="H6" i="6"/>
  <c r="I35" i="9"/>
</calcChain>
</file>

<file path=xl/comments1.xml><?xml version="1.0" encoding="utf-8"?>
<comments xmlns="http://schemas.openxmlformats.org/spreadsheetml/2006/main">
  <authors>
    <author>Benjamin T Huang</author>
  </authors>
  <commentList>
    <comment ref="F2" authorId="0" shapeId="0">
      <text>
        <r>
          <rPr>
            <b/>
            <sz val="9"/>
            <color indexed="81"/>
            <rFont val="宋体"/>
            <family val="3"/>
            <charset val="134"/>
          </rPr>
          <t>Benjamin T Huang:</t>
        </r>
        <r>
          <rPr>
            <sz val="9"/>
            <color indexed="81"/>
            <rFont val="宋体"/>
            <family val="3"/>
            <charset val="134"/>
          </rPr>
          <t xml:space="preserve">
2019年12月上市</t>
        </r>
      </text>
    </comment>
    <comment ref="H2" authorId="0" shapeId="0">
      <text>
        <r>
          <rPr>
            <b/>
            <sz val="9"/>
            <color indexed="81"/>
            <rFont val="宋体"/>
            <family val="3"/>
            <charset val="134"/>
          </rPr>
          <t>Benjamin T Huang:</t>
        </r>
        <r>
          <rPr>
            <sz val="9"/>
            <color indexed="81"/>
            <rFont val="宋体"/>
            <family val="3"/>
            <charset val="134"/>
          </rPr>
          <t xml:space="preserve">
2019年12月上市</t>
        </r>
      </text>
    </comment>
    <comment ref="I2" authorId="0" shapeId="0">
      <text>
        <r>
          <rPr>
            <b/>
            <sz val="9"/>
            <color indexed="81"/>
            <rFont val="宋体"/>
            <family val="3"/>
            <charset val="134"/>
          </rPr>
          <t>Benjamin T Huang:</t>
        </r>
        <r>
          <rPr>
            <sz val="9"/>
            <color indexed="81"/>
            <rFont val="宋体"/>
            <family val="3"/>
            <charset val="134"/>
          </rPr>
          <t xml:space="preserve">
2019年12月上市</t>
        </r>
      </text>
    </comment>
  </commentList>
</comments>
</file>

<file path=xl/sharedStrings.xml><?xml version="1.0" encoding="utf-8"?>
<sst xmlns="http://schemas.openxmlformats.org/spreadsheetml/2006/main" count="4722" uniqueCount="2418">
  <si>
    <t>股票代码</t>
    <phoneticPr fontId="3" type="noConversion"/>
  </si>
  <si>
    <t>公司简称</t>
    <phoneticPr fontId="3" type="noConversion"/>
  </si>
  <si>
    <t>来源</t>
    <phoneticPr fontId="3" type="noConversion"/>
  </si>
  <si>
    <t>境内会计师事务所名称</t>
  </si>
  <si>
    <t>境内会计师事务所报酬/万元</t>
    <phoneticPr fontId="3" type="noConversion"/>
  </si>
  <si>
    <t>sh60113</t>
  </si>
  <si>
    <t>深圳燃气</t>
  </si>
  <si>
    <t>http://vip.stock.finance.sina.com.cn/corp/view/vCB_AllBulletinDetail.php?stockid=601139&amp;id=5266860</t>
  </si>
  <si>
    <t>毕马威华振会计师事务所（特殊普通合伙）</t>
  </si>
  <si>
    <t>sz00069</t>
  </si>
  <si>
    <t>惠天热电</t>
  </si>
  <si>
    <t>http://vip.stock.finance.sina.com.cn/corp/view/vCB_AllBulletinDetail.php?stockid=000692&amp;id=5446607</t>
  </si>
  <si>
    <t>大信会计师事务所（特殊普通合伙）</t>
  </si>
  <si>
    <t>sz00040</t>
  </si>
  <si>
    <t>胜利股份</t>
  </si>
  <si>
    <t>http://vip.stock.finance.sina.com.cn/corp/view/vCB_AllBulletinDetail.php?stockid=000407&amp;id=5198741</t>
  </si>
  <si>
    <t>sh60046</t>
  </si>
  <si>
    <t>洪城水业</t>
  </si>
  <si>
    <t>http://vip.stock.finance.sina.com.cn/corp/view/vCB_AllBulletinDetail.php?stockid=600461&amp;id=5204883</t>
  </si>
  <si>
    <t>大信会计师事务所(特殊普通合伙)</t>
  </si>
  <si>
    <t>sh60368</t>
  </si>
  <si>
    <t>皖天然气</t>
  </si>
  <si>
    <t>http://vip.stock.finance.sina.com.cn/corp/view/vCB_AllBulletinDetail.php?stockid=603689&amp;id=5197723</t>
  </si>
  <si>
    <t>华普天健会计师事务所（特殊普通合伙）</t>
  </si>
  <si>
    <t>sh60308</t>
  </si>
  <si>
    <t>新疆火炬</t>
  </si>
  <si>
    <t>http://vip.stock.finance.sina.com.cn/corp/view/vCB_AllBulletinDetail.php?stockid=603080&amp;id=5141384</t>
  </si>
  <si>
    <t>sh60119</t>
  </si>
  <si>
    <t>江南水务</t>
  </si>
  <si>
    <t>http://vip.stock.finance.sina.com.cn/corp/view/vCB_AllBulletinDetail.php?stockid=601199&amp;id=5252902</t>
  </si>
  <si>
    <t>江苏公证天业会计师事务所（特殊普通合伙）</t>
  </si>
  <si>
    <t>sh60090</t>
  </si>
  <si>
    <t>贵州燃气</t>
  </si>
  <si>
    <t>http://vip.stock.finance.sina.com.cn/corp/view/vCB_AllBulletinDetail.php?stockid=600903&amp;id=5228521</t>
  </si>
  <si>
    <t>立信会计师事务所（特殊普通合伙）</t>
  </si>
  <si>
    <t>sh60379</t>
  </si>
  <si>
    <t>联泰环保</t>
  </si>
  <si>
    <t>http://vip.stock.finance.sina.com.cn/corp/view/vCB_AllBulletinDetail.php?stockid=603797&amp;id=5290201</t>
  </si>
  <si>
    <t>sz00054</t>
  </si>
  <si>
    <t>中原环保</t>
  </si>
  <si>
    <t>http://vip.stock.finance.sina.com.cn/corp/view/vCB_AllBulletinDetail.php?stockid=000544&amp;id=5176589</t>
  </si>
  <si>
    <t>sz00291</t>
  </si>
  <si>
    <t>佛燃股份</t>
  </si>
  <si>
    <t>http://vip.stock.finance.sina.com.cn/corp/view/vCB_AllBulletinDetail.php?stockid=002911&amp;id=5103464</t>
  </si>
  <si>
    <t>sh60370</t>
  </si>
  <si>
    <t>东方环宇</t>
  </si>
  <si>
    <t>http://vip.stock.finance.sina.com.cn/corp/view/vCB_AllBulletinDetail.php?stockid=603706&amp;id=5191318</t>
  </si>
  <si>
    <t>sh60390</t>
  </si>
  <si>
    <t>中持股份</t>
  </si>
  <si>
    <t>http://vip.stock.finance.sina.com.cn/corp/view/vCB_AllBulletinDetail.php?stockid=603903&amp;id=5212130</t>
  </si>
  <si>
    <t>sh60063</t>
  </si>
  <si>
    <t>大众公用</t>
  </si>
  <si>
    <t>http://vip.stock.finance.sina.com.cn/corp/view/vCB_AllBulletinDetail.php?stockid=600635&amp;id=5141016</t>
  </si>
  <si>
    <t>sh60068</t>
  </si>
  <si>
    <t>百川能源</t>
  </si>
  <si>
    <t>http://vip.stock.finance.sina.com.cn/corp/view/vCB_AllBulletinDetail.php?stockid=600681&amp;id=5057669</t>
  </si>
  <si>
    <t>sh60061</t>
  </si>
  <si>
    <t>国新能源</t>
  </si>
  <si>
    <t>http://vip.stock.finance.sina.com.cn/corp/view/vCB_AllBulletinDetail.php?stockid=600617&amp;id=5192026</t>
  </si>
  <si>
    <t>立信会计师事务所（特殊普通合伙）/大华会计师事务所（特殊普通合伙）</t>
    <phoneticPr fontId="3" type="noConversion"/>
  </si>
  <si>
    <t>210/210</t>
  </si>
  <si>
    <t>大华会计师事务所（特殊普通合伙）</t>
    <phoneticPr fontId="3" type="noConversion"/>
  </si>
  <si>
    <t>sz00066</t>
  </si>
  <si>
    <t>金鸿控股</t>
  </si>
  <si>
    <t>http://vip.stock.finance.sina.com.cn/corp/view/vCB_AllBulletinDetail.php?stockid=000669&amp;id=5476254</t>
  </si>
  <si>
    <t>立信中联会计师事务所（特殊普通合伙）</t>
  </si>
  <si>
    <t>sh60085</t>
  </si>
  <si>
    <t>ST中天</t>
  </si>
  <si>
    <t>http://vip.stock.finance.sina.com.cn/corp/view/vCB_AllBulletinDetail.php?stockid=600856&amp;id=5335356</t>
    <phoneticPr fontId="3" type="noConversion"/>
  </si>
  <si>
    <t>立信中联会计师事务所（特殊普通合伙）</t>
    <phoneticPr fontId="3" type="noConversion"/>
  </si>
  <si>
    <t>180/120</t>
  </si>
  <si>
    <t>sh60087</t>
  </si>
  <si>
    <t>创业环保</t>
  </si>
  <si>
    <t>http://vip.stock.finance.sina.com.cn/corp/view/vCB_AllBulletinDetail.php?stockid=600874&amp;id=5121994</t>
  </si>
  <si>
    <t>普华永道中天会计师事务所（特殊普通合伙）</t>
  </si>
  <si>
    <t>sz30038</t>
  </si>
  <si>
    <t>国祯环保</t>
  </si>
  <si>
    <t>http://vip.stock.finance.sina.com.cn/corp/view/vCB_AllBulletinDetail.php?stockid=300388&amp;id=5283661</t>
  </si>
  <si>
    <t>瑞华会计师事务所（特殊普通合伙）</t>
  </si>
  <si>
    <t>sh60136</t>
  </si>
  <si>
    <t>绿城水务</t>
  </si>
  <si>
    <t>http://vip.stock.finance.sina.com.cn/corp/view/vCB_AllBulletinDetail.php?stockid=601368&amp;id=5196685</t>
  </si>
  <si>
    <t>sz00059</t>
  </si>
  <si>
    <t>大通燃气</t>
  </si>
  <si>
    <t>http://vip.stock.finance.sina.com.cn/corp/view/vCB_AllBulletinDetail.php?stockid=000593&amp;id=5327994</t>
  </si>
  <si>
    <t>四川华信（集团）会计师事务所（特殊普通合伙）</t>
  </si>
  <si>
    <t>sz00225</t>
  </si>
  <si>
    <t>*ST升达</t>
  </si>
  <si>
    <t>http://vip.stock.finance.sina.com.cn/corp/view/vCB_AllBulletinDetail.php?stockid=002259&amp;id=5336055</t>
  </si>
  <si>
    <t>sz00042</t>
  </si>
  <si>
    <t>南京公用</t>
  </si>
  <si>
    <t>http://vip.stock.finance.sina.com.cn/corp/view/vCB_AllBulletinDetail.php?stockid=000421&amp;id=5100698</t>
  </si>
  <si>
    <t>天衡会计师事务所（特殊普通合伙）</t>
  </si>
  <si>
    <t>sh60028</t>
  </si>
  <si>
    <t>钱江水利</t>
  </si>
  <si>
    <t>http://vip.stock.finance.sina.com.cn/corp/view/vCB_AllBulletinDetail.php?stockid=600283&amp;id=5150167</t>
  </si>
  <si>
    <t>天健会计师事务所（特殊普通合伙）</t>
  </si>
  <si>
    <t>sh60115</t>
  </si>
  <si>
    <t>重庆水务</t>
  </si>
  <si>
    <t>http://vip.stock.finance.sina.com.cn/corp/view/vCB_AllBulletinDetail.php?stockid=601158&amp;id=5105580</t>
  </si>
  <si>
    <t>天职国际会计师事务所（特殊普通合伙）</t>
  </si>
  <si>
    <t>sz00226</t>
  </si>
  <si>
    <t>陕天然气</t>
  </si>
  <si>
    <t>http://vip.stock.finance.sina.com.cn/corp/view/vCB_AllBulletinDetail.php?stockid=002267&amp;id=5159172</t>
  </si>
  <si>
    <t>希格玛会计师事务所（特殊普通合伙）</t>
  </si>
  <si>
    <t>sh60091</t>
  </si>
  <si>
    <t>重庆燃气</t>
  </si>
  <si>
    <t>http://vip.stock.finance.sina.com.cn/corp/view/vCB_AllBulletinDetail.php?stockid=600917&amp;id=5135150</t>
  </si>
  <si>
    <t>信永中和会计师事务所（特殊普通合伙）</t>
  </si>
  <si>
    <t>兴蓉环境</t>
  </si>
  <si>
    <t>http://vip.stock.finance.sina.com.cn/corp/view/vCB_AllBulletinDetail.php?stockid=000598&amp;id=5070687</t>
  </si>
  <si>
    <t>sh60381</t>
  </si>
  <si>
    <t>海峡环保</t>
  </si>
  <si>
    <t>http://vip.stock.finance.sina.com.cn/corp/view/vCB_AllBulletinDetail.php?stockid=603817&amp;id=5267576</t>
  </si>
  <si>
    <t>sh60000</t>
  </si>
  <si>
    <t>首创股份</t>
  </si>
  <si>
    <t>http://vip.stock.finance.sina.com.cn/corp/view/vCB_AllBulletinDetail.php?stockid=600008&amp;id=5138307</t>
  </si>
  <si>
    <t>致同会计师事务所（特殊普通合伙）</t>
  </si>
  <si>
    <t>sz00060</t>
  </si>
  <si>
    <t>渤海股份</t>
  </si>
  <si>
    <t>http://vip.stock.finance.sina.com.cn/corp/view/vCB_AllBulletinDetail.php?stockid=000605&amp;id=5328428</t>
  </si>
  <si>
    <t>中审华会计师事务所（特殊普通合伙）</t>
  </si>
  <si>
    <t>sh60339</t>
  </si>
  <si>
    <t>新天然气</t>
  </si>
  <si>
    <t>http://vip.stock.finance.sina.com.cn/corp/view/vCB_AllBulletinDetail.php?stockid=603393&amp;id=5103329</t>
  </si>
  <si>
    <t>中审众环会计师事务所（特殊普通合伙）</t>
  </si>
  <si>
    <t>sh60016</t>
  </si>
  <si>
    <t>武汉控股</t>
  </si>
  <si>
    <t>http://vip.stock.finance.sina.com.cn/corp/view/vCB_AllBulletinDetail.php?stockid=600168&amp;id=5221415</t>
  </si>
  <si>
    <t>sz30066</t>
  </si>
  <si>
    <t>鹏鹞环保</t>
  </si>
  <si>
    <t>http://vip.stock.finance.sina.com.cn/corp/view/vCB_AllBulletinDetail.php?stockid=300664&amp;id=5251967</t>
  </si>
  <si>
    <t>中天运会计师事务所（特殊普通合伙）</t>
  </si>
  <si>
    <t>联美控股</t>
  </si>
  <si>
    <t>http://vip.stock.finance.sina.com.cn/corp/view/vCB_AllBulletinDetail.php?stockid=600167&amp;id=5075372</t>
  </si>
  <si>
    <t>中喜会计师事务所（特殊普通合伙）</t>
  </si>
  <si>
    <t>sh60071</t>
  </si>
  <si>
    <t>大连热电</t>
  </si>
  <si>
    <t>http://vip.stock.finance.sina.com.cn/corp/view/vCB_AllBulletinDetail.php?stockid=600719&amp;id=5104193</t>
  </si>
  <si>
    <t>中准会计师事务所（特殊普通合伙）</t>
  </si>
  <si>
    <t>sh60018</t>
  </si>
  <si>
    <t>国中水务</t>
  </si>
  <si>
    <t>http://vip.stock.finance.sina.com.cn/corp/view/vCB_AllBulletinDetail.php?stockid=600187&amp;id=5427314</t>
  </si>
  <si>
    <t>共计</t>
    <phoneticPr fontId="3" type="noConversion"/>
  </si>
  <si>
    <t>其中四大汇总</t>
    <phoneticPr fontId="3" type="noConversion"/>
  </si>
  <si>
    <t>其他事务所</t>
    <phoneticPr fontId="3" type="noConversion"/>
  </si>
  <si>
    <t>市场份额</t>
    <phoneticPr fontId="3" type="noConversion"/>
  </si>
  <si>
    <t>股票代码</t>
    <phoneticPr fontId="3" type="noConversion"/>
  </si>
  <si>
    <t>公司简称</t>
    <phoneticPr fontId="3" type="noConversion"/>
  </si>
  <si>
    <t>来源</t>
    <phoneticPr fontId="3" type="noConversion"/>
  </si>
  <si>
    <t>境内会计师事务所报酬/万元</t>
    <phoneticPr fontId="3" type="noConversion"/>
  </si>
  <si>
    <t>sz00189</t>
  </si>
  <si>
    <t>豫能控股</t>
  </si>
  <si>
    <t>http://vip.stock.finance.sina.com.cn/corp/view/vCB_AllBulletinDetail.php?stockid=001896&amp;id=5207663</t>
  </si>
  <si>
    <t>安永华明会计师事务所（特殊普通合伙）</t>
  </si>
  <si>
    <t>sh60099</t>
  </si>
  <si>
    <t>文山电力</t>
  </si>
  <si>
    <t>http://vip.stock.finance.sina.com.cn/corp/view/vCB_AllBulletinDetail.php?stockid=600995&amp;id=5112893</t>
  </si>
  <si>
    <t>sh60086</t>
  </si>
  <si>
    <t>内蒙华电</t>
  </si>
  <si>
    <t>http://vip.stock.finance.sina.com.cn/corp/view/vCB_AllBulletinDetail.php?stockid=600863&amp;id=5201791</t>
  </si>
  <si>
    <t>北京中证天通会计师事务所（特殊普通合伙）</t>
  </si>
  <si>
    <t>sz00093</t>
  </si>
  <si>
    <t>*ST凯迪</t>
  </si>
  <si>
    <t>http://vip.stock.finance.sina.com.cn/corp/view/vCB_AllBulletinDetail.php?stockid=000939&amp;id=5315334</t>
  </si>
  <si>
    <t>大华会计师事务所(特殊普通合伙)</t>
  </si>
  <si>
    <t>sh60078</t>
  </si>
  <si>
    <t>通宝能源</t>
  </si>
  <si>
    <t>http://vip.stock.finance.sina.com.cn/corp/view/vCB_AllBulletinDetail.php?stockid=600780&amp;id=5132360</t>
  </si>
  <si>
    <t>大华会计师事务所（特殊普通合伙）</t>
  </si>
  <si>
    <t>sz00072</t>
  </si>
  <si>
    <t>新能泰山</t>
  </si>
  <si>
    <t>http://vip.stock.finance.sina.com.cn/corp/view/vCB_AllBulletinDetail.php?stockid=000720&amp;id=5257522</t>
  </si>
  <si>
    <t>sh60031</t>
  </si>
  <si>
    <t>桂东电力</t>
  </si>
  <si>
    <t>http://vip.stock.finance.sina.com.cn/corp/view/vCB_AllBulletinDetail.php?stockid=600310&amp;id=5378865</t>
  </si>
  <si>
    <t>中闽能源</t>
  </si>
  <si>
    <t>http://vip.stock.finance.sina.com.cn/corp/view/vCB_AllBulletinDetail.php?stockid=600163&amp;id=5200476</t>
  </si>
  <si>
    <t>福建华兴会计师事务所（特殊普通合伙）</t>
  </si>
  <si>
    <t>梅雁吉祥</t>
  </si>
  <si>
    <t>http://vip.stock.finance.sina.com.cn/corp/view/vCB_AllBulletinDetail.php?stockid=600868&amp;id=5910763</t>
  </si>
  <si>
    <t>广东正中珠江会计师事务所（特殊普通合伙）</t>
  </si>
  <si>
    <t>sh60009</t>
  </si>
  <si>
    <t>广州发展</t>
  </si>
  <si>
    <t>http://vip.stock.finance.sina.com.cn/corp/view/vCB_AllBulletinDetail.php?stockid=600098&amp;id=5174380</t>
  </si>
  <si>
    <t>广东正中珠江会计师事务所（特殊普通合伙）</t>
    <phoneticPr fontId="3" type="noConversion"/>
  </si>
  <si>
    <t>sh60048</t>
  </si>
  <si>
    <t>福能股份</t>
  </si>
  <si>
    <t>http://vip.stock.finance.sina.com.cn/corp/view/vCB_AllBulletinDetail.php?stockid=600483&amp;id=5221111</t>
  </si>
  <si>
    <t>sh60002</t>
  </si>
  <si>
    <t>华能水电</t>
  </si>
  <si>
    <t>http://vip.stock.finance.sina.com.cn/corp/view/vCB_AllBulletinDetail.php?stockid=600025&amp;id=5270489</t>
  </si>
  <si>
    <t>1,90</t>
  </si>
  <si>
    <t>sh60088</t>
  </si>
  <si>
    <t>国投电力</t>
  </si>
  <si>
    <t>http://vip.stock.finance.sina.com.cn/corp/view/vCB_AllBulletinDetail.php?stockid=600886&amp;id=5130683</t>
  </si>
  <si>
    <t>sz00053</t>
  </si>
  <si>
    <t>穗恒运Ａ</t>
  </si>
  <si>
    <t>http://vip.stock.finance.sina.com.cn/corp/view/vCB_AllBulletinDetail.php?stockid=000531&amp;id=5123262</t>
  </si>
  <si>
    <t>太阳能</t>
  </si>
  <si>
    <t>http://vip.stock.finance.sina.com.cn/corp/view/vCB_AllBulletinDetail.php?stockid=000591&amp;id=5129424</t>
  </si>
  <si>
    <t>浙能电力</t>
  </si>
  <si>
    <t>http://vip.stock.finance.sina.com.cn/corp/view/vCB_AllBulletinDetail.php?stockid=600023&amp;id=5182777</t>
  </si>
  <si>
    <t>sz00096</t>
  </si>
  <si>
    <t>长源电力</t>
  </si>
  <si>
    <t>http://vip.stock.finance.sina.com.cn/corp/view/vCB_AllBulletinDetail.php?stockid=000966&amp;id=5174776</t>
  </si>
  <si>
    <t>sh60045</t>
  </si>
  <si>
    <t>涪陵电力</t>
  </si>
  <si>
    <t>http://vip.stock.finance.sina.com.cn/corp/view/vCB_AllBulletinDetail.php?stockid=600452&amp;id=5129553</t>
  </si>
  <si>
    <t>瑞华会计师事务所(特殊普通合伙)</t>
  </si>
  <si>
    <t>sh60097</t>
  </si>
  <si>
    <t>广安爱众</t>
  </si>
  <si>
    <t>http://vip.stock.finance.sina.com.cn/corp/view/vCB_AllBulletinDetail.php?stockid=600979&amp;id=5365266</t>
  </si>
  <si>
    <t>sz00079</t>
  </si>
  <si>
    <t>甘肃电投</t>
  </si>
  <si>
    <t>http://vip.stock.finance.sina.com.cn/corp/view/vCB_AllBulletinDetail.php?stockid=000791&amp;id=5083125</t>
  </si>
  <si>
    <t>sh60010</t>
  </si>
  <si>
    <t>明星电力</t>
  </si>
  <si>
    <t>http://vip.stock.finance.sina.com.cn/corp/view/vCB_AllBulletinDetail.php?stockid=600101&amp;id=5128288</t>
  </si>
  <si>
    <t>sz00087</t>
  </si>
  <si>
    <t>吉电股份</t>
  </si>
  <si>
    <t>http://vip.stock.finance.sina.com.cn/corp/view/vCB_AllBulletinDetail.php?stockid=000875&amp;id=5125186</t>
  </si>
  <si>
    <t>sh60064</t>
  </si>
  <si>
    <t>申能股份</t>
  </si>
  <si>
    <t>http://vip.stock.finance.sina.com.cn/corp/view/vCB_AllBulletinDetail.php?stockid=600642&amp;id=5316167</t>
  </si>
  <si>
    <t>上会会计师事务所（特殊普通合伙）</t>
  </si>
  <si>
    <t>sh60098</t>
  </si>
  <si>
    <t>宁波热电</t>
  </si>
  <si>
    <t>http://vip.stock.finance.sina.com.cn/corp/view/vCB_AllBulletinDetail.php?stockid=600982&amp;id=5040641</t>
  </si>
  <si>
    <t>sz00260</t>
  </si>
  <si>
    <t>江苏国信</t>
  </si>
  <si>
    <t>http://vip.stock.finance.sina.com.cn/corp/view/vCB_AllBulletinDetail.php?stockid=002608&amp;id=5217654</t>
  </si>
  <si>
    <t>sh60369</t>
  </si>
  <si>
    <t>江苏新能</t>
  </si>
  <si>
    <t>http://vip.stock.finance.sina.com.cn/corp/view/vCB_AllBulletinDetail.php?stockid=603693&amp;id=5165333</t>
  </si>
  <si>
    <t>sz00015</t>
  </si>
  <si>
    <t>川能动力</t>
  </si>
  <si>
    <t>http://vip.stock.finance.sina.com.cn/corp/view/vCB_AllBulletinDetail.php?stockid=000155&amp;id=5296014</t>
  </si>
  <si>
    <t>湖南发展</t>
  </si>
  <si>
    <t>http://vip.stock.finance.sina.com.cn/corp/view/vCB_AllBulletinDetail.php?stockid=000722&amp;id=5072333</t>
  </si>
  <si>
    <t>sh60198</t>
  </si>
  <si>
    <t>中国核电</t>
  </si>
  <si>
    <t>http://vip.stock.finance.sina.com.cn/corp/view/vCB_AllBulletinDetail.php?stockid=601985&amp;id=5279451</t>
  </si>
  <si>
    <t>sz00249</t>
  </si>
  <si>
    <t>*ST科林</t>
  </si>
  <si>
    <t>http://vip.stock.finance.sina.com.cn/corp/view/vCB_AllBulletinDetail.php?stockid=002499&amp;id=5257176</t>
  </si>
  <si>
    <t>sh60011</t>
  </si>
  <si>
    <t>三峡水利</t>
  </si>
  <si>
    <t>http://vip.stock.finance.sina.com.cn/corp/view/vCB_AllBulletinDetail.php?stockid=600116&amp;id=5925827</t>
  </si>
  <si>
    <t>sz00203</t>
  </si>
  <si>
    <t>黔源电力</t>
  </si>
  <si>
    <t>http://vip.stock.finance.sina.com.cn/corp/view/vCB_AllBulletinDetail.php?stockid=002039&amp;id=5121137</t>
  </si>
  <si>
    <t>皖能电力</t>
  </si>
  <si>
    <t>http://vip.stock.finance.sina.com.cn/corp/view/vCB_AllBulletinDetail.php?stockid=000543&amp;id=5306737</t>
  </si>
  <si>
    <t>sh60096</t>
  </si>
  <si>
    <t>郴电国际</t>
  </si>
  <si>
    <t>http://vip.stock.finance.sina.com.cn/corp/view/vCB_AllBulletinDetail.php?stockid=600969&amp;id=5208634</t>
  </si>
  <si>
    <t>sh60072</t>
  </si>
  <si>
    <t>*ST华源</t>
  </si>
  <si>
    <t>http://vip.stock.finance.sina.com.cn/corp/view/vCB_AllBulletinDetail.php?stockid=600726&amp;id=5309374</t>
  </si>
  <si>
    <t>sh60039</t>
  </si>
  <si>
    <t>*ST金山</t>
  </si>
  <si>
    <t>http://vip.stock.finance.sina.com.cn/corp/view/vCB_AllBulletinDetail.php?stockid=600396&amp;id=5363191</t>
  </si>
  <si>
    <t>sh60050</t>
  </si>
  <si>
    <t>天富能源</t>
  </si>
  <si>
    <t>http://vip.stock.finance.sina.com.cn/corp/view/vCB_AllBulletinDetail.php?stockid=600509&amp;id=5419017</t>
  </si>
  <si>
    <t>sh60057</t>
  </si>
  <si>
    <t>京能电力</t>
  </si>
  <si>
    <t>http://vip.stock.finance.sina.com.cn/corp/view/vCB_AllBulletinDetail.php?stockid=600578&amp;id=5302813</t>
  </si>
  <si>
    <t>sh60067</t>
  </si>
  <si>
    <t>川投能源</t>
  </si>
  <si>
    <t>http://vip.stock.finance.sina.com.cn/corp/view/vCB_AllBulletinDetail.php?stockid=600674&amp;id=5206763</t>
  </si>
  <si>
    <t>长江电力</t>
  </si>
  <si>
    <t>http://vip.stock.finance.sina.com.cn/corp/view/vCB_AllBulletinDetail.php?stockid=600900&amp;id=5316689</t>
  </si>
  <si>
    <t>2,24</t>
  </si>
  <si>
    <t>sz00088</t>
  </si>
  <si>
    <t>湖北能源</t>
  </si>
  <si>
    <t>http://vip.stock.finance.sina.com.cn/corp/view/vCB_AllBulletinDetail.php?stockid=000883&amp;id=5279231</t>
  </si>
  <si>
    <t>上海电力</t>
  </si>
  <si>
    <t>http://vip.stock.finance.sina.com.cn/corp/view/vCB_AllBulletinDetail.php?stockid=600021&amp;id=5265997</t>
  </si>
  <si>
    <t>sh60023</t>
  </si>
  <si>
    <t>桂冠电力</t>
  </si>
  <si>
    <t>http://vip.stock.finance.sina.com.cn/corp/view/vCB_AllBulletinDetail.php?stockid=600236&amp;id=5307293</t>
  </si>
  <si>
    <t>sh60199</t>
  </si>
  <si>
    <t>大唐发电</t>
  </si>
  <si>
    <t>http://vip.stock.finance.sina.com.cn/corp/view/vCB_AllBulletinDetail.php?stockid=601991&amp;id=5131270</t>
  </si>
  <si>
    <t>sh60161</t>
  </si>
  <si>
    <t>嘉泽新能</t>
  </si>
  <si>
    <t>http://vip.stock.finance.sina.com.cn/corp/view/vCB_AllBulletinDetail.php?stockid=601619&amp;id=5055652</t>
  </si>
  <si>
    <t>sz00095</t>
  </si>
  <si>
    <t>东方能源</t>
  </si>
  <si>
    <t>http://vip.stock.finance.sina.com.cn/corp/view/vCB_AllBulletinDetail.php?stockid=000958&amp;id=5139634</t>
  </si>
  <si>
    <t>信永中和会计师事务所(特殊普通合伙)</t>
  </si>
  <si>
    <t>西昌电力</t>
  </si>
  <si>
    <t>http://vip.stock.finance.sina.com.cn/corp/view/vCB_AllBulletinDetail.php?stockid=600505&amp;id=5207825</t>
  </si>
  <si>
    <t>sh60074</t>
  </si>
  <si>
    <t>华银电力</t>
  </si>
  <si>
    <t>http://vip.stock.finance.sina.com.cn/corp/view/vCB_AllBulletinDetail.php?stockid=600744&amp;id=5141032</t>
  </si>
  <si>
    <t>sz30012</t>
  </si>
  <si>
    <t>易世达</t>
  </si>
  <si>
    <t>http://vip.stock.finance.sina.com.cn/corp/view/vCB_AllBulletinDetail.php?stockid=300125&amp;id=5013238</t>
  </si>
  <si>
    <t>sz00099</t>
  </si>
  <si>
    <t>闽东电力</t>
  </si>
  <si>
    <t>http://vip.stock.finance.sina.com.cn/corp/view/vCB_AllBulletinDetail.php?stockid=000993&amp;id=5134811</t>
  </si>
  <si>
    <t>sh60101</t>
  </si>
  <si>
    <t>节能风电</t>
  </si>
  <si>
    <t>http://vip.stock.finance.sina.com.cn/corp/view/vCB_AllBulletinDetail.php?stockid=601016&amp;id=5130873</t>
  </si>
  <si>
    <t>中勤万信会计师事务所（特殊普通合伙）</t>
  </si>
  <si>
    <t>sh60079</t>
  </si>
  <si>
    <t>国电电力</t>
  </si>
  <si>
    <t>http://vip.stock.finance.sina.com.cn/corp/view/vCB_AllBulletinDetail.php?stockid=600795&amp;id=5188199</t>
  </si>
  <si>
    <t>中审众环会计师事务所(特殊普通合伙)</t>
  </si>
  <si>
    <t>乐山电力</t>
  </si>
  <si>
    <t>http://vip.stock.finance.sina.com.cn/corp/view/vCB_AllBulletinDetail.php?stockid=600644&amp;id=5118083</t>
  </si>
  <si>
    <t>sz00076</t>
  </si>
  <si>
    <t>漳泽电力</t>
  </si>
  <si>
    <t>http://vip.stock.finance.sina.com.cn/corp/view/vCB_AllBulletinDetail.php?stockid=000767&amp;id=5281657</t>
  </si>
  <si>
    <t>中兴财光华会计师事务所（特殊普通合伙）</t>
  </si>
  <si>
    <t>sz00261</t>
  </si>
  <si>
    <t>长青集团</t>
  </si>
  <si>
    <t>http://vip.stock.finance.sina.com.cn/corp/view/vCB_AllBulletinDetail.php?stockid=002616&amp;id=5056691</t>
  </si>
  <si>
    <t>众华会计师事务所（特殊普通合伙）</t>
  </si>
  <si>
    <t>共计</t>
  </si>
  <si>
    <t>其中四大汇总</t>
  </si>
  <si>
    <t>其他事务所</t>
  </si>
  <si>
    <t>市场份额</t>
    <phoneticPr fontId="3" type="noConversion"/>
  </si>
  <si>
    <t>其他事务所</t>
    <phoneticPr fontId="3" type="noConversion"/>
  </si>
  <si>
    <t>其中四大汇总</t>
    <phoneticPr fontId="3" type="noConversion"/>
  </si>
  <si>
    <t>北京市朝阳区光华路9号天阶大厦25层</t>
  </si>
  <si>
    <t>仁东控股股份有限公司</t>
  </si>
  <si>
    <t>仁东控股</t>
  </si>
  <si>
    <t>sz002647</t>
  </si>
  <si>
    <t>一般经营项目:实业投资、股权投资和投资咨询(服务)。法律法规允许公司经营的其他业务。</t>
  </si>
  <si>
    <t>北京市朝阳区望京东园四区2号楼中航资本大厦41层</t>
  </si>
  <si>
    <t>中航资本控股股份有限公司</t>
  </si>
  <si>
    <t>中航资本</t>
    <phoneticPr fontId="3" type="noConversion"/>
  </si>
  <si>
    <t>sh600705</t>
  </si>
  <si>
    <t>投资管理;物业管理;房地产经纪;住房租赁经营;自有房屋的出租;园区管理服务;商业综合体管理服务;从事符合国家产业政策的投资业务(具体项目另行报批);投资信息咨询;商务信息咨询;财务管理咨询;企业管理咨询;信息科技、智能化科技、网络科技咨询与服务;建筑材料、五金材料、钢材、电梯、空调的批发和进出口。【依法须经批准的项目,经相关部门批准后方可开展经营活动】</t>
  </si>
  <si>
    <t>上海市浦东新区世纪大道88号2501室</t>
  </si>
  <si>
    <t>上海绿庭投资控股集团股份有限公司</t>
  </si>
  <si>
    <t>绿庭投资</t>
  </si>
  <si>
    <t>sh600695</t>
  </si>
  <si>
    <t>应急设备的研发,技术咨询、技术服务及设备租赁、销售、维修服务。高空作业平台,抢修维修平台,液压机械,应力监测与调节设备的租赁、销售、维修服务。钢结构工程专业承包,地基与基础工程专业承包,建筑安全技术开发服务,建筑工程安全设备用成套设备租赁与技术服务,建筑设备材料的租赁,钢结构工程及地基与基础工程的安全维护,安全工程技术咨询及技术服务,起重机械设备租赁服务,建筑设备的销售。(依法须经批准的项目,经相关部门批准后方可开展经营活动)</t>
  </si>
  <si>
    <t>浙江省杭州市江干区胜康街68号华铁创业大楼1幢10层</t>
  </si>
  <si>
    <t>浙江华铁应急设备科技股份有限公司</t>
  </si>
  <si>
    <t>华铁应急</t>
  </si>
  <si>
    <t>sh603300</t>
  </si>
  <si>
    <t>广告设计、制作、投资、媒体代理发布;出租汽车客运,省际公路客运,轻轨客运;汽车租赁;汽车修理;汽车用清洁燃料的开发、销售及设施改装;公交IC卡及ITS智能交通管理系统的技术开发、技术转让、技术咨询、技术服务;销售开发后产品、机械电器设备、电子计算机及外部设备、汽车(不含小轿车);代理车辆保险、自制广告业务;餐饮服务;人员培训。</t>
  </si>
  <si>
    <t>北京市海淀区紫竹院路32号</t>
  </si>
  <si>
    <t>北京巴士传媒股份有限公司</t>
  </si>
  <si>
    <t>北巴传媒</t>
  </si>
  <si>
    <t>sh600386</t>
  </si>
  <si>
    <t>印刷设备、包装设备、检测设备、机械设备、精密模具的研制、生产、销售及租赁;本企业生产产品的技术转让、技术咨询、技术服务;计算机软件技术开发、销售及相关技术服务;货物及技术的进出口(法律、行政法规另有规定的除外);包装装潢印刷品和其他印刷品印刷;第二类医疗器械生产、销售。(以上经营范围涉及行业许可的凭许可证件,在有效期内经营,国家有专项专营规定的按规定办理)。</t>
  </si>
  <si>
    <t>天津市北辰经济开发区双辰中路11号</t>
  </si>
  <si>
    <t>天津长荣科技集团股份有限公司</t>
  </si>
  <si>
    <t>长荣股份</t>
  </si>
  <si>
    <t>sz300195</t>
  </si>
  <si>
    <t>植物种苗工厂化生产;市政公用、园林绿化工程的设计和施工、园林养护;生态修复、环境治理、水土保持、生态环保产品的开发与应用(不含管理商品);工程技术咨询;观赏植物及盆景的生产、销售及租赁;生物资源开发、生物技术的开发、应用及推广;植物科研、培训、示范推广;园林机械、园林资材的生产及销售;项目投资;物业管理。(经营范围中涉及需专项审批的须批准后方可经营)。</t>
  </si>
  <si>
    <t>云南省昆明市西山区人民西路285号云投商务大厦A1座7楼</t>
  </si>
  <si>
    <t>云南云投生态环境科技股份有限公司</t>
  </si>
  <si>
    <t>*ST云投</t>
  </si>
  <si>
    <t>sz002200</t>
  </si>
  <si>
    <t>变压器、电抗器、互感器、电线电缆及其他电气机械器材的制造、销售、检修、安装及回收;机械设备、电子产品的生产销售;五金交电的销售;硅及相关产品的制造、研发及相关技术咨询;矿产品的加工;新能源技术、建筑环保技术、水资源利用技术及相关工程项目的研发及咨询;太阳能系统组配件、环保设备的制造、安装及相关技术咨询;太阳能光伏离网和并网及风光互补系统、柴油机光互补系统及其他新能源系列工程的设计、建设、安装及维护;太阳能集中供热工程的设计、安装;太阳能光热产品的设计、制造;承包境外机电行业输变电、水电、火电站工程和国内、国际招标工程,上述境外工程所属的设备、材料出口,对外派遣实施上述境外工程所需的劳务人员;进口钢材经营;一般货物和技术的进出口;电力工程施工总承包特级资质、电力行业甲级资质,从事电力各等级工程施工总承包、工程总承包、项目管理业务以及相关工程技术与设计服务;房屋出租;水的生产和供应(限下属分支机构经营);电力供应;热力生产和供应;货物运输代理服务及相关咨询;花草培育、销售。(依法须经批准的项目,经相关部门批准后方可开展经营活动)</t>
  </si>
  <si>
    <t>新疆维吾尔自治区昌吉市北京南路189号</t>
  </si>
  <si>
    <t>特变电工股份有限公司</t>
  </si>
  <si>
    <t>特变电工</t>
  </si>
  <si>
    <t>sh600089</t>
  </si>
  <si>
    <t>一般经营项目:微电子及光机电一体化产品的设计、生产、销售、维修、改造及服务;能源设备及石油机械自控系统的设计、生产、销售、维修、改造及服务;电气、机械、液压控制系统的设计、生产(以上不含国家专项审批)、销售、维修、改造及技术服务;机电安装;软件设计;节能减排整体解决方案的提供、系统集成及技术服务;工业设计、工程设计;货物和技术的进出口经营(国家禁止和限制的进出口货物、技术除外);房屋租赁及物业管理;商务信息咨询服务及企业管理咨询服务。(以上经营范围除国家专控及前置许可项目)</t>
  </si>
  <si>
    <t>陕西省西安高新区草堂科技产业基地秦岭大道西付6号</t>
  </si>
  <si>
    <t>西安宝德自动化股份有限公司</t>
  </si>
  <si>
    <t>宝德股份</t>
  </si>
  <si>
    <t>sz300023</t>
  </si>
  <si>
    <t>原料药、无菌原料药、饲料添加剂、食品添加剂、危险化学品制造;液体消毒剂制造和销售(以上经营范围按生产许可证规定项目及地址从事生产经营活动);医药中间体副产品、化工产品、化妆品制造;医药新产品开发、技术咨询服务、成果转让;污水处理、环保技术服务、环保技术咨询;金属材料销售;厂房、设备租赁,自营和代理各类商品和技术的进出口;包装材料制造和销售;但国家限定公司经营或禁止进出口的商品和技术除外。</t>
  </si>
  <si>
    <t>辽宁省沈阳经济技术开发区昆明湖街8号</t>
  </si>
  <si>
    <t>东北制药集团股份有限公司</t>
  </si>
  <si>
    <t>东北制药</t>
  </si>
  <si>
    <t>sz000597</t>
  </si>
  <si>
    <t>货运(范围详见《中华人民共和国道路运输经营许可证》)。汽车零部件、热镀锌钢圈制造,车轮生产(限分支机构经营),热浸铝、小五金加工,钢材、汽车零部件的销售,经营进出口业务(国家法律法规禁止、限制的除外);金属表面处理设备的生产及维修;金属制品、通用设备的销售。(依法须经批准的项目,经相关部门批准后方可开展经营活动)</t>
  </si>
  <si>
    <t>浙江省富阳市富春街道公园西路1181号</t>
  </si>
  <si>
    <t>浙江金固股份有限公司</t>
  </si>
  <si>
    <t>金固股份</t>
  </si>
  <si>
    <t>sz002488</t>
  </si>
  <si>
    <t>中药材经营、市场营销策划服务、酊剂(外用)(含中药提取)、片剂(含头孢菌素类)、硬胶囊剂(含头孢菌素类)、颗粒剂(含头孢菌素类)、口服混悬剂(头孢菌素类)、散剂(含中药提取)、栓剂、粉针剂(头孢菌素类)、丸剂、小容量注射剂、原料药的生产、经营(在本企业许可证书核准的生产地址和生产范围内经营,有效期以对应的许可证书为准);教学用模型及教具的生产、销售;自营和代理各类商品和技术的进出口(国家限定公司经营或禁止进口的商品和技术除外)。</t>
  </si>
  <si>
    <t>湖南省长沙市国家高新技术产业开发区嘉运路299号</t>
  </si>
  <si>
    <t>湖南方盛制药股份有限公司</t>
  </si>
  <si>
    <t>方盛制药</t>
  </si>
  <si>
    <t>sh603998</t>
  </si>
  <si>
    <t>软件、硬件及配套系统开发,系统集成和图象图形工程,从事安防产品生产、销售及安防工程设计、施工;建筑智能化工程设计、施工;房屋租赁、设备租赁;机场空管工程及航站楼弱电工程;电子工程、电子工程施工;电子及通信产品生产、销售;技术咨询、技能培训;经营本企业和本企业成员企业自产产品及相关技术的出口业务(国家限定和禁止经营商品除外),经营本企业和本企业成员企业生产、科研所需的原辅材料、机械设备、仪器仪表、零配件及相关技术的进口业务(国家限定或禁止经营商品除外);经营本企业的进料加工和“三来一补”业务。</t>
  </si>
  <si>
    <t>四川省成都市武科东一路七号</t>
  </si>
  <si>
    <t>四川川大智胜软件股份有限公司</t>
  </si>
  <si>
    <t>川大智胜</t>
  </si>
  <si>
    <t>sz002253</t>
  </si>
  <si>
    <t>地铁经营及相关综合开发,轨道交通投资,企业管理咨询、商务咨询,附设分支机构(上述经营范围除专项规定)。(依法须经批准的项目,经相关部门批准后方可开展经营活动)</t>
  </si>
  <si>
    <t>上海市闵行区虹莘路3999号F栋9楼</t>
  </si>
  <si>
    <t>上海申通地铁股份有限公司</t>
  </si>
  <si>
    <t>申通地铁</t>
  </si>
  <si>
    <t>sh600834</t>
  </si>
  <si>
    <t>山东和信会计师事务所（特殊普通合伙）</t>
  </si>
  <si>
    <t>预应力钢筒混凝土管、预应力混凝土管、钢筋混凝土排水管、预制混凝土衬砌管片、预制装配化混凝土箱涵及其他水泥预制构件等混凝土制品制造、委托加工、销售、安装,并提供相应售后技术服务;商品混凝土生产、浇筑、销售;金属类管道及管件制造、销售、安装及技术咨询服务;水工金属结构产品制造销售及技术咨询服务;塑料管道及管件制造、销售、安装及技术咨询服务;货物进出口;机械设备与房屋租赁。(依法须经批准的项目,经相关部门批准后方可开展经营活动)</t>
  </si>
  <si>
    <t>山东省淄博市博山区西外环路333号</t>
  </si>
  <si>
    <t>山东龙泉管道工程股份有限公司</t>
  </si>
  <si>
    <t>龙泉股份</t>
  </si>
  <si>
    <t>sz002671</t>
  </si>
  <si>
    <t>研发、生产、安装、销售:卷筒材料、印刷、涂布自动化专用设备;智能机器人、自动化装备、智能自动化生产系统、物流仓储系统、生产辅助系统、控制软件、智能化数控系统、信息技术与网络系统的设计、开发、技术咨询、服务、转让;经营本企业自产产品及技术的出口业务和本企业所需的设备、零配件、辅助材料及技术的进出口业务,但国家限定公司经营或禁止进出口的商品及技术除外。(依法须经批准的项目,经相关部门批准后方可开展经营活动。)</t>
  </si>
  <si>
    <t>广东省中山市南头镇东福北路35号</t>
  </si>
  <si>
    <t>松德智慧装备股份有限公司</t>
  </si>
  <si>
    <t>智慧松德</t>
  </si>
  <si>
    <t>sz300173</t>
  </si>
  <si>
    <t>工程机械及零配件的研发、生产、销售、维修及售后服务;工业车辆的研发、生产、销售、维修及售后服务;流动式起重机、专用汽车和挂车、专用货车、特种作业车及底盘以及采用二类底盘生产改装车的销售及售后服务;高空作业设备的销售及售后服务;工程机械、工业车辆、起重机械、高空作业设备及配件的回收、再制造及销售;工业机器人系统集成设计、制造、销售及售后服务;计算机软硬件、物联网智能终端设备的研发、生产、销售、转让及技术咨询服务;计算机系统集成;工程机械整机、零部件、材料及集成系统的技术研发、试验、咨询、转让及相关服务;技术管理咨询;工艺装备的设计、制造与销售;水、电等能源的供应与服务;工矿设备及配件、汽车配件、五金交电、电工器材、五金工具、机电成套设备、原辅材料、仪器仪表、轻工业品、预包装食品、润滑油的销售;货物及技术进出口业务;机械设备及场地租赁。</t>
  </si>
  <si>
    <t>广西壮族自治区柳州市柳太路1号</t>
  </si>
  <si>
    <t>广西柳工机械股份有限公司</t>
  </si>
  <si>
    <t>柳 工</t>
  </si>
  <si>
    <t>sz000528</t>
  </si>
  <si>
    <t>融资租赁业务;转让和受让融资租赁资产;固定收益类证券投资业务;接受承租人的租赁保证金;吸收非银行股东3个月(含)以上定期存款;同业拆借;向金融机构借款;境外借款;租赁物变卖及处理业务;经济咨询;银监会批准的其他业务。</t>
  </si>
  <si>
    <t>江苏省南京市建邺区嘉陵江东街99号金融城1号楼8-9、11-19、25-33层</t>
  </si>
  <si>
    <t>江苏金融租赁股份有限公司</t>
  </si>
  <si>
    <t>江苏租赁</t>
  </si>
  <si>
    <t>sh600901</t>
  </si>
  <si>
    <t>上海市闵行区虹莘路3998号</t>
  </si>
  <si>
    <t>广汇汽车服务集团股份公司</t>
  </si>
  <si>
    <t>广汇汽车</t>
  </si>
  <si>
    <t>sh600297</t>
  </si>
  <si>
    <t>诊断技术、医疗技术的技术开发、技术服务、技术咨询;医疗行业的投资;医疗器械(限国产一类)的制造、加工(限分支机构经营)、销售;企业咨询管理,培训服务,计算机软件的技术开发、技术服务;计算机信息系统的维护;医疗器械的批发(需许可经营的凭有效许可证经营),从事进出口业务。(依法须经批准的项目,经相关部门批准后方可开展经营活动)。</t>
  </si>
  <si>
    <t>浙江省杭州市西湖科技园金蓬街329号</t>
  </si>
  <si>
    <t>迪安诊断技术集团股份有限公司</t>
  </si>
  <si>
    <t>迪安诊断</t>
  </si>
  <si>
    <t>sz300244</t>
  </si>
  <si>
    <t>计算机系统服务;数据处理;软件服务;技术推广;销售计算机、软件及辅助设备。(依法须经批准的项目,经相关部门批准后依批准的内容开展经营活动。)</t>
  </si>
  <si>
    <t>北京市朝阳区安定路35号北京安华发展大厦8层</t>
  </si>
  <si>
    <t>北京银信长远科技股份有限公司</t>
  </si>
  <si>
    <t>银信科技</t>
  </si>
  <si>
    <t>sz300231</t>
  </si>
  <si>
    <t>电线电缆及附件的研发、制造及销售,电线电缆专业的技术开发、技术转让、技术咨询、技术服务,金属材料的销售,实业投资,风力发电设备及辅件销售,从事货物及技术的进出口业务。【依法须经批准的项目,经相关部门批准后方可开展经营活动】</t>
  </si>
  <si>
    <t>上海市浦东新区江山路2829号</t>
  </si>
  <si>
    <t>上海摩恩电气股份有限公司</t>
  </si>
  <si>
    <t>摩恩电气</t>
  </si>
  <si>
    <t>sz002451</t>
  </si>
  <si>
    <t>北京市海淀区西北旺东路10号院东区13号楼</t>
  </si>
  <si>
    <t>广联达科技股份有限公司</t>
  </si>
  <si>
    <t>广联达</t>
  </si>
  <si>
    <t>sz002410</t>
  </si>
  <si>
    <t>港口航运及其配套设施的项目投资及股权投资;物流供应链的项目投资及股权投资;能源环保的项目投资及股权投资;港城建设的项目投资及股权投资;航运金融的项目投资及股权投资;玻璃纤维制品项目投资;饮料项目投资,化工原料及化工产品项目投资;社会经济咨询。</t>
  </si>
  <si>
    <t>广东省珠海市情侣南路278号</t>
  </si>
  <si>
    <t>珠海港股份有限公司</t>
  </si>
  <si>
    <t>珠海港</t>
  </si>
  <si>
    <t>sz000507</t>
  </si>
  <si>
    <t>广东正中珠江会计师事务所(特殊普通合伙)</t>
  </si>
  <si>
    <t>生产及销售锆系列制品及结构陶瓷制品。有色金属加工、选采、投资及生产销售(国家限制及禁止的除外),矿山勘探、开采和加工;化工产品(不含化学危险品及硅酮结构密封胶)的研制开发、投资、销售及技术服务。经营本企业自产产品及技术的出口业务;经营本企业生产所需的原辅材料、仪器仪表、机械设备、零配件及技术的进口业务(国家限定公司经营和国家禁止进出口的商品除外;不单列贸易方式)。</t>
  </si>
  <si>
    <t>广东省汕头市澄海区莱美路宇田科技园</t>
  </si>
  <si>
    <t>广东东方锆业科技股份有限公司</t>
  </si>
  <si>
    <t>东方锆业</t>
  </si>
  <si>
    <t>sz002167</t>
  </si>
  <si>
    <t>德勤华永会计师事务所(特殊普通合伙)</t>
  </si>
  <si>
    <t>铁路机车车辆(含动车组)、城市轨道交通车辆、工程机械、各类机电设备、电子设备及零部件、电子电器及环保设备产品的研发、设计、制造、修理、销售、租赁与技术服务;信息咨询;实业投资与管理;资产管理;进出口业务。</t>
  </si>
  <si>
    <t>北京市海淀区西四环中路16号,香港湾仔港湾道1号会展广场办公大楼41楼H室</t>
  </si>
  <si>
    <t>中国中车股份有限公司</t>
  </si>
  <si>
    <t>sh601766</t>
  </si>
  <si>
    <t>氢气的生产、销售及综合应用,储氢技术及储氢装备的研究、开发及应用;制氢、储氢、氢液化和加注氢产品的研发、销售和技术咨询;加氢站的投资、设计、施工;制储氢、氢液化、加注氢业务;聚氯乙烯树脂及专用料、烧碱、纯碱、电石、盐酸、液氯、水泥的销售;环保脱硫剂、土壤改良剂、调理剂、重金属修复剂、重金属钝化剂、盐水脱钠、过滤膜、过滤材料、汽车尾气稀土催化器和催化剂、汽车微粒过滤器等环保产品的研发、销售,脱硫脱硝、土壤治理等环境修复工程;高分子材料用环保稀土热稳定剂、稀土抗氧化剂及环保加工助剂、稀土化工材料的研发、销售;PVC医药包装材料、PVC片材、板材、PVC农膜、特种PVC偏光薄膜、PE薄膜、高真空新型电子薄膜、复合包装材料及其它新型包装材料、塑料彩印、塑料制品的研究、生产、销售;塑料模板、塑料建筑与装饰材料的研发、销售;室内外装饰装潢设计与施工,市政工程、园林艺术设计与施工,建筑装修装饰工程设计与施工;化工原料(危险品除外)的销售。实业投资,企业管理咨询。经营本企业和本企业成员企业自产包装材料、化工产品(危险品除外)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进料加工和“三来一补”业务。</t>
  </si>
  <si>
    <t>广东省广州市广州圆路1号广州圆大厦28层</t>
  </si>
  <si>
    <t>鸿达兴业股份有限公司</t>
  </si>
  <si>
    <t>鸿达兴业</t>
  </si>
  <si>
    <t>sz002002</t>
  </si>
  <si>
    <t>城市垃圾及工业固体废弃物处置及危险废弃物处置及回收利用相关配套设施设计、建设、投资、运营管理、相关设备的生产与销售、技术咨询及配套服务;环卫项目投资建设、城市生活垃圾经营性清扫、收集、运输、处理;电力工程施工与设计;城市基础设施(含市政给排水、污水处理)、城乡环境综合治理(含园林、绿化、水体处理)技术研发、投资、建设、运营;市政工程施工与设计;环境工程设计;道路工程施工与设计;土木工程建筑;房屋工程建筑;高科技产品开发;信息技术服务;货物进出口和技术进出口(不含国家禁止或限制进出口的货物或技术)。(涉及许可经营项目,应取得相关部门许可后方可经营)</t>
  </si>
  <si>
    <t>湖北省宜昌市西陵区绿萝路77号</t>
  </si>
  <si>
    <t>启迪环境科技发展股份有限公司</t>
  </si>
  <si>
    <t>启迪环境</t>
  </si>
  <si>
    <t>sz000826</t>
  </si>
  <si>
    <t>贵金属首饰、珠宝玉器、工艺美术品加工、销售;金银回收;货物进出口;股权投资、矿山建设投资、黄金投资与咨询服务;黄金租赁服务;选矿。(依法须经批准的项目,经相关部门批准后方可开展经营活动)</t>
  </si>
  <si>
    <t>北京市朝阳区光华路7号汉威大厦1017室</t>
  </si>
  <si>
    <t>金洲慈航集团股份有限公司</t>
  </si>
  <si>
    <t>金洲慈航</t>
  </si>
  <si>
    <t>sz000587</t>
  </si>
  <si>
    <t>资产管理,实业投资,私募股权投资,投资管理,企业管理咨询服务,投资咨询,供应链管理,电子商务技术服务,进出口贸易(按商务部核定目录经营),进口商品的国内销售,纺织原辅材料、百货、五金交电、工艺美术品、化工产品(不含危险品及易制毒品)、机电设备、农副产品、金属材料、建筑材料、贵金属、矿产品(除专控)、医疗器械的销售,承包境外工程和境内国际招标工程,上述境外工程所需的设备、材料出口,对外派遣工程、生产及服务行业的劳动人员(不含海员),房地产开发经营,房屋租赁,设备租赁,经济技术咨询。(未经金融等监管部门批准,不得从事向公众融资存款、融资担保、代客理财等金融服务)(依法需经批准的项目,经相关部门批准后方可开展经营活动)</t>
  </si>
  <si>
    <t>浙江省杭州市西湖大道12号</t>
  </si>
  <si>
    <t>浙江东方金融控股集团股份有限公司</t>
  </si>
  <si>
    <t>浙江东方</t>
    <phoneticPr fontId="3" type="noConversion"/>
  </si>
  <si>
    <t>sh600120</t>
  </si>
  <si>
    <t>市政基础设施租赁;电力设施和设备租赁;交通运输基础设施和设备租赁以及新能源、清洁能源设施和设备租赁;水务及水利建设投资;能源、教育、矿业、药业投资;机电产品、化工产品、金属材料、五金交电、建筑材料、文体用品、针纺织品、农副产品的批发、零售,租赁业务的咨询服务,股权投资、投资咨询与服务。【依法须经批准的项目,经相关部门批准后方可开展经营活动】。</t>
  </si>
  <si>
    <t>新疆维吾尔自治区乌鲁木齐市新华北路165号广汇中天广场39楼</t>
  </si>
  <si>
    <t>渤海租赁股份有限公司</t>
  </si>
  <si>
    <t>渤海租赁</t>
  </si>
  <si>
    <t>sz000415</t>
  </si>
  <si>
    <t>境内会计师事务所报酬/万元</t>
  </si>
  <si>
    <t>境内会计师事务所名称</t>
    <phoneticPr fontId="3" type="noConversion"/>
  </si>
  <si>
    <t>主营业务内容</t>
    <phoneticPr fontId="3" type="noConversion"/>
  </si>
  <si>
    <t>办公地址</t>
    <phoneticPr fontId="3" type="noConversion"/>
  </si>
  <si>
    <t>证券全称</t>
    <phoneticPr fontId="3" type="noConversion"/>
  </si>
  <si>
    <t>证券简称</t>
    <phoneticPr fontId="3" type="noConversion"/>
  </si>
  <si>
    <t>证券代码</t>
  </si>
  <si>
    <t>中国中车</t>
    <phoneticPr fontId="3" type="noConversion"/>
  </si>
  <si>
    <t>中兴财光华会计师事务所（特殊普通合伙）</t>
    <phoneticPr fontId="1" type="noConversion"/>
  </si>
  <si>
    <t>办公地址</t>
    <phoneticPr fontId="3" type="noConversion"/>
  </si>
  <si>
    <t>sz002202</t>
  </si>
  <si>
    <t>金风科技</t>
  </si>
  <si>
    <t>新疆金风科技股份有限公司</t>
  </si>
  <si>
    <t>北京市北京经济技术开发区博兴一路8号,香港皇后大道中15号置地广场公爵大厦33楼</t>
  </si>
  <si>
    <t>大型风力发电机组生产销售及技术引进与开发、应用;建设及运营中试型风力发电场(法律法规规定应取得相关行政许可的,在取得许可后方可从事);制造及销售风力发电机零部件;有关风机制造、风电场建设运营方面的技术服务与技术咨询;风力发电机组及其零部件与相关技术的进出口业务。(但国家限定公司经营或禁止进出口的商品及技术除外)</t>
  </si>
  <si>
    <t>sh600863</t>
  </si>
  <si>
    <t>内蒙古蒙电华能热电股份有限公司</t>
  </si>
  <si>
    <t>内蒙古呼和浩特市锡林南路工艺厂巷电力科技楼</t>
  </si>
  <si>
    <t>火力发电、供应,汽、水的生产、供应、销售,发电机组的检修、维护和管理;风力发电以及其他新能源发电和供应;对煤炭、铁路及配套基础设施项目投资;对煤化工、煤炭深加工行业投资、建设、运营管理;对石灰石、电力生产相关原材料投资、销售;对环保材料的销售;与公司相关业务培训;租赁;与上述经营内容相关的管理、咨询服务(依法须经批准的项目,经相关部门批准后方可开展经营活动)。</t>
  </si>
  <si>
    <t>sh600864</t>
  </si>
  <si>
    <t>哈投股份</t>
  </si>
  <si>
    <t>哈尔滨哈投投资股份有限公司</t>
  </si>
  <si>
    <t>黑龙江省哈尔滨市松北区创新二路277号哈投大厦29层</t>
  </si>
  <si>
    <t>实业投资,股权投资,投资咨询,电力、热力生产和供应。(依法须经批准的项目,经相关部门批准后方可开展经营活动)。</t>
  </si>
  <si>
    <t>sz300095</t>
  </si>
  <si>
    <t>华伍股份</t>
  </si>
  <si>
    <t>江西华伍制动器股份有限公司</t>
  </si>
  <si>
    <t>江西省宜春市丰城市高新技术产业园区火炬大道26号</t>
  </si>
  <si>
    <t>各种机械装备的制动装置、轨道交通车辆制动装置、防风装置、控制系统及关键零部件的设计、制造、销售及安装;摩擦材料;工业自动控制系统装置制造研发;风力发电、船用配套设备制造研发;起重运输设备;自货普通运输业务;相关技术咨询、维保服务和工程总承包;自产产品及相关技术的出口业务;本企业生产科研所需的原辅材料、机械设备、仪器仪表、零配件及相关技术的进口业务;经营本企业的进料加工和“三来一补”业务。(国家有专项规定的除外)</t>
  </si>
  <si>
    <t>sh600416</t>
  </si>
  <si>
    <t>湘潭电机股份有限公司</t>
  </si>
  <si>
    <t>湖南省湘潭市下摄司街302号</t>
  </si>
  <si>
    <t>生产、销售发电机、交直流电动机、特种电机;轨道交通车辆牵引控制系统、电气成套设备;变压器、互感器、混合动力汽车、风力和太阳能发电设备;废旧物资和设备的回收处置;委托收集和处置危险废弃物、金属切削液、危化品;新能源项目与节能环保项目的投资、开发、建设、运营、工程总承包、技术开发、技术转让及咨询服务;新能源汽车及新能源汽车关键零部件;电机、电气产品的修理、改造、安装;动能管理服务(不含动能的生产、经营);动能设备设施的设计、安装、制作、维修;各类模具、夹具、刃具、量具、工艺装备等设计、制造、修理;各类非标设计及制造;二类工装设计及制造;盘类、轴类、箱体类结构件加工。(上述经营范围中涉及许可证经营的凭许可证经营)。</t>
  </si>
  <si>
    <t>sh600425</t>
  </si>
  <si>
    <t>青松建化</t>
  </si>
  <si>
    <t>新疆青松建材化工(集团)股份有限公司</t>
  </si>
  <si>
    <t>新疆阿克苏地区阿克苏市林园</t>
  </si>
  <si>
    <t>年产10万吨硫酸(93%,98%)、年产12000吨盐酸的生产销售;货物专用运输(罐式容器);货车维修(二类);成品油零售、液化天然气销售(以上内容仅限所属分支机构经营);道路普通货物运输;磷肥、硫酸钾、复合肥、重晶石粉的生产销售;水泥、水泥熟料、预应力多孔板、加气砼砌块、水泥预制构件、石灰粉、石料、建筑涂料的生产销售;洗车服务;润滑油、汽车零配件、钢材、化工产品、建材、五金交电、机电设备、日用百货的销售;铸造件、通用零部件、机械设备安装;场地租赁、一般货物与技术的进出口(依法须经批准的项目,经相关部门批准后方可开展经营活动);劳务派遣。</t>
  </si>
  <si>
    <t>sz000720</t>
  </si>
  <si>
    <t>山东新能泰山发电股份有限公司</t>
  </si>
  <si>
    <t>江苏省南京市玄武区沧园路1号金元天甲1号楼五楼</t>
  </si>
  <si>
    <t>电子商务(不得从事金融业务);以自有资金对外投资;仓储(不含危险化学品);产业园建设、运营、管理;物业及不动产运营管理;售电;电力、热力项目的建设、运营、管理;电线电缆、电子产品、电器机械及器材、橡皮及塑料制品的生产、销售;输变电设备销售;金属材料压延加工;高速公路护栏、铁塔、型材的生产、销售、安装;商品及技术的进出口,销售化工产品;煤炭批发经营;销售金属材料、金属制品、建筑材料、冶金炉料、机械设备、矿产品、燃料油(不含危险化学品);货物运输代理;光纤预制棒、光导纤维及光缆的研发、制造、销售;集团系统企业培训。(依法须经批准的项目,经相关部门批准后方可开展经营活动)</t>
  </si>
  <si>
    <t>sh600163</t>
  </si>
  <si>
    <t>中闽能源股份有限公司</t>
  </si>
  <si>
    <t>福建省福州市鼓楼区五四路210号国际大厦二十二层</t>
  </si>
  <si>
    <t>风力发电;对能源业的投资;电力生产;电气安装;工程咨询;建筑材料、机电设备销售;机械设备租赁。(依法须经批准的项目,经相关部门批准后方可开展经营活动)。</t>
  </si>
  <si>
    <t>sz002531</t>
  </si>
  <si>
    <t>天顺风能</t>
  </si>
  <si>
    <t>天顺风能(苏州)股份有限公司</t>
  </si>
  <si>
    <t>上海市长宁区长宁路1193号来福士广场T3,1203室</t>
  </si>
  <si>
    <t>设计、生产加工各类电力设备（风力发电设备）、船舶设备、起重设备（新型港口机械）、锅炉配套设备，销售公司自产产品；并提供相关技术咨询、技术服务。</t>
  </si>
  <si>
    <t>sz300274</t>
  </si>
  <si>
    <t>阳光电源</t>
  </si>
  <si>
    <t>阳光电源股份有限公司</t>
  </si>
  <si>
    <t>安徽省合肥市高新区习友路1699号</t>
  </si>
  <si>
    <t>新能源发电设备、分布式电源,及其配套产品的研制、生产、销售、服务、系统集成及技术转让;新能源发电工程的设计、开发、投资、建设和经营;电力电子设备、电气传动及控制设备、不间断电源、储能电源、电能质量控制装置的研制、生产及销售。</t>
  </si>
  <si>
    <t>sh600483</t>
  </si>
  <si>
    <t>福建福能股份有限公司</t>
  </si>
  <si>
    <t>福建省福州市五四路75号福建外贸大厦29层</t>
  </si>
  <si>
    <t>发电、供热;电力行业、新能源行业相关技术研发、培训,技术咨询服务;纺织品、PU革基布的制造;服装、服饰的制造;自产产品出口及本企业所需材料设备的进口,针纺织品,纺织原料,服装,印染助剂,五金、交电,仪器仪表,普通机械,电器机械及器材,铸锻件及通用零部件的批发、零售(依法须经批准的项目,经相关部门批准后方可开展经营活动)。</t>
  </si>
  <si>
    <t>sh600550</t>
  </si>
  <si>
    <t>保变电气</t>
  </si>
  <si>
    <t>保定天威保变电气股份有限公司</t>
  </si>
  <si>
    <t>河北省保定市天威西路2222号</t>
  </si>
  <si>
    <t>变压器、互感器、电抗器等输变电设备及辅助设备、零售部件的制造与销售;输变电专用制造设备的生产与销售;电力工程施工;承包境内、外电力、机械行业工程及境内国际招标工程;上述境外工程所需的设备、材料出口业务;相关技术、产品及计算机应用技术的开发与销售;经营本企业自产产品的出口业务和本企业所需的机械设备、零配件、原辅材料的进口业务;自营本单位所有各种太阳能、风电产品及相关配套产品的进出口业务与本单位太阳能、风电相关技术的研发、太阳能、光伏发电系统、风力发电系统的咨询、系统集成、设计、工程安装、维护;自营和代理货物进出口业务,自营和代理除国家组织统一联合经营的出口商品和国家实行核定公司经营的进口商品除外的其他货物的进出口业务(依法须经批准的项目,经相关部门批准后方可开展经营活动)。</t>
  </si>
  <si>
    <t>sh600583</t>
  </si>
  <si>
    <t>海油工程</t>
  </si>
  <si>
    <t>海洋石油工程股份有限公司</t>
  </si>
  <si>
    <t>天津港保税区海滨十五路199号</t>
  </si>
  <si>
    <t>工程总承包;石油天然气(海洋石油)及建筑工程的设计;承担石油天然气工程的规划咨询、评估咨询;承担各类海洋石油建设工程的施工和其它海洋工程施工、陆地石油化工工程施工;承担各种类型的钢结构、网架工程的制作与安装;压力容器设计与制造、压力管道设计;电仪自动化产品的研发、制造及销售;质量控制和检测、理化、测量测绘及相关技术服务;经营本企业自产产品及技术的出口业务;经营本企业生产所需的原辅材料、仪器仪表、机械设备、零配件及技术的进口业务;经营进料加工和“三来一补”业务;承包境外海洋石油工程和境内国际招标工程;承包上述境外工程的勘测、咨询、设计和监理项目;上述境外工程所需的设备、材料出口;对外派遣实施上述境外工程所需的劳务人员、国内沿海普通货船运输;国际航线普通货物运输;自有房屋租赁;钢材、管件、电缆、阀门、仪器仪表、五金交电销售。</t>
  </si>
  <si>
    <t>sh600765</t>
  </si>
  <si>
    <t>中航重机</t>
  </si>
  <si>
    <t>中航重机股份有限公司</t>
  </si>
  <si>
    <t>贵州省贵州双龙航空港经济区机场路9号太升国际A3栋5层</t>
  </si>
  <si>
    <t>主营:股权投资及经营管理;军民共用液压件、液压系统、锻件、铸件、换热器,飞机及航空发动机附件,汽车零备件等的研制、开发、制造、修理、销售;经营本企业自产机电产品、成套设备及相关技术的出口业务;经营本企业生产、科研所需的原辅材料、机械设备、仪器仪表、备品备件、零配件及技术的进口业务;开展本企业进料加工和“三来一补”业务。兼营:液压、锻件、铸件、换热器技术开发、转让、咨询服务、物流、机械冷热加工、修理修配服务。</t>
  </si>
  <si>
    <t>sh600818</t>
  </si>
  <si>
    <t>中路股份</t>
  </si>
  <si>
    <t>中路股份有限公司</t>
  </si>
  <si>
    <t>上海市浦东新区花木路832号</t>
  </si>
  <si>
    <t>生产自行车及零部件、助力车(含燃气助力车)、手动轮椅车、电动轮椅车等各类特种车辆和自行车相关的其他配套产品,销售自产产品;从事公共自行车租赁服务,对上市公司和拟上市公司等进行参股投资,投资咨询,技术咨询等服务。(涉及配额、许可证、专项规定、质检等管理要求的,需按照国家有关规定取得相应许可后开展经营业务)。(涉及行政许可的凭许可证经营)。</t>
  </si>
  <si>
    <t>sz002164</t>
  </si>
  <si>
    <t>宁波东力</t>
  </si>
  <si>
    <t>宁波东力股份有限公司</t>
  </si>
  <si>
    <t>浙江省宁波市江北区银海路1号</t>
  </si>
  <si>
    <t>减速电机、减速器、风电齿轮箱、车辆齿轮、机车齿轮、电机、电气机械及器材、运输机械、通用设备的制造、加工、技术咨询;实业项目投资及其咨询服务;普通货物的仓储;机械设备、五金产品批发、零售;普通货运(在许可证件有效期限内运营)。自营和代理各类货物和技术的进出口,但国家限定公司经营或禁止进出口的商品及技术除外。(依法须经批准的项目,经相关部门批准后方可开展经营活动)。</t>
  </si>
  <si>
    <t>sz002487</t>
  </si>
  <si>
    <t>大金重工</t>
  </si>
  <si>
    <t>辽宁大金重工股份有限公司</t>
  </si>
  <si>
    <t>辽宁省阜新市新邱区新邱大街155号</t>
  </si>
  <si>
    <t>钢结构制造、安装,金属门窗制造、安装,海洋工程,石化、港口机械制造,电站锅炉附机制造,风电设备制造,建筑机械制造。(依法须经批准的项目,经相关部门批准后方可开展经营活动。)</t>
  </si>
  <si>
    <t>sz002576</t>
  </si>
  <si>
    <t>通达动力</t>
  </si>
  <si>
    <t>江苏通达动力科技股份有限公司</t>
  </si>
  <si>
    <t>江苏省南通市通州区四安镇兴石路58号</t>
  </si>
  <si>
    <t>电动机、发电机定转子铁心产品的研发、制造、销售、服务;电动机、电气控制设备、电动工具的研发、制造、销售、服务;风力、柴油、水轮、汽轮发电机设备及配件的研发、制造、销售、服务;专用设备、专用模具的研发、制造、销售、服务;电机制造专用材料的采购、加工、销售、配送、仓储、服务;金属切削加工;经营本企业自产产品的进出口业务(国家限定公司经营或禁止进出口的商品除外)。(经营范围中国家有专项规定的从其规定)。</t>
  </si>
  <si>
    <t>sh600192</t>
  </si>
  <si>
    <t>长城电工</t>
  </si>
  <si>
    <t>兰州长城电工股份有限公司</t>
  </si>
  <si>
    <t>甘肃省兰州市七里河区瓜州路4800号国投大厦13楼</t>
  </si>
  <si>
    <t>电器机械及制造、电器元件的研究开发、生产、批发零售;设计、制作、发布国内各类广告;房屋租赁、设备租赁;服务费用的收取。</t>
  </si>
  <si>
    <t>sz000875</t>
  </si>
  <si>
    <t>吉林电力股份有限公司</t>
  </si>
  <si>
    <t>吉林省长春市人民大街9699号</t>
  </si>
  <si>
    <t>火电、水电、新能源(包括风电、太阳能、分布式能源、气电、生物质、核能)的开发、投资、建设、生产、经营、销售、技术服务、项目建设委托管理;供热、工业供气、供水(冷、热水)、制冷服务(由分支机构凭许可证经营);煤炭的采购与销售;电站检修及运维服务;配电网、供热管网、供水管网的投资、建设、检修和运营管理业务;汽车充电桩设施的建设和经营管理服务;粉煤灰、石膏综合利用开发、销售;燃烧煤烟污染治理服务;自有房屋租赁;电力项目科技咨询;计算机信息系统集成;电力设施承试四级(申请人在取得相关许可审批部门许可文件、证件后方可开展经营活动);电站发电设备及附件的生产、开发和销售(由分支机构凭许可证经营);电力设备加工、安装、检修;冷却设备安装、维护;工程管理及设备试验服务;火电厂环保科技领域内的技术开发、技术咨询和技术服务;环境工程设计、环境污染治理运营;环保成套设备的研发、销售;信息安全技术服务、咨询与评估;危险废物处置;进出口贸易。</t>
  </si>
  <si>
    <t>sz000966</t>
  </si>
  <si>
    <t>国电长源电力股份有限公司</t>
  </si>
  <si>
    <t>湖北省武汉市洪山区徐东大街113号国电大厦</t>
  </si>
  <si>
    <t>电力、热力及设备生产及其有关技术的开发、技术服务和培训;新能源开发利用;对煤矿、房地产、化工原料及化学制品(不含化学危险物品)、水泥、铝及相关有色金属产品等项目的投资和管理;煤炭批发经营;批零兼营机电设备、黑色金属、铜及铜材、铝及铝材、汽车(不含九座及以下品牌乘用车)及配件、五金交电、日用百货、纺织品;塑料制品、建筑材料的生产、销售;货物运输保险、机动车辆保险、家庭财产保险、企业财产保险代理。(涉及许可经营项目,应取得相关部门许可后方可经营)。</t>
  </si>
  <si>
    <t>sz002060</t>
  </si>
  <si>
    <t>粤 水 电</t>
  </si>
  <si>
    <t>广东水电二局股份有限公司</t>
  </si>
  <si>
    <t>广东省广州市增城区新塘镇广深大道西1号1幢水电广场A-1商务中心</t>
  </si>
  <si>
    <t>国内外、境内国际招标的建筑、公路、铁路、市政公用、港口与航道、水利水电各类别工程的施工总承包、工程总承包和项目管理业务;机电工程、电力工程施工总承包;隧道工程、地基基础工程、水工金属结构制作与安装工程专业承包。房屋建筑工程、机电安装工程、城市轨道交通工程、园林绿化工程施工。工程技术研发及转化。水利水电工程设计。非营业性爆破作业。固定式、移动式启闭机等制造安装。公路、铁路、水务、水电、城市公用设施等基础设施投资、建设及运营管理。水力发电、风力发电、光伏发电、光热发电、生物质发电等清洁能源开发。实业投资。对外投资。工程机械销售。境外工程所需的设备、材料出口;对外派遣实施上述境外工程所需的劳务人员。货物进出口,技术进出口。起重机械制造、安装、维修。国内船舶管理业务。</t>
  </si>
  <si>
    <t>sz002130</t>
  </si>
  <si>
    <t>沃尔核材</t>
  </si>
  <si>
    <t>深圳市沃尔核材股份有限公司</t>
  </si>
  <si>
    <t>广东省深圳市坪山区兰景北路沃尔工业园</t>
  </si>
  <si>
    <t>一般经营范围:化工产品,电子元器件的购销,高压电器设备,铜铝连接管,电池隔膜,热敏电阻(PTC产品),橡胶新材料及原、辅材料、制品及线路防护元器件的购销(以上均不含专营、专控、专卖商品及限制项目);投资风力发电项目;经营进出口业务(法律、行政法规、国务院决定禁止的项目除外,限制的项目须取得许可后方可经营);高端控制、自动化设备的研发、集成;本公司产品的安装、维修及相关技术的咨询,高低压输配电设备购销。许可经营项目:热缩材料、冷缩材料、阻燃材料、绝缘材料、耐高温耐腐蚀新型材料、套管、电缆附件、电缆分支箱、热缩材料电子线和电源连接线、环保高温辐射线缆、有机硅线缆、有机氟线缆、热缩材料生产辅助设备、通信产品及设备的技术开发、生产及购销,高低压输配电设备生产制造,电力金具的研发、生产及销售。绝缘防水包材、电工材料、防水涂料、板材、工程塑料、水暖器材、塑料管道及配件生产销售。</t>
  </si>
  <si>
    <t>sh600642</t>
  </si>
  <si>
    <t>申能股份有限公司</t>
  </si>
  <si>
    <t>上海市虹井路159号5楼</t>
  </si>
  <si>
    <t>电力建设，能源、节能、资源综合利用及相关项目，与能源建设相关的原材料、高新技术和出口创汇项目的开发，投资和经营。</t>
  </si>
  <si>
    <t>sz300129</t>
  </si>
  <si>
    <t>泰胜风能</t>
  </si>
  <si>
    <t>上海泰胜风能装备股份有限公司</t>
  </si>
  <si>
    <t>上海市金山区卫清东路1988号</t>
  </si>
  <si>
    <t>风力发电设备,钢结构,化工设备制造安装,各类海洋工程设备、设施、平台的设计、建造、组装、销售,从事货物和技术的进出口业务,风力发电设备、辅件、零件销售(依法须经批准的项目,经相关部门批准后方可开展经营活动)。</t>
  </si>
  <si>
    <t>sh600366</t>
  </si>
  <si>
    <t>宁波韵升股份有限公司</t>
  </si>
  <si>
    <t>浙江省宁波市鄞州区扬帆路1号</t>
  </si>
  <si>
    <t>磁性材料、汽车电机、伺服电动机及其驱动系统、机器人、无损检测仪器仪表、汽车配件、模具的制造、技术咨询;自有房屋、机械设备租赁;自营和代理各类货物和技术的进出口,但国家限定经营或禁止进出口的货物和技术除外;机电产品的批发、零售;普通货物的仓储;股权投资、创业投资、投资信息咨询。(上述经营范围不含国家法律法规规定禁止、限制和许可经营的项目。)</t>
  </si>
  <si>
    <t>sh600290</t>
  </si>
  <si>
    <t>ST华仪</t>
  </si>
  <si>
    <t>华仪电气股份有限公司</t>
  </si>
  <si>
    <t>浙江省乐清经济开发区中心大道228号</t>
  </si>
  <si>
    <t>户内外高压断路器及配件、高压负荷开关及配件、接地开关系列、高压隔离开关及配件、变压器、预装式变电站、梅花触头系列及配件、配电自动化设备及系统、热控设备及系统的研发、生产、销售;工程服务;技术咨询服务;高低压成套开关设备生产、销售、安装、调试和技术咨询、风力发电机组研发、生产、销售、风电场开发、建设,经营进出口业务(国家法律、法规禁止限制和许可经营的除外)。(依法须经批准的项目,经相关部门批准后方可开展经营活动)</t>
  </si>
  <si>
    <t>sz000656</t>
  </si>
  <si>
    <t>金科股份</t>
  </si>
  <si>
    <t>金科地产集团股份有限公司</t>
  </si>
  <si>
    <t>重庆市北部新区春兰三路1号地矿大厦7楼</t>
  </si>
  <si>
    <t>房地产开发、物业管理、机电设备安装(以上经营范围凭资质证书执业);销售建筑、装饰化工产品(不含化学危险品)、五金交电;自有房屋租赁;企业管理咨询服务;货品及技术进出口。</t>
  </si>
  <si>
    <t>sz002009</t>
  </si>
  <si>
    <t>天奇股份</t>
  </si>
  <si>
    <t>天奇自动化工程股份有限公司</t>
  </si>
  <si>
    <t>江苏省无锡市惠山区洛社镇洛藕路288号</t>
  </si>
  <si>
    <t>智能自动化系统工程的设计、制造、安装和管理,光机电一体化及环保工程的设计、施工;智能装备和机器人的设计、制造;自营和代理各类商品及技术的进出口业务;系统集成控制软件、工业控制软件和电子计算机配套设备开发、制造、销售。风力发电机组、零部件的开发、设计、制造及售后服务(限分支机构经营)。</t>
  </si>
  <si>
    <t>sz300304</t>
  </si>
  <si>
    <t>云意电气</t>
  </si>
  <si>
    <t>江苏云意电气股份有限公司</t>
  </si>
  <si>
    <t>江苏省徐州市铜山经济开发区黄山路26号</t>
  </si>
  <si>
    <t>许可经营项目:无。一般经营项目:生产汽车零部件、电力电子元件、汽车电子装置、汽车仪器仪表、集成电路,销售自产产品,软件开发、销售,模具研发、制造、销售,技术咨询服务,自有房屋出租。自营和代理各类商品及技术的进出口业务(国家限定经营或禁止进出口的商品及技术除外)。</t>
  </si>
  <si>
    <t>sh600396</t>
  </si>
  <si>
    <t>ST金山</t>
  </si>
  <si>
    <t>沈阳金山能源股份有限公司</t>
  </si>
  <si>
    <t>辽宁省沈阳市和平区南五马路183号泰宸商务大厦B座22-26层</t>
  </si>
  <si>
    <t>火力发电,供暖、供热,粉煤灰、金属材料销售,小型电厂机、炉、电检修,循环水综合利用,技术服务,水力发电,风力发电,风力发电设备安装及技术服务,煤炭批发,石膏批发、零售,道路货物运输,污水处理及再生利用,城市污泥处理及利用;电力成套设备及配件、机械电子设备、化工产品(不含危险化学品)、石灰石、五金交电、成品油、汽车、计算机软硬件及外辅设备、办公设备、仪器仪表、汽车配件、劳保用品、文化用品、日用百货销售,自营和代理各类商品和技术的进出口(但国家限定公司经营或禁止进出口的商品和技术除外),经济信息咨询服务,商务信息咨询服务,互联网信息服务,仓储服务(不含危险化学品),再生物质回收与批发;购售电业务、增量配电业务投资和运营、供水供汽、合同能源管理、综合节能和用能咨询等服务;新能源技术开发、技术咨询、技术转让、电力工程设计、施工、电力设备上门维修。</t>
  </si>
  <si>
    <t>sh600578</t>
  </si>
  <si>
    <t>北京京能电力股份有限公司</t>
  </si>
  <si>
    <t>北京市朝阳区八里庄陈家林9号华腾世纪总部公园G座</t>
  </si>
  <si>
    <t>生产电力、热力产品;普通货运、货物专用运输(罐式);销售电力、热力产品;电力设备运行;发电设备检测、修理,销售脱硫石膏;电力供应。</t>
  </si>
  <si>
    <t>sz300187</t>
  </si>
  <si>
    <t>永清环保</t>
  </si>
  <si>
    <t>永清环保股份有限公司</t>
  </si>
  <si>
    <t>湖南省长沙市浏阳市国家生物医药产业基地(319国道旁)</t>
  </si>
  <si>
    <t>大气污染防治、新能源发电、火力发电、污染修复和固体废弃物处理工程的咨询、设计、总承包服务及投资业务,工程相关的设备销售、车辆销售;环境污染治理设施运营,建设项目环境影响评价;清洁服务;垃圾清运(限分子公司经营);环保药剂(不含危险化学品)研发,生产销售;环保产品相关咨询服务;自营和代理各类商品和技术的进出口业务,但国家限定公司经营或禁止进出口的商品和技术除外。(法律、行政法规禁止的不得经营;涉及行政许可的凭许可证经营)。</t>
  </si>
  <si>
    <t>sh600540</t>
  </si>
  <si>
    <t>新赛股份</t>
  </si>
  <si>
    <t>新疆赛里木现代农业股份有限公司</t>
  </si>
  <si>
    <t>新疆博乐市红星路158号</t>
  </si>
  <si>
    <t>农作物种植;农业高新技术产品的研究及开发;农副产品(粮食收储、批发除外)的加工和销售。农业机械及配件的销售。棉花加工(由分支机构经营)。农作物种子生产及销售;籽棉收购、加工。水果、蔬菜的保鲜。针纺织品的生产、销售。农用节水设备的生产销售。皮棉经营。建材、地膜、五金交电产品、化工产品(国家有专项审批规定的除外)的销售;剧毒农药(氧化乐果)及其他非剧毒农药等危险化学品的经营。</t>
  </si>
  <si>
    <t>sh600236</t>
  </si>
  <si>
    <t>广西桂冠电力股份有限公司</t>
  </si>
  <si>
    <t>广西壮族自治区南宁市青秀区民族大道126号</t>
  </si>
  <si>
    <t>开发建设和经营水电站、火电厂及各种类型的电厂;经营房地产;电力、金融有关的经济、技术咨询;宾馆、餐饮、娱乐等服务业;机械、电子、百货等的批发和零售。</t>
  </si>
  <si>
    <t>sh600505</t>
  </si>
  <si>
    <t>四川西昌电力股份有限公司</t>
  </si>
  <si>
    <t>四川省西昌市胜利路66号</t>
  </si>
  <si>
    <t>生产,开发电力产品及发、供、用电设备,发电、供电、电力、电子设计、安装、调试。电力科技开发,矿产品、金属材料等。</t>
  </si>
  <si>
    <t>sh600744</t>
  </si>
  <si>
    <t>大唐华银电力股份有限公司</t>
  </si>
  <si>
    <t>湖南省长沙市天心区黑石铺路35号华银石昊苑写字楼</t>
  </si>
  <si>
    <t>电力生产。</t>
  </si>
  <si>
    <t>sz000883</t>
  </si>
  <si>
    <t>湖北能源集团股份有限公司</t>
  </si>
  <si>
    <t>湖北省武汉市洪山区徐东大街137号能源大厦</t>
  </si>
  <si>
    <t>能源投资、开发与管理;国家政策允许范围内的其他经营业务。</t>
  </si>
  <si>
    <t>sz000958</t>
  </si>
  <si>
    <t>国家电投集团东方新能源股份有限公司</t>
  </si>
  <si>
    <t>河北省石家庄市建华南大街161号</t>
  </si>
  <si>
    <t>火力发电、风力发电、太阳能发电项目的开发与施工;热力供应;代收代缴热费;自有房屋租赁;电力的生产(限分支机构经营)。电力设施及供热设施的安装、调试、检修、运行、维护;供热设备、电力设备及配件的销售;售电;电能的输送与分配活动。充电桩的建设与运营。股权投资与资产管理;资产受托管理;投、融资业务的研发与创新;委托与受托投资;为企业重组、并购、创业投资提供服务;投资顾问、投资咨询;有色金属产品销售;组织展览、会议服务。经营集团成员单位的下列人民币金融业务及外汇金融业务;对成员单位办理财务和融资顾问、信用鉴证及相关的咨询、代理业务;协助成员单位实现交易款项的收付;经批准的保险代理业务;对成员单位提供担保;办理成员单位之间的委托贷款及委托投资;对成员单位办理票据承兑与贴现;办理成员单位之间的内部转帐结算及相应的结算、清算方案设计;吸收成员单位的存款;对成员单位办理贷款及融资租赁;从事同业拆借;经批准发行财务公司债券;承销成员单位的企业债券;对金融机构的股权投资;有价证券投资;成员单位产品的消费信贷、买方信贷及融资租赁。</t>
  </si>
  <si>
    <t>sz002080</t>
  </si>
  <si>
    <t>中材科技</t>
  </si>
  <si>
    <t>中材科技股份有限公司</t>
  </si>
  <si>
    <t>北京市海淀区曙光街道远大南街鲁迅文化园创作展示中心1号楼</t>
  </si>
  <si>
    <t>玻璃纤维、复合材料、过滤材料、矿物棉、其他非金属新材料、工业铂铑合金、浸润剂及相关设备研究、制造与销售;技术转让、咨询服务;工程设计与承包;建筑工程、环境工程专业总承包、环境污染治理设施运营、对外承包工程和建筑智能化系统专项工程审计、环境污染防治专项工程、轻工、市政工程设计;玻璃纤维、复合材料、其他非金属新材料工程设计与承包;压力容器、贵金属材料、机械设备、工业自控产品、计算机软件的销售(以上国家有专项专营规定的除外);进出口业务。</t>
  </si>
  <si>
    <t>信永中和会计师事务所有限责任公司</t>
  </si>
  <si>
    <t>sz000993</t>
  </si>
  <si>
    <t>福建闽东电力股份有限公司</t>
  </si>
  <si>
    <t>福建省宁德市蕉城区蕉城南路68号东晟泰丽园1号楼3层</t>
  </si>
  <si>
    <t>电力生产、开发;电力电器设备的销售;对房地产业的投资;水库经营;建筑材料,金属材料,水暖器材,办公设备及家用电器的批发、零售。(依法须经批准的项目,经相关部门批准后方可开展经营活动)。</t>
  </si>
  <si>
    <t>sz002669</t>
  </si>
  <si>
    <t>康达新材</t>
  </si>
  <si>
    <t>上海康达化工新材料集团股份有限公司</t>
  </si>
  <si>
    <t>上海市奉贤区雷州路169号</t>
  </si>
  <si>
    <t>胶粘剂、化工助剂的加工、制造及销售,胶粘剂的售后服务,胶粘剂专业领域内的“四技”服务,体育场地跑道施工,人造草坪的设计及安装,建筑装潢材料、金属材料、电器机械及器材、五金工具的销售、住房租赁经营、从事货物及技术的进出口业务【依法须经批准的项目,经相关部门批准后方可开展经营活动】。</t>
  </si>
  <si>
    <t>sh601558</t>
  </si>
  <si>
    <t>华锐风电科技(集团)股份有限公司</t>
  </si>
  <si>
    <t>北京市海淀区中关村大街59号文化大厦</t>
  </si>
  <si>
    <t>许可经营项目:生产风力发电设备。一般经营项目:开发、设计、销售风力发电设备;货物进出口、技术进出口、代理进出口;信息咨询(不含中介服务)(涉及配额许可证、国营贸易、专项规定管理的商品按照国家有关规定办理)。</t>
  </si>
  <si>
    <t>中汇会计师事务所（特殊普通合伙）</t>
  </si>
  <si>
    <t>sh601016</t>
  </si>
  <si>
    <t>中节能风力发电股份有限公司</t>
  </si>
  <si>
    <t>北京市海淀区西直门北大街42号节能大厦A座12层、11层</t>
  </si>
  <si>
    <t>风力发电项目的开发、投资管理、建设施工、运营维护、设备改造;相关业务咨询、技术开发;进出口业务。(依法须经批准的项目,经相关部门批准后方可开展经营活动)</t>
  </si>
  <si>
    <t>sh600112</t>
  </si>
  <si>
    <t>贵州长征天成控股股份有限公司</t>
  </si>
  <si>
    <t>贵州省遵义市武汉路临1号长征电气工业园</t>
  </si>
  <si>
    <t>高、中、低压电器元件及成套设备;电气技术开发、咨询及服务;精密模具、机械加工。矿产品开采、加工(在取得许可或资质的子公司或分公司开展经营活动)、销售、进出口业务;有色金属贸易;网络系统技术开发、技术服务及成果转让;投资管理;对外贸易、对外投资;提供金融、商业信息咨询。</t>
  </si>
  <si>
    <t>sh600795</t>
  </si>
  <si>
    <t>国电电力发展股份有限公司</t>
  </si>
  <si>
    <t>北京市朝阳区安慧北里安园19号楼</t>
  </si>
  <si>
    <t>电力、热力生产、销售;煤炭产品经营;电网经营;新能源项目、高新技术、环保产业的开发与应用;信息咨询;电力技术开发咨询、技术服务写字楼及场地出租(以下限分支机构)发、输、变电设备检修、维护;通讯业务;水处理及销售。</t>
  </si>
  <si>
    <t>sz000836</t>
  </si>
  <si>
    <t>富通鑫茂</t>
  </si>
  <si>
    <t>天津富通鑫茂科技股份有限公司</t>
  </si>
  <si>
    <t>天津市滨海高新区华苑产业区梅苑路6号海泰大厦十六层</t>
  </si>
  <si>
    <t>光纤预制棒、光纤、光缆研发、生产、销售;新材料技术研发、技术服务;石英材料、石英制品、光学薄膜、陶瓷、石墨制品研发、销售;计算机系统集成;计算机数据处理;仪器仪表、计算机软硬件、电子产品销售;安防工程设计、施工;自有房屋出租;物业服务;停车服务;货物及技术进出口(法律法规禁止经营的项目除外,法律法规限制经营的项目取得许可后方可经营)。(依法须经批准的项目,经相关部门批准后方可开展经营活动)</t>
  </si>
  <si>
    <t>sz000767</t>
  </si>
  <si>
    <t>山西漳泽电力股份有限公司</t>
  </si>
  <si>
    <t>山西省太原市晋阳街南一条10号</t>
  </si>
  <si>
    <t>电力商品生产和销售;热力商品生产与销售;燃料、材料、电力高新技术、电力物资的开发销售。发电设备检修;电力工程安装、设计、施工(除土建);工矿机电产品加工、修理;室内外装潢;采暖设备维修;设备清扫;电子信息咨询及技术服务;电力系统设备及相关工程的设计、调试、试验及相关技术开发、技术咨询、技术服务;环境监测。</t>
  </si>
  <si>
    <t>sz002122</t>
  </si>
  <si>
    <t>ST天马</t>
  </si>
  <si>
    <t>天马轴承集团股份有限公司</t>
  </si>
  <si>
    <t>北京市海淀区知春路甲18号院</t>
  </si>
  <si>
    <t>轴承、装备及配件销售,经营进出口业务(范围详见外经贸部门批文);投资管理、初级食用农产品的销售。(上述经营范围不含国家法律法规规定禁止、限制和许可经营的项目)。</t>
  </si>
  <si>
    <t>sh601218</t>
  </si>
  <si>
    <t>吉鑫科技</t>
  </si>
  <si>
    <t>江苏吉鑫风能科技股份有限公司</t>
  </si>
  <si>
    <t>江苏省江阴市云亭街道工业园区那巷路8号</t>
  </si>
  <si>
    <t>风能发电机及零配件的技术开发、技术转让、技术服务及销售;风能发电机及零配件的制造及销售;液压机械设备、建筑机械设备、纺织机械设备、五金加工机械设备的制造、加工、销售;钢铁铸件制造;铸件的热处理;汽车发动机零部件、五金件的制造、加工;铸造模具的设计、制造、销售;铸造材料的分析和测试;铸件的无损探伤;自营和代理各类商品及技术的进出口业务(国家限定企业经营或禁止进出口的商品和技术除外)。(依法须经批准的项目,经相关部门批准后方可开展经营活动)</t>
  </si>
  <si>
    <t>中兴华会计师事务所（特殊普通合伙）</t>
  </si>
  <si>
    <t>sh600653</t>
  </si>
  <si>
    <t>申华控股</t>
  </si>
  <si>
    <t>上海申华控股股份有限公司</t>
  </si>
  <si>
    <t>上海市宁波路一号</t>
  </si>
  <si>
    <t>实业投资,兴办各类经济实体,国内商业(除专项审批规定),附设各类分支机构,中华品牌、金杯品牌汽车销售,汽车配件销售,项目投资,投资控股,资产重组,收购兼并及相关业务咨询(上述经营范围设计审批或许可经营的凭批件和许可证经营)。</t>
  </si>
  <si>
    <t>漳泽电力</t>
    <phoneticPr fontId="3" type="noConversion"/>
  </si>
  <si>
    <t>ST天成</t>
    <phoneticPr fontId="3" type="noConversion"/>
  </si>
  <si>
    <t>ST锐电</t>
    <phoneticPr fontId="3" type="noConversion"/>
  </si>
  <si>
    <t>特变电工</t>
    <phoneticPr fontId="3" type="noConversion"/>
  </si>
  <si>
    <t>宁波韵升</t>
    <phoneticPr fontId="3" type="noConversion"/>
  </si>
  <si>
    <t>中闽能源</t>
    <phoneticPr fontId="3" type="noConversion"/>
  </si>
  <si>
    <t>新能泰山</t>
    <phoneticPr fontId="3" type="noConversion"/>
  </si>
  <si>
    <t>湘电股份</t>
    <phoneticPr fontId="3" type="noConversion"/>
  </si>
  <si>
    <t>境内会计师事务所名称</t>
    <phoneticPr fontId="3" type="noConversion"/>
  </si>
  <si>
    <t>境内会计师事务所名称</t>
    <phoneticPr fontId="3" type="noConversion"/>
  </si>
  <si>
    <t>主营业务内容</t>
    <phoneticPr fontId="3" type="noConversion"/>
  </si>
  <si>
    <t>办公地址</t>
    <phoneticPr fontId="3" type="noConversion"/>
  </si>
  <si>
    <t>证券全称</t>
    <phoneticPr fontId="3" type="noConversion"/>
  </si>
  <si>
    <t>证券简称</t>
    <phoneticPr fontId="3" type="noConversion"/>
  </si>
  <si>
    <t>电子元件及组件制造;电子、通信与自动控制技术研究、开发;音响设备制造;计算机零部件制造;办公用机械制造;日用塑料制品制造;日用及医用橡胶制品制造;塑料零件制造;其他电池制造(光伏电池除外);锂离子电池制造;镍氢电池制造;电子元器件批发;电子元器件零售;电子产品批发;电子产品零售;电视设备及其配件批发;软件批发;软件零售;仪器仪表批发;办公设备批发;塑料制品批发;橡胶制品批发;货物进出口(专营专控商品除外);技术进出口;房屋租赁;场地租赁(不含仓储);自有房地产经营活动;玩具制造、玩具零售、玩具批发。充电桩制造;充电桩销售;通信终端设备制造;通信设备零售;通信系统设备制造;计算机应用电子设备制造;安全技术防范产品制造;计算机信息安全设备制造;安全技术防范产品批发;安全技术防范产品零售;医用电子仪器设备的生产(具体生产范围以《医疗器械生产企业许可证》为准)。</t>
  </si>
  <si>
    <t>广东省广州市花都区新雅街镜湖大道8号</t>
  </si>
  <si>
    <t>国光电器股份有限公司</t>
  </si>
  <si>
    <t>国光电器</t>
  </si>
  <si>
    <t>002045</t>
  </si>
  <si>
    <t>锰矿石开采与加工;研究、开发、生产、销售二氧化锰、电解金属锰、电池材料及其它能源新材料;蒸汽的生产、销售;利用蒸汽的余热、余压发电;金属材料、润滑油、石油沥青、化工产品、建筑材料、机电产品、法律法规允许经营的矿产品的销售;再生资料回收;经营商品和技术的进出口业务。</t>
  </si>
  <si>
    <t>湖南省湘潭市雨湖区九华莲城大道5号五矿尊城</t>
  </si>
  <si>
    <t>湘潭电化科技股份有限公司</t>
  </si>
  <si>
    <t>湘潭电化</t>
  </si>
  <si>
    <t>002125</t>
  </si>
  <si>
    <t>电动机、发电机及发电机组、通用设备、水轮机及辅机、液压和气压动力机械及元件、专用设备、建筑工程用机械、模具、金属制品的制造、销售;陶瓷土的开采、开发和销售;金属废料和碎屑的加工、处理;机械设备、五金交电及电子产品、矿产品、建材及化工产品的批发、零售、技术服务;房屋及设备租赁;经营本企业自产产品及技术的出口业务;经营本企业生产所需的原辅材料、仪器仪表、机械设备、零配件及技术的进口业务(国家限定公司经营和国家禁止进出口的商品除外);除国家汽车目录管理以外的电动车辆的制造与销售;经营进料加工和“三来一补”业务。(依法须经批准的项目,经相关部门批准后方可开展经营活动)</t>
  </si>
  <si>
    <t>江西省宜春市袁州区环城南路581号</t>
  </si>
  <si>
    <t>江西特种电机股份有限公司</t>
  </si>
  <si>
    <t>江特电机</t>
  </si>
  <si>
    <t>002176</t>
  </si>
  <si>
    <t>加工,制造,销售:纸箱印刷机及配件,通用机械及配件,提供上述产品的售后服务,经纪代理服务,技术咨询服务,安装服务;货物进出口、技术进出口(法律、行政法规禁止的项目除外;法律、行政法规限制的项目须取得许可后方可经营)。</t>
  </si>
  <si>
    <t>广东省深圳市南山区创业路1777号海信南方大厦25楼</t>
  </si>
  <si>
    <t>广东东方精工科技股份有限公司</t>
  </si>
  <si>
    <t>东方精工</t>
  </si>
  <si>
    <t>002611</t>
  </si>
  <si>
    <t>一般经营项目:五金制品、铝盖板、塑料制品、压铸制品、模具、汽车配件的生产、销售及其它国内商业、物资供销业、货物和技术的进出口业务(以上均不含法律、行政法规、国务院决定规定需前置审批和禁止的项目)。许可经营项目:普通货运(项目涉及应取得许可审批的,须凭相关审批文件方可经营)。</t>
  </si>
  <si>
    <t>广东省深圳市南山区科技南路16号深圳湾科技生态园11栋A座27层</t>
  </si>
  <si>
    <t>深圳市科达利实业股份有限公司</t>
  </si>
  <si>
    <t>科达利</t>
  </si>
  <si>
    <t>002850</t>
  </si>
  <si>
    <t>电磁、电气、机械设备的设计、制造及销售(不含卫星广播电视地面接收设施及国家监控电子产品),普通机械加工,机电维修,电磁技术咨询服务,新能源发电与节能装备的研制,计算机系统集成、电子产品、通讯产品的设计、制造及销售,安防工程安装、视频监控系统、智能系统工程的设计、施工及维护,自有房屋租赁。锂离子电池负极材料、纳米材料以及新型石墨(硅基石墨体系复合材料、硅负极)的研究开发、技术转让、技术咨询、生产、加工和销售。(依法须经批准的项目,经相关部门批准后方可开展经营活动)</t>
  </si>
  <si>
    <t>湖南省岳阳经济技术开发区岳阳大道中科工业园</t>
  </si>
  <si>
    <t>湖南中科电气股份有限公司</t>
  </si>
  <si>
    <t>中科电气</t>
  </si>
  <si>
    <t>300035</t>
  </si>
  <si>
    <t>安永华明会计师事务所(特殊普通合伙)</t>
  </si>
  <si>
    <t>铝电解电容器、锂离子二级电池专用电子化学材料的开发和产销(以上不含限制项目);经营进出口业务(按深贸管登字第2003-0939号文执行)。普通货运(凭《道路运输经营许可证》经营);甲醇(1022),乙醇[无水](2568)、2-丙醇(111)、碳酸二甲酯(2110)、乙腈(2622)、三乙胺(1915)、正丁醇(2761)、碳酸二乙酯(2111)、N,N-二甲基甲酰胺(460)、2-丁氧基乙醇(249)、硫酸(1302)、盐酸(2507)、正磷酸(2790)、次磷酸(161)、乙酸[含量&gt;80%](2630)、氢氧化钠(1669)、氨溶液[含氨&gt;10%](35)、硼酸(1609)、对甲基苯磺酸铁溶液(2828)、双电层电容器电解液(2828)、锂离子电池电解液(2828)、氢氟酸(1650)、氟化铵(744)、过氧化氢溶液[含量&gt;8%](903)(凭《危险化学品经营许可证》经营)。自有房屋租赁。</t>
  </si>
  <si>
    <t>广东省深圳市坪山区昌业路新宙邦科技大厦</t>
  </si>
  <si>
    <t>深圳新宙邦科技股份有限公司</t>
  </si>
  <si>
    <t>新宙邦</t>
    <phoneticPr fontId="3" type="noConversion"/>
  </si>
  <si>
    <t>300037</t>
  </si>
  <si>
    <t>集成电路的设计、制造、加工,与研发相关电子系统模块,销售自产产品,并提供相关售后服务及技术服务。【依法须经批准的项目,经相关部门批准后方可开展经营活动】</t>
  </si>
  <si>
    <t>上海市长宁区临空经济园区金钟路767弄3号</t>
  </si>
  <si>
    <t>中颖电子股份有限公司</t>
  </si>
  <si>
    <t>中颖电子</t>
  </si>
  <si>
    <t>300327</t>
  </si>
  <si>
    <t>制造输配电及控制设备;普通货运;研发、销售分布式发电及控制设备、新能源汽车充放电及智能控制设备、电能质量治理及监控设备、电能计量系统设备;生产分布式发电及控制设备、新能源汽车充放电及智能控制设备、电能质量治理及监控设备、电能计量系统设备(限分支机构经营);电力供应;合同能源管理;技术服务;技术开发;计算机系统集成;工程勘察设计;自营和代理各类商品和技术的进出口,但国家限定公司经营或禁止进出口的商品和技术除外。(企业依法自主选择经营项目,开展经营活动;依法须经批准的项目,经相关部门批准后依批准的内容开展经营活动;不得从事本市产业政策禁止和限制类项目的经营活动。)</t>
  </si>
  <si>
    <t>北京市海淀区上地三街9号D座1111</t>
  </si>
  <si>
    <t>北京双杰电气股份有限公司</t>
  </si>
  <si>
    <t>双杰电气</t>
  </si>
  <si>
    <t>300444</t>
  </si>
  <si>
    <t>技术咨询、技术开发、技术服务、技术推广、技术转让;专业承包;建设工程项目管理;销售电子产品、机械设备、建筑材料、五金交电、化工产品(不含危险化学品及一类易制毒化学品);货物进出口、代理进出口、技术进出口;机械设备维修(不含汽车维修);产品设计;经济贸易咨询;生产电器设备。(企业依法自主选择经营项目,开展经营活动;依法须经批准的项目,经相关部门批准后依批准的内容开展经营活动;不得从事本市产业政策禁止和限制类项目的经营活动。)</t>
  </si>
  <si>
    <t>北京市海淀区上地三街9号(嘉华大厦)D座1211、1212</t>
  </si>
  <si>
    <t>北京合纵科技股份有限公司</t>
  </si>
  <si>
    <t>合纵科技</t>
  </si>
  <si>
    <t>300477</t>
  </si>
  <si>
    <t>一般经营项目:兴办实业(具体项目另行审批);塑胶材料及制品的研发及销售;机械设备的研发及销售;电子元器件、组件及制品的研发与销售;金属制品的研发与销售;导热导电材料的研发与销售;软件产品的销售;国内商业、物资供销业,货物及技术出口(不含法律、行政法规、国务院规定禁止及决需前置审批的项目)。许可经营项目:技术服务(材料性能测试,金属、塑胶、无机非金属的物理、化学性能的测试服务;产品及半成品模流分析、制作模具、成型验证、表面处理、检测、失效问题定位分析服务;硬件设计服务;工业设计,整机设计服务;软件设计服务);普通货运;油漆销售(凭《危险化学品经营许可证》经营)。</t>
  </si>
  <si>
    <t>广东省深圳市宝安区新安街道海旺社区N12区新湖路99号壹方中心北区三期A塔1001</t>
  </si>
  <si>
    <t>深圳市同益实业股份有限公司</t>
  </si>
  <si>
    <t>同益股份</t>
  </si>
  <si>
    <t>300538</t>
  </si>
  <si>
    <t>电子测试仪、电子自动化产品的研发、生产、销售、租赁;电子自动化工程的设计、开发;机械设备及配件生产加工;从事计算机软件及硬件产品领域内的技术开发、技术咨询、技术服务、技术转让,软件开发及维护、软件产品销售、电子产品技术服务及服务、计算机网络工程。网络技术服务;自营和代理各类商品和技术的进出口,但国家限定公司经营或禁止进出口的商品和技术除外。(依法须经批准的项目,经相关部门批准后方可开展经营活动)。</t>
  </si>
  <si>
    <t>福建省福州市马尾区石狮路6号星云科技园</t>
  </si>
  <si>
    <t>福建星云电子股份有限公司</t>
  </si>
  <si>
    <t>星云股份</t>
  </si>
  <si>
    <t>300648</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</si>
  <si>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</si>
  <si>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广东省深圳市南山区高新科技园南区高新南一道德赛科技大厦东座26楼</t>
  </si>
  <si>
    <t>深圳市德赛电池科技股份有限公司</t>
  </si>
  <si>
    <t>德赛电池</t>
  </si>
  <si>
    <t>000049</t>
  </si>
  <si>
    <t>第二类基础电信业务中的国内甚小口径终端地球站通信业务(比照增值电信业务管理);第一类增值电信业务中的互联网数据中心业务;第一类增值电信业务中的互联网接入服务业务;第二类增值电信业务中的国内呼叫中心业务;第二类增值电信业务中的信息服务业务(增值电信业务经营许可证有效期至2019年12月25日);信息产业、广告行业项目的投资;卫星通讯工程、计算机信息传播网络工程、有线电视网络工程的施工、设备安装及技术服务;移动通讯的技术开发、技术服务、技术咨询;房地产开发与经营;物业管理;装饰装修;电子计算机、办公设备、五金交电、机械设备、电子设备的销售。</t>
  </si>
  <si>
    <t>北京市朝阳区关东店北街1号国安大厦五层</t>
  </si>
  <si>
    <t>中信国安信息产业股份有限公司</t>
  </si>
  <si>
    <t>中信国安</t>
  </si>
  <si>
    <t>000839</t>
  </si>
  <si>
    <t>生产、销售各类高分子聚合物、塑料化工新材料、塑料制品、包装及印刷复合制品、热缩材料、工程塑料制品、建筑及装饰材料、电线电缆产品、聚酯切片和化纤制品(上述项目不含危险化学品,生产由分支机构经营);塑料机械设备制造、加工及工程设计安装;辐照技术服务;仓储、货物的运输、流转与配送;出版物、包装装潢印刷品、其他印刷品印刷;对外投资;技术咨询服务。经营本企业自产产品及技术的出口业务,经营本企业生产所需的原辅材料、仪器仪表、机械设备、零配件及技术的进口业务(国家限定公司经营和国家禁止进出口的商品及技术除外),经营进料加工和“三来一补”业务。提供土地、房产、设备、车辆租赁服务。</t>
  </si>
  <si>
    <t>广东省佛山市禅城区汾江中路85号</t>
  </si>
  <si>
    <t>佛山佛塑科技集团股份有限公司</t>
  </si>
  <si>
    <t>佛塑科技</t>
  </si>
  <si>
    <t>000973</t>
  </si>
  <si>
    <t>机械制造、纺织品、丝绸、服装生产、加工,技术咨询服务,黑色及有色金属、机电及机配件、五金化工、轻纺及桑蚕绢纺原料、燃料、木材的购销,自有房屋租赁,设备租赁,饮食服务,经营本企业或本企业成员企业自产产品及相关技术的出口业务,经营本企业或本企业成员企业生产、科研所需原辅材料、机械设备、仪器设备、零配件等商品及相关技术的进口业务,开展“三来一补”业务,亚麻种子的批发、零售(限分支机构经营)。</t>
  </si>
  <si>
    <t>浙江省舟山市定海区小沙镇</t>
  </si>
  <si>
    <t>浙江金鹰股份有限公司</t>
  </si>
  <si>
    <t>金鹰股份</t>
  </si>
  <si>
    <t>600232</t>
  </si>
  <si>
    <t>汽车底盘、齿轮箱、汽车零部件开发、制造、销售;汽车开发、制造、销售;工装、模具、夹具开发、制造、销售;汽车修理;新技术开发、新产品研制;本企业自产产品和技术进出口及本企业生产所需的原辅材料、仪器仪表、机械设备、零配件及技术的进出口业务(国家限定公司经营和国家禁止进出口的商品及技术除外);技术服务、技术转让;土地租赁、房屋租赁、设备租赁、汽车租赁;工装、模具、夹具开发、制造、销售;互联网信息服务。</t>
  </si>
  <si>
    <t>安徽省合肥市东流路176号</t>
  </si>
  <si>
    <t>安徽江淮汽车集团股份有限公司</t>
  </si>
  <si>
    <t>江淮汽车</t>
  </si>
  <si>
    <t>600418</t>
  </si>
  <si>
    <t>新材料、新能源的研究、开发、生产、销售并提供相关技术咨询服务,金属材料、金属制品、电子产品、电镀设备、五金配件、建筑材料、化工原料(不含危险品及监控化学品)、机电设备、日用百货的销售;货物、技术进出口经营;经营进料加工和“三来一补”业务。(依法须经批准的项目,经相关部门批准后方可开展经营活动)。</t>
  </si>
  <si>
    <t>湖南省长沙市岳麓区长沙国家高新技术产业开发区桐梓坡西路348号</t>
  </si>
  <si>
    <t>湖南科力远新能源股份有限公司</t>
  </si>
  <si>
    <t>科力远</t>
  </si>
  <si>
    <t>600478</t>
  </si>
  <si>
    <t>与电动汽车相关材料及其他功能材料、智能工厂装备、智能电网设备的研发、生产及销售;塑胶母料的购销。进出口业务(按深贸管登证安第2000-053号执行);普通货运;自有物业租赁;投资兴办实业(具体项目另行申报)。</t>
  </si>
  <si>
    <t>广东省深圳市南山区高新区科苑中路长园新材料港6栋5楼</t>
  </si>
  <si>
    <t>长园集团股份有限公司</t>
  </si>
  <si>
    <t>长园集团</t>
  </si>
  <si>
    <t>600525</t>
  </si>
  <si>
    <t>开展电源及电池机理技术、产品、工艺的研究及开发应用,锂离子电池的研究,电池及电池组件、电子元器件制造,充电器、电子电源、超级电容器、太阳电池及系统、风光供电系统、UPS电源产品及其相关的原材料、元器件、半成品、产成品、生产设备、仪器、配套产品的研制、生产、销售及相关技术咨询、技术转让,电源系统的安装调试及维修服务,自有房屋租赁,物业管理,自有设备租赁,货物及技术进出口。(依法须经批准的项目,经相关部门批准后方可开展经营活动)。</t>
  </si>
  <si>
    <t>天津滨海高新区华苑产业区(环外)海泰华科五路6号6幢</t>
  </si>
  <si>
    <t>中电科能源股份有限公司</t>
  </si>
  <si>
    <t>*ST电能</t>
  </si>
  <si>
    <t>600877</t>
    <phoneticPr fontId="3" type="noConversion"/>
  </si>
  <si>
    <t>德勤华永会计师事务所（特殊普通合伙）</t>
  </si>
  <si>
    <t>钨钼系列产品的采选、冶炼及深加工;钨钼系列产品及化工产品(不含化学危险品、易燃易爆、易制毒品)的出口;生产所需原辅材料、机械设备、仪器仪表、零配件的进口(上述进出口项目凭资格证书经营);住宿及饮食(限具有资格的分支机构经营)。</t>
  </si>
  <si>
    <t>河南省洛阳市栾川县城东新区画眉山路伊河以北,香港铜锣湾勿地臣街1号时代广场2座31楼</t>
  </si>
  <si>
    <t>洛阳栾川钼业集团股份有限公司</t>
  </si>
  <si>
    <t>洛阳钼业</t>
  </si>
  <si>
    <t>603993</t>
  </si>
  <si>
    <t>主营业务内容</t>
    <phoneticPr fontId="3" type="noConversion"/>
  </si>
  <si>
    <t>证券全称</t>
    <phoneticPr fontId="3" type="noConversion"/>
  </si>
  <si>
    <t>证券简称</t>
    <phoneticPr fontId="3" type="noConversion"/>
  </si>
  <si>
    <t>共计</t>
    <phoneticPr fontId="1" type="noConversion"/>
  </si>
  <si>
    <t>sh603693</t>
    <phoneticPr fontId="3" type="noConversion"/>
  </si>
  <si>
    <t>上市日期</t>
  </si>
  <si>
    <t>2018-07-03</t>
  </si>
  <si>
    <t>发行价格</t>
  </si>
  <si>
    <t>9.00</t>
  </si>
  <si>
    <t>主承销商</t>
  </si>
  <si>
    <t>南京证券股份有限公司</t>
  </si>
  <si>
    <t>成立日期</t>
  </si>
  <si>
    <t>2002-10-17</t>
  </si>
  <si>
    <t>注册资本</t>
  </si>
  <si>
    <t>61800万元</t>
  </si>
  <si>
    <t>机构类型</t>
  </si>
  <si>
    <t>其它</t>
  </si>
  <si>
    <t>组织形式</t>
  </si>
  <si>
    <t>董事会秘书</t>
  </si>
  <si>
    <t>张军</t>
  </si>
  <si>
    <t>公司电话</t>
  </si>
  <si>
    <t>025-84736307</t>
  </si>
  <si>
    <t>董秘电话</t>
  </si>
  <si>
    <t>公司传真</t>
  </si>
  <si>
    <t>025-84784752</t>
  </si>
  <si>
    <t>董秘传真</t>
  </si>
  <si>
    <t>公司电子邮箱</t>
  </si>
  <si>
    <t>jsnezqb@163.com</t>
  </si>
  <si>
    <t>董秘电子邮箱</t>
  </si>
  <si>
    <t>jqzj@sina.com</t>
  </si>
  <si>
    <t>公司网址</t>
  </si>
  <si>
    <t>http://www.jsne.com.cn</t>
  </si>
  <si>
    <t>邮政编码</t>
  </si>
  <si>
    <t>210005</t>
  </si>
  <si>
    <t>信息披露网址</t>
  </si>
  <si>
    <t>证券简称更名历史</t>
  </si>
  <si>
    <t>注册地址</t>
  </si>
  <si>
    <t>江苏省南京市长江路88号2213室</t>
  </si>
  <si>
    <t>办公地址</t>
  </si>
  <si>
    <t>江苏省南京市长江路88号国信大厦22楼</t>
  </si>
  <si>
    <t>风能、太阳能、生物质能、地热能、海洋能、天然气水合物等新能源的开发,实业投资,投资管理,投资咨询,工程监理、工程施工,国内贸易。(依法须经批准的项目,经相关部门批准后方可开展经营活动)</t>
  </si>
  <si>
    <t>2014-09-29</t>
  </si>
  <si>
    <t>2.17</t>
  </si>
  <si>
    <t>中德证券有限责任公司</t>
  </si>
  <si>
    <t>2006-01-06</t>
  </si>
  <si>
    <t>415556万元</t>
  </si>
  <si>
    <t>国有企业</t>
  </si>
  <si>
    <t>罗杰</t>
  </si>
  <si>
    <t>010-83052221</t>
  </si>
  <si>
    <t>010-83052204</t>
  </si>
  <si>
    <t>cecwpc@cecwpc.cn</t>
  </si>
  <si>
    <t>http://www.cecwpc.cn</t>
  </si>
  <si>
    <t>100082</t>
  </si>
  <si>
    <t>北京市海淀区西直门北大街42号节能大厦A座12层</t>
  </si>
  <si>
    <t>sh601619</t>
  </si>
  <si>
    <t>宁夏嘉泽新能源股份有限公司</t>
  </si>
  <si>
    <t>2017-07-20</t>
  </si>
  <si>
    <t>1.26</t>
  </si>
  <si>
    <t>海通证券股份有限公司</t>
  </si>
  <si>
    <t>2010-04-16</t>
  </si>
  <si>
    <t>207410万元</t>
  </si>
  <si>
    <t>民营企业</t>
  </si>
  <si>
    <t>张建军</t>
  </si>
  <si>
    <t>0951-5100532</t>
  </si>
  <si>
    <t>0951-5100533</t>
  </si>
  <si>
    <t>jzfdxxpl@jzfdjt.com</t>
  </si>
  <si>
    <t>http://www.jzne.net.cn</t>
  </si>
  <si>
    <t>750004</t>
  </si>
  <si>
    <t>宁夏回族自治区红寺堡区大河乡埡隘子</t>
  </si>
  <si>
    <t>宁夏回族自治区银川市兴庆区兴水路1号绿地21城企业公园D区68号楼</t>
  </si>
  <si>
    <t>新能源电站(包括太阳能、风能、生物能等)和智能微网的投资、建设、运营;电力工程施工总承包(三级);承装(修、试)电力设施(四级);与新能源相关的技术开发、技术转让、技术服务、技术咨询。</t>
  </si>
  <si>
    <t>大唐国际发电股份有限公司</t>
  </si>
  <si>
    <t>2006-12-20</t>
  </si>
  <si>
    <t>6.68</t>
  </si>
  <si>
    <t>中银国际证券有限责任公司</t>
  </si>
  <si>
    <t>1994-12-13</t>
  </si>
  <si>
    <t>1850670万元</t>
  </si>
  <si>
    <t>姜进明</t>
  </si>
  <si>
    <t>010-88008678,010-88008669</t>
  </si>
  <si>
    <t>010-88008678</t>
  </si>
  <si>
    <t>010-88008684</t>
  </si>
  <si>
    <t>010-88008672</t>
  </si>
  <si>
    <t>DTPOWER@DTPOWER.COM</t>
  </si>
  <si>
    <t>http://www.dtpower.com</t>
  </si>
  <si>
    <t>100033</t>
  </si>
  <si>
    <t>北京市西城区广宁伯街9号</t>
  </si>
  <si>
    <t>北京市西城区广宁伯街9号,香港湾仔皇后大道东248号阳光中心40楼</t>
  </si>
  <si>
    <t>建设、经营电厂,销售电力、热力;电力设备的检修调试;电力技术服务。</t>
  </si>
  <si>
    <t>中国核能电力股份有限公司</t>
  </si>
  <si>
    <t>2015-06-10</t>
  </si>
  <si>
    <t>3.39</t>
  </si>
  <si>
    <t>中信证券股份有限公司</t>
  </si>
  <si>
    <t>2008-01-21</t>
  </si>
  <si>
    <t>1556540万元</t>
  </si>
  <si>
    <t>罗小未</t>
  </si>
  <si>
    <t>010-81920188</t>
  </si>
  <si>
    <t>010-68555928</t>
  </si>
  <si>
    <t>cnnp_zqb@cnnp.com.cn</t>
  </si>
  <si>
    <t>http://www.cnnp.com.cn</t>
  </si>
  <si>
    <t>100045</t>
  </si>
  <si>
    <t>北京市西城区三里河南四巷一号</t>
  </si>
  <si>
    <t>核电项目及配套设施的开发、投资、建设、运营与管理;清洁能源项目投资、开发;输配电项目投资、投资管理;核电运行安全技术研究及相关技术服务与咨询业务;售电。</t>
  </si>
  <si>
    <t>sh600969</t>
  </si>
  <si>
    <t>彬电国际</t>
    <phoneticPr fontId="3" type="noConversion"/>
  </si>
  <si>
    <t>湖南郴电国际发展股份有限公司</t>
    <phoneticPr fontId="3" type="noConversion"/>
  </si>
  <si>
    <t>湖南省郴州市青年大道民生路口万国大厦</t>
    <phoneticPr fontId="3" type="noConversion"/>
  </si>
  <si>
    <t>凭本企业《电力业务许可证》核定的范围从事电力业务(有效期至2028年7月31日);城市供水;污水处理;工业气体生产与销售;清洁(新)能源及增量配电业务;电力、市政工程的设计、承装、承修、承试和咨询服务;房屋及设施的租赁业务,提供小水电国际间经济技术合作、信息咨询(不含中介)服务;法律法规允许的投资业务,货物及技术进出口业务(法律、行政法规禁止的项目除外,法律、行政法规限制的项目取得许可证后方可经营)。</t>
    <phoneticPr fontId="3" type="noConversion"/>
  </si>
  <si>
    <t>天职国际会计师事务所（特殊普通合伙）</t>
    <phoneticPr fontId="1" type="noConversion"/>
  </si>
  <si>
    <t>天职国际会计师事务所（特殊普通合伙）</t>
    <phoneticPr fontId="3" type="noConversion"/>
  </si>
  <si>
    <t>sh600131</t>
  </si>
  <si>
    <t>国网信息通信股份有限公司</t>
  </si>
  <si>
    <t>四川省都江堰市奎光路301号</t>
    <phoneticPr fontId="3" type="noConversion"/>
  </si>
  <si>
    <t>工程设计;软件开发;增值电信业务;技术开发、技术推广、技术转让、技术咨询、技术服务;专业承包;安全防范工程;电力生产、电力购售;电力工程勘察设计咨询;用电设备运行维护;电力设施承装(修、试);电力表计、电流电压互感器检定、校准、检测、安装和调试;(以上项目凭相应资质许可证或审批文件经营)电力设备批发、零售及租赁;能源技术研究咨询服务,能源管理服务,合同能源管理,综合节能,合理用能咨询;零售计算机及配件、机械设备、仪器仪表、电子产品、通信设备;货物进出口、技术进出口;计算机技术培训。</t>
    <phoneticPr fontId="3" type="noConversion"/>
  </si>
  <si>
    <t>瑞华会计师事务所（特殊普通合伙）</t>
    <phoneticPr fontId="3" type="noConversion"/>
  </si>
  <si>
    <t>北京京能电力股份有限公司</t>
    <phoneticPr fontId="3" type="noConversion"/>
  </si>
  <si>
    <t>2002-05-10</t>
  </si>
  <si>
    <t>5.00</t>
  </si>
  <si>
    <t>大鹏证券有限责任公司</t>
  </si>
  <si>
    <t>2000-03-10</t>
  </si>
  <si>
    <t>674673万元</t>
  </si>
  <si>
    <t>樊俊杰</t>
  </si>
  <si>
    <t>010-65566807</t>
  </si>
  <si>
    <t>010-65567196</t>
  </si>
  <si>
    <t>jndl@powerbeijing.com</t>
  </si>
  <si>
    <t>http://www.jingnengpower.com</t>
  </si>
  <si>
    <t>100025</t>
  </si>
  <si>
    <t>G京能 京能热电 京能电力</t>
  </si>
  <si>
    <t>北京市石景山区广宁路10号</t>
  </si>
  <si>
    <t>1996-09-05</t>
  </si>
  <si>
    <t>8.10</t>
  </si>
  <si>
    <t>君安证券有限责任公司</t>
  </si>
  <si>
    <t>1993-03-22</t>
  </si>
  <si>
    <t>178112万元</t>
  </si>
  <si>
    <t>周浩</t>
  </si>
  <si>
    <t>0731-89687188,0731-89687288</t>
  </si>
  <si>
    <t>0731-89687288</t>
  </si>
  <si>
    <t>0731-89687004</t>
  </si>
  <si>
    <t>hy600744@188.com</t>
  </si>
  <si>
    <t>http://www.hypower.com.cn</t>
  </si>
  <si>
    <t>410007</t>
  </si>
  <si>
    <t>G华银 华银电力</t>
  </si>
  <si>
    <t>sh600509</t>
    <phoneticPr fontId="3" type="noConversion"/>
  </si>
  <si>
    <t>新疆天富能源股份有限公司</t>
  </si>
  <si>
    <t>2002-02-28</t>
  </si>
  <si>
    <t>7.00</t>
  </si>
  <si>
    <t>湘财证券有限责任公司</t>
  </si>
  <si>
    <t>1999-03-28</t>
  </si>
  <si>
    <t>115142万元</t>
  </si>
  <si>
    <t>陈志勇</t>
  </si>
  <si>
    <t>0993-2902860,0993-2901128</t>
  </si>
  <si>
    <t>0993-2902860</t>
  </si>
  <si>
    <t>0993-2901728,0993-2904371</t>
  </si>
  <si>
    <t>0993-2901728</t>
  </si>
  <si>
    <t>tfrd.600509@163.com</t>
  </si>
  <si>
    <t>http://www.tfny.com</t>
  </si>
  <si>
    <t>832000</t>
  </si>
  <si>
    <t>G天富 天富热电 天富能源</t>
  </si>
  <si>
    <t>新疆维吾尔自治区石河子市北一路东-2号</t>
  </si>
  <si>
    <t>新疆石河子市北一路东-2号</t>
  </si>
  <si>
    <t>火电、水电、供电、送变电设备安装、电力设计、供热;仪器仪表生产、销售、安装;供热保温管生产、销售;阀门生产、销售;供热设备生产、销售、安装;电力行业技术咨询、技术服务;供热管网维修及改造;房屋租赁;信息技术开发;机电设备的销售;水电热力设备安装(限所属分支机构经营);自营和代理各类商品和技术的进出口,但国家限定公司经营或禁止进出口的商品和技术除外;环保技术的开发、转让和服务;物流仓储服务;清洁能源的开发与利用;煤基多联产技术的开发与利用;工程设计及相关技术服务。(依法须经批准的项目,经相关部门批准后方可开展经营活动)</t>
  </si>
  <si>
    <t>2002-05-30</t>
  </si>
  <si>
    <t>4.36</t>
  </si>
  <si>
    <t>广发证券股份有限公司</t>
  </si>
  <si>
    <t>1994-06-18</t>
  </si>
  <si>
    <t>36456.8万元</t>
  </si>
  <si>
    <t>邝伟民</t>
  </si>
  <si>
    <t>0834-3830167</t>
  </si>
  <si>
    <t>0834-3830169</t>
  </si>
  <si>
    <t>xcdlgs@126.com</t>
  </si>
  <si>
    <t>http://www.scxcdl.com</t>
  </si>
  <si>
    <t>615000</t>
  </si>
  <si>
    <t>S西昌电 西昌电力</t>
  </si>
  <si>
    <t>2001-03-28</t>
  </si>
  <si>
    <t>6.00</t>
  </si>
  <si>
    <t>华夏证券有限公司</t>
  </si>
  <si>
    <t>1998-06-04</t>
  </si>
  <si>
    <t>147271万元</t>
  </si>
  <si>
    <t>李瑞光</t>
  </si>
  <si>
    <t>024-83996009,024-83996040</t>
  </si>
  <si>
    <t>024-83996009</t>
  </si>
  <si>
    <t>024-83996039</t>
  </si>
  <si>
    <t>zqb600396@126.com</t>
  </si>
  <si>
    <t>http://www.chd.com.cn</t>
  </si>
  <si>
    <t>110006</t>
  </si>
  <si>
    <t>G金山 金山股份 *ST金山</t>
  </si>
  <si>
    <t>辽宁省沈阳市苏家屯区迎春街2号</t>
  </si>
  <si>
    <t>sh600116</t>
    <phoneticPr fontId="3" type="noConversion"/>
  </si>
  <si>
    <t>重庆三峡水利电力(集团)股份有限公司</t>
  </si>
  <si>
    <t>1997-08-04</t>
  </si>
  <si>
    <t>6.38</t>
  </si>
  <si>
    <t>南方证券有限公司</t>
  </si>
  <si>
    <t>1994-04-28</t>
  </si>
  <si>
    <t>99300.5万元</t>
  </si>
  <si>
    <t>国有相对控股企业</t>
  </si>
  <si>
    <t>张华平</t>
  </si>
  <si>
    <t>023-63801161</t>
  </si>
  <si>
    <t>023-63801165</t>
  </si>
  <si>
    <t>sxsl600116@163.com</t>
  </si>
  <si>
    <t>http://www.cqsxsl.com</t>
  </si>
  <si>
    <t>400010,404000</t>
  </si>
  <si>
    <t>S渝水利 三峡水利</t>
  </si>
  <si>
    <t>重庆市万州区高笋塘85号</t>
  </si>
  <si>
    <t>重庆市渝中区邹容路68号大都会商厦3611室,重庆市万州区高笋塘85号</t>
  </si>
  <si>
    <t>发电;供电;工程勘察、设计;从事建筑相关业务;承装(修、试)电力设施;电力技术的开发、技术转让、技术咨询、技术服务;电力物资销售及租赁;电力项目开发;制造第一类压力容器(D1)、第二类低、中压容器(D2)[限取得前置许可审批的重庆三峡水利电力(集团)股份有限公司万州锅炉厂经营]。(须经审批的经营项目,取得审批后方可从事经营)。</t>
  </si>
  <si>
    <t>sh600310</t>
  </si>
  <si>
    <t>广西桂东电力股份有限公司</t>
  </si>
  <si>
    <t>2001-02-28</t>
  </si>
  <si>
    <t>8.80</t>
  </si>
  <si>
    <t>国泰君安证券股份有限公司</t>
  </si>
  <si>
    <t>1998-12-04</t>
  </si>
  <si>
    <t>82777.5万元</t>
  </si>
  <si>
    <t>陆培军</t>
  </si>
  <si>
    <t>0774-5297796,0774-5283977</t>
  </si>
  <si>
    <t>0774-5285255</t>
  </si>
  <si>
    <t>600310@gdep.com.cn</t>
  </si>
  <si>
    <t>600310@sina.com</t>
  </si>
  <si>
    <t>http://www.gdep.com.cn</t>
  </si>
  <si>
    <t>542899</t>
  </si>
  <si>
    <t>G桂东 桂东电力</t>
  </si>
  <si>
    <t>广西壮族自治区贺州市平安西路12号</t>
  </si>
  <si>
    <t>发电、供电,电力投资开发、电力实业、电力工程设计和安装、供水、公路建设等。</t>
  </si>
  <si>
    <t>sh600863</t>
    <phoneticPr fontId="3" type="noConversion"/>
  </si>
  <si>
    <t>1994-05-20</t>
  </si>
  <si>
    <t>3.90</t>
  </si>
  <si>
    <t>上海万国证券公司</t>
  </si>
  <si>
    <t>1994-05-12</t>
  </si>
  <si>
    <t>580849万元</t>
  </si>
  <si>
    <t>王晓戎</t>
  </si>
  <si>
    <t>0471-6222388</t>
  </si>
  <si>
    <t>0471-6228410</t>
  </si>
  <si>
    <t>nmhd@nmhdwz.com</t>
  </si>
  <si>
    <t>http://www.nmhdwz.com</t>
  </si>
  <si>
    <t>010020</t>
  </si>
  <si>
    <t>G蒙电 内蒙华电</t>
  </si>
  <si>
    <t>内蒙古呼和浩特市锡林南路218号</t>
  </si>
  <si>
    <t>sh600726</t>
  </si>
  <si>
    <t>华电能源股份有限公司</t>
  </si>
  <si>
    <t>1996-07-01</t>
  </si>
  <si>
    <t>1996-10-28</t>
  </si>
  <si>
    <t>196668万元</t>
  </si>
  <si>
    <t>李西金</t>
  </si>
  <si>
    <t>0451-58681766,0451-58681872</t>
  </si>
  <si>
    <t>0451-58681766</t>
  </si>
  <si>
    <t>0451-58681800</t>
  </si>
  <si>
    <t>hdenergy@hdenergy.com</t>
  </si>
  <si>
    <t>http://www.hdenergy.com</t>
  </si>
  <si>
    <t>150001</t>
  </si>
  <si>
    <t>华电能源(华电B股) G华电能 华电能源 *ST华源(*ST华电B)</t>
  </si>
  <si>
    <t>黑龙江省哈尔滨市香坊区高新技术开发区19号楼B座</t>
  </si>
  <si>
    <t>黑龙江省哈尔滨市南岗区大成街209号</t>
  </si>
  <si>
    <t>建设、经营、维修电厂;生产销售电力、热力,电力行业的技术服务、技术咨询;电力仪器、仪表及零部件的生产销售;煤炭销售;粉煤灰、石膏、硫酸铵、石灰石及其制品的加工与销售;新型建筑材料的生产、加工与销售;自有房产、土地及设备租赁;开发、生产、销售保温管道;大气污染治理,固体废物污染治理;工程和技术研究与试验发展;施工总承包服务。道路货物运输、装卸;风力、生物质能、光伏发电项目的开发、建设和经营管理,风力、生物质能、光伏发电的技术服务、技术咨询。</t>
  </si>
  <si>
    <t>sh600163</t>
    <phoneticPr fontId="3" type="noConversion"/>
  </si>
  <si>
    <t>1998-06-02</t>
  </si>
  <si>
    <t>4.73</t>
  </si>
  <si>
    <t>长城证券有限责任公司</t>
  </si>
  <si>
    <t>1998-05-26</t>
  </si>
  <si>
    <t>99946.5万元</t>
  </si>
  <si>
    <t>李永和</t>
  </si>
  <si>
    <t>0591-87868796</t>
  </si>
  <si>
    <t>0591-87865515</t>
  </si>
  <si>
    <t>zmzqb@zmny600163.com</t>
  </si>
  <si>
    <t>http://www.zhongminEnergy.com</t>
  </si>
  <si>
    <t>350003</t>
  </si>
  <si>
    <t>G南纸 福建南纸 *ST南纸 *ST闽能 中闽能源</t>
  </si>
  <si>
    <t>福建省南平市滨江北路177号</t>
  </si>
  <si>
    <t>sh600236</t>
    <phoneticPr fontId="3" type="noConversion"/>
  </si>
  <si>
    <t>2000-03-23</t>
  </si>
  <si>
    <t>6.41</t>
  </si>
  <si>
    <t>1992-09-04</t>
  </si>
  <si>
    <t>788238万元</t>
  </si>
  <si>
    <t>吴育双</t>
  </si>
  <si>
    <t>0771-6118880</t>
  </si>
  <si>
    <t>0771-6118899</t>
  </si>
  <si>
    <t>ggep@ggep.com.cn</t>
  </si>
  <si>
    <t>ggwuyushuang@163.com</t>
  </si>
  <si>
    <t>http://www.ggep.com.cn</t>
  </si>
  <si>
    <t>530022</t>
  </si>
  <si>
    <t>G桂冠 桂冠电力</t>
  </si>
  <si>
    <t>sh600101</t>
    <phoneticPr fontId="3" type="noConversion"/>
  </si>
  <si>
    <t>四川明星电力股份有限公司</t>
  </si>
  <si>
    <t>1997-06-27</t>
  </si>
  <si>
    <t>1.00</t>
  </si>
  <si>
    <t>1988-04-29</t>
  </si>
  <si>
    <t>42143.3万元</t>
  </si>
  <si>
    <t>雷斌</t>
  </si>
  <si>
    <t>0825-2210081,0825-2210829</t>
  </si>
  <si>
    <t>0825-2210829</t>
  </si>
  <si>
    <t>0825-2210089</t>
  </si>
  <si>
    <t>mxdl600101@163.com</t>
  </si>
  <si>
    <t>http://www.mxdl.com.cn</t>
  </si>
  <si>
    <t>629000</t>
  </si>
  <si>
    <t>S明星电 明星电力 *ST明星 明星电力</t>
  </si>
  <si>
    <t>四川省遂宁市开发区明月路56号</t>
  </si>
  <si>
    <t>电力、热力的生产、供应;送变电工程的施工及设备安装;项目投资;研究、生产光电产品;技术服务;商品批发与零售;进出口业。(以上项目不含前置许可项目,后置许可项目凭许可证或审批文件经营)(依法须经批准的项目,经相关部门批准后方可开展经营活动)</t>
  </si>
  <si>
    <t>sh600886</t>
    <phoneticPr fontId="3" type="noConversion"/>
  </si>
  <si>
    <t>国投电力控股股份有限公司</t>
  </si>
  <si>
    <t>1996-01-18</t>
  </si>
  <si>
    <t>1989-02-23</t>
  </si>
  <si>
    <t>678602万元</t>
  </si>
  <si>
    <t>杨林</t>
  </si>
  <si>
    <t>010-88006378</t>
  </si>
  <si>
    <t>010-88006368</t>
  </si>
  <si>
    <t>gtdl@sdicpower.com</t>
  </si>
  <si>
    <t>http://www.sdicpower.com</t>
  </si>
  <si>
    <t>100034</t>
  </si>
  <si>
    <t>国投电力 ST华靖 *ST华靖 国投电力 G华靖 国投电力</t>
  </si>
  <si>
    <t>北京市西城区西直门南小街147号楼11层1108</t>
  </si>
  <si>
    <t>北京市西城区西直门南小街147号楼</t>
  </si>
  <si>
    <t>投资建设、经营管理以电力生产为主的能源项目;开发及经营新能源项目、高新技术、环保产业;开发和经营电力配套产品及信息、咨询服务。</t>
  </si>
  <si>
    <t>sh600995</t>
    <phoneticPr fontId="3" type="noConversion"/>
  </si>
  <si>
    <t>云南文山电力股份有限公司</t>
  </si>
  <si>
    <t>2004-06-15</t>
  </si>
  <si>
    <t>8.20</t>
  </si>
  <si>
    <t>东吴证券有限责任公司</t>
  </si>
  <si>
    <t>1997-12-29</t>
  </si>
  <si>
    <t>47852.6万元</t>
  </si>
  <si>
    <t>雷鹏</t>
  </si>
  <si>
    <t>0871-63191628,0871-63199266</t>
  </si>
  <si>
    <t>0871-68177335</t>
  </si>
  <si>
    <t>0871-63190838</t>
  </si>
  <si>
    <t>0871-68177720</t>
  </si>
  <si>
    <t>wsdl@wsdl.sina.net</t>
  </si>
  <si>
    <t>http://www.wsdl.com.cn</t>
  </si>
  <si>
    <t>663000</t>
  </si>
  <si>
    <t>G文电 文山电力</t>
  </si>
  <si>
    <t>云南省文山市凤凰路29号</t>
  </si>
  <si>
    <t>发电、供电、电站、电网设计、建设、维修、改造、咨询服务、中小水(火)电站的投资开发、租赁、总承包及设备成套及物资供应;电网调度自动化技术开发利用推广;国内贸易(不含管理商品)。</t>
  </si>
  <si>
    <t>sh600027</t>
    <phoneticPr fontId="3" type="noConversion"/>
  </si>
  <si>
    <t>华电国际</t>
    <phoneticPr fontId="3" type="noConversion"/>
  </si>
  <si>
    <t>华电国际电力股份有限公司</t>
  </si>
  <si>
    <t>2005-02-03</t>
  </si>
  <si>
    <t>中国国际金融有限公司</t>
  </si>
  <si>
    <t>1994-06-28</t>
  </si>
  <si>
    <t>986298万元</t>
  </si>
  <si>
    <t>张戈临</t>
  </si>
  <si>
    <t>010-83567779,010-83567900</t>
  </si>
  <si>
    <t>010-83567900</t>
  </si>
  <si>
    <t>010-83567967,010-83567963</t>
  </si>
  <si>
    <t>010-83567963</t>
  </si>
  <si>
    <t>hdpi@hdpi.com.cn</t>
  </si>
  <si>
    <t>zhanggl@hdpi.com.cn</t>
  </si>
  <si>
    <t>http://www.hdpi.com.cn</t>
  </si>
  <si>
    <t>100031</t>
  </si>
  <si>
    <t>G华电电 华电国际</t>
  </si>
  <si>
    <t>山东省济南市历下区经十路14800号</t>
  </si>
  <si>
    <t>北京市西城区宣武门内大街2号,香港铜锣湾勿地臣街1号时代广场2座31楼</t>
  </si>
  <si>
    <t>建设、经营管理发电厂和其他与发电相关的产业,电力业务相关的技术服务、信息咨询,电力、热力产品购销及服务,电力工程设计、施工,配电网经营。</t>
    <phoneticPr fontId="3" type="noConversion"/>
  </si>
  <si>
    <t>立信会计师事务所(特殊普通合伙)</t>
    <phoneticPr fontId="3" type="noConversion"/>
  </si>
  <si>
    <t>sh600795</t>
    <phoneticPr fontId="3" type="noConversion"/>
  </si>
  <si>
    <t>1997-03-18</t>
  </si>
  <si>
    <t>1.40</t>
  </si>
  <si>
    <t>1992-12-31</t>
  </si>
  <si>
    <t>1965040万元</t>
  </si>
  <si>
    <t>冯树臣(代)</t>
  </si>
  <si>
    <t>010-58682100</t>
  </si>
  <si>
    <t>010-64829902</t>
  </si>
  <si>
    <t>GDpower@chnenergy.com.cn</t>
  </si>
  <si>
    <t>gddl_dm@chnenergy.com.cn</t>
  </si>
  <si>
    <t>http://www.600795.com.cn</t>
  </si>
  <si>
    <t>100101</t>
  </si>
  <si>
    <t>国电电力 G国电 国电电力</t>
  </si>
  <si>
    <t>辽宁省大连经济技术开发区黄海西路4号</t>
  </si>
  <si>
    <t>中审众环会计师事务所(特殊普通合伙)</t>
    <phoneticPr fontId="3" type="noConversion"/>
  </si>
  <si>
    <t>sh600021</t>
    <phoneticPr fontId="3" type="noConversion"/>
  </si>
  <si>
    <t>上海电力股份有限公司</t>
  </si>
  <si>
    <t>2003-10-29</t>
  </si>
  <si>
    <t>5.80</t>
  </si>
  <si>
    <t>261716万元</t>
  </si>
  <si>
    <t>夏梅兴</t>
  </si>
  <si>
    <t>021-23108718,021-23108800</t>
  </si>
  <si>
    <t>021-23108717</t>
  </si>
  <si>
    <t>sepco@shanghaipower.com</t>
  </si>
  <si>
    <t>http://www.shanghaipower.com</t>
  </si>
  <si>
    <t>200010</t>
  </si>
  <si>
    <t>G上电 上海电力</t>
  </si>
  <si>
    <t>上海市中山南路268号</t>
  </si>
  <si>
    <t>电力的开发、建设、经营及管理;组织电力、热力生产、销售自产产品;电力企业内部电力人员技能培训;合同能源管理;电力工程施工总承包;机电安装工程施工总承包(待取得相关建筑业资质后开展经营业务);招投标代理;新能源与可再生能源项目开发及应用;煤炭经销;电力及相关业务的科技开发与咨询服务;整体煤气化联合循环发电项目的技术开发与技术咨询服务;自有物业管理;电力及合同能源管理相关的设备、装置、检测仪器及零部件等商品的进出口和自有技术的出口(国家限定公司经营或禁止进出口的商品和技术除外);承包境外工程和境内国际招标工程;对外派遣境外工程及境外电站运行管理及维护所需的劳务人员;仓储。</t>
  </si>
  <si>
    <t>sh600025</t>
    <phoneticPr fontId="3" type="noConversion"/>
  </si>
  <si>
    <t>华能澜沧江水电股份有限公司</t>
  </si>
  <si>
    <t>2017-12-15</t>
  </si>
  <si>
    <t>2001-02-08</t>
  </si>
  <si>
    <t>1800000万元</t>
  </si>
  <si>
    <t>邓炳超</t>
  </si>
  <si>
    <t>0871-67216608</t>
  </si>
  <si>
    <t>0871-67217564</t>
  </si>
  <si>
    <t>hnsd@lcjsd.cn</t>
  </si>
  <si>
    <t>http://www.hnlcj.cn</t>
  </si>
  <si>
    <t>650214</t>
  </si>
  <si>
    <t>云南省昆明市官渡区世纪城中路1号</t>
  </si>
  <si>
    <t>国内外电力等能源资源的开发、建设、生产、经营和产品销售;电力等能源工程的投资、咨询、检修、维护及管理服务;对相关延伸产业的投资、开发、建设、生产、经营和产品销售;物资采购、销售及进出口业务。</t>
  </si>
  <si>
    <t>sh600780</t>
  </si>
  <si>
    <t>山西通宝能源股份有限公司</t>
  </si>
  <si>
    <t>1996-12-05</t>
  </si>
  <si>
    <t>4.76</t>
  </si>
  <si>
    <t>申银万国证券股份有限公司</t>
  </si>
  <si>
    <t>1992-08-28</t>
  </si>
  <si>
    <t>114650万元</t>
  </si>
  <si>
    <t>李志炳</t>
  </si>
  <si>
    <t>0351-7021857,0351-7031995</t>
  </si>
  <si>
    <t>0351-7021857</t>
  </si>
  <si>
    <t>0351-7031995,0351-7021857</t>
  </si>
  <si>
    <t>top600780@sina.com</t>
  </si>
  <si>
    <t>teclzb@163.com</t>
  </si>
  <si>
    <t>http://www.600780.com.cn</t>
  </si>
  <si>
    <t>030006</t>
  </si>
  <si>
    <t>G通宝 通宝能源</t>
  </si>
  <si>
    <t>山西省太原市长治路272号</t>
  </si>
  <si>
    <t>火力发电、设备租赁。批发零售金属材料、化工产品(不含火工及化学危险品)、普通机械、装潢材料、通讯设备(除地面卫星接收设备)、汽车(除小轿车)及配件、工矿配件、日用百货、五金交电、日用杂品。煤炭新技术新产品开发。工程技术咨询服务(国家实行专项审批的以批件为准)。</t>
  </si>
  <si>
    <t>sh600644</t>
    <phoneticPr fontId="3" type="noConversion"/>
  </si>
  <si>
    <t>乐山电力股份有限公司</t>
  </si>
  <si>
    <t>1993-04-26</t>
  </si>
  <si>
    <t>1988-05-17</t>
  </si>
  <si>
    <t>53840.1万元</t>
  </si>
  <si>
    <t>王迅</t>
  </si>
  <si>
    <t>0833-2445800</t>
  </si>
  <si>
    <t>600644@vip.163.com</t>
  </si>
  <si>
    <t>http://www.lsep.com.cn</t>
  </si>
  <si>
    <t>614000</t>
  </si>
  <si>
    <t>S乐电 乐山电力 *ST乐电 乐山电力</t>
  </si>
  <si>
    <t>四川省乐山市市中区嘉定北路46号</t>
  </si>
  <si>
    <t>电力设施承装、承修、承试(三级)。电力开发、经营,电力销售,电力工程施工,本公司电力调度,房地产开发;销售输变电设备、电工器材、交流电动机、载波通信系统设备;公司管辖范围内发供电电能计量装置的检定、校准;电力工程勘察设计;变电运维、光伏发电运维服务;综合能源服务;能源互联网、泛在电力物联网技术研发及应用;污水设备及管道运维服务;燃气安检服务;限分公司经营住宿、中餐、卡拉OK歌舞、工艺美术品销售、干洗、糖、烟、酒零售。</t>
  </si>
  <si>
    <t>1993-04-16</t>
  </si>
  <si>
    <t>28.00</t>
  </si>
  <si>
    <t>上海海通证券公司</t>
  </si>
  <si>
    <t>1993-02-22</t>
  </si>
  <si>
    <t>491204万元</t>
  </si>
  <si>
    <t>谢峰</t>
  </si>
  <si>
    <t>021-63900642,021-33570888</t>
  </si>
  <si>
    <t>021-33588616</t>
  </si>
  <si>
    <t>zhengquan@shenergy.com.cn</t>
  </si>
  <si>
    <t>http://www.shenergy.net.cn</t>
  </si>
  <si>
    <t>201103</t>
  </si>
  <si>
    <t>G申能 申能股份</t>
  </si>
  <si>
    <t>sh600979</t>
  </si>
  <si>
    <t>四川广安爱众股份有限公司</t>
  </si>
  <si>
    <t>2004-09-06</t>
  </si>
  <si>
    <t>4.00</t>
  </si>
  <si>
    <t>国盛证券有限责任公司</t>
  </si>
  <si>
    <t>1999-03-23</t>
  </si>
  <si>
    <t>94789.2万元</t>
  </si>
  <si>
    <t>何非</t>
  </si>
  <si>
    <t>0826-2983188</t>
  </si>
  <si>
    <t>0826-2983218</t>
  </si>
  <si>
    <t>0826-2983358</t>
  </si>
  <si>
    <t>GAAZ@SC-AAA.COM</t>
  </si>
  <si>
    <t>Hefei00621@163.com</t>
  </si>
  <si>
    <t>http://WWW.SC-AAA.COM</t>
  </si>
  <si>
    <t>638001</t>
  </si>
  <si>
    <t>G爱众 广安爱众</t>
  </si>
  <si>
    <t>四川省广安市广安区渠江北路86号</t>
  </si>
  <si>
    <t>水力发电、供电(仅限在许可证规定的区域内经营)、天燃气供应(凭建设行政主管部门资质证书经营)、生活饮用水(集中式供水,仅限分支机构经营)。水、电、气仪表校验、安装、调试;销售高低压电器材料、燃气炉具、建筑材料(不含危险化学品)、五金、交电、钢材、管材、消毒剂(不含服务)。</t>
  </si>
  <si>
    <t>sh600023</t>
    <phoneticPr fontId="3" type="noConversion"/>
  </si>
  <si>
    <t>浙江浙能电力股份有限公司</t>
  </si>
  <si>
    <t>2013-12-19</t>
  </si>
  <si>
    <t>5.53</t>
  </si>
  <si>
    <t>1992-03-14</t>
  </si>
  <si>
    <t>1360070万元</t>
  </si>
  <si>
    <t>曹路</t>
  </si>
  <si>
    <t>0571-87210223</t>
  </si>
  <si>
    <t>0571-89938659</t>
  </si>
  <si>
    <t>zzep@zjenergy.com.cn</t>
  </si>
  <si>
    <t>http://www.zzepc.com.cn</t>
  </si>
  <si>
    <t>310007</t>
  </si>
  <si>
    <t>浙江省杭州市天目山路152号浙能大厦2楼</t>
  </si>
  <si>
    <t>浙江省杭州市天目山路152号浙能大厦</t>
  </si>
  <si>
    <t>电力开发,经营管理,电力及节能技术的研发、技术咨询、节能产品销售,电力工程、电力环保工程的建设与监理,电力设备检修,配电网建设与经营,冷、热、电、热水、蒸汽生产、销售和供应服务,电力及节能技术的研发、技术咨询,合同能源管理。</t>
  </si>
  <si>
    <t>sh600011</t>
    <phoneticPr fontId="3" type="noConversion"/>
  </si>
  <si>
    <t>华能国际</t>
    <phoneticPr fontId="3" type="noConversion"/>
  </si>
  <si>
    <t>华能国际电力股份有限公司</t>
  </si>
  <si>
    <t>2001-12-06</t>
  </si>
  <si>
    <t>1994-06-30</t>
  </si>
  <si>
    <t>1569810万元</t>
  </si>
  <si>
    <t>黄朝全</t>
  </si>
  <si>
    <t>010-63226999,010-66086765</t>
  </si>
  <si>
    <t>010-63226999</t>
  </si>
  <si>
    <t>010-63226888</t>
  </si>
  <si>
    <t>zqb@hpi.com.cn</t>
  </si>
  <si>
    <t>cq_huang@hpi.com.cn</t>
  </si>
  <si>
    <t>http://www.hpi.com.cn,www.hpi-ir.com.hk</t>
  </si>
  <si>
    <t>G华能 华能国际</t>
  </si>
  <si>
    <t>北京市西城区复兴门内大街6号华能大厦</t>
  </si>
  <si>
    <t>北京市西城区复兴门内大街6号华能大厦,香港湾仔港湾道25号海港中心11楼1105-07室</t>
  </si>
  <si>
    <t>投资建设、经营管理电厂及开发、投资、经营与电厂有关的以出口为主的其他相关企业;热力生产及销售;电力生产及销售。</t>
  </si>
  <si>
    <t>毕马威华振会计师事务所（特殊普通合伙）</t>
    <phoneticPr fontId="3" type="noConversion"/>
  </si>
  <si>
    <t>-</t>
    <phoneticPr fontId="1" type="noConversion"/>
  </si>
  <si>
    <t>sh600452</t>
  </si>
  <si>
    <t>重庆涪陵电力实业股份有限公司</t>
  </si>
  <si>
    <t>2004-03-03</t>
  </si>
  <si>
    <t>4.89</t>
  </si>
  <si>
    <t>天同证券有限责任公司</t>
  </si>
  <si>
    <t>1999-12-29</t>
  </si>
  <si>
    <t>31360万元</t>
  </si>
  <si>
    <t>谭勋英</t>
  </si>
  <si>
    <t>023-72286777,023-72286349</t>
  </si>
  <si>
    <t>023-72286655</t>
  </si>
  <si>
    <t>flepc600452@163.com</t>
  </si>
  <si>
    <t>tanxy@flepc.com.cn</t>
  </si>
  <si>
    <t>http://www.flepc.com.cn</t>
  </si>
  <si>
    <t>408000</t>
  </si>
  <si>
    <t>G涪电力 涪陵电力</t>
  </si>
  <si>
    <t>重庆市涪陵区人民东路17号</t>
  </si>
  <si>
    <t>重庆市涪陵区望州路20号</t>
  </si>
  <si>
    <t>电力供应、销售,电力资源开发及信息咨询服务,商贸信息咨询服务(不含国家有专项管理规定的项目);从事承装(修、试)电力设施业务(承装三级、承修三级、承试三级);送变电工程专业承包叁级;销售输配电及控制设备、电工器材、机械配件、建筑材料(不含危险化学品)、五金、粘合剂(不含危险化学品);节能服务;分布式能源与能源高效利用项目的建设和运营;节能产品开发与销售;节能会展服务;场地租赁,电力设备、电气设备、机械设备、建筑设备、通信设备、智能设备租赁,汽车租赁。</t>
  </si>
  <si>
    <t>sh600982</t>
    <phoneticPr fontId="3" type="noConversion"/>
  </si>
  <si>
    <t>宁波热电股份有限公司</t>
  </si>
  <si>
    <t>2004-07-06</t>
  </si>
  <si>
    <t>4.20</t>
  </si>
  <si>
    <t>泰阳证券有限责任公司</t>
  </si>
  <si>
    <t>1995-08-23</t>
  </si>
  <si>
    <t>108670万元</t>
  </si>
  <si>
    <t>夏雪玲</t>
  </si>
  <si>
    <t>0574-86897102</t>
  </si>
  <si>
    <t>0574-87008281</t>
  </si>
  <si>
    <t>nbtp@nbtp.com.cn</t>
  </si>
  <si>
    <t>http://www.nbtp.com.cn</t>
  </si>
  <si>
    <t>315042</t>
  </si>
  <si>
    <t>G宁热电 宁波热电</t>
  </si>
  <si>
    <t>浙江省宁波经济技术开发区大港工业城凤洋一路66号</t>
  </si>
  <si>
    <t>浙江省宁波市鄞州区昌乐路187号发展大厦B座7F</t>
  </si>
  <si>
    <t>电力电量、热量、灰渣的生产及其咨询服务。</t>
  </si>
  <si>
    <t>sh600098</t>
  </si>
  <si>
    <t>广州发展集团股份有限公司</t>
  </si>
  <si>
    <t>1997-07-18</t>
  </si>
  <si>
    <t>7.87</t>
  </si>
  <si>
    <t>广州证券公司</t>
  </si>
  <si>
    <t>1997-07-11</t>
  </si>
  <si>
    <t>272620万元</t>
  </si>
  <si>
    <t>伍竹林(代)</t>
  </si>
  <si>
    <t>020-37850968</t>
  </si>
  <si>
    <t>020-37850938</t>
  </si>
  <si>
    <t>600098@gdg.com.cn</t>
  </si>
  <si>
    <t>http://www.gdg.com.cn</t>
  </si>
  <si>
    <t>510623</t>
  </si>
  <si>
    <t>广州控股 G广控 广州控股 广州发展</t>
  </si>
  <si>
    <t>广东省广州市天河区临江大道3号发展中心30-32楼</t>
  </si>
  <si>
    <t>广东省广州市天河区临江大道3号31-32楼</t>
  </si>
  <si>
    <t>从事能源(电力、煤炭、油品、天然气、新能源及可再生能源等综合能源业务)、节能、环保等业务的投资、管理,与上述业务有关的物资、设备、产品的销售(国家有专项专营规定的除外)。物流业、城市公用事业、工业、商业的投资和管理。批发和零售贸易(国家专营专控项目除外)。与主业相关的金融服务业。融资租赁业。</t>
  </si>
  <si>
    <t>2004-05-31</t>
  </si>
  <si>
    <t>4.40</t>
  </si>
  <si>
    <t>1994-03-26</t>
  </si>
  <si>
    <t>155183万元</t>
  </si>
  <si>
    <t>汪元军</t>
  </si>
  <si>
    <t>0591-86211273,0591-86211285</t>
  </si>
  <si>
    <t>0591-86211273</t>
  </si>
  <si>
    <t>0591-86211275</t>
  </si>
  <si>
    <t>fwb_fngf@fjec.com.cn</t>
  </si>
  <si>
    <t>wangyj1@fjec.com.cn</t>
  </si>
  <si>
    <t>http://www.fjec.com.cn</t>
  </si>
  <si>
    <t>350001</t>
  </si>
  <si>
    <t>G南纺 福建南纺 福能股份</t>
  </si>
  <si>
    <t>福建省南平市安丰路63号</t>
  </si>
  <si>
    <t>sh600868</t>
  </si>
  <si>
    <t>广东梅雁吉祥水电股份有限公司</t>
    <phoneticPr fontId="3" type="noConversion"/>
  </si>
  <si>
    <t>1994-09-12</t>
  </si>
  <si>
    <t>广东证券公司</t>
  </si>
  <si>
    <t>1993-01-01</t>
  </si>
  <si>
    <t>189815万元</t>
  </si>
  <si>
    <t>胡苏平</t>
  </si>
  <si>
    <t>0753-2218286</t>
  </si>
  <si>
    <t>0753-2232983</t>
  </si>
  <si>
    <t>Mysd@chinameiyan.com</t>
  </si>
  <si>
    <t>mysd@chinameiyan.com</t>
  </si>
  <si>
    <t>http://www.chinameiyan.com</t>
  </si>
  <si>
    <t>514787</t>
  </si>
  <si>
    <t>梅雁股份 G梅雁 梅雁水电 *ST梅雁 ST梅雁 梅雁水电 梅雁吉祥</t>
  </si>
  <si>
    <t>广东省梅州市梅县区新县城沿江南路1号</t>
  </si>
  <si>
    <t>广东省梅州市梅县区新县城沿江南路1号</t>
    <phoneticPr fontId="3" type="noConversion"/>
  </si>
  <si>
    <t>电力生产业;建筑业;房地产开发与经营;养殖业;电子计算机生产、销售;制造业(国家有专项规定的除外);商业物资供销业的批发、零售(国家法律法规禁止经营的不得经营;国家法律法规规定需取得前置审批或许可证的项目,未取得审批或许可证之前不得经营)。</t>
    <phoneticPr fontId="3" type="noConversion"/>
  </si>
  <si>
    <t>sh600900</t>
    <phoneticPr fontId="3" type="noConversion"/>
  </si>
  <si>
    <t>中国长江电力股份有限公司</t>
  </si>
  <si>
    <t>2003-11-18</t>
  </si>
  <si>
    <t>4.30</t>
  </si>
  <si>
    <t>2002-11-04</t>
  </si>
  <si>
    <t>2200000万元</t>
  </si>
  <si>
    <t>李绍平</t>
  </si>
  <si>
    <t>010-58688900</t>
  </si>
  <si>
    <t>010-58688898</t>
  </si>
  <si>
    <t>cypc@cypc.com.cn</t>
  </si>
  <si>
    <t>http://www.cypc.com.cn</t>
  </si>
  <si>
    <t>G长电 长江电力</t>
  </si>
  <si>
    <t>北京市海淀区玉渊潭南路1号B座</t>
  </si>
  <si>
    <t>北京市西城区金融大街19号富凯大厦B座</t>
  </si>
  <si>
    <t>电力生产、经营和投资;电力生产技术咨询;水电工程检修维护。</t>
  </si>
  <si>
    <t>sh600674</t>
    <phoneticPr fontId="3" type="noConversion"/>
  </si>
  <si>
    <t>四川川投能源股份有限公司</t>
  </si>
  <si>
    <t>1993-09-24</t>
  </si>
  <si>
    <t>峨眉铁合金(集团)股份有限公司财务处</t>
  </si>
  <si>
    <t>1988-04-18</t>
  </si>
  <si>
    <t>440214万元</t>
  </si>
  <si>
    <t>龚圆</t>
  </si>
  <si>
    <t>028-86098649</t>
  </si>
  <si>
    <t>028-86098648</t>
  </si>
  <si>
    <t>ctny@ctny.com.cn</t>
  </si>
  <si>
    <t>zqb@ctny.com.cn</t>
  </si>
  <si>
    <t>http://www.scte.com.cn</t>
  </si>
  <si>
    <t>610044</t>
  </si>
  <si>
    <t>川投控股 川投能源 G川投 川投能源</t>
  </si>
  <si>
    <t>四川省成都市武侯区临江西路1号</t>
  </si>
  <si>
    <t>投资开发、经营管理以电力生产为主的能源项目;开发和经营新能源项目、电力配套产品及信息、咨询服务;投资经营铁路、交通系统自动化及智能控制产品和光纤、光缆等高新技术产业。</t>
  </si>
  <si>
    <t>sz003816</t>
  </si>
  <si>
    <t>中国广核</t>
  </si>
  <si>
    <t>中国广核电力股份有限公司</t>
  </si>
  <si>
    <t>2019-08-26</t>
  </si>
  <si>
    <t>2.49</t>
  </si>
  <si>
    <t>中国国际金融股份有限公司</t>
  </si>
  <si>
    <t>2014-03-25</t>
  </si>
  <si>
    <t>5049860万元</t>
  </si>
  <si>
    <t>蒋达进</t>
  </si>
  <si>
    <t>0755-84430888</t>
  </si>
  <si>
    <t>0755-83699089</t>
  </si>
  <si>
    <t>IR@cgnpc.com.cn</t>
  </si>
  <si>
    <t>http://www.cgnp.com.cn</t>
  </si>
  <si>
    <t>518026</t>
  </si>
  <si>
    <t>ne</t>
    <phoneticPr fontId="3" type="noConversion"/>
  </si>
  <si>
    <t>香港铜锣湾勿地臣街1号时代广场2座31楼,广东省深圳市福田区深南大道2002号中广核大厦南楼18楼</t>
  </si>
  <si>
    <t>以核能为主的电力生产、热力生产和供应,相关专业技术服务,核废物处置,组织实施核电站工程项目的建设及管理;组织核电站运行、维修及相关业务;组织开发核电站的设计及科研工作;从事相关投资及进出口业务。</t>
  </si>
  <si>
    <t>sz002893</t>
  </si>
  <si>
    <t>华通热力</t>
    <phoneticPr fontId="3" type="noConversion"/>
  </si>
  <si>
    <t>北京华远意通热力科技股份有限公司</t>
    <phoneticPr fontId="3" type="noConversion"/>
  </si>
  <si>
    <t>北京市丰台区南四环西路186号三区5号楼5层01室</t>
  </si>
  <si>
    <t>技术开发、技术转让、技术咨询、技术服务;热力供应;施工总承包;维修办公设备;销售锅炉、机械设备、五金交电、空调制冷设备。(企业依法自主选择经营项目,开展经营活动;依法须经批准的项目,经相关部门批准后依法批准的内容开展经营活动;不得从事本市产业政策禁止和限制类项目的经营活动。)</t>
    <phoneticPr fontId="3" type="noConversion"/>
  </si>
  <si>
    <t>信永中和会计师事务所（特殊普通合伙）</t>
    <phoneticPr fontId="3" type="noConversion"/>
  </si>
  <si>
    <t>sz002015</t>
  </si>
  <si>
    <t>协鑫能源科技股份有限公司</t>
    <phoneticPr fontId="3" type="noConversion"/>
  </si>
  <si>
    <t>江苏省苏州市工业园区新庆路28号(协鑫能源中心)</t>
  </si>
  <si>
    <t>电力项目相关的技术开发、技术转让及技术咨询;利用自有资金对清洁能源、电力行业进行投资;电力工程的设计、施工、运营、维护;能源信息智能化服务;能源技术的科技研发和咨询服务;合同能源管理;能源大数据服务;能源行业运营管理;企业管理咨询(不含投资咨询);电力设备与配件的销售、咨询、技术服务;煤炭的销售。(依法须经批准的项目、经相关部门批准后方可开展经营活动)</t>
    <phoneticPr fontId="3" type="noConversion"/>
  </si>
  <si>
    <t>立信会计师事务所（特殊普通合伙）</t>
    <phoneticPr fontId="3" type="noConversion"/>
  </si>
  <si>
    <t>sz002479</t>
  </si>
  <si>
    <t>富春环保</t>
    <phoneticPr fontId="3" type="noConversion"/>
  </si>
  <si>
    <t>浙江富春江环保热电股份有限公司</t>
    <phoneticPr fontId="3" type="noConversion"/>
  </si>
  <si>
    <t>浙江省杭州市富阳区大源镇广源大道279号</t>
    <phoneticPr fontId="3" type="noConversion"/>
  </si>
  <si>
    <t>发电电力业务(范围详见《中华人民共和国电力业务许可证》,有效期至2026年10月31日),精密冷轧薄板的生产。蒸汽、热水生产,热电技术咨询,精密冷轧薄板的生产、销售(限分支机构经营),轻质建筑材料制造。(依法须经批准的项目,经相关部门批准后方可开展经营活动)</t>
    <phoneticPr fontId="3" type="noConversion"/>
  </si>
  <si>
    <t>sz002616</t>
  </si>
  <si>
    <t>广东长青(集团)股份有限公司</t>
  </si>
  <si>
    <t>2011-09-20</t>
  </si>
  <si>
    <t>17.80</t>
  </si>
  <si>
    <t>兴业证券股份有限公司</t>
  </si>
  <si>
    <t>1993-08-06</t>
  </si>
  <si>
    <t>74188.3万元</t>
  </si>
  <si>
    <t>张蓐意</t>
  </si>
  <si>
    <t>0760-22583660,0760-89829007</t>
  </si>
  <si>
    <t>0760-89829008</t>
  </si>
  <si>
    <t>dmof@chinachant.com</t>
  </si>
  <si>
    <t>DMOF@chinachant.com</t>
  </si>
  <si>
    <t>http://www.chinachant.com</t>
  </si>
  <si>
    <t>528415</t>
  </si>
  <si>
    <t>广东省中山市小榄工业大道南42号</t>
  </si>
  <si>
    <t>工业、农业、生活废弃物、污水、污泥、烟气的治理和循环利用,治污设备的研发、制造、销售;利用太阳能、空气能、燃气、燃油的器具产品和节能供暖产品、厨卫产品及配件的研发、制造、销售;货物或技术进出口(国家禁止或涉及行政审批的货物和技术进出口除外);知识产权服务,企业管理信息咨询,投资兴办实业。(以上经营范围涉及货物进出口、技术进出口)(依法须经批准的项目,经相关部门批准后方可开展经营活动。)</t>
    <phoneticPr fontId="3" type="noConversion"/>
  </si>
  <si>
    <t>sz002256</t>
  </si>
  <si>
    <t>兆新股份</t>
    <phoneticPr fontId="3" type="noConversion"/>
  </si>
  <si>
    <t>深圳市兆新能源股份有限公司</t>
  </si>
  <si>
    <t>2008-06-25</t>
  </si>
  <si>
    <t>12.56</t>
  </si>
  <si>
    <t>国信证券股份有限公司</t>
  </si>
  <si>
    <t>1995-12-20</t>
  </si>
  <si>
    <t>188241万元</t>
  </si>
  <si>
    <t>金红英</t>
  </si>
  <si>
    <t>0755-86922889,0755-86922886</t>
  </si>
  <si>
    <t>0755-86922889</t>
  </si>
  <si>
    <t>0755-86922800</t>
  </si>
  <si>
    <t>dongsh@szsunrisene.com</t>
  </si>
  <si>
    <t>http://www.szsunrisene.com</t>
  </si>
  <si>
    <t>518023</t>
  </si>
  <si>
    <t>兆新股份</t>
  </si>
  <si>
    <t>广东省深圳市罗湖区笋岗街道笋西社区梨园路8号HALO广场一期五层</t>
  </si>
  <si>
    <t>广东省深圳市罗湖区笋岗梨园路8号HALO广场一期5层(笋岗三号仓库五层)509-514、516单元</t>
  </si>
  <si>
    <t>一般经营项目:新能源充电设施的投资;新能源光伏发电设施的投资;停车场的投资;新能源汽车的投资;电力储能设备的投资与技术开发;电力储能系统软件的技术开发;防腐、防水、粘胶高分子材料及涂料,汽车尾气净化产品、清洁养护产品、美容美化产品、油品添加剂(不含危险化学品)、制动液产品,气雾剂及日用化学品,精密包装制品(含注塑),生物降解新材料及其制品的技术开发;技术服务、技术转让及销售;商业经营管理。许可经营项目:新能源充电设施、新能源光伏发电设施的建设与运营;停车场的建设与运营;新能源汽车的租赁、运营;电力储能设备的生产与销售;防腐、防水、粘胶高分子材料及涂料,汽车尾气净化产品、清洁养护产品、美容美化产品、油品添加剂(不含危险化学品)、制动液产品,气雾剂及日用化学品,精密包装制品(含注塑),生物降解新材料及其制品的生产;非经营性危险货物运输。</t>
    <phoneticPr fontId="3" type="noConversion"/>
  </si>
  <si>
    <t>中勤万信会计师事务所（特殊普通合伙）</t>
    <phoneticPr fontId="3" type="noConversion"/>
  </si>
  <si>
    <t>sz002608</t>
  </si>
  <si>
    <t>江苏国信股份有限公司</t>
  </si>
  <si>
    <t>2011-08-10</t>
  </si>
  <si>
    <t>22.11</t>
  </si>
  <si>
    <t>2003-06-16</t>
  </si>
  <si>
    <t>377808万元</t>
  </si>
  <si>
    <t>顾中林</t>
  </si>
  <si>
    <t>025-84679116,025-84679126</t>
  </si>
  <si>
    <t>025-84679188</t>
  </si>
  <si>
    <t>info2@jsgxgf.com</t>
  </si>
  <si>
    <t>http://www.jsgxgf.com</t>
  </si>
  <si>
    <t>*ST舜船 江苏国信</t>
  </si>
  <si>
    <t>江苏省南京市玄武区长江路88号</t>
  </si>
  <si>
    <t>江苏省南京市玄武区长江路88号16层</t>
  </si>
  <si>
    <t>实业投资、股权投资(包括金融、电力能源股权等)、投资管理与咨询,电力项目开发建设和运营管理,电力技术咨询、节能产品销售,进出口贸易。(依法须经批准的项目,经相关部门批准后方可开展经营活动)</t>
  </si>
  <si>
    <t>sz002499</t>
  </si>
  <si>
    <t>科林环保装备股份有限公司</t>
  </si>
  <si>
    <t>2010-11-09</t>
  </si>
  <si>
    <t>25.00</t>
  </si>
  <si>
    <t>中原证券股份有限公司</t>
  </si>
  <si>
    <t>1999-04-16</t>
  </si>
  <si>
    <t>18900万元</t>
  </si>
  <si>
    <t>黎东(代)</t>
  </si>
  <si>
    <t>023-88561901,023-88561909</t>
  </si>
  <si>
    <t>023-88561901</t>
  </si>
  <si>
    <t>023-88561990</t>
  </si>
  <si>
    <t>zqb@sz002499.com</t>
  </si>
  <si>
    <t>http://www.kelin-environment.com</t>
  </si>
  <si>
    <t>401147</t>
  </si>
  <si>
    <t>江苏省苏州市吴江区高新路425号</t>
  </si>
  <si>
    <t>重庆市渝北区龙塔街道红黄路121号紫荆商业广场1幢37楼</t>
  </si>
  <si>
    <t>境内外环境工程设计、咨询、建设、设备及钢结构件制造安装及工程总承包、设施运营管理和相关环境检测;电力、水利水电、城市及道路照明、市政、送变电、公路、机电设备安装、土石方、房屋建筑、建筑智能化工程设计与施工;工程项目咨询;工程勘察设计;工程项目管理;工程测量;工程管理服务;计算机技术服务;对外投资业务;自营和代理各类商品及技术的进出口业务;销售:五金机电设备及配件、金属材料、环保设备;配售电;电力、自动化控制设备、信息技术领域内的技术开发、技术转让、技术咨询、技术服务,能源电力设备的运行及维护,合同能源管理;生物环保科技领域内的技术研发、技术咨询、技术推广;生产、加工、销售:生物有机肥、饲料和饲料添加剂;天然气经营。(取得相关行政许可后,在许可范围内从事经营活动)</t>
  </si>
  <si>
    <t>sz002039</t>
  </si>
  <si>
    <t>黔源电力</t>
    <phoneticPr fontId="3" type="noConversion"/>
  </si>
  <si>
    <t>贵州黔源电力股份有限公司</t>
    <phoneticPr fontId="3" type="noConversion"/>
  </si>
  <si>
    <t>2005-03-03</t>
  </si>
  <si>
    <t>5.97</t>
  </si>
  <si>
    <t>1993-10-13</t>
  </si>
  <si>
    <t>30539.9万元</t>
  </si>
  <si>
    <t>杨焱</t>
  </si>
  <si>
    <t>0851-85218808,0851-85218944</t>
  </si>
  <si>
    <t>0851-85218808</t>
  </si>
  <si>
    <t>0851-85218925</t>
  </si>
  <si>
    <t>qydl@gzqydl.cn</t>
  </si>
  <si>
    <t>yangyan@gzqydl.cn</t>
  </si>
  <si>
    <t>http://www.gzqydl.cn</t>
  </si>
  <si>
    <t>550002</t>
  </si>
  <si>
    <t>G黔源 黔源电力</t>
  </si>
  <si>
    <t>贵州省贵阳市南明区都司高架桥路46号</t>
  </si>
  <si>
    <t>投资、开发、经营水、火电站及其他电力工程;电力、热力产品购销及服务,配电网投资及经营,合同能源管理和节能咨询服务;水电工程项目管理及工程技术咨询;为电力行业服务的各种机电设备及原材料;水工机械安装、维修以及有关的第三产业。</t>
  </si>
  <si>
    <t>sz001896</t>
  </si>
  <si>
    <t>河南豫能控股股份有限公司</t>
  </si>
  <si>
    <t>v</t>
    <phoneticPr fontId="14" type="noConversion"/>
  </si>
  <si>
    <t>1998-01-22</t>
  </si>
  <si>
    <t>3.36</t>
  </si>
  <si>
    <t>君安证券股份有限公司</t>
  </si>
  <si>
    <t>1997-11-25</t>
  </si>
  <si>
    <t>115059万元</t>
  </si>
  <si>
    <t>代艳霞</t>
  </si>
  <si>
    <t>0371-69515111</t>
  </si>
  <si>
    <t>0371-69515114</t>
  </si>
  <si>
    <t>yuneng@vip.126.com</t>
  </si>
  <si>
    <t>ynkg001896@163.com</t>
  </si>
  <si>
    <t>http://www.yuneng.com.cn</t>
  </si>
  <si>
    <t>450008</t>
  </si>
  <si>
    <t>豫能控股 G豫能 豫能控股 *ST豫能 豫能控股</t>
  </si>
  <si>
    <t>河南省郑州市农业路东41号投资大厦B座8-12层</t>
  </si>
  <si>
    <t>河南省郑州市农业路东41号投资大厦B座8-13层</t>
  </si>
  <si>
    <t>投资管理以电力生产为主的能源项目;高新技术开发、推广及服务;电力物资、粉煤灰销售;电力环保、节能技术改造。</t>
  </si>
  <si>
    <t>sz000601</t>
  </si>
  <si>
    <t>韶能股份</t>
    <phoneticPr fontId="3" type="noConversion"/>
  </si>
  <si>
    <t>广东韶能集团股份有限公司</t>
  </si>
  <si>
    <t>1996-08-30</t>
  </si>
  <si>
    <t>8.60</t>
  </si>
  <si>
    <t>广东广发证券公司</t>
  </si>
  <si>
    <t>1993-06-14</t>
  </si>
  <si>
    <t>108055万元</t>
  </si>
  <si>
    <t>胡启金</t>
  </si>
  <si>
    <t>0751-8153162,0751-8153150</t>
  </si>
  <si>
    <t>0751-8153162</t>
  </si>
  <si>
    <t>0751-8535226</t>
  </si>
  <si>
    <t>shaonenggf@163.com</t>
  </si>
  <si>
    <t>http://www.shaoneng.com.cn,www.sn0601.com</t>
  </si>
  <si>
    <t>512026</t>
  </si>
  <si>
    <t>韶能股份 G韶能 韶能股份</t>
  </si>
  <si>
    <t>广东省韶关市武江区沿江路16号</t>
  </si>
  <si>
    <t>能源开发;货物和技术进出口;销售:机电产品、仪表仪器、建筑材料、装饰材料、金属材料、矿产品、五金家电、针纺织品、重油(代购);咨询服务:企业管理咨询、财务咨询;以下项目由下属分支机构经营:电力生产、销售;制造、销售:纸浆、纸浆板、纸及纸制品;(以上经营项目法律、法规禁止的项目除外,法律、法规限制的项目取得许可后方可经营)。</t>
  </si>
  <si>
    <t>2002-09-26</t>
  </si>
  <si>
    <t>4.53</t>
  </si>
  <si>
    <t>光大证券有限责任公司</t>
  </si>
  <si>
    <t>1993-04-28</t>
  </si>
  <si>
    <t>214631万元</t>
  </si>
  <si>
    <t>赵民</t>
  </si>
  <si>
    <t>0431-81150933,0431-81150998</t>
  </si>
  <si>
    <t>0431-81150998,18943190821</t>
  </si>
  <si>
    <t>0431-81150997</t>
  </si>
  <si>
    <t>jdgf@spic.com.cn</t>
  </si>
  <si>
    <t>zhaomin@spic.com.cn</t>
  </si>
  <si>
    <t>http://www.spicjl.com</t>
  </si>
  <si>
    <t>130022</t>
  </si>
  <si>
    <t>G吉电 吉电股份</t>
  </si>
  <si>
    <t>sz000591</t>
    <phoneticPr fontId="3" type="noConversion"/>
  </si>
  <si>
    <t>中节能太阳能股份有限公司</t>
  </si>
  <si>
    <t>1996-02-08</t>
  </si>
  <si>
    <t>1987-03-07</t>
  </si>
  <si>
    <t>300710万元</t>
  </si>
  <si>
    <t>张蓉蓉</t>
  </si>
  <si>
    <t>010-83052461</t>
  </si>
  <si>
    <t>010-83052459</t>
  </si>
  <si>
    <t>cecsec@cecsec.cn</t>
  </si>
  <si>
    <t>http://www.cecsec.cn</t>
  </si>
  <si>
    <t>桐君阁 S桐君阁 桐君阁 太阳能</t>
  </si>
  <si>
    <t>北京市朝阳区</t>
  </si>
  <si>
    <t>北京市海淀区西直门北大街42号节能大厦7层</t>
  </si>
  <si>
    <t>太阳能发电及电力储备;太阳能技术及相关配套产品研发、应用、转让及销售;太阳能应用技术咨询服务;太阳能发电项目开发、设计、组织建设、维护与经营管理;太阳能发电电子系统设备研发、制造、销售;储能技术设备和材料的研发、制造、销售;光伏农业、光伏林业、光伏牧业、光伏渔业项目开发、组织建设与经营管理;分布式光伏项目开发、组织建设及经营管理;能源智能化经营管理;货物及技术进出口业务;物业管理。</t>
  </si>
  <si>
    <t>sz000037</t>
  </si>
  <si>
    <t>深南电A</t>
    <phoneticPr fontId="3" type="noConversion"/>
  </si>
  <si>
    <t>深圳南山热电股份有限公司</t>
  </si>
  <si>
    <t>1994-07-01</t>
  </si>
  <si>
    <t>4.60</t>
  </si>
  <si>
    <t>招商银行证券业务部</t>
  </si>
  <si>
    <t>1990-04-06</t>
  </si>
  <si>
    <t>60276.3万元</t>
  </si>
  <si>
    <t>张杰</t>
  </si>
  <si>
    <t>0755-26003611</t>
  </si>
  <si>
    <t>0755-26003684</t>
  </si>
  <si>
    <t>public@nspower.com.cn,investor@nspower.com.cn</t>
  </si>
  <si>
    <t>investor@nspower.com.cn</t>
  </si>
  <si>
    <t>http://www.nsrd.com.cn</t>
  </si>
  <si>
    <t>518053</t>
  </si>
  <si>
    <t>G南电 深南电A *ST南电A（*ST南电B） 深南电A（深南电B）</t>
  </si>
  <si>
    <t>广东省深圳市南山区月亮湾大道2097号</t>
  </si>
  <si>
    <t>广东省深圳市南山区华侨城汉唐大厦16、17楼</t>
  </si>
  <si>
    <t>供电、供热,提供相关技术咨询和技术服务。</t>
  </si>
  <si>
    <t>sz000862</t>
  </si>
  <si>
    <t>银星能源</t>
    <phoneticPr fontId="3" type="noConversion"/>
  </si>
  <si>
    <t>宁夏银星能源股份有限公司</t>
  </si>
  <si>
    <t>1998-09-15</t>
  </si>
  <si>
    <t>4.87</t>
  </si>
  <si>
    <t>广发证券有限责任公司</t>
  </si>
  <si>
    <t>1998-06-28</t>
  </si>
  <si>
    <t>70611.9万元</t>
  </si>
  <si>
    <t>李正科</t>
  </si>
  <si>
    <t>0951-8887882,0951-8887920</t>
  </si>
  <si>
    <t>0951-8887882</t>
  </si>
  <si>
    <t>0951-8887893</t>
  </si>
  <si>
    <t>yxny000862@126.com</t>
  </si>
  <si>
    <t>lzkmlt@126.com</t>
  </si>
  <si>
    <t>http://www.nxyxny.com.cn</t>
  </si>
  <si>
    <t>750021</t>
  </si>
  <si>
    <t>*ST仪表 ST仪表 GST仪表 ST仪表 银星能源</t>
  </si>
  <si>
    <t>宁夏回族自治区银川市西夏区六盘山西路166号</t>
  </si>
  <si>
    <t>风力发电、太阳能发电及其相关产业的建设与运营管理;电力工程施工总承包;风力发电、太阳能发电设备及其新能源产品附件的设计、制造、销售、安装、检修服务;机械加工;其他机电产品的设计、制造、销售、安装、服务、成套;进出口业务;管理咨询;物业管理;保洁服务;房屋、场地、机械设备、汽车的租赁。</t>
  </si>
  <si>
    <t>2000-07-31</t>
  </si>
  <si>
    <t>11.50</t>
  </si>
  <si>
    <t>1998-12-30</t>
  </si>
  <si>
    <t>45795.1万元</t>
  </si>
  <si>
    <t>叶宏</t>
  </si>
  <si>
    <t>0593-2768805,0593-2768888</t>
  </si>
  <si>
    <t>0593-2768805</t>
  </si>
  <si>
    <t>0593-2098993</t>
  </si>
  <si>
    <t>mdep@mdep.com.cn</t>
  </si>
  <si>
    <t>yehong5690@163.com</t>
  </si>
  <si>
    <t>http://www.mdep.com.cn</t>
  </si>
  <si>
    <t>352100</t>
  </si>
  <si>
    <t>*ST闽电 闽东电力 G闽电 闽东电力</t>
  </si>
  <si>
    <t>sz000531</t>
  </si>
  <si>
    <t>广州恒运企业集团股份有限公司</t>
  </si>
  <si>
    <t>1994-01-06</t>
  </si>
  <si>
    <t>4.80</t>
  </si>
  <si>
    <t>深圳国际信托投资公司</t>
  </si>
  <si>
    <t>1992-11-30</t>
  </si>
  <si>
    <t>68508.3万元</t>
  </si>
  <si>
    <t>张晖</t>
  </si>
  <si>
    <t>020-82068252</t>
  </si>
  <si>
    <t>hengyun@hengyun.com.cn</t>
  </si>
  <si>
    <t>zhanghui@hengyun.com.cn</t>
  </si>
  <si>
    <t>http://www.hengyun.com.cn</t>
  </si>
  <si>
    <t>510730</t>
  </si>
  <si>
    <t>G穗恒运 穗恒运A</t>
  </si>
  <si>
    <t>广东省广州市萝岗区西基工业区西基路</t>
  </si>
  <si>
    <t>广东省广州开发区开发大道235号恒运大厦6-6M层</t>
  </si>
  <si>
    <t>生产、销售电力以及热力及国家政策允许的其他投资业务;维修热力仪表、管网及其副产品、建筑材料、电力行业的技术咨询及技术服务和电力副产品的综合利用。</t>
  </si>
  <si>
    <t>sz000958</t>
    <phoneticPr fontId="3" type="noConversion"/>
  </si>
  <si>
    <t>1999-12-23</t>
  </si>
  <si>
    <t>5.70</t>
  </si>
  <si>
    <t>河北证券有限责任公司</t>
  </si>
  <si>
    <t>1998-09-14</t>
  </si>
  <si>
    <t>538342万元</t>
  </si>
  <si>
    <t>王浩</t>
  </si>
  <si>
    <t>0311-85053913</t>
  </si>
  <si>
    <t>xuhuiqiao@sohu.com</t>
  </si>
  <si>
    <t>dfrd0958@sina.com</t>
  </si>
  <si>
    <t>http://www.zdthebei.com</t>
  </si>
  <si>
    <t>050031</t>
  </si>
  <si>
    <t>G石热电 东方热电 *ST东热 ST东热 *ST东热 东方热电 东方能源</t>
  </si>
  <si>
    <t>1997-06-09</t>
  </si>
  <si>
    <t>国泰证券有限公司</t>
  </si>
  <si>
    <t>1993-02-08</t>
  </si>
  <si>
    <t>307694万元</t>
  </si>
  <si>
    <t>赵文阳</t>
  </si>
  <si>
    <t>0351-7785883,0351-7785893</t>
  </si>
  <si>
    <t>0351-7785894</t>
  </si>
  <si>
    <t>zzdlzbb@zhangzepower.com</t>
  </si>
  <si>
    <t>http://www.zhangzepower.com</t>
  </si>
  <si>
    <t>G漳电 漳泽电力 *ST漳电 漳泽电力</t>
  </si>
  <si>
    <t>sz000539</t>
    <phoneticPr fontId="3" type="noConversion"/>
  </si>
  <si>
    <t>粤电力Ａ</t>
    <phoneticPr fontId="3" type="noConversion"/>
  </si>
  <si>
    <t>广东电力发展股份有限公司</t>
  </si>
  <si>
    <t>1993-11-26</t>
  </si>
  <si>
    <t>9.80</t>
  </si>
  <si>
    <t>1992-11-03</t>
  </si>
  <si>
    <t>525028万元</t>
  </si>
  <si>
    <t>刘维</t>
  </si>
  <si>
    <t>020-87570276,020-87570251</t>
  </si>
  <si>
    <t>020-87570276</t>
  </si>
  <si>
    <t>020-85138084</t>
  </si>
  <si>
    <t>ged@ged.com.cn</t>
  </si>
  <si>
    <t>liuw@ged.com.cn</t>
  </si>
  <si>
    <t>http://www.ged.com.cn</t>
  </si>
  <si>
    <t>510630</t>
  </si>
  <si>
    <t>G粤电力 粤电力A</t>
  </si>
  <si>
    <t>广东省广州市天河东路2号粤电广场南塔33-36楼</t>
  </si>
  <si>
    <t>广东省广州市天河东路2号粤电广场南塔33-36楼</t>
    <phoneticPr fontId="3" type="noConversion"/>
  </si>
  <si>
    <t>电力项目的投资、建设和经营管理,电力的生产和销售,电力行业技术咨询和服务。码头设施租赁;普通货物仓储、装卸、运输服务。</t>
  </si>
  <si>
    <t>sz000791</t>
  </si>
  <si>
    <t>甘肃电投能源发展股份有限公司</t>
  </si>
  <si>
    <t>1997-10-14</t>
  </si>
  <si>
    <t>5.47</t>
  </si>
  <si>
    <t>招银证券公司</t>
  </si>
  <si>
    <t>1997-09-23</t>
  </si>
  <si>
    <t>135958万元</t>
  </si>
  <si>
    <t>寇世民</t>
  </si>
  <si>
    <t>0931-8378559</t>
  </si>
  <si>
    <t>0931-8378560</t>
  </si>
  <si>
    <t>gepicnyfz@163.com</t>
  </si>
  <si>
    <t>nyfzksm@163.com</t>
  </si>
  <si>
    <t>http://www.gepiced.com</t>
  </si>
  <si>
    <t>730046</t>
  </si>
  <si>
    <t>*ST化工 ST化工 GST化工 ST化工 西北化工 甘肃电投</t>
  </si>
  <si>
    <t>甘肃省兰州市城关区北滨河东路69号甘肃投资集团大厦</t>
  </si>
  <si>
    <t>甘肃省兰州市城关区北滨河东路69号甘肃投资集团大厦24楼</t>
  </si>
  <si>
    <t>以水力发电为主的可再生能源、新能源的投资开发、高科技研发、生产经营及相关信息咨询服务。</t>
  </si>
  <si>
    <t>sz000040</t>
  </si>
  <si>
    <t>东旭蓝天</t>
    <phoneticPr fontId="3" type="noConversion"/>
  </si>
  <si>
    <t>东旭蓝天新能源股份有限公司</t>
  </si>
  <si>
    <t>1994-08-08</t>
  </si>
  <si>
    <t>中国太平洋保险公司深圳分公司证券业务部</t>
  </si>
  <si>
    <t>1989-06-12</t>
  </si>
  <si>
    <t>148687万元</t>
  </si>
  <si>
    <t>王正军</t>
  </si>
  <si>
    <t>010-63541562,0755-82367726</t>
  </si>
  <si>
    <t>0755-82367780</t>
  </si>
  <si>
    <t>010-63541562</t>
  </si>
  <si>
    <t>SZ000040@dong-xu.com</t>
  </si>
  <si>
    <t>http://www.dongxulantian.com</t>
  </si>
  <si>
    <t>518001</t>
  </si>
  <si>
    <t>ST鸿基 *ST鸿基 ST鸿基 深鸿基A G深鸿基 深鸿基 宝安地产 东旭蓝天</t>
  </si>
  <si>
    <t>广东省深圳市罗湖区东门中路1011号鸿基大厦25-27楼</t>
  </si>
  <si>
    <t>环保技术的研发、推广及服务,生态环境治理、土壤修复、水处理;园林、城市绿化工程施工;园林及生态湿地的运营养护;风景园林规划设计、城乡规划设计;湖底淤泥处理;环保项目管理与咨询;光伏电站投资、建设、运营、维护及管理服务;光伏发电技术及设备的研发;光伏发电项目技术咨询;电力工程总承包及国际工程总承包(一般经营项目)。光伏发电设备的制造、批发零售;机电设备的设计、制造及销售,新能源设备设施的设计、制造及销售(许可经营项目);经营进出口业务;物业管理。</t>
  </si>
  <si>
    <t>中兴财光华会计师事务所（特殊普通合伙）</t>
    <phoneticPr fontId="3" type="noConversion"/>
  </si>
  <si>
    <t>sz000027</t>
  </si>
  <si>
    <t>深圳能源</t>
    <phoneticPr fontId="3" type="noConversion"/>
  </si>
  <si>
    <t>深圳能源集团股份有限公司</t>
  </si>
  <si>
    <t>1993-09-03</t>
  </si>
  <si>
    <t>3.50</t>
  </si>
  <si>
    <t>深圳经济特区证券公司</t>
  </si>
  <si>
    <t>1993-08-21</t>
  </si>
  <si>
    <t>396449万元</t>
  </si>
  <si>
    <t>邵崇</t>
  </si>
  <si>
    <t>0755-83684138</t>
  </si>
  <si>
    <t>0755-83684128</t>
  </si>
  <si>
    <t>ir@sec.com.cn</t>
  </si>
  <si>
    <t>http://www.sec.com.cn</t>
  </si>
  <si>
    <t>518033</t>
  </si>
  <si>
    <t>G深能源 深能源A 深圳能源</t>
  </si>
  <si>
    <t>广东省深圳市福田区金田路2026号能源大厦北塔楼9,29-31,34-41层</t>
  </si>
  <si>
    <t>各种常规能源和新能源的开发、生产、购销;投资和经营能提高能源使用效益的高科技产业;投资和经营与能源相关的原材料的开发和运输、港口、码头和仓储工业等;经营和进出口本公司能源项目所需的成套设备、配套设备、机具和交通工具等;投资和经营与能源相配套的地产、房产业和租赁等产业;各种能源工程项目的设计、施工、管理和经营,以及与能源工程相关的人员培训、咨询及其他相关服务业务;环保技术开发、转让和服务;物业管理、自有物业租赁;在合法取得土地使用权范围内从事房地产开发经营;从事信息系统运营维护,系统集成,软件开发的信息技术服务;计算机软硬件、电子产品、耗材、办公设备的销售与租赁;能提高社会经济效益的其他业务。</t>
  </si>
  <si>
    <t>sz000543</t>
  </si>
  <si>
    <t>安徽省皖能股份有限公司</t>
  </si>
  <si>
    <t>1993-12-20</t>
  </si>
  <si>
    <t>2.50</t>
  </si>
  <si>
    <t>安徽省国际信托投资公司</t>
  </si>
  <si>
    <t>1993-12-13</t>
  </si>
  <si>
    <t>226686万元</t>
  </si>
  <si>
    <t>侯海晏</t>
  </si>
  <si>
    <t>0551-62225806,0551-62225811</t>
  </si>
  <si>
    <t>0551-62225806</t>
  </si>
  <si>
    <t>0551-62225800</t>
  </si>
  <si>
    <t>wn000543@wenergy.com.cn</t>
  </si>
  <si>
    <t>http://www.wenergy.cn</t>
  </si>
  <si>
    <t>230011</t>
  </si>
  <si>
    <t>皖能电力 G皖能 皖能电力</t>
  </si>
  <si>
    <t>安徽省合肥市马鞍山路76号能源大厦</t>
  </si>
  <si>
    <t>安徽省合肥市马鞍山路76号能源大厦8-10层</t>
  </si>
  <si>
    <t>主营:电力、节能、及相关项目。兼营:与电力建设相关的原材料开发、高新技术和出口创汇项目的开发、投资和经营。</t>
  </si>
  <si>
    <t>sz000690</t>
    <phoneticPr fontId="3" type="noConversion"/>
  </si>
  <si>
    <t>宝新能源</t>
    <phoneticPr fontId="3" type="noConversion"/>
  </si>
  <si>
    <t>广东宝丽华新能源股份有限公司</t>
  </si>
  <si>
    <t>1997-01-28</t>
  </si>
  <si>
    <t>7.08</t>
  </si>
  <si>
    <t>1997-01-20</t>
  </si>
  <si>
    <t>217589万元</t>
  </si>
  <si>
    <t>刘沣</t>
  </si>
  <si>
    <t>0753-2511298,020-83909818</t>
  </si>
  <si>
    <t>0753-2511398,020-83909880</t>
  </si>
  <si>
    <t>bxnygd@sina.com</t>
  </si>
  <si>
    <t>http://www.baolihua.com.cn</t>
  </si>
  <si>
    <t>514788,510623</t>
  </si>
  <si>
    <t>G宝丽华 G宝能源 宝新能源</t>
  </si>
  <si>
    <t>广东省梅县华侨城香港花园香港大道宝丽华综合大楼</t>
  </si>
  <si>
    <t>广东省梅县华侨城香港花园香港大道宝丽华综合大楼,广东省广州市天河区珠江新城珠江东路6号广州周大福金融中心62、63层</t>
  </si>
  <si>
    <t>洁净煤燃烧技术发电和可再生能源发电,新能源电力生产、销售、开发(凭资质证书经营),新能源电力生产技术咨询、服务。房屋建筑、公路、桥梁、市政等基础设施工程的设计、承揽与施工(凭资质证书经营),新能源产业投资,对外直接股权投资、创业投资、受托投资、受托管理投资、投资咨询、财务咨询;企业信用信息采集、整理、咨询服务;企业信誉评估服务、企业资质服务;租赁业。(依法须经批准的项目,经相关部门批准后方可开展经营活动。)</t>
  </si>
  <si>
    <t>北京兴华会计师事务所（特殊普通合伙）</t>
    <phoneticPr fontId="3" type="noConversion"/>
  </si>
  <si>
    <t>sz000899</t>
  </si>
  <si>
    <t>赣能股份</t>
  </si>
  <si>
    <t>江西赣能股份有限公司</t>
  </si>
  <si>
    <t>1997-11-26</t>
  </si>
  <si>
    <t>6.94</t>
  </si>
  <si>
    <t>1997-11-04</t>
  </si>
  <si>
    <t>97567.8万元</t>
  </si>
  <si>
    <t>曹宇</t>
  </si>
  <si>
    <t>0791-88109899,0791-88106200</t>
  </si>
  <si>
    <t>0791-88106200</t>
  </si>
  <si>
    <t>0791-88106119</t>
  </si>
  <si>
    <t>ganneng@000899.com</t>
  </si>
  <si>
    <t>http://www.000899.com</t>
  </si>
  <si>
    <t>330096</t>
  </si>
  <si>
    <t>G赣能 赣能股份 *ST赣能 赣能股份</t>
  </si>
  <si>
    <t>江西省南昌市高新技术开发区火炬大街199号</t>
  </si>
  <si>
    <t>火力发电,水力发电,水库综合利用,节能项目开发,电力购销、电力输配,电力设备安装及检修,粉煤灰综合利用,电力技术服务及咨询,机械设备维修,房地产开发,电力物质的批发、零售;房屋租赁;住宿、泊车及餐饮服务(限下属执证单位经营)楼宇物业管理。(依法须经批准的项目,经相关部门批准后方可开展经营活动)。</t>
  </si>
  <si>
    <t>天健会计师事务所（特殊普通合伙）</t>
    <phoneticPr fontId="3" type="noConversion"/>
  </si>
  <si>
    <t>sz000883</t>
    <phoneticPr fontId="3" type="noConversion"/>
  </si>
  <si>
    <t>1998-05-19</t>
  </si>
  <si>
    <t>1993-03-09</t>
  </si>
  <si>
    <t>650745万元</t>
  </si>
  <si>
    <t>周江</t>
  </si>
  <si>
    <t>027-86606100</t>
  </si>
  <si>
    <t>027-86606109</t>
  </si>
  <si>
    <t>hbnyzq@hbny.com.cn</t>
  </si>
  <si>
    <t>http://www.hbny.com.cn</t>
  </si>
  <si>
    <t>430063</t>
  </si>
  <si>
    <t>G鄂三环 三环股份 湖北能源</t>
  </si>
  <si>
    <t>湖北省武汉市武昌区徐东大街96号</t>
  </si>
  <si>
    <t>1997-05-09</t>
  </si>
  <si>
    <t>6.86</t>
  </si>
  <si>
    <t>1994-03-28</t>
  </si>
  <si>
    <t>128965万元</t>
  </si>
  <si>
    <t>刘昭营</t>
  </si>
  <si>
    <t>025-87730881</t>
  </si>
  <si>
    <t>025-87730829</t>
  </si>
  <si>
    <t>xnts@sz000720.com</t>
  </si>
  <si>
    <t>zqb@sz000720.com</t>
  </si>
  <si>
    <t>http://www.sz000720.com</t>
  </si>
  <si>
    <t>210000</t>
  </si>
  <si>
    <t>鲁能泰山 G泰山 鲁能泰山 *ST能山 ST能山 *ST能山 新能泰山 *ST新能 新能泰山</t>
  </si>
  <si>
    <t>山东省泰安市普照寺路5号</t>
  </si>
  <si>
    <t>2000-03-16</t>
  </si>
  <si>
    <t>6.10</t>
  </si>
  <si>
    <t>1995-04-07</t>
  </si>
  <si>
    <t>110828万元</t>
  </si>
  <si>
    <t>刘军</t>
  </si>
  <si>
    <t>027-88717021,027-88717132</t>
  </si>
  <si>
    <t>027-88717021</t>
  </si>
  <si>
    <t>027-88717134,027-88717130</t>
  </si>
  <si>
    <t>027-88717130</t>
  </si>
  <si>
    <t>cy@cydl.com.cn</t>
  </si>
  <si>
    <t>liujun@cydl.com.cn</t>
  </si>
  <si>
    <t>http://www.cydl.com.cn</t>
  </si>
  <si>
    <t>430066</t>
  </si>
  <si>
    <t>G长源 长源电力</t>
  </si>
  <si>
    <t>sz000722</t>
    <phoneticPr fontId="3" type="noConversion"/>
  </si>
  <si>
    <t>湖南发展集团股份有限公司</t>
  </si>
  <si>
    <t>1997-05-22</t>
  </si>
  <si>
    <t>5.09</t>
  </si>
  <si>
    <t>1993-08-12</t>
  </si>
  <si>
    <t>46415.8万元</t>
  </si>
  <si>
    <t>苏千里</t>
  </si>
  <si>
    <t>0731-88789296</t>
  </si>
  <si>
    <t>0731-88789290</t>
  </si>
  <si>
    <t>hnfz@hnfzgf.com</t>
  </si>
  <si>
    <t>sql@hnfzgf.com</t>
  </si>
  <si>
    <t>http://www.hnfzgf.com</t>
  </si>
  <si>
    <t>410015</t>
  </si>
  <si>
    <t>G金果 金果实业 *ST金果 湖南发展</t>
  </si>
  <si>
    <t>湖南省长沙市天心区芙蓉中路三段142号光大发展大厦2708</t>
  </si>
  <si>
    <t>湖南省长沙市天心区芙蓉中路三段142号光大发展大厦B座27楼</t>
  </si>
  <si>
    <t>以自有资产进行养老、养生、医疗机构的投资、建设、运营管理及股权投资、并购(不得从事吸收存款、集资收款、受托贷款、发放贷款等国家金融监管及财政信用业务);水力发电综合开发经营;健康咨询服务;医疗器械、老年用品、药品、保健用品的研发、生产及销售;休闲旅游及房地产开发经营;酒店经营及物业管理。(依法须经批准的项目,经相关部门批准后方可开展经营活动)。</t>
  </si>
  <si>
    <t>sz000939</t>
  </si>
  <si>
    <t>凯迪生态环境科技股份有限公司</t>
  </si>
  <si>
    <t>1999-09-23</t>
  </si>
  <si>
    <t>6.59</t>
  </si>
  <si>
    <t>1993-02-26</t>
  </si>
  <si>
    <t>392960万元</t>
  </si>
  <si>
    <t>孙守恩(代)</t>
  </si>
  <si>
    <t>027-67869270</t>
  </si>
  <si>
    <t>027-67869018</t>
  </si>
  <si>
    <t>kaidishengtai@kaidihi.com</t>
  </si>
  <si>
    <t>http://www.china-kaidi.com</t>
  </si>
  <si>
    <t>430223</t>
  </si>
  <si>
    <t>G凯迪 凯迪电力 凯迪生态 *ST凯迪</t>
  </si>
  <si>
    <t>湖北省武汉市东湖新技术开发区江夏大道特1号凯迪大厦</t>
  </si>
  <si>
    <t>生态环境技术研发、生态环境工程的投资、建设及运营;电源的开发、投资和经营;电力(热力)生产和销售;灰渣利用;机电设备的安装修理;电力建设总承包,电力及环境工程的勘测、咨询、设计和监理;电厂运营检修、调试服务;生物质燃料/原料的收集、加工、成型、销售,生物质原料加工设备的研发、生产及销售;物流、运输;林业资源的投资、开发利用,园林绿化,农林产品的加工、销售;碳资产的开发及交易;页岩气及煤层气的勘探技术研发,综合利用;煤炭勘探、生产及销售;货物进出口、技术引进转让;投资业务。(上述经营范围中,国家有专项规定的项目经审批后或凭许可证在核定期限内经营。)</t>
  </si>
  <si>
    <t>sz000600</t>
  </si>
  <si>
    <t>建投能源</t>
    <phoneticPr fontId="3" type="noConversion"/>
  </si>
  <si>
    <t>河北建投能源投资股份有限公司</t>
  </si>
  <si>
    <t>1996-06-06</t>
  </si>
  <si>
    <t>5.30</t>
  </si>
  <si>
    <t>君安证券有限公司</t>
  </si>
  <si>
    <t>1994-01-18</t>
  </si>
  <si>
    <t>179163万元</t>
  </si>
  <si>
    <t>投资公司</t>
  </si>
  <si>
    <t>孙原</t>
  </si>
  <si>
    <t>0311-85518633</t>
  </si>
  <si>
    <t>0311-85518601</t>
  </si>
  <si>
    <t>jei@jei.com.cn</t>
  </si>
  <si>
    <t>http://www.jei.com.cn</t>
  </si>
  <si>
    <t>050051</t>
  </si>
  <si>
    <t>建投能源 G建投 建投能源</t>
  </si>
  <si>
    <t>河北省石家庄市裕华西路9号</t>
  </si>
  <si>
    <t>河北省石家庄市裕华西路9号裕园广场A座17层</t>
  </si>
  <si>
    <t>投资、建设、经营管理以电力生产为主的能源项目;住宿、中西餐、食品、烟(零售)、酒(零售)、日用百货、工艺美术、服装、针纺织品、文化用品的批发零售;美容美发;冷热饮;清洁洗涤服务;摄影;复印;歌舞;自有房屋租赁;停车场服务,酒店管理,物业服务,企业管理咨询,酒店用品、保健食品(凭许可证经营)的销售,会议服务。</t>
  </si>
  <si>
    <t>利安达会计师事务所（特殊普通合伙）</t>
    <phoneticPr fontId="3" type="noConversion"/>
  </si>
  <si>
    <t>sz000155</t>
  </si>
  <si>
    <t>四川省新能源动力股份有限公司</t>
  </si>
  <si>
    <t>2000-09-26</t>
  </si>
  <si>
    <t>6.18</t>
  </si>
  <si>
    <t>国信证券有限责任公司</t>
  </si>
  <si>
    <t>1997-10-20</t>
  </si>
  <si>
    <t>127000万元</t>
  </si>
  <si>
    <t>张斌</t>
  </si>
  <si>
    <t>028-65258989,028-65258923</t>
  </si>
  <si>
    <t>028-65258989</t>
  </si>
  <si>
    <t>sz000155@sina.com</t>
  </si>
  <si>
    <t>zbb911@163.com</t>
  </si>
  <si>
    <t>http://www.cndl155.com</t>
  </si>
  <si>
    <t>610041</t>
  </si>
  <si>
    <t>G川化 川化股份 *ST川化 川化股份 ST川化 *ST川化 川化股份 川能动力</t>
  </si>
  <si>
    <t>四川省成都市青白江区大弯镇团结路311号</t>
  </si>
  <si>
    <t>四川省成都市武侯区航空路1号国航世纪中心A座7层</t>
  </si>
  <si>
    <t>道路运输经营;危险化学品经营(经营项目以《危险化学品经营许可证》为准);专用铁路兼办铁路货物运输(发送名类、到达品类按铁道部公布的《铁路专用线专用铁路名称表》为准)。(以上项目及期限以许可证为准)(以下项目不含前置许可项目,后置许可项目凭许可证或审批文件经营)锂离子电池制造;风力发电、太阳能发电;有色金属矿采选;无机盐制造;商品批发与零售;进出口业;仓储业;工程机械租赁;货运代理;房地产经营;建筑装修装饰工程;科技推广和应用服务业;环境治理;专业技术服务业;金属制品、机械和设备修理业;人力资源管理服务;装卸搬运。(依法须经批准的项目,经相关部门批准后方可开展经营活动)</t>
  </si>
  <si>
    <t>sz300125</t>
  </si>
  <si>
    <t>易世达</t>
    <phoneticPr fontId="3" type="noConversion"/>
  </si>
  <si>
    <t>大连易世达新能源发展股份有限公司</t>
    <phoneticPr fontId="3" type="noConversion"/>
  </si>
  <si>
    <t>2010-10-13</t>
  </si>
  <si>
    <t>55.00</t>
  </si>
  <si>
    <t>齐鲁证券有限公司</t>
  </si>
  <si>
    <t>2005-12-12</t>
  </si>
  <si>
    <t>26550万元</t>
  </si>
  <si>
    <t>陈祥强</t>
  </si>
  <si>
    <t>0411-84732571</t>
    <phoneticPr fontId="3" type="noConversion"/>
  </si>
  <si>
    <t>0411-84732571</t>
  </si>
  <si>
    <t>east300125@dleast.cc</t>
  </si>
  <si>
    <t>chenxiangqiang@dleast.cc</t>
  </si>
  <si>
    <t>http://www.dleast.cc</t>
  </si>
  <si>
    <t>116023</t>
  </si>
  <si>
    <t>辽宁省大连高新技术产业园区火炬路32A号B座20层</t>
  </si>
  <si>
    <t>辽宁省大连市高新技术产业园区火炬路32A号B座20层</t>
  </si>
  <si>
    <t>余热发电技术、环保、节能、新能源工程的设计、技术开发、技术咨询、技术服务、技术转让、工程安装及工程总承包;机械、电气自动化控制设备及其零部件的研发、组装、销售(以上项目涉及资质许可证的凭许可证经营);投资、设计、建设太阳能电站项目;货物、技术进出口(法律、行政法规禁止的项目除外;法律、行政法规限制的项目取得许可后方可经营)(依法须经批准的项目,经相关部门批准后方可开展经营活动)。</t>
    <phoneticPr fontId="3" type="noConversion"/>
  </si>
  <si>
    <t>致同会计师事务所（特殊普通合伙）</t>
    <phoneticPr fontId="3" type="noConversion"/>
  </si>
  <si>
    <t>江苏新能</t>
    <phoneticPr fontId="3" type="noConversion"/>
  </si>
  <si>
    <t>-</t>
  </si>
  <si>
    <t>江苏省新能源开发股份有限公司</t>
    <phoneticPr fontId="3" type="noConversion"/>
  </si>
  <si>
    <t>节能风电</t>
    <phoneticPr fontId="3" type="noConversion"/>
  </si>
  <si>
    <t>嘉泽新能</t>
    <phoneticPr fontId="3" type="noConversion"/>
  </si>
  <si>
    <t>sh601991</t>
    <phoneticPr fontId="3" type="noConversion"/>
  </si>
  <si>
    <t>大唐发电</t>
    <phoneticPr fontId="3" type="noConversion"/>
  </si>
  <si>
    <t>sh601985</t>
    <phoneticPr fontId="3" type="noConversion"/>
  </si>
  <si>
    <t>中国核电</t>
    <phoneticPr fontId="3" type="noConversion"/>
  </si>
  <si>
    <t>国网信通</t>
    <phoneticPr fontId="3" type="noConversion"/>
  </si>
  <si>
    <t>普华永道中天会计师事务所(特殊普通合伙)</t>
    <phoneticPr fontId="3" type="noConversion"/>
  </si>
  <si>
    <t>安永华明会计师事务所（特殊普通合伙）</t>
    <phoneticPr fontId="3" type="noConversion"/>
  </si>
  <si>
    <t>公司全称</t>
    <phoneticPr fontId="3" type="noConversion"/>
  </si>
  <si>
    <t>公司简称</t>
    <phoneticPr fontId="3" type="noConversion"/>
  </si>
  <si>
    <t>股票代码</t>
    <phoneticPr fontId="3" type="noConversion"/>
  </si>
  <si>
    <t>境内会计师事务所名称</t>
    <phoneticPr fontId="3" type="noConversion"/>
  </si>
  <si>
    <t>境内会计师事务所报酬/万元</t>
    <phoneticPr fontId="3" type="noConversion"/>
  </si>
  <si>
    <t>四大</t>
    <phoneticPr fontId="1" type="noConversion"/>
  </si>
  <si>
    <t>非四大</t>
    <phoneticPr fontId="1" type="noConversion"/>
  </si>
  <si>
    <t>成都燃气</t>
    <phoneticPr fontId="3" type="noConversion"/>
  </si>
  <si>
    <t>成都燃气集团股份有限公司</t>
    <phoneticPr fontId="3" type="noConversion"/>
  </si>
  <si>
    <t>四川省成都市武侯区少陵路19号</t>
  </si>
  <si>
    <t>城市燃气供应【在燃气经营许可证指定的区域内从事管道燃气、压缩天然气(CNG)加气站】,城市燃气工程施工、管道安装、消防设施工程施工、燃气专用设备材料供应、流量计量表校验、燃气用具检测、城市气压力容器检测,以及国家政策和法律允许的其他实业投资(以上范围不含国家法律法规限制或禁止的项目,涉及许可的凭相关许可证开展经营活动)。</t>
  </si>
  <si>
    <t>安徽省天然气开发股份有限公司</t>
    <phoneticPr fontId="3" type="noConversion"/>
  </si>
  <si>
    <t>安徽省合肥市包河工业园大连路9号</t>
  </si>
  <si>
    <t>建设、经营和管理全省天然气支干线管网;参与城市天然气管网开发建设和经营管理;代表安徽省向上游购买天然气资源,向城市管网和大用户销售天然气;开发天然气、煤层气及其它能源应用和相关项目,包括液化气(LNG)、压缩天然气(CNG)、天然气汽车加气站;从事其它与上述业务相关或辅助的业务。</t>
  </si>
  <si>
    <t>广东联泰环保股份有限公司</t>
    <phoneticPr fontId="3" type="noConversion"/>
  </si>
  <si>
    <t>广东省汕头市中山东路黄厝围龙珠水质净化厂</t>
  </si>
  <si>
    <t>市政给水、污水处理项目、生态环境治理工程的投资及运营;再生资源回收利用加工与销售;环境污染防治专用设备的生产和销售、技术咨询及配套服务;高科技产品开发。(依法须经批准的项目,经相关部门批准后方可开展经营活动。)</t>
  </si>
  <si>
    <t>新疆东方环宇燃气股份有限公司</t>
    <phoneticPr fontId="3" type="noConversion"/>
  </si>
  <si>
    <t>新疆昌吉州昌吉市延安北路198号24层</t>
  </si>
  <si>
    <t>销售石油液化气及天然气,车用燃气气瓶安装(1级)(仅限分支机构经营),危险货物运输(2类1项)销售:化工产品(危险化学品除外)、建材、百货、办公用品、纺织服装;家用燃气用具的销售及服务,燃气器具维修;社会经济咨询服务,房屋租赁;风力发电;太阳能发电;其他电力生产;管道工程建筑;管道运输业;集装箱道路运输;城市配送;管道和设备安装;能源矿产地质勘查;生活用燃料零售;代理销售保险产品服务。(依法须经批准的项目,经相关部门批准后方可开展经营活动)。加油加气站投资与管理;电动汽车充电桩的投资与管理;便利店销售;润滑油的销售;成品油零售(仅限分支机构经营)。</t>
  </si>
  <si>
    <t>中持水务股份有限公司</t>
    <phoneticPr fontId="3" type="noConversion"/>
  </si>
  <si>
    <t>北京市海淀区西小口路66号D区2号楼四层402室</t>
  </si>
  <si>
    <t>研究、开发污水处理及污泥处置相关技术;环保设施运营管理;环保工程承包;提供环保技术咨询、技术服务、技术开发、技术支持;销售自行研发产品、环保设备、仪器成套;货物进出口、技术进出口、代理进出口;建设工程项目管理;水污染治理;城市公用设施的综合管理;城市园林绿化;市政建设及规划咨询;工程勘察;工程设计。</t>
  </si>
  <si>
    <t>新疆火炬燃气股份有限公司</t>
    <phoneticPr fontId="3" type="noConversion"/>
  </si>
  <si>
    <t>新疆喀什地区喀什市世纪大道南路77号</t>
  </si>
  <si>
    <t>天然气的销售;销售:燃气具及其配件、长输管网、管材管件、仪器仪表;天然气集中供热;市政工程总承包;危险货物运输;成品油零售;汽车清洗服务;电动汽车充电设施的建设及运营管理;销售:日用百货、润滑油、石蜡、化工产品、预包装食品、烟草。(依法须经批准的项目,经相关部门批准后方可开展经营活动)</t>
  </si>
  <si>
    <t>福建海峡环保集团股份有限公司</t>
    <phoneticPr fontId="3" type="noConversion"/>
  </si>
  <si>
    <t>福建省福州市晋安区鼓山镇洋里路16号</t>
  </si>
  <si>
    <t>污水处理及其再生利用;对污水厂及污水收集、处理、排放设施的投资、建设、管理、维护;给排水工程的咨询、设计;设备销售安装;污水处理、污泥处理的研究、开发、技术转让;城市污水处理作业人员的培训考核鉴定工作;水污染治理;固体废物治理及发电(不含危险废物处理)。(依法须经批准的项目,经相关部门批准后方可开展经营活动)。</t>
  </si>
  <si>
    <t>新疆鑫泰天然气股份有限公司</t>
    <phoneticPr fontId="3" type="noConversion"/>
  </si>
  <si>
    <t>新疆乌鲁木齐高新技术产业开发区(新市区)阿勒泰路蜘蛛山巷179号楼兰新城25栋1层商铺2</t>
  </si>
  <si>
    <t>新疆乌鲁木齐市米东区米东北路61号</t>
  </si>
  <si>
    <t>天然气(未经许可的危险化学品不得经营)。对城市供热行业的投资;燃气具、建筑材料、钢材、五金交电、机电产品、化工产品的销售。(依法须经批准的项目,经相关部门批准后方可开展经营活动)</t>
  </si>
  <si>
    <t>深圳市燃气集团股份有限公司</t>
    <phoneticPr fontId="3" type="noConversion"/>
  </si>
  <si>
    <t>广东省深圳市福田区梅坳一路268号</t>
  </si>
  <si>
    <t>广东省深圳市福田区梅坳一路268号深燃大厦</t>
  </si>
  <si>
    <t>管道燃气业务的经营,包括以管道输送形式向用户供应液化石油气(LPG)、液化天然气(LNG)、天然气、掺混气、人工煤气及其它气体燃料,并提供相关服务;燃气输配管网的投资、建设和经营;深圳市城市天然气利用工程的开发、建设和经营;液化石油气,天然气,燃气,燃气用具,钢瓶检测;经营性道路危险货物(液化石油气、液化天然气)运输;车船加气;燃气分布式能源及气电一体化、清洁能源综合配套产业;燃气设计咨询;燃气设备研发、制造和销售;承担燃气管道安装工程;电脑软硬件开发、销售、实施和相关售后服务,信息系统集成,技术服务,技术转让,技术咨询和企业管理咨询,计算机软件及设备的销售和代理;自有物业租赁;燃气综合“保险兼业代理(代理险种:责任保险、人身意外险、家庭财产保险)。</t>
  </si>
  <si>
    <t>绿城水务</t>
    <phoneticPr fontId="3" type="noConversion"/>
  </si>
  <si>
    <t>广西绿城水务股份有限公司</t>
  </si>
  <si>
    <t>广西南宁市江南区体育路4号</t>
  </si>
  <si>
    <t>广西南宁市江南区体育路4号</t>
    <phoneticPr fontId="3" type="noConversion"/>
  </si>
  <si>
    <t>自来水的生产和销售、给排水设施的建设及运营;生活污水处理;给排水电气自动化和信息的技术咨询、技术开发、技术转让、技术培训、技术服务;水质检测(仅供监测站使用)、管道听漏、检漏、修漏。(依法须经批准的项目,经相关部门批准后方可开展经营活动)</t>
    <phoneticPr fontId="3" type="noConversion"/>
  </si>
  <si>
    <t>重庆水务</t>
    <phoneticPr fontId="3" type="noConversion"/>
  </si>
  <si>
    <t>重庆水务集团股份有限公司</t>
  </si>
  <si>
    <t>重庆市渝中区龙家湾1号</t>
  </si>
  <si>
    <t>从事城镇给排水项目的投资、经营及建设管理;从事城镇给排水相关市政基础设施项目建设、运营及管理;给排水设备制造、安装及维护;给排水工程设计及技术咨询服务;水环境综合治理。(依法须经批准的项目,经相关部门批准后方可开展经营活动)</t>
  </si>
  <si>
    <t>江南水务</t>
    <phoneticPr fontId="3" type="noConversion"/>
  </si>
  <si>
    <t>江苏江南水务股份有限公司</t>
  </si>
  <si>
    <t>江苏省江阴市扬子江路66号</t>
  </si>
  <si>
    <t>江苏省江阴市滨江扬子江路66号</t>
  </si>
  <si>
    <t>自来水制售;自来水排水及相关水处理业务;供水工程的设计及技术咨询;水质检测;水表计量检测;对公用基础设施行业进行投资。(依法须经批准的项目,经相关部门批准后方可开展经营活动)。</t>
  </si>
  <si>
    <t>贵州燃气</t>
    <phoneticPr fontId="3" type="noConversion"/>
  </si>
  <si>
    <t>贵州燃气集团股份有限公司</t>
  </si>
  <si>
    <t>贵州省贵阳市云岩区中华中路166-1号</t>
  </si>
  <si>
    <t>贵州省贵阳市云岩区新添大道南段298号</t>
  </si>
  <si>
    <t>法律、法规、国务院决定规定禁止的不得经营;法律、法规、国务院决定规定应当许可(审批)的,经审批机关批准后凭许可(审批)文件经营;法律、法规、国务院决定规定无需许可(审批)的,市场主体自主选择经营。城市燃气输送、生产供应、服务;城市燃气工程设计、施工、维修;燃气具销售、服务;天然气开发利用,天然气分布式能源开发、建设、运营、销售、服务;电力和热力的生产、供应及销售服务;保险代理业务。(依法须经批准的项目,经相关部门批准后方可开展经营活动)。</t>
  </si>
  <si>
    <t>重庆燃气集团股份有限公司</t>
    <phoneticPr fontId="3" type="noConversion"/>
  </si>
  <si>
    <t>中国重庆市江北区鸿恩路7号</t>
  </si>
  <si>
    <t>重庆市江北区鸿恩路7号</t>
  </si>
  <si>
    <t>燃气供应、输、储、配、销售及管网的设计、制造、安装、维修、销售、管理及技术咨询(凭相应资质和许可经营),区域供热、供冷、热电联产的供应;燃气高新技术开发,管材防腐加工,燃气具销售。自备货车经国家铁路过轨运输(按许可证核定的事项及期限从事经营),代办货物运输(不含水路和航空货物运输代理),代办货物储存(不含危险化学品);货物进出口。(经营范围涉及许可、审批经营的,须办理相应许可、审批手续后方可经营)。</t>
  </si>
  <si>
    <t>钱江水利</t>
    <phoneticPr fontId="3" type="noConversion"/>
  </si>
  <si>
    <t>钱江水利开发股份有限公司</t>
  </si>
  <si>
    <t>浙江省杭州市三台山路3号</t>
  </si>
  <si>
    <t>水力发电,供水(限分公司生产);市政工程、环境保护工程的设计、施工;水污染处理技术、水处理技术、环境治理技术的开发、服务、咨询;工程项目管理服务;水处理设备的制造、销售、安装及维护服务;建筑材料、五金交电、机电设备、化工产品(不含危险化学品和易制毒品)的生产、销售;检测技术服务(凭许可证经营);实业投资;水利资源开发利用;经济信息咨询(不含证券、期货咨询);旅游服务(不含旅行社)。(依法须经批准的项目,经相关部门批准后方可开展经营活动)。</t>
  </si>
  <si>
    <t>长春燃气</t>
    <phoneticPr fontId="3" type="noConversion"/>
  </si>
  <si>
    <t>长春燃气股份有限公司</t>
    <phoneticPr fontId="3" type="noConversion"/>
  </si>
  <si>
    <t>吉林省长春市朝阳区延安大街421号</t>
  </si>
  <si>
    <t>煤气、焦碳、煤焦油生产销售、天然气销售、电力项目开发、燃气管理、燃器具生产销售;液化气供应、煤焦油深加工、燃气工程安装、粗苯生产、销售(仅供分公司持证经营);燃气直燃机空调销售;不动产租赁服务(不包括金融租赁)(依法须经批准的项目,经相关部门批准后方可开展经营活动)</t>
  </si>
  <si>
    <t>大信会计师事务所（特殊普通合伙）</t>
    <phoneticPr fontId="3" type="noConversion"/>
  </si>
  <si>
    <t>北京首创股份有限公司</t>
  </si>
  <si>
    <t>北京市西城区车公庄大街21号39幢16层</t>
  </si>
  <si>
    <t>北京市西城区车公庄大街21号2号楼</t>
  </si>
  <si>
    <t>公用基础设施的投资及投资管理;高科技产品的技术开发、技术咨询、技术转让、技术服务、技术培训;销售自行开发后的产品;房地产项目开发,销售商品房;物业管理;投资咨询;销售百货、五金交电、副食品、包装食品、饮料、家具、工艺美术品、节能设备、电子产品、建筑材料;住宿,中餐、西餐,零售酒、进口卷烟、国产卷烟、雪茄烟,美容美发(仅限新大都饭店经营);零售烟(仅限新大都商品部经营)。(企业依法自主选择经营项目,开展经营活动;依法须经批准的项目,经相关部门批准后依批准的内容开展经营活动;不得从事本市产业政策禁止和限制类项目的经营活动。)</t>
  </si>
  <si>
    <t>天津创业环保集团股份有限公司</t>
  </si>
  <si>
    <t>天津市和平区贵州路45号</t>
  </si>
  <si>
    <t>天津市南开区卫津南路76号创业环保大厦</t>
  </si>
  <si>
    <t>污水与自来水以及其他水处理设施的投资、建设、设计、管理、经营、技术咨询、配套服务;市政基础设施的设计、建设、管理、施工和经营管理;天津市中环线东南半环城市道路特许经营、技术咨询及配套服务;环保科技及环保产品设备的开发经营;自有房屋出租等。</t>
  </si>
  <si>
    <t>联美控股</t>
    <phoneticPr fontId="3" type="noConversion"/>
  </si>
  <si>
    <t>联美量子股份有限公司</t>
  </si>
  <si>
    <t>辽宁省沈阳市浑南新区新明街8号</t>
  </si>
  <si>
    <t>辽宁省沈阳市浑南新区远航中路1号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</si>
  <si>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phoneticPr fontId="3" type="noConversion"/>
  </si>
  <si>
    <t>大连热电股份有限公司</t>
  </si>
  <si>
    <t>辽宁省大连市沙河口区香周路210号</t>
  </si>
  <si>
    <t>辽宁省大连市中山区昆明街32号</t>
  </si>
  <si>
    <t>集中供热、热电联产、供热工程设计及安装检修、工业品生产资料购销(依法须经批准的项目,经相关部门批准后方可开展经营活动。)</t>
  </si>
  <si>
    <t>山西省国新能源股份有限公司</t>
  </si>
  <si>
    <t>山西省太原市高新技术产业开发区中心街6号</t>
  </si>
  <si>
    <t>新能源企业的经营管理及相关咨询服务;天然气开发利用与咨询服务;燃气经营:管道天然气、压缩天然气、液化天然气的储运、配送、销售;管道输送服务;储气设施租赁服务;集中供热项目的开发、建设、经营、管理、供热系统技术咨询及维修;天然气灶具、仪器仪表设备的生产、加工、销售。</t>
  </si>
  <si>
    <t>大华会计师事务所（特殊普通合伙）</t>
    <phoneticPr fontId="3" type="noConversion"/>
  </si>
  <si>
    <t>江西洪城水业股份有限公司</t>
  </si>
  <si>
    <t>江西省南昌市西湖区灌婴路98号</t>
  </si>
  <si>
    <t>江西省南昌市红谷滩新区绿茵路1289号</t>
  </si>
  <si>
    <t>自来水、纯净水、水质净化剂、水表、给排水设备、节水设备、仪器仪表、环保设备的生产、销售,给排水设施的安装、修理;给排水工程设计、安装、技术咨询及培训,软件应用服务,水质检测、水表计量检测、电子计量器具的研制及销售、城市污水处理;信息技术(以上项目国家有专项规定的除外)。</t>
  </si>
  <si>
    <t>上海大众公用事业(集团)股份有限公司</t>
  </si>
  <si>
    <t>上海浦东商城路518号</t>
  </si>
  <si>
    <t>上海市徐汇区中山西路1515号大众大厦8楼,香港九龙柯士甸道西1号环球贸易广场82楼8204B室</t>
  </si>
  <si>
    <t>城市燃气管网、清洁能源、供水厂、污水处理厂、再生水厂的建设、经营及相关实业投资,国内商业(除专项审批规定),资产重组,收购兼并及相关业务咨询,附设分支机构(涉及许可经营的凭许可证经营)。</t>
  </si>
  <si>
    <t>黑龙江国中水务股份有限公司</t>
  </si>
  <si>
    <t>黑龙江省哈尔滨市哈尔滨经济技术开发区哈平路集中区松花路9号中国云谷软件园A1栋205-207室</t>
  </si>
  <si>
    <t>上海市闵行区联航路1188号1幢西楼2层</t>
  </si>
  <si>
    <t>一般经营项目:建设、经营城市市政供排水项目及工程、生态环境治理工程,相关供排水技术和设备的开发、生产与销售,并提供相关的供排水技术咨询服务(不含国家禁止和限制类项目)。</t>
  </si>
  <si>
    <t>百川能源股份有限公司</t>
  </si>
  <si>
    <t>湖北省武汉市汉阳区阳新路特1号</t>
  </si>
  <si>
    <t>北京市朝阳区百子湾路33号万利中心B座2层</t>
  </si>
  <si>
    <t>天然气用具的销售、安装及维修、维护;管道燃气(天然气)、瓶装燃气(液化石油气)、燃气汽车加气站(天然气)经营(以上范围仅限持证的分支机构经营)。(依法须经批准的项目,经相关部门批准后方可开展经营活动)</t>
  </si>
  <si>
    <t>武汉三镇实业控股股份有限公司</t>
  </si>
  <si>
    <t>湖北省武汉经济技术开发区联发大厦</t>
  </si>
  <si>
    <t>湖北省武汉市武昌区中北路263号武汉控股大厦</t>
  </si>
  <si>
    <t>城市给排水、污水综合治理、道路、桥梁、供气、供电、通讯等基础设施的投资、建设和经营管理。</t>
  </si>
  <si>
    <t>长春中天能源股份有限公司</t>
  </si>
  <si>
    <t>吉林省长春市朝阳区工农大路1035号海航荣御大厦1507室</t>
  </si>
  <si>
    <t>北京市东城区广渠门内大街45号雍贵中心D座9层</t>
  </si>
  <si>
    <t>绿色能源领域内的技术开发、技术咨询、技术服务、技术转让;自有资金对外投资及投资咨询(非金融类投资);商品进出口业务;燃料油(仅限重油、渣油)进出口、批发。(法律、法规和国务院决定禁止的项目不得经营,依法须经批准的项目,经相关部门批准后方可开展经营活动)。</t>
  </si>
  <si>
    <t>立信中联会计师事务所（特殊普通合伙）</t>
    <phoneticPr fontId="3" type="noConversion"/>
  </si>
  <si>
    <t>中原环保股份有限公司</t>
  </si>
  <si>
    <t>河南省郑州市中原区中原中路167号1号楼16层</t>
  </si>
  <si>
    <t>河南省郑州市郑东新区才高街6号东方鼎盛中心A座10层</t>
  </si>
  <si>
    <t>环境及公用事业项目的投资、建设、运营及管理;城市给排水、污水综合处理、中水利用、污泥处理;热力生产和供应;垃圾发电、风力发电和光伏发电;水污染治理、大气环境治理、土壤治理、固体废弃物治理、资源综合利用、生态工程和生态修复等领域的技术研究与科技开发、设备制造与销售、工程设计与总承包建设、项目管理、全过程工程咨询、技术服务等;市政基础设施建设;生态工程和生态修复,苗木种植、园林设计、园林绿化工程和园林维护;国内贸易(国家有专项专营规定的除外);承办本企业中外合资经营,合作生产。(以上范围法律、法规规定应经审批方可经营的除外)</t>
  </si>
  <si>
    <t>成都市兴蓉环境股份有限公司</t>
  </si>
  <si>
    <t>四川省成都市青羊区苏坡乡万家湾村</t>
  </si>
  <si>
    <t>四川省成都市武侯区锦城大道1000号4-5层</t>
  </si>
  <si>
    <t>自来水、污水处理、污泥处理、环保项目的投资、设计、建设、运营管理、技术开发、技术咨询、技术服务;水务、环保相关设备及物资的销售和维修;高新技术项目的开发;对外投资及资本运营,投资管理及咨询;货物进出口、技术进出口。</t>
  </si>
  <si>
    <t>南京公用发展股份有限公司</t>
  </si>
  <si>
    <t>江苏省南京市建邺区白龙江东街8号(新城科技园科技创新综合体A4号楼)</t>
  </si>
  <si>
    <t>江苏省南京市建邺区白龙江东街8号新城科技园科技创新综合体A4号楼18楼</t>
  </si>
  <si>
    <t>许可经营项目:出租汽车服务;公共交通客运;机动车辆保险、意外伤害保险兼业代理;(汽车维修;机动车驾驶员培训;卷烟、雪茄、烟丝零售;预包装食品零售)。括号内项目仅限取得许可证的分支机构经营。一般经营项目:汽车修理培训;客车租赁服务;二手车经纪服务;机油、轮胎零售;物业管理;经济信息咨询服务;商务代理服务;汽车票务代理;汽车配件、日用百货、日用杂品、文教用品、电子产品及配件、工艺美术品、金属材料、五金交电、建筑材料、化工产品、服装销售;鞋帽的生产、销售;室内装璜;提供劳务;(上海大众品牌汽车销售及配套服务;自有房产租赁;停车场服务;停车场管理服务;设计、制作、代理报刊、印刷品、三维动画广告;代理发布车身、户外、馈赠品广告;食品添加剂销售;货运代理服务)。括号内经营范围仅限分支机构使用。</t>
  </si>
  <si>
    <t>四川大通燃气开发股份有限公司</t>
  </si>
  <si>
    <t>四川省成都市建设路55号</t>
  </si>
  <si>
    <t>城市管道燃气的开发及投资,燃气购销,货物进出口业务,燃气器材的购销和维修,天然气利用工程建设与经营和相关专业技术服务;仓储服务、实业投资;高新科技技术及产品的开发;房地产项目的投资及开发。(以上项目涉及许可证的凭取得相关许可证后方可经营,国家法律、法规限制和禁止的不得经营。)</t>
  </si>
  <si>
    <t>中山公用</t>
    <phoneticPr fontId="3" type="noConversion"/>
  </si>
  <si>
    <t>中山公用事业集团股份有限公司</t>
  </si>
  <si>
    <t>广东省中山市兴中道十八号财兴大厦北座</t>
  </si>
  <si>
    <t>公用事业的投资及管理,市场的经营及管理,投资及投资策划、咨询和管理等业务。</t>
  </si>
  <si>
    <t>广东正中珠江会计师事务所（特殊普通合伙）</t>
    <phoneticPr fontId="3" type="noConversion"/>
  </si>
  <si>
    <t>金鸿控股集团股份有限公司</t>
  </si>
  <si>
    <t>吉林省吉林市高新区恒山西路108号</t>
  </si>
  <si>
    <t>北京市朝阳区安华西里二区18号楼二层</t>
  </si>
  <si>
    <t>能源开发利用;以清洁能源为主的开发、投资建设、经营和管理;清洁能源产业配套服务及现代综合服务业;资产经营管理、投资咨询、技术开发与咨询服务、国内批发与零售贸易;高新技术推广服务和高科技产品产业化投资合作业务;计算机软件及硬件生产、销售;日用百货、化工产品(不含化学危险品及易制毒化学品);电化学环保产品、网络及软件开发、生产、销售和服务;自营和代理各类商品和技术的进出口,但国家限定公司经营或禁止进出口的商品和技术除外;企业自有资金对外投资;公司自有房产、设备对外租赁。</t>
  </si>
  <si>
    <t>沈阳惠天热电股份有限公司</t>
  </si>
  <si>
    <t>辽宁省沈阳市沈河区热闹路47号</t>
  </si>
  <si>
    <t>供暖;设备安装;工业管道、土建工程施工;非标准结构件制造、安装;硫酸铵(销售给指定单位);水暖材料零售;动产租赁。</t>
  </si>
  <si>
    <t>山东胜利股份有限公司</t>
  </si>
  <si>
    <t>山东省济南市高新区港兴三路北段济南药谷1号楼B座32层</t>
  </si>
  <si>
    <t>山东省济南市高新区港兴三路北段济南药谷1号楼B座31-33F</t>
  </si>
  <si>
    <t>燃气经营(天然气CNG汽车加气,有效期限以许可证为准)。股权资产管理;技术咨询、开发、转让;塑胶产品的研制、生产、销售、安装;自营进出口业务及化工产品(不含危险化学品)的销售;房地产开发、土石方工程施工;市政公用工程施工;工程设计;膜式燃气表及应用软件、嵌入式控制器的开发与生产、销售、安装,燃气用具、燃气设备及燃气管道配件的生产、销售、安装;可燃气体检测设备及应用软件、嵌入式控制器的开发与生产、销售、安装。(依法须经批准的项目,经相关部门批准后方可开展经营活动)。</t>
  </si>
  <si>
    <t>渤海水业股份有限公司</t>
  </si>
  <si>
    <t>北京市顺义区中关村科技园顺义园临空二路1号</t>
  </si>
  <si>
    <t>北京市通州区潞苑东路40号院珠江拉维小镇31号楼</t>
  </si>
  <si>
    <t>工程设计;施工总承包、专业承包、劳务分包;城乡公用基础设施、水土环境治理及环保项目、供水、污水治理及再生水利用的投资;投资咨询;投资管理;技术开发;技术咨询;技术服务;技术推广;企业管理。(领取本执照后,应到市规划委、市住建委取得行政许可;企业依法自主选择经营项目,开展经营活动;依法须经批准的项目,经相关部门批准后依批准的内容开展经营活动;不得从事本市产业政策禁止和限制类项目的经营活动。)</t>
  </si>
  <si>
    <t>新疆浩源</t>
    <phoneticPr fontId="3" type="noConversion"/>
  </si>
  <si>
    <t>新疆浩源天然气股份有限公司</t>
  </si>
  <si>
    <t>新疆维吾尔自治区阿克苏市英阿瓦提路2号</t>
  </si>
  <si>
    <t>许可经营项目:天然气销售、运输。一般经营项目:管道工程专业承包叁级;代收服务费;燃气设备材料销售及中介、天然气业务中介咨询及技术服务。</t>
  </si>
  <si>
    <t>中勤万信会计师事务所（特殊普通合伙）</t>
    <phoneticPr fontId="3" type="noConversion"/>
  </si>
  <si>
    <t>佛山市燃气集团股份有限公司</t>
  </si>
  <si>
    <t>广东省佛山市禅城区季华五路25号</t>
  </si>
  <si>
    <t>广东省佛山市禅城区季华五路25号,广东省佛山市禅城区南海大道中18号</t>
  </si>
  <si>
    <t>管道燃气的设计、施工、储存、经营、输配、销售,燃气相关产品的销售、维修和服务,燃气类零配件销售,自有土地、房屋及设备的租赁,商务咨询服务。(依法须经批准的项目,经相关部门批准后方可开展经营活动。)</t>
  </si>
  <si>
    <t>陕西省天然气股份有限公司</t>
  </si>
  <si>
    <t>陕西省西安市经济技术开发区A1区开元路2号</t>
  </si>
  <si>
    <t>天然气输送、天然气相关产品开发、天然气综合利用、天然气发电(上述经营范围中国家法律、法规有专项规定的除外)。</t>
  </si>
  <si>
    <t>华通热力</t>
    <phoneticPr fontId="3" type="noConversion"/>
  </si>
  <si>
    <t>北京华远意通热力科技股份有限公司</t>
  </si>
  <si>
    <t>北京市丰台区南四环西路186号三区4号楼5层01室</t>
  </si>
  <si>
    <t>技术开发、技术转让、技术咨询、技术服务;热力供应;施工总承包;维修办公设备;销售锅炉、机械设备、五金交电、空调制冷设备。(企业依法自主选择经营项目,开展经营活动;依法须经批准的项目,经相关部门批准后依法批准的内容开展经营活动;不得从事本市产业政策禁止和限制类项目的经营活动。)</t>
  </si>
  <si>
    <t>四川升达林业产业股份有限公司</t>
  </si>
  <si>
    <t>四川省成都市锦江区东华正街42号</t>
  </si>
  <si>
    <t>四川省成都市锦江区东华正街42号,四川省成都市武侯区锦尚西一路127号新中泰国际大厦3306</t>
  </si>
  <si>
    <t>林木种植;木竹材经营加工;生产、加工、批发、销售胶合板、刨花板、定向刨花板、中密度纤维板、装饰单板贴面人造板、浸渍胶膜纸饰面人造板、细木工板、实木复合地板、浸渍纸层压木质地板、竹地板、实木地板;进出口业(以上项目不含前置许可项目,后置许可项目凭许可证或审批文件经营)。</t>
  </si>
  <si>
    <t>鹏鹞环保股份有限公司</t>
  </si>
  <si>
    <t>江苏省宜兴市高塍镇工业集中区(胥井村)</t>
  </si>
  <si>
    <t>从事环保工程、水处理工程、市政公用工程专业承包业务;从事机电设备安装专业承包业务;从事生活污水、工业污水治理业务;环保设备的研发、设计、集成、制造、销售、贸易代理;环保、水处理、市政公用领域的投资、建设、运营;环境微生物技术、污泥处置技术、再生资源技术、非危险废弃物资源化处置技术的研发、转让、咨询、服务;自营和代理各类商品及技术的进出口业务(国家限定企业经营或禁止进出口的商品和技术除外)。(依法须经批准的项目,经相关部门批准后方可开展经营活动)</t>
  </si>
  <si>
    <t>安徽国祯环保节能科技股份有限公司</t>
  </si>
  <si>
    <t>安徽省合肥市高新技术产业开发区科学大道91号</t>
  </si>
  <si>
    <t>安徽省合肥市高新区创新大道2688号中新网安大厦</t>
  </si>
  <si>
    <t>环保、节能设施研究、开发;环保节能设备、膜材料及自动化控制系统的开发、生产、销售、咨询服务;环保治理(水环境污染治理、土壤修复、生态工程及生态修复);环保设施(黑臭水体治理、海绵城市、废气处理及人工湿地)的设计、咨询、技术服务、投资、建设、运营;市政项目投资、建设、运营;市政供、排水管道检测、疏通养护及技术咨询服务;境内外市政、环境工程的勘测、咨询、环境影响评价、设计和监理项目以及上述境外工程所需的设备、材料出口(国家限定公司经营和国家禁止进口的商品和技术除外)(依法须经批准的项目,经相关部门批准后方可开展经营活动)。</t>
  </si>
  <si>
    <t>-</t>
    <phoneticPr fontId="1" type="noConversion"/>
  </si>
  <si>
    <t>注册地址</t>
    <phoneticPr fontId="3" type="noConversion"/>
  </si>
  <si>
    <t>经营范围</t>
    <phoneticPr fontId="3" type="noConversion"/>
  </si>
  <si>
    <t>市场占有率</t>
    <phoneticPr fontId="3" type="noConversion"/>
  </si>
  <si>
    <t>协鑫能科</t>
    <phoneticPr fontId="3" type="noConversion"/>
  </si>
  <si>
    <t>许可经营项目为:互联网络信息服务(除新闻、出版、教育、医疗保健、药品、医疗器械以外的内容;含利用自有网站发布网络广告);第二类增值电信业务中的呼叫中心业务;一般经营项目为:计算机系统服务,销售电子计算机软硬件及辅助设备;计算机维修;基础软件服务;应用软件服务;数据处理;技术开发、技术推广、技术转让、技术咨询、技术服务、技术培训;经济贸易咨询;企业管理咨询;企业征信服务;建筑工程项目管理;房地产咨询;出租办公用房;批发、零售机械设备、五金交电、建筑材料、电子产品、文化用品(不含行政许可的项目)、计算机硬件及外围设备、体育用品、纺织品、服装、日用品、工艺礼品、家用电器、图书、报刊、文具用品、仪器仪表、装饰材料、通讯设备;设计、制作、代理、发布广告;技术进出口、货物进出口、代理进出口。</t>
    <phoneticPr fontId="1" type="noConversion"/>
  </si>
  <si>
    <t>sz002594</t>
  </si>
  <si>
    <t>比亚迪</t>
  </si>
  <si>
    <t>http://vip.stock.finance.sina.com.cn/corp/go.php/vCI_CorpInfo/stockid/002594.phtml</t>
  </si>
  <si>
    <t>http://vip.stock.finance.sina.com.cn/corp/view/vCB_AllBulletinDetail.php?stockid=002594&amp;id=5122094</t>
  </si>
  <si>
    <t>比亚迪股份有限公司</t>
  </si>
  <si>
    <t>BYD Company Limited</t>
  </si>
  <si>
    <t xml:space="preserve">http://www.byd.com.cn </t>
  </si>
  <si>
    <t>广东省深圳市坪山新区比亚迪路3009号,香港新界沙田乡事会路138号新城市中央广场2期17楼1712室</t>
  </si>
  <si>
    <t>锂离子电池以及其他电池、充电器、电子产品、仪器仪表、柔性线路板、五金制品、液晶显示器、手机零配件、模具、塑胶制品及其相关附件的生产、销售;3D眼镜、GPS导航产品的研发、生产及销售;货物及技术进出口(不含分销、国家专营专控商品);作为比亚迪汽车有限公司比亚迪品牌乘用车、电动车的总经销商,从事上述品牌的乘用车、电动车及其零部件的营销、批发和出口,提供售后服务;电池管理系统、换流柜、逆变柜/器、汇流箱、开关柜、储能机组的销售;汽车电子装置研发、销售;新能源汽车关键零部件研发以及上述零部件的关键零件、部件的研发、销售;轨道交通运输设备(含轨道交通车辆、工程机械、各类机电设备、电子设备及零部件、电子电气件、轨道交通信号系统、通信及综合监控系统与设备)的研发、设计、销售、租赁与售后服务(不涉及国营贸易管理商品,涉及配额、许可证管理及其他专项管理的商品,按国家有关规定办理申请);轨道梁柱的研发、设计、销售;自有物业租赁(物业位于大鹏新区葵涌街道延安路一号比亚迪工业园内及龙岗区龙岗街道宝龙工业城宝荷路3001号比亚迪工业园内);广告设计、制作、代理及发布;信息与技术咨询、技术服务。</t>
  </si>
  <si>
    <t>sz300750</t>
  </si>
  <si>
    <t>宁德时代</t>
    <phoneticPr fontId="3" type="noConversion"/>
  </si>
  <si>
    <t>http://vip.stock.finance.sina.com.cn/corp/go.php/vCI_CorpInfo/stockid/300750.phtml</t>
  </si>
  <si>
    <t>http://vip.stock.finance.sina.com.cn/corp/view/vCB_AllBulletinDetail.php?stockid=300750&amp;id=5265668</t>
  </si>
  <si>
    <t>宁德时代新能源科技股份有限公司</t>
  </si>
  <si>
    <t>Contemporary Amperex Technology Co.,limited</t>
  </si>
  <si>
    <t xml:space="preserve">http://www.catlbattery.com </t>
  </si>
  <si>
    <t>福建省宁德市蕉城区漳湾镇新港路2号</t>
  </si>
  <si>
    <t>锂离子电池、锂聚合物电池、燃料电池、动力电池、超大容量储能电池、超级电容器、电池管理系统及可充电电池包、风光电储能系统、相关设备仪器的开发、生产和销售及售后服务;对新能源行业的投资;锂电池及相关产品的技术服务、测试服务以及咨询服务。(依法须经批准的项目,经相关部门批准后方可开展经营活动)。</t>
  </si>
  <si>
    <t>sh600847</t>
  </si>
  <si>
    <t>万里新能源</t>
    <phoneticPr fontId="3" type="noConversion"/>
  </si>
  <si>
    <t>http://vip.stock.finance.sina.com.cn/corp/go.php/vCI_CorpInfo/stockid/600847.phtml</t>
  </si>
  <si>
    <t>http://vip.stock.finance.sina.com.cn/corp/view/vCB_AllBulletinDetail.php?stockid=600847&amp;id=5200529</t>
  </si>
  <si>
    <t>重庆万里新能源股份有限公司</t>
  </si>
  <si>
    <t>Chongqing Wanli New Energy Co.,Ltd.</t>
  </si>
  <si>
    <t xml:space="preserve">http://www.cqwanli.com </t>
  </si>
  <si>
    <t>重庆市江津区双福街道创业路26号综合楼幢1-1</t>
  </si>
  <si>
    <t>设计、制造、销售各类铅酸蓄电池及零部件、普通机电产品及零部件、普通机械产品及零部件;试生产电动自行车、电动旅游观光车、电动运输车、电动三轮车及零部件(仅供向有关部门办理许可审批、未经许可和变更登记,不得从事经营活动);销售五金、交电、金属材料(不含稀贵金属)、橡胶制品、塑料制品、化工原料及产品(不含化学危险品)、百货、建筑装饰材料(不含化学危险品)、日用杂品(不烟花爆竹);金属结构件、蓄电池回收、货物进出口(法律法规禁止的不得经营,法律法规限制的取得许可后方可从事经营)。</t>
  </si>
  <si>
    <t>sh600482</t>
  </si>
  <si>
    <t>中国动力</t>
  </si>
  <si>
    <t>http://vip.stock.finance.sina.com.cn/corp/go.php/vCI_CorpInfo/stockid/600482.phtml</t>
  </si>
  <si>
    <t>中国船舶重工集团动力股份有限公司</t>
  </si>
  <si>
    <t>China Shipbuilding Industry Group Power Co.,ltd.</t>
  </si>
  <si>
    <t xml:space="preserve">http://www.china-csicpower.com.cn </t>
  </si>
  <si>
    <t>北京市海淀区首体南路9号主语国际中心1号楼</t>
  </si>
  <si>
    <t>燃气动力、蒸汽动力、化学动力、全电动力、民用核动力、柴油机动力及热气机动力等领域的研发、设计、生产、销售、修理及技术服务;海洋工程专用设备、船用配套设备研发、设计、生产、销售、修理及技术服务;电池研发、设计、生产、销售、售后服务及回收;上述范围内的技术开发、技术咨询、技术服务、技术转让;从事货物与技术的进出口业务;下属企业的资产管理和投资管理;实业投资和项目投资。(依法须经批准的项目,经相关部门批准后方可开展经营活动)</t>
  </si>
  <si>
    <t>sz300207</t>
  </si>
  <si>
    <t>欣旺达</t>
    <phoneticPr fontId="3" type="noConversion"/>
  </si>
  <si>
    <t>http://vip.stock.finance.sina.com.cn/corp/go.php/vCI_CorpInfo/stockid/300207.phtml</t>
  </si>
  <si>
    <t>http://vip.stock.finance.sina.com.cn/corp/view/vCB_AllBulletinDetail.php?stockid=300207&amp;id=5362337</t>
  </si>
  <si>
    <t>欣旺达电子股份有限公司</t>
  </si>
  <si>
    <t>Sunwoda Electronic Co.,Ltd.</t>
  </si>
  <si>
    <t xml:space="preserve">http://www.sunwoda.com </t>
  </si>
  <si>
    <t>广东省深圳市宝安区石岩街道石龙社区颐和路2号综合楼</t>
  </si>
  <si>
    <t>电池、充电器、精密模具、精密注塑、仪器仪表、工业设备、自动化设备及产线的研发、制造、销售;电子产品的研发、制造、销售;动力电池系统、储能电池及储能系统的研发、制造、销售;软件开发及销售;锂离子电池、蓄电池、蓄电池组的实验室检测、技术咨询服务;医疗器械;医疗安全系列产品;工业防护用品;劳动防护用品等研发、生产、销售;移动基站、通信设备、电子触控笔、家电类、音箱类、灯具类、转换器类、电器开关的研发、生产和销售;玩具生产及销售;锂离子电池材料、高性能膜材料、电解液材料的研发、生产、销售;兴办实业(具体项目另行申报),国内商业、物资供销业,货物及技术进出口;物业租赁;普通货运;(以上项目均不含法律、行政法规、国务院决定规定需前置审批及禁止项目)。</t>
  </si>
  <si>
    <t>sz000049</t>
  </si>
  <si>
    <t>德赛电池</t>
    <phoneticPr fontId="3" type="noConversion"/>
  </si>
  <si>
    <t>http://vip.stock.finance.sina.com.cn/corp/go.php/vCI_CorpInfo/stockid/000049.phtml</t>
  </si>
  <si>
    <t>http://vip.stock.finance.sina.com.cn/corp/view/vCB_AllBulletinDetail.php?stockid=000049&amp;id=5319158</t>
  </si>
  <si>
    <t>Shenzhen Desay Battery Technology Co.,Ltd.</t>
  </si>
  <si>
    <t xml:space="preserve">http://www.desaybattery.com </t>
  </si>
  <si>
    <t>sh600869</t>
  </si>
  <si>
    <t>智慧能源</t>
    <phoneticPr fontId="3" type="noConversion"/>
  </si>
  <si>
    <t>http://vip.stock.finance.sina.com.cn/corp/go.php/vCI_CorpInfo/stockid/600869.phtml</t>
  </si>
  <si>
    <t>http://vip.stock.finance.sina.com.cn/corp/view/vCB_AllBulletinDetail.php?stockid=600869&amp;id=5285491</t>
  </si>
  <si>
    <t>远东智慧能源股份有限公司</t>
  </si>
  <si>
    <t>Far East Smarter Energy Co.,Ltd.</t>
  </si>
  <si>
    <t xml:space="preserve">http://www.600869.com </t>
  </si>
  <si>
    <t>江苏宜兴远东大道6号</t>
  </si>
  <si>
    <t>智慧能源和智慧城市技术、产品与服务及其互联网、物联网应用的研发、制造与销售;智慧能源和智慧城市项目规划设计、投资建设及能效管理与服务;从事工业用材料、电工器材、电工设备、电线电缆、电线电缆设备及附件、输配变电设备、金具、树脂复合材料、合成纤维、铜箔、工程设备及材料、计算机、计算机软件及辅助设备、机械设备、电子产品、电力监控通讯装置与自动化系统软硬件产品、锂离子动力电池(组)、锂离子储能电池(组)、新型电池、电芯、电池材料、电动车辆、电动自行车、环卫专用设备的制造与销售;驱动控制技术研发及其产品的制造与销售;金属材料、塑料粒子、建筑材料、智能装备的销售;智慧能源和智慧城市工程总承包及进出口贸易;仓储物流(不含运输、不含危险品)及上述业务咨询服务;商务及经济信息咨询服务;公共关系策划及咨询服务;财务咨询服务(不得从事代理记账);人才咨询服务(不得从事人才中介、职业中介);企业管理咨询服务(以上咨询均除经纪)。(以上经营范围依法须经批准的项目,经相关部门批准后方可开展经营活动)。</t>
  </si>
  <si>
    <t>sz000559</t>
  </si>
  <si>
    <t>万向钱潮</t>
    <phoneticPr fontId="3" type="noConversion"/>
  </si>
  <si>
    <t>http://vip.stock.finance.sina.com.cn/corp/go.php/vCI_CorpInfo/stockid/000559.phtml</t>
  </si>
  <si>
    <t>万向钱潮股份有限公司</t>
  </si>
  <si>
    <t>Wanxiang Qianchao Co.,Ltd.</t>
  </si>
  <si>
    <t xml:space="preserve">http://www.wxqc.com.cn </t>
  </si>
  <si>
    <t>浙江省杭州市萧山区万向路</t>
  </si>
  <si>
    <t>汽车零部件及相关机电产品的制造、开发和销售,实业投资开发、金属材料、建筑材料的销售,技术咨询服务,经营和代理各类商品及技术的进出口业务。</t>
  </si>
  <si>
    <t>sh601777</t>
  </si>
  <si>
    <t>力帆股份</t>
    <phoneticPr fontId="3" type="noConversion"/>
  </si>
  <si>
    <t>http://vip.stock.finance.sina.com.cn/corp/go.php/vCI_CorpInfo/stockid/601777.phtml</t>
  </si>
  <si>
    <t>http://vip.stock.finance.sina.com.cn/corp/view/vCB_AllBulletinDetail.php?stockid=601777&amp;id=5308544</t>
  </si>
  <si>
    <t>力帆实业(集团)股份有限公司</t>
  </si>
  <si>
    <t>Lifan Industry (Group) Co.,Ltd.</t>
  </si>
  <si>
    <t xml:space="preserve">http://www.lifan.com </t>
  </si>
  <si>
    <t>重庆市北碚区蔡家岗镇凤栖路16号</t>
  </si>
  <si>
    <t>研制、开发、生产、销售:汽车、汽车发动机,摩托车、摩托车发动机、车辆配件、摩托车配件、小型汽油机及配件、电动自行车及配件、汽油机助力车及配件;销售:有色金属(不含贵金属)、金属材料、金属制品、白银饰品、计算机、体育(限汽车、摩托车运动)及运动产品;为本企业研制、生产、销售的产品提供售后服务,经营本企业研制开发的技术和生产的科技产品的出口业务,经营本企业科研和生产所需的技术、原辅材料、机械设备、仪器仪表、零配件的进口业务,经营本企业的进料加工和“三来一补”业务;经济信息咨询服务;批发、零售:润滑油、润滑脂;普通货运。</t>
  </si>
  <si>
    <t>sz002074</t>
  </si>
  <si>
    <t>国轩高科</t>
    <phoneticPr fontId="3" type="noConversion"/>
  </si>
  <si>
    <t>http://vip.stock.finance.sina.com.cn/corp/go.php/vCI_CorpInfo/stockid/002074.phtml</t>
  </si>
  <si>
    <t>http://vip.stock.finance.sina.com.cn/corp/view/vCB_AllBulletinDetail.php?stockid=002074&amp;id=5334494</t>
  </si>
  <si>
    <t>国轩高科股份有限公司</t>
  </si>
  <si>
    <t>Guoxuan High-Tech Co.,Ltd.</t>
  </si>
  <si>
    <t xml:space="preserve">http://www.gotion.com.cn </t>
  </si>
  <si>
    <t>安徽省合肥市新站区岱河路599号</t>
  </si>
  <si>
    <t>锂离子电池及其材料、电池、电机及整车控制系统的研发、制造与销售;锂离子电池应急电源、储能电池、电动工具电池的研发、制造与销售;高、低压开关及成套设备,数字化电器设备,配网智能化设备及元器件,三箱产品的研发、制造、销售、承装;太阳能、风能等可再生能源设备的研发、制造、销售与承装;节能环保电器及设备、船舶电器及设备的研发、制造、销售和安装;变压器、变电站、大型充电设备、车载充电机及车载高压箱的研发、制造、销售;自营和代理各类商品及技术的进出口业务(国家限定企业经营或禁止进出口的商品和技术除外);城市及道路照明工程的设计和施工。(依法须经批准的项目,经相关部门批准后方可开展经营活动)。</t>
  </si>
  <si>
    <t>sz002056</t>
  </si>
  <si>
    <t>横店东磁</t>
    <phoneticPr fontId="3" type="noConversion"/>
  </si>
  <si>
    <t>http://vip.stock.finance.sina.com.cn/corp/go.php/vCI_CorpInfo/stockid/002056.phtml</t>
  </si>
  <si>
    <t>http://vip.stock.finance.sina.com.cn/corp/view/vCB_AllBulletinDetail.php?stockid=002056&amp;id=5933942</t>
  </si>
  <si>
    <t>横店集团东磁股份有限公司</t>
  </si>
  <si>
    <t>Hengdian Group DMEGC Magnetics Co.,Ltd.</t>
  </si>
  <si>
    <t xml:space="preserve">http://www.chinadmegc.com </t>
  </si>
  <si>
    <t>浙江省东阳市横店工业区</t>
  </si>
  <si>
    <t>为接待本公司客人提供餐饮、住宿、舞厅、卡拉OK服务(赁许可证经营)。磁性器材、电池、锂电池、电子产品、晶体硅太阳能电池片、太阳能硅片及组件的研发、设计、生产、销售,净水器、水处理设备、空气净化器、硫酸铵、氮甲基吡咯烷酮的销售;光伏系统工程安装,高科技产品的开发及技术咨询,实业投资,经营进出口业务。</t>
  </si>
  <si>
    <t>sz300014</t>
  </si>
  <si>
    <t>亿纬锂能</t>
  </si>
  <si>
    <t>http://vip.stock.finance.sina.com.cn/corp/go.php/vCI_CorpInfo/stockid/300014.phtml</t>
  </si>
  <si>
    <t>http://vip.stock.finance.sina.com.cn/corp/view/vCB_AllBulletinDetail.php?stockid=300014&amp;id=5313065</t>
  </si>
  <si>
    <t>惠州亿纬锂能股份有限公司</t>
  </si>
  <si>
    <t>EVE Energy Co.,Ltd.</t>
  </si>
  <si>
    <t xml:space="preserve">http://www.evebattery.com </t>
  </si>
  <si>
    <t>广东省惠州市仲恺高新区惠风七路38号</t>
  </si>
  <si>
    <t>研发、生产、销售:锂一次电池、锂二次电池、锂聚合物电池、锂离子电池、镍氢电池、镍镉电池、碱性电池、锌锰电池、动力电池系统和电池管理系统、锂电池储能系统、电池材料,纳米新材料、水表、气表、电表的半成品及其配件制造,技术研发、开发及转让,货物进出口,房屋租赁,加工服务,设备租赁,物业管理,合同能源管理,锂电池相关技术咨询服务。(依法须经批准的项目,经相关部门批准后方可开展经营活动。)</t>
  </si>
  <si>
    <t>sz000733</t>
  </si>
  <si>
    <t>振华科技</t>
  </si>
  <si>
    <t>http://vip.stock.finance.sina.com.cn/corp/go.php/vCI_CorpInfo/stockid/000733.phtml</t>
  </si>
  <si>
    <t>中国振华(集团)科技股份有限公司</t>
  </si>
  <si>
    <t>China Zhenhua (Group) Science &amp; Technology Co.,Ltd.</t>
  </si>
  <si>
    <t xml:space="preserve">http://www.czst.com.cn </t>
  </si>
  <si>
    <t>贵州省贵阳市乌当区新添大道北段268号</t>
  </si>
  <si>
    <t>自产自销电子产品、机械产品；贸易、建筑、经济信息咨询、技术咨询、开发、转让及服务，自产自销电子信息产品、光机电一体化产品、经济技术服务，电力电工产品、断路器、高低压开关柜、电光源产品、特种灯泡、输配电设备。</t>
  </si>
  <si>
    <t>sz002139</t>
  </si>
  <si>
    <t>拓邦股份</t>
  </si>
  <si>
    <t>http://vip.stock.finance.sina.com.cn/corp/go.php/vCI_CorpInfo/stockid/002139.phtml</t>
  </si>
  <si>
    <t>http://vip.stock.finance.sina.com.cn/corp/view/vCB_AllBulletinDetail.php?stockid=002139&amp;id=5164916</t>
  </si>
  <si>
    <t>深圳拓邦股份有限公司</t>
  </si>
  <si>
    <t>Shenzhen Topband Co.,Ltd.</t>
  </si>
  <si>
    <t xml:space="preserve">http://www.topband.com.cn </t>
  </si>
  <si>
    <t>广东省深圳市宝安区石岩镇塘头大道拓邦工业园</t>
  </si>
  <si>
    <t>电子产品、照明电器、各类电子智能控制器、电力自动化系统设备、电机及其智能控制器的研发、销售、生产(由分公司经营);动力电池、电源产品、电脑产品、集成电路、传感器、软件的技术开发与销售;国内贸易(不含专营、专控、专卖商品),经营进出口业务(法律、行政法规、国务院决定禁止的项目除外,限制的项目须取得许可后方可经营)。</t>
  </si>
  <si>
    <t>sz002662</t>
  </si>
  <si>
    <t>京威股份</t>
    <phoneticPr fontId="3" type="noConversion"/>
  </si>
  <si>
    <t>http://vip.stock.finance.sina.com.cn/corp/go.php/vCI_CorpInfo/stockid/002662.phtml</t>
  </si>
  <si>
    <t>http://vip.stock.finance.sina.com.cn/corp/view/vCB_AllBulletinDetail.php?stockid=002662&amp;id=5248482</t>
  </si>
  <si>
    <t>信永中和会计师事务所（特殊普通合伙人）</t>
  </si>
  <si>
    <t>北京威卡威汽车零部件股份有限公司</t>
  </si>
  <si>
    <t>Beijing WKW Automotive Parts Co.,Ltd.</t>
  </si>
  <si>
    <t xml:space="preserve">http://www.beijing-wkw.com </t>
  </si>
  <si>
    <t>北京市大兴区西红门镇兴创国际中心S座17层</t>
  </si>
  <si>
    <t>许可经营项目:生产铝合金零部件及其他汽车零部件。一般经营项目:开发铝合金零部件及其他汽车零部件。维修、销售自产产品;出租办公用房。</t>
  </si>
  <si>
    <t>sz000636</t>
  </si>
  <si>
    <t>风华高科</t>
  </si>
  <si>
    <t>http://vip.stock.finance.sina.com.cn/corp/go.php/vCI_CorpInfo/stockid/000636.phtml</t>
  </si>
  <si>
    <t>广东风华高新科技股份有限公司</t>
  </si>
  <si>
    <t>Guangdong Fenghua Advanced Technology (Holding) Co.,Ltd.</t>
  </si>
  <si>
    <t xml:space="preserve">http://www.fenghua-advanced.com </t>
  </si>
  <si>
    <t>广东省肇庆市风华路18号风华电子工业城</t>
  </si>
  <si>
    <t>研究、开发、生产、销售各类型高科技新型电子元器件、集成电路、电子材料、电子专用设备仪器及计算机网络设备,高新技术转让、咨询服务。经营本企业自产机电产品、成套设备及相关技术的出口和生产、科研所需原辅材料、机械设备、仪器仪表、备品备件、零配件及技术的进口(按粤外经贸字[1999]381号文经营);经营国内贸易(法律、行政法规、国务院决定禁止的,不得经营;法律、行政法规、国务院决定未规定许可的,自主选择经营项目开展经营活动);房地产开发、经营。</t>
  </si>
  <si>
    <t>sz002427</t>
  </si>
  <si>
    <t>*ST尤夫</t>
  </si>
  <si>
    <t>http://vip.stock.finance.sina.com.cn/corp/go.php/vCI_CorpInfo/stockid/002427.phtml</t>
  </si>
  <si>
    <t>http://vip.stock.finance.sina.com.cn/corp/view/vCB_AllBulletinDetail.php?stockid=002427&amp;id=5672433</t>
  </si>
  <si>
    <t>利安达会计师事务所（特殊普通合伙）</t>
  </si>
  <si>
    <t>浙江尤夫高新纤维股份有限公司</t>
  </si>
  <si>
    <t>Zhejiang Unifull Industrial Fibre CO.,Ltd.</t>
  </si>
  <si>
    <t xml:space="preserve">http://www.unifull.com </t>
  </si>
  <si>
    <t>浙江省湖州市和孚镇工业园区</t>
  </si>
  <si>
    <t>差别化FDY聚酯纤维及特种工业用布、聚酯线带、压延膜、天花软膜、塑胶地板膜的生产及销售,精对苯二甲酸、乙二醇的销售(不涉及危险品及易制毒品),能源技术的技术开发、技术咨询、技术服务。(依法须经批准的项目,经相关部门批准后方可开展经营活动)</t>
  </si>
  <si>
    <t>sz002245</t>
  </si>
  <si>
    <t>奥洋顺昌</t>
    <phoneticPr fontId="3" type="noConversion"/>
  </si>
  <si>
    <t>http://vip.stock.finance.sina.com.cn/corp/go.php/vCI_CorpInfo/stockid/002245.phtml</t>
  </si>
  <si>
    <t>http://vip.stock.finance.sina.com.cn/corp/view/vCB_AllBulletinDetail.php?stockid=002245&amp;id=5914832</t>
  </si>
  <si>
    <t>江苏澳洋顺昌股份有限公司</t>
  </si>
  <si>
    <t>Jiangsu Aucksun Co.,Ltd.</t>
  </si>
  <si>
    <t xml:space="preserve">http://www.aucksun.com </t>
  </si>
  <si>
    <t>江苏省张家港市杨舍镇新泾中路10号</t>
  </si>
  <si>
    <t>从事冷轧钢板的涂层生产及涂层板、镀锌板、铝合金板等金属材料的加工;电子元器件专用材料开发、生产;提供原材料供给方案的技术服务;货物仓储服务;供应链管理技术开发、技术转让和与之相关的技术咨询、技术服务等;供应链管理软件开发;销售、仓储、配送自产产品。</t>
  </si>
  <si>
    <t>sz002121</t>
  </si>
  <si>
    <t>科陆电子</t>
  </si>
  <si>
    <t>http://vip.stock.finance.sina.com.cn/corp/go.php/vCI_CorpInfo/stockid/002121.phtml</t>
  </si>
  <si>
    <t>http://vip.stock.finance.sina.com.cn/corp/view/vCB_AllBulletinDetail.php?stockid=002121&amp;id=5433050</t>
  </si>
  <si>
    <t>深圳市科陆电子科技股份有限公司</t>
  </si>
  <si>
    <t>Shenzhen Clou Electronics Co.,Ltd.</t>
  </si>
  <si>
    <t xml:space="preserve">http://www.szclou.com </t>
  </si>
  <si>
    <t>广东省深圳市南山区高新技术产业园北区宝深路科陆大厦</t>
  </si>
  <si>
    <t>电力测量仪器仪表及检查装置、电子式电能表、用电管理系统及设备、配电自动化设备及监测系统、变电站自动化、自动化生产检定系统及设备、自动化工程安装、智能变电站监控设备、继电保护装置、互感器、高压计量表、数字化电能表、手持抄表器、手持终端(PDA)、缴费终端及系统、缴费POS机及系统、封印、电动汽车充/换电站及充/换电设备及系统、电动汽车充/换电设备检定装置、箱式移动电池储能电站、储能单元、高中低压变频器、电能质量监测与控制设备、电力监测装置和自动化系统、无功补偿器(SVG/SVC/STATCOM)、风电变流器、光伏逆变器、离网/并网光伏发电设备、离网/并网光伏电站设计、安装、运营;射频识别系统及设备、直流电源、逆变电源、通信电源、UPS不间断电源、电力操作电源及控制设备、化学储能电池、电能计量箱(屏)、电能表周转箱、环网柜、物流系统集成(自动化仓储、订单拣选、配送)、自动化系统集成及装备的研发、规划、设计、销售、技术咨询及技术服务(生产项目由分支机构经营,另行申办营业执照);物流供应链规划、设计及咨询;自动化制造工艺系统研发及系统集成;软件系统开发、系统集成、销售及服务;软件工程及系统维护;能源服务工程;电力工程施工、机电工程施工、电子与智能化工程施工、承装(修、试)电力设施;电子通讯设备、物联网系统及产品、储能系统、电池管理系统、储能监控系统、储能能量管理系统、直流电源系统、电动汽车BMS系统、电动汽车充电站监控系统、高压计量箱、四表合一系统及设备、通讯模块、电子电气测量设备及相关集成软硬件系统、气体报警器、电动汽车电机控制器、电动汽车充电运营、风电系统及设备、光伏系统及设备、储能设备、高中低压开关及智能化设备、高中低压成套设备、智能控制箱、自动识别产品、光伏储能发电设备、雕刻机、变频成套设备、动力电池化成测试装置、高压计量设备、低压电器、智慧水务平台及水表、气表、热量表、微电网系统与解决方案、新能源充放电整体解决方案的研发、生产(生产项目证照另行申报)及销售;电力安装工程施工;自有房屋租赁;塑胶产品及二次加工、模具的研发、生产及销售;经营进出口业务(具体按深贸进准字第【2001】0656号资格证书经营)、兴办实业(具体项目另行申报)。</t>
  </si>
  <si>
    <t>sz300438</t>
  </si>
  <si>
    <t>鹏辉能源</t>
  </si>
  <si>
    <t>http://vip.stock.finance.sina.com.cn/corp/go.php/vCI_CorpInfo/stockid/300438.phtml</t>
  </si>
  <si>
    <t>http://vip.stock.finance.sina.com.cn/corp/view/vCB_AllBulletinDetail.php?stockid=300438&amp;id=5265747</t>
  </si>
  <si>
    <t>广州鹏辉能源科技股份有限公司</t>
  </si>
  <si>
    <t>Guangzhou Great Power Energy &amp; Technology Co.,Ltd.</t>
  </si>
  <si>
    <t xml:space="preserve">http://www.greatpower.net </t>
  </si>
  <si>
    <t>广东省广州市番禺区沙湾镇市良路(西村段)912号</t>
  </si>
  <si>
    <t>锂离子电池制造;镍氢电池制造;其他电池制造(光伏电池除外);电池销售;为电动汽车提供电池充电服务;汽车充电模块销售;充电桩制造;充电桩销售;充电桩设施安装、管理;太阳能发电站建设;太阳能发电站投资;能源技术研究、技术开发服务;能源管理服务;节能技术开发服务;节能技术转让服务;照明灯具制造;灯用电器附件及其他照明器具制造;电器辅件、配电或控制设备的零件制造;电力电子元器件制造;电力电子技术服务;电子产品批发;电子产品零售;电子元器件批发;电子元器件零售;光电子器件及其他电子器件制造;电子产品设计服务;货物进出口(专营专控商品除外);技术进出口(经营范围涉及法律、行政法规禁止经营的不得经营,涉及许可经营的未获许可前不得经营)。</t>
  </si>
  <si>
    <t>sz300080</t>
  </si>
  <si>
    <t>易成新能</t>
  </si>
  <si>
    <t>http://vip.stock.finance.sina.com.cn/corp/go.php/vCI_CorpInfo/stockid/300080.phtml</t>
  </si>
  <si>
    <t>http://vip.stock.finance.sina.com.cn/corp/view/vCB_AllBulletinDetail.php?stockid=300080&amp;id=5153021</t>
  </si>
  <si>
    <t>河南易成新能源股份有限公司</t>
  </si>
  <si>
    <t>Henan Yicheng New Energy Co.,Ltd.</t>
  </si>
  <si>
    <t xml:space="preserve">http://www.ycne.com.cn </t>
  </si>
  <si>
    <t>河南省开封市精细化工产业园区</t>
  </si>
  <si>
    <t>金刚石切割线的生产和销售;化工产品、石油焦(以上范围危险化学品、易制毒化学品、监控化学品除外)、机电设备、建材、钢材、机械设备配件、橡胶制品的销售及对外贸易;从事货物和技术进出口业务;光伏发电技术的研发;土地、厂房、房屋、机器设备的租赁;太阳能电池、硅片及太阳能电池零部件的研发、生产、加工、销售。(依法须经批准的项目,经相关部门批准后方可开展经营活动)</t>
  </si>
  <si>
    <t>sz002190</t>
  </si>
  <si>
    <t>成飞集成</t>
    <phoneticPr fontId="3" type="noConversion"/>
  </si>
  <si>
    <t>http://vip.stock.finance.sina.com.cn/corp/go.php/vCI_CorpInfo/stockid/002190.phtml</t>
  </si>
  <si>
    <t>http://vip.stock.finance.sina.com.cn/corp/view/vCB_AllBulletinDetail.php?stockid=002190&amp;id=5102756</t>
  </si>
  <si>
    <t>四川成飞集成科技股份有限公司</t>
  </si>
  <si>
    <t>Sichuan Chengfei Integration Technology Corp.Ltd.</t>
  </si>
  <si>
    <t xml:space="preserve">http://www.cac-citc.com </t>
  </si>
  <si>
    <t>四川省成都市青羊区日月大道二段666号附1号,河南省洛阳市高新区滨河北路66号</t>
  </si>
  <si>
    <t>模具的设计、研发、生产;飞机及直升机零件(不含发动机、螺旋浆)制造(另设分支机构或另择经营场地经营);计算机集成技术开发与应用;货物进出口、技术进出口;(以上经营范围依法须经批准的项目,经相关部门批准后方可开展经营活动)。</t>
  </si>
  <si>
    <t>sz002263</t>
  </si>
  <si>
    <t>*ST东南</t>
  </si>
  <si>
    <t>http://vip.stock.finance.sina.com.cn/corp/go.php/vCI_CorpInfo/stockid/002263.phtml</t>
  </si>
  <si>
    <t>http://vip.stock.finance.sina.com.cn/corp/view/vCB_AllBulletinDetail.php?stockid=002263&amp;id=5461904</t>
  </si>
  <si>
    <t>浙江大东南股份有限公司</t>
  </si>
  <si>
    <t>Zhejiang Great Southeast Co.,limited</t>
  </si>
  <si>
    <t xml:space="preserve">http://www.chinaddn.com </t>
  </si>
  <si>
    <t>浙江省诸暨市陶朱街道千禧路5号</t>
  </si>
  <si>
    <t>塑料薄膜、塑料制品、锂电池离子隔离膜的生产、销售,光学薄膜、锂离子电池及其材料等新能源的研究开发销售;经营进出口业务(范围详见外经贸部门批文)。(依法须经批准的项目,经相关部门批准后方可开展经营活动)。</t>
  </si>
  <si>
    <t>sh600152</t>
  </si>
  <si>
    <t>维科技术</t>
    <phoneticPr fontId="3" type="noConversion"/>
  </si>
  <si>
    <t>http://vip.stock.finance.sina.com.cn/corp/go.php/vCI_CorpInfo/stockid/600152.phtml</t>
  </si>
  <si>
    <t>维科技术股份有限公司</t>
  </si>
  <si>
    <t>Veken Technology CO.,LTD.</t>
  </si>
  <si>
    <t xml:space="preserve">http://www.veken-tech.com </t>
  </si>
  <si>
    <t>浙江省宁波市柳汀街225号月湖金贸大厦20楼</t>
  </si>
  <si>
    <t>锂离子电池、电池材料及配件、新能源汽车的电机及整车控制系统、锂聚合物电池、燃料电池、动力电池、储能电池、超级电容器、电池管理系统及可充电电池包、风光电储能系统的研发、制造和销售(制造限分支机构经营);对新能源、新材料行业的投资;锂电池及相关产品的技术服务、测试服务、咨询服务以及售后服务;家纺织品、针织品、装饰布的制造、加工(制造、加工限分支机构经营);自营和代理货物和技术的进出口,但国家限定经营或禁止进出口的货物和技术除外;房屋租赁;经济贸易咨询、技术咨询、投资咨询服务(未经金融等监管部门批准不得从事吸收存款、融资担保、代客理财、向社会公众集(融)资等金融业务);(依法须经批准的项目,经相关部门批准后方可开展经营活动)。</t>
  </si>
  <si>
    <t>sz002684</t>
  </si>
  <si>
    <t>猛狮科技</t>
    <phoneticPr fontId="3" type="noConversion"/>
  </si>
  <si>
    <t>http://vip.stock.finance.sina.com.cn/corp/go.php/vCI_CorpInfo/stockid/002684.phtml</t>
  </si>
  <si>
    <t>http://vip.stock.finance.sina.com.cn/corp/view/vCB_AllBulletinDetail.php?stockid=002684&amp;id=5335247</t>
  </si>
  <si>
    <t>广东猛狮新能源科技股份有限公司</t>
  </si>
  <si>
    <t>Guangdong Dynavolt Renewable Energy Technology Co.,Ltd.</t>
  </si>
  <si>
    <t xml:space="preserve">http://www.dynavolt.net </t>
  </si>
  <si>
    <t>广东省汕头市澄海区324线国道广益路33号猛狮国际广场写字楼15-16楼</t>
  </si>
  <si>
    <t>研发、生产(限由分支机构生产)、销售:蓄电池、锂电池、储能电源设备、光伏设备及元器件、机电设备及零配件、助动自行车、非公路休闲车及零配件;承装、承修、承试供电设施和受电设施;光伏发电站、风力发电项目的开发、建设、维护、运营及技术咨询;信息系统集成服务;货物或技术进出口(国家禁止或涉及行政审批的货物和技术进出口除外)。(依法须经批准的项目,经相关部门批准后方可开展经营活动)。</t>
  </si>
  <si>
    <t>sz300116</t>
  </si>
  <si>
    <t>坚瑞沃能</t>
  </si>
  <si>
    <t>http://vip.stock.finance.sina.com.cn/corp/go.php/vCI_CorpInfo/stockid/300116.phtml</t>
  </si>
  <si>
    <t>陕西坚瑞沃能股份有限公司</t>
  </si>
  <si>
    <t>Shaanxi J&amp;R Optimum Energy Co.,Ltd.</t>
  </si>
  <si>
    <t xml:space="preserve">http://www.xajr.com </t>
  </si>
  <si>
    <t>陕西省西安市高新区科技二路65号6幢10701房</t>
  </si>
  <si>
    <t>气溶胶自动灭火装置、化工产品(易制毒、危险、监控化学品除外)、纳米材料的开发、生产与销售;消防工程系统、楼宇自动化控制系统的设计、安装;消防设备的维修、保养;火灾自动报警及联动控制系统、电气火灾监控系统、消防器材及设备的研发、生产、销售、维护、保养;七氟丙烷气体灭火系统、IG541气体灭火系统、干粉灭火装置的研发、生产与销售;消防技术咨询服务;自营和代理各类商品和技术的进出口业务(国家限定或禁止公司经营的商品和技术除外);本企业的来料加工和“三来一补”业务,采购销售汽车零部件、电动车零部件、车用装饰材料、汽车模具及其相关附件、汽车电子装置(不含国家专营、专控、专卖商品);采购销售动力电池相关原材料、电极电控相关零部件;乘用车辆、物流车辆、工程机械、各类机电设备、电子设备及零部件、电子电气件的采购销售;与上述项目有关的技术咨询、技术服务;自由物业租赁业务。(依法须经批准的项目,经相关部门批准后方可开展经营活动)</t>
  </si>
  <si>
    <t>http://vip.stock.finance.sina.com.cn/corp/view/vCB_AllBulletinDetail.php?stockid=600482&amp;id=5201445</t>
    <phoneticPr fontId="1" type="noConversion"/>
  </si>
  <si>
    <t>立信会计师事务所（特殊普通合伙）</t>
    <phoneticPr fontId="1" type="noConversion"/>
  </si>
  <si>
    <t>http://vip.stock.finance.sina.com.cn/corp/view/vCB_AllBulletinDetail.php?stockid=000559&amp;id=5120306</t>
    <phoneticPr fontId="1" type="noConversion"/>
  </si>
  <si>
    <t>http://vip.stock.finance.sina.com.cn/corp/view/vCB_AllBulletinDetail.php?stockid=000733&amp;id=5202347</t>
    <phoneticPr fontId="1" type="noConversion"/>
  </si>
  <si>
    <t>http://vip.stock.finance.sina.com.cn/corp/view/vCB_AllBulletinDetail.php?stockid=000636&amp;id=5113765</t>
    <phoneticPr fontId="1" type="noConversion"/>
  </si>
  <si>
    <t>http://vip.stock.finance.sina.com.cn/corp/view/vCB_AllBulletinDetail.php?stockid=600152&amp;id=5234896</t>
    <phoneticPr fontId="1" type="noConversion"/>
  </si>
  <si>
    <t>http://vip.stock.finance.sina.com.cn/corp/view/vCB_AllBulletinDetail.php?stockid=300116&amp;id=5334130</t>
    <phoneticPr fontId="1" type="noConversion"/>
  </si>
  <si>
    <t>利安达会计师事务所(特殊普通合伙）</t>
  </si>
  <si>
    <t>立信中联会计师事务所（特殊普通合伙）</t>
    <phoneticPr fontId="1" type="noConversion"/>
  </si>
  <si>
    <t>英文名称</t>
    <phoneticPr fontId="3" type="noConversion"/>
  </si>
  <si>
    <t>公司网站</t>
    <phoneticPr fontId="3" type="noConversion"/>
  </si>
  <si>
    <t>主营业务</t>
    <phoneticPr fontId="3" type="noConversion"/>
  </si>
  <si>
    <t>年报审计事务所</t>
    <phoneticPr fontId="3" type="noConversion"/>
  </si>
  <si>
    <t>相关链接</t>
    <phoneticPr fontId="3" type="noConversion"/>
  </si>
  <si>
    <t>年报链接</t>
    <phoneticPr fontId="3" type="noConversion"/>
  </si>
  <si>
    <t>四大</t>
    <phoneticPr fontId="1" type="noConversion"/>
  </si>
  <si>
    <t>非四大</t>
    <phoneticPr fontId="1" type="noConversion"/>
  </si>
  <si>
    <t>共计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</si>
</sst>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Red]\(#,##0\)"/>
    <numFmt numFmtId="177" formatCode="0.00_);[Red]\(0.00\)"/>
    <numFmt numFmtId="178" formatCode="0_);[Red]\(0\)"/>
  </numFmts>
  <fonts count="21">
    <font>
      <sz val="11"/>
      <color theme="1"/>
      <name val="等线"/>
      <family val="2"/>
      <charset val="134"/>
      <scheme val="minor"/>
    </font>
    <font>
      <sz val="9"/>
      <name val="等线"/>
      <family val="2"/>
      <charset val="134"/>
      <scheme val="minor"/>
    </font>
    <font>
      <b/>
      <sz val="10"/>
      <color theme="0"/>
      <name val="等线"/>
      <charset val="134"/>
      <scheme val="minor"/>
    </font>
    <font>
      <sz val="9"/>
      <name val="宋体"/>
      <family val="3"/>
      <charset val="134"/>
    </font>
    <font>
      <sz val="10"/>
      <name val="等线"/>
      <charset val="134"/>
      <scheme val="minor"/>
    </font>
    <font>
      <sz val="10"/>
      <color rgb="FFFF0000"/>
      <name val="等线"/>
      <charset val="134"/>
      <scheme val="minor"/>
    </font>
    <font>
      <u/>
      <sz val="10"/>
      <color theme="10"/>
      <name val="Arial"/>
      <family val="2"/>
    </font>
    <font>
      <b/>
      <sz val="10"/>
      <name val="等线"/>
      <charset val="134"/>
      <scheme val="minor"/>
    </font>
    <font>
      <sz val="10"/>
      <name val="Arial"/>
      <family val="2"/>
    </font>
    <font>
      <sz val="11"/>
      <name val="宋体"/>
      <family val="3"/>
      <charset val="134"/>
    </font>
    <font>
      <sz val="11"/>
      <color rgb="FFFF0000"/>
      <name val="宋体"/>
      <family val="3"/>
      <charset val="134"/>
    </font>
    <font>
      <b/>
      <sz val="11"/>
      <color theme="0"/>
      <name val="宋体"/>
      <family val="3"/>
      <charset val="134"/>
    </font>
    <font>
      <sz val="11"/>
      <name val="微软雅黑"/>
      <family val="2"/>
      <charset val="134"/>
    </font>
    <font>
      <b/>
      <sz val="11"/>
      <name val="宋体"/>
      <family val="3"/>
      <charset val="134"/>
    </font>
    <font>
      <sz val="10"/>
      <color theme="1"/>
      <name val="Arial"/>
      <family val="2"/>
      <charset val="134"/>
    </font>
    <font>
      <b/>
      <sz val="11"/>
      <color rgb="FFFF0000"/>
      <name val="宋体"/>
      <family val="3"/>
      <charset val="134"/>
    </font>
    <font>
      <b/>
      <sz val="11"/>
      <color rgb="FFFF0000"/>
      <name val="等线"/>
      <charset val="134"/>
      <scheme val="minor"/>
    </font>
    <font>
      <b/>
      <sz val="12"/>
      <color rgb="FFFF0000"/>
      <name val="宋体"/>
      <family val="3"/>
      <charset val="134"/>
    </font>
    <font>
      <b/>
      <sz val="9"/>
      <color indexed="81"/>
      <name val="宋体"/>
      <family val="3"/>
      <charset val="134"/>
    </font>
    <font>
      <sz val="9"/>
      <color indexed="81"/>
      <name val="宋体"/>
      <family val="3"/>
      <charset val="134"/>
    </font>
    <font>
      <b/>
      <sz val="11"/>
      <color rgb="FFFF0000"/>
      <name val="等线"/>
      <family val="2"/>
      <charset val="134"/>
      <scheme val="minor"/>
    </font>
  </fonts>
  <fills count="3">
    <fill>
      <patternFill patternType="none"/>
    </fill>
    <fill>
      <patternFill patternType="gray125"/>
    </fill>
    <fill>
      <patternFill patternType="solid">
        <fgColor theme="4"/>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6" fillId="0" borderId="0" applyNumberFormat="0" applyFill="0" applyBorder="0" applyAlignment="0" applyProtection="0"/>
    <xf numFmtId="0" fontId="8" fillId="0" borderId="0" applyNumberFormat="0" applyFill="0" applyBorder="0" applyAlignment="0" applyProtection="0"/>
  </cellStyleXfs>
  <cellXfs count="242">
    <xf numFmtId="0" fontId="0" fillId="0" borderId="0" xfId="0">
      <alignment vertical="center"/>
    </xf>
    <xf numFmtId="0" fontId="2" fillId="2" borderId="1" xfId="0" applyFont="1" applyFill="1" applyBorder="1" applyAlignment="1">
      <alignment horizontal="left" vertical="center"/>
    </xf>
    <xf numFmtId="0" fontId="2" fillId="2" borderId="1" xfId="0" applyFont="1" applyFill="1" applyBorder="1" applyAlignment="1" applyProtection="1">
      <alignment horizontal="left"/>
    </xf>
    <xf numFmtId="176" fontId="2" fillId="2" borderId="1" xfId="0" applyNumberFormat="1" applyFont="1" applyFill="1" applyBorder="1" applyAlignment="1" applyProtection="1">
      <alignment horizontal="left"/>
    </xf>
    <xf numFmtId="0" fontId="2" fillId="2" borderId="1" xfId="0" applyFont="1" applyFill="1" applyBorder="1" applyAlignment="1" applyProtection="1">
      <alignment horizontal="left" vertical="center"/>
    </xf>
    <xf numFmtId="0" fontId="4" fillId="0" borderId="1" xfId="0" applyFont="1" applyFill="1" applyBorder="1" applyAlignment="1" applyProtection="1">
      <alignment horizontal="left"/>
    </xf>
    <xf numFmtId="0" fontId="4" fillId="0" borderId="1" xfId="0" applyFont="1" applyBorder="1" applyAlignment="1">
      <alignment horizontal="left" vertical="center"/>
    </xf>
    <xf numFmtId="0" fontId="5" fillId="0" borderId="1" xfId="0" applyFont="1" applyFill="1" applyBorder="1" applyAlignment="1" applyProtection="1">
      <alignment horizontal="left" vertical="center"/>
    </xf>
    <xf numFmtId="0" fontId="4" fillId="0" borderId="1" xfId="0" applyFont="1" applyFill="1" applyBorder="1" applyAlignment="1" applyProtection="1">
      <alignment horizontal="left" vertical="center"/>
    </xf>
    <xf numFmtId="0" fontId="6" fillId="0" borderId="1" xfId="1" applyFill="1" applyBorder="1" applyAlignment="1" applyProtection="1">
      <alignment horizontal="left"/>
    </xf>
    <xf numFmtId="10" fontId="4" fillId="0" borderId="1" xfId="0" applyNumberFormat="1" applyFont="1" applyBorder="1" applyAlignment="1">
      <alignment vertical="center"/>
    </xf>
    <xf numFmtId="0" fontId="7" fillId="0" borderId="1" xfId="0" applyFont="1" applyBorder="1" applyAlignment="1">
      <alignment horizontal="left" vertical="center"/>
    </xf>
    <xf numFmtId="10" fontId="4" fillId="0" borderId="1" xfId="0" applyNumberFormat="1" applyFont="1" applyBorder="1" applyAlignment="1">
      <alignment horizontal="left" vertical="center"/>
    </xf>
    <xf numFmtId="10" fontId="0" fillId="0" borderId="0" xfId="0" applyNumberFormat="1">
      <alignment vertical="center"/>
    </xf>
    <xf numFmtId="10" fontId="0" fillId="0" borderId="1" xfId="0" applyNumberFormat="1" applyBorder="1" applyAlignment="1">
      <alignment vertical="center"/>
    </xf>
    <xf numFmtId="10" fontId="0" fillId="0" borderId="0" xfId="0" applyNumberFormat="1" applyAlignment="1">
      <alignment vertical="center"/>
    </xf>
    <xf numFmtId="10" fontId="2" fillId="2" borderId="1" xfId="0" applyNumberFormat="1" applyFont="1" applyFill="1" applyBorder="1" applyAlignment="1" applyProtection="1">
      <alignment vertical="center"/>
    </xf>
    <xf numFmtId="10" fontId="4" fillId="0" borderId="1" xfId="0" applyNumberFormat="1" applyFont="1" applyFill="1" applyBorder="1" applyAlignment="1" applyProtection="1">
      <alignment vertical="center"/>
    </xf>
    <xf numFmtId="0" fontId="2" fillId="2" borderId="1" xfId="0" applyFont="1" applyFill="1" applyBorder="1" applyAlignment="1">
      <alignment vertical="center"/>
    </xf>
    <xf numFmtId="0" fontId="2" fillId="2" borderId="1" xfId="0" applyFont="1" applyFill="1" applyBorder="1" applyAlignment="1" applyProtection="1">
      <alignment wrapText="1"/>
    </xf>
    <xf numFmtId="177" fontId="2" fillId="2" borderId="5" xfId="0" applyNumberFormat="1" applyFont="1" applyFill="1" applyBorder="1" applyAlignment="1" applyProtection="1"/>
    <xf numFmtId="0" fontId="2" fillId="2" borderId="5" xfId="0" applyFont="1" applyFill="1" applyBorder="1" applyAlignment="1" applyProtection="1">
      <alignment horizontal="left" vertical="center"/>
    </xf>
    <xf numFmtId="0" fontId="4" fillId="0" borderId="0" xfId="0" applyFont="1" applyAlignment="1">
      <alignment vertical="center"/>
    </xf>
    <xf numFmtId="0" fontId="4" fillId="0" borderId="1" xfId="0" applyFont="1" applyFill="1" applyBorder="1" applyAlignment="1" applyProtection="1"/>
    <xf numFmtId="0" fontId="4" fillId="0" borderId="1" xfId="0" applyFont="1" applyFill="1" applyBorder="1" applyAlignment="1" applyProtection="1">
      <alignment wrapText="1"/>
    </xf>
    <xf numFmtId="177" fontId="4" fillId="0" borderId="2" xfId="0" applyNumberFormat="1" applyFont="1" applyFill="1" applyBorder="1" applyAlignment="1" applyProtection="1">
      <alignment horizontal="left"/>
    </xf>
    <xf numFmtId="177" fontId="4" fillId="0" borderId="4" xfId="0" applyNumberFormat="1" applyFont="1" applyFill="1" applyBorder="1" applyAlignment="1" applyProtection="1">
      <alignment horizontal="left"/>
    </xf>
    <xf numFmtId="177" fontId="4" fillId="0" borderId="1" xfId="0" applyNumberFormat="1" applyFont="1" applyFill="1" applyBorder="1" applyAlignment="1" applyProtection="1">
      <alignment horizontal="left"/>
    </xf>
    <xf numFmtId="177" fontId="4" fillId="0" borderId="2" xfId="0" applyNumberFormat="1" applyFont="1" applyFill="1" applyBorder="1" applyAlignment="1" applyProtection="1">
      <alignment horizontal="left" vertical="center" wrapText="1"/>
    </xf>
    <xf numFmtId="177" fontId="4" fillId="0" borderId="1" xfId="0" applyNumberFormat="1" applyFont="1" applyFill="1" applyBorder="1" applyAlignment="1" applyProtection="1">
      <alignment wrapText="1"/>
    </xf>
    <xf numFmtId="177" fontId="4" fillId="0" borderId="3" xfId="0" applyNumberFormat="1" applyFont="1" applyFill="1" applyBorder="1" applyAlignment="1" applyProtection="1">
      <alignment horizontal="left"/>
    </xf>
    <xf numFmtId="177" fontId="4" fillId="0" borderId="0" xfId="0" applyNumberFormat="1" applyFont="1" applyAlignment="1">
      <alignment vertical="center"/>
    </xf>
    <xf numFmtId="0" fontId="4" fillId="0" borderId="0" xfId="0" applyFont="1" applyAlignment="1">
      <alignment horizontal="left" vertical="center"/>
    </xf>
    <xf numFmtId="0" fontId="4" fillId="0" borderId="2" xfId="0" applyFont="1" applyFill="1" applyBorder="1" applyAlignment="1" applyProtection="1"/>
    <xf numFmtId="0" fontId="4" fillId="0" borderId="2" xfId="0" applyFont="1" applyFill="1" applyBorder="1" applyAlignment="1" applyProtection="1">
      <alignment wrapText="1"/>
    </xf>
    <xf numFmtId="177" fontId="4" fillId="0" borderId="1" xfId="0" applyNumberFormat="1" applyFont="1" applyBorder="1" applyAlignment="1">
      <alignment vertical="center"/>
    </xf>
    <xf numFmtId="10" fontId="2" fillId="2" borderId="5" xfId="0" applyNumberFormat="1" applyFont="1" applyFill="1" applyBorder="1" applyAlignment="1" applyProtection="1">
      <alignment horizontal="left" vertical="center"/>
    </xf>
    <xf numFmtId="10" fontId="4" fillId="0" borderId="2" xfId="0" applyNumberFormat="1" applyFont="1" applyFill="1" applyBorder="1" applyAlignment="1" applyProtection="1">
      <alignment horizontal="left" vertical="center" wrapText="1"/>
    </xf>
    <xf numFmtId="10" fontId="7" fillId="0" borderId="1" xfId="0" applyNumberFormat="1" applyFont="1" applyBorder="1" applyAlignment="1">
      <alignment horizontal="left" vertical="center"/>
    </xf>
    <xf numFmtId="10" fontId="4" fillId="0" borderId="0" xfId="0" applyNumberFormat="1" applyFont="1" applyAlignment="1">
      <alignment horizontal="left" vertical="center"/>
    </xf>
    <xf numFmtId="0" fontId="2" fillId="2" borderId="1" xfId="0" applyFont="1" applyFill="1" applyBorder="1" applyAlignment="1" applyProtection="1">
      <alignment vertical="center" wrapText="1"/>
    </xf>
    <xf numFmtId="0" fontId="4" fillId="0" borderId="1" xfId="0" applyFont="1" applyFill="1" applyBorder="1" applyAlignment="1" applyProtection="1">
      <alignment vertical="center" wrapText="1"/>
    </xf>
    <xf numFmtId="0" fontId="5" fillId="0" borderId="1" xfId="0" applyFont="1" applyFill="1" applyBorder="1" applyAlignment="1" applyProtection="1">
      <alignment vertical="center" wrapText="1"/>
    </xf>
    <xf numFmtId="177" fontId="4" fillId="0" borderId="1" xfId="0" applyNumberFormat="1" applyFont="1" applyFill="1" applyBorder="1" applyAlignment="1" applyProtection="1">
      <alignment vertical="center" wrapText="1"/>
    </xf>
    <xf numFmtId="0" fontId="4" fillId="0" borderId="2" xfId="0" applyFont="1" applyFill="1" applyBorder="1" applyAlignment="1" applyProtection="1">
      <alignment vertical="center" wrapText="1"/>
    </xf>
    <xf numFmtId="0" fontId="8" fillId="0" borderId="0" xfId="2" applyAlignment="1">
      <alignment vertical="center"/>
    </xf>
    <xf numFmtId="178" fontId="9" fillId="0" borderId="1" xfId="2" applyNumberFormat="1" applyFont="1" applyBorder="1" applyAlignment="1">
      <alignment vertical="center" wrapText="1"/>
    </xf>
    <xf numFmtId="10" fontId="9" fillId="0" borderId="1" xfId="2" applyNumberFormat="1" applyFont="1" applyBorder="1" applyAlignment="1">
      <alignment vertical="center" wrapText="1"/>
    </xf>
    <xf numFmtId="10" fontId="4" fillId="0" borderId="1" xfId="2" applyNumberFormat="1" applyFont="1" applyBorder="1" applyAlignment="1">
      <alignment vertical="center"/>
    </xf>
    <xf numFmtId="178" fontId="9" fillId="0" borderId="1" xfId="2" applyNumberFormat="1" applyFont="1" applyFill="1" applyBorder="1" applyAlignment="1" applyProtection="1">
      <alignment horizontal="left" wrapText="1"/>
    </xf>
    <xf numFmtId="0" fontId="9" fillId="0" borderId="1" xfId="2" applyFont="1" applyFill="1" applyBorder="1" applyAlignment="1" applyProtection="1">
      <alignment horizontal="left" wrapText="1"/>
    </xf>
    <xf numFmtId="178" fontId="9" fillId="0" borderId="1" xfId="2" applyNumberFormat="1" applyFont="1" applyBorder="1" applyAlignment="1">
      <alignment horizontal="left" vertical="center" wrapText="1"/>
    </xf>
    <xf numFmtId="0" fontId="10" fillId="0" borderId="1" xfId="2" applyFont="1" applyFill="1" applyBorder="1" applyAlignment="1" applyProtection="1">
      <alignment horizontal="left" wrapText="1"/>
    </xf>
    <xf numFmtId="0" fontId="11" fillId="2" borderId="2" xfId="2" applyFont="1" applyFill="1" applyBorder="1" applyAlignment="1" applyProtection="1">
      <alignment horizontal="center" wrapText="1"/>
    </xf>
    <xf numFmtId="0" fontId="11" fillId="2" borderId="2" xfId="2" applyFont="1" applyFill="1" applyBorder="1" applyAlignment="1">
      <alignment horizontal="center" vertical="center" wrapText="1"/>
    </xf>
    <xf numFmtId="49" fontId="11" fillId="2" borderId="2" xfId="2" applyNumberFormat="1" applyFont="1" applyFill="1" applyBorder="1" applyAlignment="1" applyProtection="1">
      <alignment horizontal="center" vertical="center" wrapText="1"/>
    </xf>
    <xf numFmtId="0" fontId="8" fillId="0" borderId="0" xfId="2" applyAlignment="1">
      <alignment horizontal="left" vertical="center"/>
    </xf>
    <xf numFmtId="0" fontId="11" fillId="2" borderId="2" xfId="2" applyFont="1" applyFill="1" applyBorder="1" applyAlignment="1" applyProtection="1">
      <alignment horizontal="left" vertical="center" wrapText="1"/>
    </xf>
    <xf numFmtId="0" fontId="10" fillId="0" borderId="1" xfId="2" applyFont="1" applyFill="1" applyBorder="1" applyAlignment="1" applyProtection="1">
      <alignment horizontal="left" vertical="center" wrapText="1"/>
    </xf>
    <xf numFmtId="0" fontId="9" fillId="0" borderId="1" xfId="2" applyFont="1" applyFill="1" applyBorder="1" applyAlignment="1" applyProtection="1">
      <alignment horizontal="left" vertical="center" wrapText="1"/>
    </xf>
    <xf numFmtId="0" fontId="9" fillId="0" borderId="1" xfId="2" applyNumberFormat="1" applyFont="1" applyFill="1" applyBorder="1" applyAlignment="1" applyProtection="1">
      <alignment horizontal="left" wrapText="1"/>
    </xf>
    <xf numFmtId="176" fontId="4" fillId="0" borderId="1" xfId="2" applyNumberFormat="1" applyFont="1" applyBorder="1" applyAlignment="1">
      <alignment horizontal="right" vertical="center"/>
    </xf>
    <xf numFmtId="0" fontId="4" fillId="0" borderId="1" xfId="2" applyFont="1" applyBorder="1" applyAlignment="1">
      <alignment horizontal="right" vertical="center"/>
    </xf>
    <xf numFmtId="0" fontId="11" fillId="2" borderId="2" xfId="2" applyFont="1" applyFill="1" applyBorder="1" applyAlignment="1" applyProtection="1">
      <alignment horizontal="center" vertical="center" wrapText="1"/>
    </xf>
    <xf numFmtId="176" fontId="9" fillId="0" borderId="1" xfId="2" applyNumberFormat="1" applyFont="1" applyBorder="1" applyAlignment="1">
      <alignment horizontal="left" vertical="center"/>
    </xf>
    <xf numFmtId="0" fontId="9" fillId="0" borderId="1" xfId="2" applyFont="1" applyBorder="1" applyAlignment="1">
      <alignment horizontal="left" vertical="center"/>
    </xf>
    <xf numFmtId="10" fontId="9" fillId="0" borderId="1" xfId="2" applyNumberFormat="1" applyFont="1" applyBorder="1" applyAlignment="1">
      <alignment horizontal="left" vertical="center"/>
    </xf>
    <xf numFmtId="0" fontId="11" fillId="2" borderId="2" xfId="2" applyFont="1" applyFill="1" applyBorder="1" applyAlignment="1" applyProtection="1">
      <alignment vertical="center" wrapText="1"/>
    </xf>
    <xf numFmtId="0" fontId="10" fillId="0" borderId="1" xfId="2" applyFont="1" applyFill="1" applyBorder="1" applyAlignment="1" applyProtection="1">
      <alignment vertical="center" wrapText="1"/>
    </xf>
    <xf numFmtId="10" fontId="10" fillId="0" borderId="1" xfId="2" applyNumberFormat="1" applyFont="1" applyFill="1" applyBorder="1" applyAlignment="1" applyProtection="1">
      <alignment vertical="center" wrapText="1"/>
    </xf>
    <xf numFmtId="0" fontId="9" fillId="0" borderId="1" xfId="2" applyFont="1" applyFill="1" applyBorder="1" applyAlignment="1" applyProtection="1">
      <alignment vertical="center" wrapText="1"/>
    </xf>
    <xf numFmtId="10" fontId="9" fillId="0" borderId="1" xfId="2" applyNumberFormat="1" applyFont="1" applyFill="1" applyBorder="1" applyAlignment="1" applyProtection="1">
      <alignment vertical="center" wrapText="1"/>
    </xf>
    <xf numFmtId="10" fontId="9" fillId="0" borderId="1" xfId="2" applyNumberFormat="1" applyFont="1" applyBorder="1" applyAlignment="1">
      <alignment vertical="center"/>
    </xf>
    <xf numFmtId="10" fontId="8" fillId="0" borderId="0" xfId="2" applyNumberFormat="1" applyAlignment="1">
      <alignment vertical="center"/>
    </xf>
    <xf numFmtId="0" fontId="8" fillId="0" borderId="0" xfId="2" applyAlignment="1">
      <alignment horizontal="left" vertical="center" wrapText="1"/>
    </xf>
    <xf numFmtId="0" fontId="12" fillId="0" borderId="0" xfId="2" applyFont="1" applyAlignment="1">
      <alignment vertical="center"/>
    </xf>
    <xf numFmtId="49" fontId="8" fillId="0" borderId="0" xfId="2" applyNumberFormat="1" applyAlignment="1">
      <alignment vertical="center"/>
    </xf>
    <xf numFmtId="0" fontId="9" fillId="0" borderId="1" xfId="2" applyFont="1" applyFill="1" applyBorder="1" applyAlignment="1" applyProtection="1"/>
    <xf numFmtId="0" fontId="13" fillId="0" borderId="1" xfId="2" applyFont="1" applyFill="1" applyBorder="1" applyAlignment="1" applyProtection="1"/>
    <xf numFmtId="49" fontId="9" fillId="0" borderId="1" xfId="2" applyNumberFormat="1" applyFont="1" applyFill="1" applyBorder="1" applyAlignment="1" applyProtection="1"/>
    <xf numFmtId="0" fontId="9" fillId="0" borderId="1" xfId="2" applyFont="1" applyFill="1" applyBorder="1" applyAlignment="1" applyProtection="1">
      <alignment wrapText="1"/>
    </xf>
    <xf numFmtId="0" fontId="9" fillId="0" borderId="1" xfId="2" applyFont="1" applyFill="1" applyBorder="1" applyAlignment="1" applyProtection="1">
      <alignment horizontal="left"/>
    </xf>
    <xf numFmtId="0" fontId="10" fillId="0" borderId="1" xfId="2" applyFont="1" applyFill="1" applyBorder="1" applyAlignment="1" applyProtection="1">
      <alignment vertical="center"/>
    </xf>
    <xf numFmtId="0" fontId="9" fillId="0" borderId="1" xfId="2" applyFont="1" applyFill="1" applyBorder="1" applyAlignment="1" applyProtection="1">
      <alignment vertical="center"/>
    </xf>
    <xf numFmtId="0" fontId="13" fillId="0" borderId="1" xfId="2" applyFont="1" applyBorder="1" applyAlignment="1">
      <alignment horizontal="left" vertical="center"/>
    </xf>
    <xf numFmtId="0" fontId="9" fillId="0" borderId="1" xfId="2" applyFont="1" applyFill="1" applyBorder="1" applyAlignment="1" applyProtection="1">
      <alignment horizontal="left" vertical="center"/>
    </xf>
    <xf numFmtId="0" fontId="9" fillId="0" borderId="1" xfId="2" applyNumberFormat="1" applyFont="1" applyBorder="1" applyAlignment="1">
      <alignment vertical="center"/>
    </xf>
    <xf numFmtId="0" fontId="9" fillId="0" borderId="1" xfId="2" applyFont="1" applyBorder="1" applyAlignment="1">
      <alignment vertical="center"/>
    </xf>
    <xf numFmtId="10" fontId="8" fillId="0" borderId="0" xfId="2" applyNumberFormat="1" applyAlignment="1">
      <alignment vertical="center" wrapText="1"/>
    </xf>
    <xf numFmtId="10" fontId="9" fillId="0" borderId="1" xfId="2" applyNumberFormat="1" applyFont="1" applyFill="1" applyBorder="1" applyAlignment="1" applyProtection="1">
      <alignment vertical="center"/>
    </xf>
    <xf numFmtId="0" fontId="9" fillId="0" borderId="0" xfId="2" applyFont="1" applyAlignment="1">
      <alignment horizontal="center" vertical="center"/>
    </xf>
    <xf numFmtId="178" fontId="9" fillId="0" borderId="0" xfId="2" applyNumberFormat="1" applyFont="1" applyAlignment="1">
      <alignment horizontal="center" vertical="center"/>
    </xf>
    <xf numFmtId="49" fontId="9" fillId="0" borderId="0" xfId="2" applyNumberFormat="1" applyFont="1" applyAlignment="1">
      <alignment horizontal="center" vertical="center"/>
    </xf>
    <xf numFmtId="178" fontId="9" fillId="0" borderId="0" xfId="2" applyNumberFormat="1" applyFont="1" applyAlignment="1">
      <alignment horizontal="left" vertical="center"/>
    </xf>
    <xf numFmtId="178" fontId="9" fillId="0" borderId="1" xfId="2" applyNumberFormat="1" applyFont="1" applyFill="1" applyBorder="1" applyAlignment="1" applyProtection="1">
      <alignment horizontal="left" vertical="center"/>
    </xf>
    <xf numFmtId="0" fontId="9" fillId="0" borderId="1" xfId="2" applyFont="1" applyFill="1" applyBorder="1" applyAlignment="1" applyProtection="1">
      <alignment horizontal="center" vertical="center"/>
    </xf>
    <xf numFmtId="0" fontId="13" fillId="0" borderId="1" xfId="2" applyFont="1" applyFill="1" applyBorder="1" applyAlignment="1" applyProtection="1">
      <alignment horizontal="center" vertical="center"/>
    </xf>
    <xf numFmtId="49" fontId="13" fillId="0" borderId="1" xfId="2" applyNumberFormat="1" applyFont="1" applyFill="1" applyBorder="1" applyAlignment="1" applyProtection="1">
      <alignment horizontal="center" vertical="center"/>
    </xf>
    <xf numFmtId="49" fontId="13" fillId="0" borderId="1" xfId="2" applyNumberFormat="1" applyFont="1" applyBorder="1" applyAlignment="1">
      <alignment horizontal="center" vertical="center"/>
    </xf>
    <xf numFmtId="49" fontId="9" fillId="0" borderId="1" xfId="2" applyNumberFormat="1" applyFont="1" applyBorder="1" applyAlignment="1">
      <alignment horizontal="center" vertical="center"/>
    </xf>
    <xf numFmtId="0" fontId="10" fillId="0" borderId="1" xfId="2" applyFont="1" applyFill="1" applyBorder="1" applyAlignment="1" applyProtection="1">
      <alignment horizontal="left" vertical="center"/>
    </xf>
    <xf numFmtId="0" fontId="9" fillId="0" borderId="1" xfId="2" applyFont="1" applyBorder="1" applyAlignment="1">
      <alignment horizontal="center" vertical="center"/>
    </xf>
    <xf numFmtId="0" fontId="0" fillId="0" borderId="1" xfId="0" applyBorder="1" applyAlignment="1">
      <alignment horizontal="left" vertical="center"/>
    </xf>
    <xf numFmtId="10" fontId="9" fillId="0" borderId="1" xfId="2" applyNumberFormat="1" applyFont="1" applyFill="1" applyBorder="1" applyAlignment="1" applyProtection="1">
      <alignment horizontal="left" vertical="center"/>
    </xf>
    <xf numFmtId="178" fontId="9" fillId="0" borderId="1" xfId="2" applyNumberFormat="1" applyFont="1" applyBorder="1" applyAlignment="1">
      <alignment horizontal="center" vertical="center"/>
    </xf>
    <xf numFmtId="178" fontId="9" fillId="0" borderId="1" xfId="2" applyNumberFormat="1" applyFont="1" applyBorder="1" applyAlignment="1">
      <alignment horizontal="left" vertical="center"/>
    </xf>
    <xf numFmtId="0" fontId="9" fillId="0" borderId="1" xfId="0" applyFont="1" applyBorder="1" applyAlignment="1">
      <alignment vertical="center" wrapText="1"/>
    </xf>
    <xf numFmtId="0" fontId="9" fillId="0" borderId="4" xfId="0" applyFont="1" applyBorder="1" applyAlignment="1">
      <alignment vertical="center" wrapText="1"/>
    </xf>
    <xf numFmtId="0" fontId="0" fillId="0" borderId="0" xfId="0" applyAlignment="1">
      <alignment vertical="center"/>
    </xf>
    <xf numFmtId="0" fontId="9" fillId="0" borderId="0" xfId="0" applyFont="1" applyFill="1" applyAlignment="1">
      <alignment vertical="center" wrapText="1"/>
    </xf>
    <xf numFmtId="0" fontId="9" fillId="0" borderId="0" xfId="0" applyFont="1" applyFill="1" applyAlignment="1">
      <alignment horizontal="center" vertical="center"/>
    </xf>
    <xf numFmtId="49" fontId="9" fillId="0" borderId="0" xfId="0" applyNumberFormat="1" applyFont="1" applyFill="1" applyAlignment="1">
      <alignment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9" fillId="0" borderId="0" xfId="0" applyFont="1" applyAlignment="1">
      <alignment horizontal="center" vertical="center"/>
    </xf>
    <xf numFmtId="49" fontId="9" fillId="0" borderId="0" xfId="0" applyNumberFormat="1" applyFont="1" applyAlignment="1">
      <alignment vertical="center" wrapText="1"/>
    </xf>
    <xf numFmtId="0" fontId="15" fillId="0" borderId="1" xfId="0" applyFont="1" applyBorder="1" applyAlignment="1">
      <alignment vertical="center" wrapText="1"/>
    </xf>
    <xf numFmtId="0" fontId="15" fillId="0" borderId="4" xfId="0" applyFont="1" applyBorder="1" applyAlignment="1">
      <alignment vertical="center" wrapText="1"/>
    </xf>
    <xf numFmtId="0" fontId="1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2" fillId="2" borderId="1" xfId="0" applyFont="1" applyFill="1" applyBorder="1" applyAlignment="1">
      <alignment horizontal="center" vertical="center"/>
    </xf>
    <xf numFmtId="49" fontId="9" fillId="0" borderId="0" xfId="0" applyNumberFormat="1" applyFont="1" applyAlignment="1">
      <alignment horizontal="center" vertical="center" wrapText="1"/>
    </xf>
    <xf numFmtId="0" fontId="0" fillId="0" borderId="1" xfId="0" applyBorder="1" applyAlignment="1">
      <alignment vertical="center"/>
    </xf>
    <xf numFmtId="9" fontId="0" fillId="0" borderId="1" xfId="0" applyNumberFormat="1" applyBorder="1" applyAlignment="1">
      <alignment horizontal="center" vertical="center"/>
    </xf>
    <xf numFmtId="177"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9" fillId="0" borderId="1" xfId="0" applyFont="1" applyFill="1" applyBorder="1" applyAlignment="1">
      <alignment horizontal="center" vertical="center" wrapText="1"/>
    </xf>
    <xf numFmtId="0" fontId="0" fillId="0" borderId="1" xfId="0" applyBorder="1" applyAlignment="1">
      <alignment horizontal="center" vertical="center"/>
    </xf>
    <xf numFmtId="0" fontId="16" fillId="0" borderId="1" xfId="0" applyFont="1" applyBorder="1" applyAlignment="1">
      <alignment vertical="center"/>
    </xf>
    <xf numFmtId="10" fontId="16" fillId="0" borderId="1" xfId="0" applyNumberFormat="1" applyFont="1" applyBorder="1" applyAlignment="1">
      <alignment horizontal="center" vertical="center"/>
    </xf>
    <xf numFmtId="177" fontId="16" fillId="0" borderId="1" xfId="0" applyNumberFormat="1" applyFont="1" applyBorder="1" applyAlignment="1">
      <alignment horizontal="center" vertical="center"/>
    </xf>
    <xf numFmtId="0" fontId="9" fillId="0" borderId="2" xfId="0" applyFont="1" applyBorder="1" applyAlignment="1">
      <alignment horizontal="center" vertical="center" wrapText="1"/>
    </xf>
    <xf numFmtId="0" fontId="9" fillId="0" borderId="1" xfId="0" applyFont="1" applyFill="1" applyBorder="1" applyAlignment="1">
      <alignment horizontal="center" wrapText="1"/>
    </xf>
    <xf numFmtId="0" fontId="9" fillId="0" borderId="1" xfId="0" applyFont="1" applyFill="1" applyBorder="1" applyAlignment="1" applyProtection="1">
      <alignment wrapText="1"/>
    </xf>
    <xf numFmtId="0" fontId="9" fillId="0" borderId="1" xfId="0" applyFont="1" applyFill="1" applyBorder="1" applyAlignment="1">
      <alignment vertical="center" wrapText="1"/>
    </xf>
    <xf numFmtId="0" fontId="9" fillId="0" borderId="1" xfId="0" applyFont="1" applyBorder="1" applyAlignment="1">
      <alignment horizontal="center" wrapText="1"/>
    </xf>
    <xf numFmtId="0" fontId="9" fillId="0" borderId="0" xfId="0" applyFont="1" applyAlignment="1">
      <alignment horizontal="center"/>
    </xf>
    <xf numFmtId="0" fontId="9" fillId="0" borderId="0" xfId="0" applyFont="1" applyAlignment="1">
      <alignment vertical="center"/>
    </xf>
    <xf numFmtId="0" fontId="9" fillId="0" borderId="1" xfId="0" applyFont="1" applyBorder="1" applyAlignment="1">
      <alignment vertical="center"/>
    </xf>
    <xf numFmtId="0" fontId="9" fillId="0" borderId="1" xfId="0" applyFont="1" applyFill="1" applyBorder="1" applyAlignment="1">
      <alignment horizontal="right" vertical="center" wrapText="1"/>
    </xf>
    <xf numFmtId="0" fontId="10" fillId="0" borderId="1" xfId="0" applyFont="1" applyFill="1" applyBorder="1" applyAlignment="1">
      <alignment vertical="center" wrapText="1"/>
    </xf>
    <xf numFmtId="0" fontId="15" fillId="0" borderId="1" xfId="0" applyFont="1" applyFill="1" applyBorder="1" applyAlignment="1">
      <alignment vertical="center" wrapText="1"/>
    </xf>
    <xf numFmtId="0" fontId="17"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6" fillId="0" borderId="1" xfId="0" applyFont="1" applyBorder="1" applyAlignment="1">
      <alignment horizontal="center" vertical="center"/>
    </xf>
    <xf numFmtId="0" fontId="9" fillId="0" borderId="1" xfId="0" applyFont="1" applyBorder="1" applyAlignment="1">
      <alignment horizontal="center" vertical="center"/>
    </xf>
    <xf numFmtId="10" fontId="9" fillId="0" borderId="1" xfId="0" applyNumberFormat="1" applyFont="1" applyBorder="1" applyAlignment="1">
      <alignment horizontal="center" vertical="center"/>
    </xf>
    <xf numFmtId="10" fontId="15" fillId="0" borderId="1" xfId="0" applyNumberFormat="1" applyFont="1" applyBorder="1" applyAlignment="1">
      <alignment horizontal="center" vertical="center"/>
    </xf>
    <xf numFmtId="0" fontId="15" fillId="0" borderId="1" xfId="0" applyFont="1" applyBorder="1" applyAlignment="1">
      <alignment horizontal="center" vertical="center"/>
    </xf>
    <xf numFmtId="0" fontId="0" fillId="0" borderId="0" xfId="0" applyBorder="1" applyAlignment="1">
      <alignment vertical="center"/>
    </xf>
    <xf numFmtId="0" fontId="9" fillId="0" borderId="1" xfId="0" applyFont="1" applyFill="1" applyBorder="1" applyAlignment="1" applyProtection="1"/>
    <xf numFmtId="0" fontId="9" fillId="0" borderId="1" xfId="0" applyFont="1" applyFill="1" applyBorder="1" applyAlignment="1">
      <alignment horizontal="center" vertical="center"/>
    </xf>
    <xf numFmtId="0" fontId="9" fillId="0" borderId="1" xfId="0" applyNumberFormat="1" applyFont="1" applyFill="1" applyBorder="1" applyAlignment="1" applyProtection="1"/>
    <xf numFmtId="0" fontId="0" fillId="0" borderId="0" xfId="0" applyAlignment="1">
      <alignment vertical="center" wrapText="1"/>
    </xf>
    <xf numFmtId="0" fontId="6" fillId="0" borderId="1" xfId="1" applyFill="1" applyBorder="1" applyAlignment="1" applyProtection="1">
      <alignment wrapText="1"/>
    </xf>
    <xf numFmtId="0" fontId="15" fillId="0" borderId="1" xfId="0" applyFont="1" applyFill="1" applyBorder="1" applyAlignment="1" applyProtection="1"/>
    <xf numFmtId="0" fontId="15" fillId="0" borderId="5" xfId="0" applyFont="1" applyFill="1" applyBorder="1" applyAlignment="1" applyProtection="1"/>
    <xf numFmtId="0" fontId="9" fillId="0" borderId="5" xfId="0" applyFont="1" applyFill="1" applyBorder="1" applyAlignment="1" applyProtection="1"/>
    <xf numFmtId="0" fontId="0" fillId="0" borderId="1" xfId="0" applyBorder="1">
      <alignment vertical="center"/>
    </xf>
    <xf numFmtId="0" fontId="20" fillId="0" borderId="1" xfId="0" applyFont="1" applyBorder="1">
      <alignment vertical="center"/>
    </xf>
    <xf numFmtId="0" fontId="2" fillId="2" borderId="1" xfId="0" applyFont="1" applyFill="1" applyBorder="1" applyAlignment="1">
      <alignment horizontal="left" vertical="center" wrapText="1"/>
    </xf>
    <xf numFmtId="0" fontId="15" fillId="0" borderId="5" xfId="0" applyFont="1" applyFill="1" applyBorder="1" applyAlignment="1" applyProtection="1">
      <alignment horizontal="left" vertical="center" wrapText="1"/>
    </xf>
    <xf numFmtId="0" fontId="9" fillId="0" borderId="5" xfId="0" applyFont="1" applyFill="1" applyBorder="1" applyAlignment="1" applyProtection="1">
      <alignment horizontal="left" vertical="center" wrapText="1"/>
    </xf>
    <xf numFmtId="0" fontId="9" fillId="0" borderId="1" xfId="0" applyFont="1" applyFill="1" applyBorder="1" applyAlignment="1" applyProtection="1">
      <alignment horizontal="left" vertical="center" wrapText="1"/>
    </xf>
    <xf numFmtId="0" fontId="15" fillId="0" borderId="1" xfId="0" applyFont="1" applyFill="1" applyBorder="1" applyAlignment="1" applyProtection="1">
      <alignment horizontal="left" vertical="center" wrapText="1"/>
    </xf>
    <xf numFmtId="0" fontId="0" fillId="0" borderId="0" xfId="0" applyAlignment="1">
      <alignment horizontal="left" vertical="center" wrapText="1"/>
    </xf>
    <xf numFmtId="0" fontId="9" fillId="0" borderId="1" xfId="0" applyFont="1" applyFill="1" applyBorder="1" applyAlignment="1" applyProtection="1">
      <alignment vertical="center"/>
    </xf>
    <xf numFmtId="10" fontId="20" fillId="0" borderId="1" xfId="0" applyNumberFormat="1" applyFont="1" applyBorder="1" applyAlignment="1">
      <alignment vertical="center"/>
    </xf>
    <xf numFmtId="10" fontId="0" fillId="0" borderId="2" xfId="0" applyNumberFormat="1" applyBorder="1" applyAlignment="1">
      <alignment vertical="center"/>
    </xf>
    <xf numFmtId="10" fontId="0" fillId="0" borderId="3" xfId="0" applyNumberFormat="1" applyBorder="1" applyAlignment="1">
      <alignment vertical="center"/>
    </xf>
    <xf numFmtId="10" fontId="0" fillId="0" borderId="4" xfId="0" applyNumberFormat="1" applyBorder="1" applyAlignment="1">
      <alignment vertical="center"/>
    </xf>
    <xf numFmtId="0" fontId="9" fillId="0" borderId="2" xfId="0" applyFont="1" applyFill="1" applyBorder="1" applyAlignment="1" applyProtection="1">
      <alignment vertical="center"/>
    </xf>
    <xf numFmtId="0" fontId="9" fillId="0" borderId="3" xfId="0" applyFont="1" applyFill="1" applyBorder="1" applyAlignment="1" applyProtection="1">
      <alignment vertical="center"/>
    </xf>
    <xf numFmtId="0" fontId="9" fillId="0" borderId="4" xfId="0" applyFont="1" applyFill="1" applyBorder="1" applyAlignment="1" applyProtection="1">
      <alignment vertical="center"/>
    </xf>
    <xf numFmtId="0" fontId="9" fillId="0" borderId="2" xfId="0" applyFont="1" applyFill="1" applyBorder="1" applyAlignment="1" applyProtection="1">
      <alignment horizontal="left" vertical="center" wrapText="1"/>
    </xf>
    <xf numFmtId="0" fontId="9" fillId="0" borderId="3" xfId="0" applyFont="1" applyFill="1" applyBorder="1" applyAlignment="1" applyProtection="1">
      <alignment horizontal="left" vertical="center" wrapText="1"/>
    </xf>
    <xf numFmtId="0" fontId="9" fillId="0" borderId="4" xfId="0" applyFont="1" applyFill="1" applyBorder="1" applyAlignment="1" applyProtection="1">
      <alignment horizontal="left"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10" fontId="0" fillId="0" borderId="2" xfId="0" applyNumberFormat="1" applyBorder="1" applyAlignment="1">
      <alignment horizontal="center" vertical="center"/>
    </xf>
    <xf numFmtId="10" fontId="0" fillId="0" borderId="3" xfId="0" applyNumberFormat="1" applyBorder="1" applyAlignment="1">
      <alignment horizontal="center" vertical="center"/>
    </xf>
    <xf numFmtId="10" fontId="0" fillId="0" borderId="4" xfId="0" applyNumberFormat="1" applyBorder="1" applyAlignment="1">
      <alignment horizontal="center" vertical="center"/>
    </xf>
    <xf numFmtId="0" fontId="9" fillId="0" borderId="2"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3" xfId="0" applyFont="1" applyFill="1" applyBorder="1" applyAlignment="1">
      <alignment horizontal="center" vertical="center" wrapText="1"/>
    </xf>
    <xf numFmtId="10" fontId="9" fillId="0" borderId="2" xfId="0" applyNumberFormat="1" applyFont="1" applyBorder="1" applyAlignment="1">
      <alignment horizontal="center" vertical="center"/>
    </xf>
    <xf numFmtId="10" fontId="9" fillId="0" borderId="3" xfId="0" applyNumberFormat="1" applyFont="1" applyBorder="1" applyAlignment="1">
      <alignment horizontal="center" vertical="center"/>
    </xf>
    <xf numFmtId="10" fontId="9" fillId="0" borderId="4" xfId="0" applyNumberFormat="1" applyFont="1" applyBorder="1" applyAlignment="1">
      <alignment horizontal="center" vertical="center"/>
    </xf>
    <xf numFmtId="0" fontId="9" fillId="0" borderId="2" xfId="2" applyFont="1" applyFill="1" applyBorder="1" applyAlignment="1" applyProtection="1">
      <alignment horizontal="left" vertical="center" wrapText="1"/>
    </xf>
    <xf numFmtId="0" fontId="9" fillId="0" borderId="3" xfId="2" applyFont="1" applyFill="1" applyBorder="1" applyAlignment="1" applyProtection="1">
      <alignment horizontal="left" vertical="center" wrapText="1"/>
    </xf>
    <xf numFmtId="0" fontId="9" fillId="0" borderId="4" xfId="2" applyFont="1" applyFill="1" applyBorder="1" applyAlignment="1" applyProtection="1">
      <alignment horizontal="left" vertical="center" wrapText="1"/>
    </xf>
    <xf numFmtId="0" fontId="9" fillId="0" borderId="2" xfId="2" applyFont="1" applyFill="1" applyBorder="1" applyAlignment="1" applyProtection="1">
      <alignment vertical="center" wrapText="1"/>
    </xf>
    <xf numFmtId="0" fontId="9" fillId="0" borderId="4" xfId="2" applyFont="1" applyFill="1" applyBorder="1" applyAlignment="1" applyProtection="1">
      <alignment vertical="center" wrapText="1"/>
    </xf>
    <xf numFmtId="0" fontId="9" fillId="0" borderId="3" xfId="2" applyFont="1" applyFill="1" applyBorder="1" applyAlignment="1" applyProtection="1">
      <alignment vertical="center" wrapText="1"/>
    </xf>
    <xf numFmtId="10" fontId="10" fillId="0" borderId="2" xfId="2" applyNumberFormat="1" applyFont="1" applyFill="1" applyBorder="1" applyAlignment="1" applyProtection="1">
      <alignment vertical="center" wrapText="1"/>
    </xf>
    <xf numFmtId="10" fontId="10" fillId="0" borderId="4" xfId="2" applyNumberFormat="1" applyFont="1" applyFill="1" applyBorder="1" applyAlignment="1" applyProtection="1">
      <alignment vertical="center" wrapText="1"/>
    </xf>
    <xf numFmtId="0" fontId="10" fillId="0" borderId="2" xfId="2" applyFont="1" applyFill="1" applyBorder="1" applyAlignment="1" applyProtection="1">
      <alignment horizontal="left" vertical="center" wrapText="1"/>
    </xf>
    <xf numFmtId="0" fontId="10" fillId="0" borderId="4" xfId="2" applyFont="1" applyFill="1" applyBorder="1" applyAlignment="1" applyProtection="1">
      <alignment horizontal="left" vertical="center" wrapText="1"/>
    </xf>
    <xf numFmtId="0" fontId="10" fillId="0" borderId="2" xfId="2" applyFont="1" applyFill="1" applyBorder="1" applyAlignment="1" applyProtection="1">
      <alignment vertical="center" wrapText="1"/>
    </xf>
    <xf numFmtId="0" fontId="10" fillId="0" borderId="4" xfId="2" applyFont="1" applyFill="1" applyBorder="1" applyAlignment="1" applyProtection="1">
      <alignment vertical="center" wrapText="1"/>
    </xf>
    <xf numFmtId="10" fontId="9" fillId="0" borderId="2" xfId="2" applyNumberFormat="1" applyFont="1" applyFill="1" applyBorder="1" applyAlignment="1" applyProtection="1">
      <alignment vertical="center" wrapText="1"/>
    </xf>
    <xf numFmtId="10" fontId="9" fillId="0" borderId="4" xfId="2" applyNumberFormat="1" applyFont="1" applyFill="1" applyBorder="1" applyAlignment="1" applyProtection="1">
      <alignment vertical="center" wrapText="1"/>
    </xf>
    <xf numFmtId="10" fontId="9" fillId="0" borderId="3" xfId="2" applyNumberFormat="1" applyFont="1" applyFill="1" applyBorder="1" applyAlignment="1" applyProtection="1">
      <alignment vertical="center" wrapText="1"/>
    </xf>
    <xf numFmtId="0" fontId="9" fillId="0" borderId="2" xfId="2" applyFont="1" applyFill="1" applyBorder="1" applyAlignment="1" applyProtection="1">
      <alignment horizontal="center" vertical="center"/>
    </xf>
    <xf numFmtId="0" fontId="9" fillId="0" borderId="3" xfId="2" applyFont="1" applyFill="1" applyBorder="1" applyAlignment="1" applyProtection="1">
      <alignment horizontal="center" vertical="center"/>
    </xf>
    <xf numFmtId="0" fontId="9" fillId="0" borderId="4" xfId="2" applyFont="1" applyFill="1" applyBorder="1" applyAlignment="1" applyProtection="1">
      <alignment horizontal="center" vertical="center"/>
    </xf>
    <xf numFmtId="0" fontId="9" fillId="0" borderId="2" xfId="2" applyFont="1" applyFill="1" applyBorder="1" applyAlignment="1" applyProtection="1">
      <alignment horizontal="left" vertical="center"/>
    </xf>
    <xf numFmtId="0" fontId="9" fillId="0" borderId="4" xfId="2" applyFont="1" applyFill="1" applyBorder="1" applyAlignment="1" applyProtection="1">
      <alignment horizontal="left" vertical="center"/>
    </xf>
    <xf numFmtId="0" fontId="9" fillId="0" borderId="3" xfId="2" applyFont="1" applyFill="1" applyBorder="1" applyAlignment="1" applyProtection="1">
      <alignment horizontal="left" vertical="center"/>
    </xf>
    <xf numFmtId="176" fontId="9" fillId="0" borderId="1" xfId="2" applyNumberFormat="1" applyFont="1" applyBorder="1" applyAlignment="1">
      <alignment horizontal="right" vertical="center"/>
    </xf>
    <xf numFmtId="0" fontId="9" fillId="0" borderId="1" xfId="2" applyFont="1" applyBorder="1" applyAlignment="1">
      <alignment horizontal="right" vertical="center"/>
    </xf>
    <xf numFmtId="10" fontId="9" fillId="0" borderId="2" xfId="2" applyNumberFormat="1" applyFont="1" applyFill="1" applyBorder="1" applyAlignment="1" applyProtection="1">
      <alignment vertical="center"/>
    </xf>
    <xf numFmtId="10" fontId="9" fillId="0" borderId="4" xfId="2" applyNumberFormat="1" applyFont="1" applyFill="1" applyBorder="1" applyAlignment="1" applyProtection="1">
      <alignment vertical="center"/>
    </xf>
    <xf numFmtId="10" fontId="9" fillId="0" borderId="3" xfId="2" applyNumberFormat="1" applyFont="1" applyFill="1" applyBorder="1" applyAlignment="1" applyProtection="1">
      <alignment vertical="center"/>
    </xf>
    <xf numFmtId="10" fontId="9" fillId="0" borderId="2" xfId="2" applyNumberFormat="1" applyFont="1" applyFill="1" applyBorder="1" applyAlignment="1" applyProtection="1">
      <alignment horizontal="left" vertical="center"/>
    </xf>
    <xf numFmtId="10" fontId="9" fillId="0" borderId="4" xfId="2" applyNumberFormat="1" applyFont="1" applyFill="1" applyBorder="1" applyAlignment="1" applyProtection="1">
      <alignment horizontal="left" vertical="center"/>
    </xf>
    <xf numFmtId="178" fontId="9" fillId="0" borderId="2" xfId="2" applyNumberFormat="1" applyFont="1" applyFill="1" applyBorder="1" applyAlignment="1" applyProtection="1">
      <alignment horizontal="left" vertical="center"/>
    </xf>
    <xf numFmtId="178" fontId="9" fillId="0" borderId="4" xfId="2" applyNumberFormat="1" applyFont="1" applyFill="1" applyBorder="1" applyAlignment="1" applyProtection="1">
      <alignment horizontal="left" vertical="center"/>
    </xf>
    <xf numFmtId="10" fontId="4" fillId="0" borderId="2" xfId="0" applyNumberFormat="1" applyFont="1" applyFill="1" applyBorder="1" applyAlignment="1" applyProtection="1">
      <alignment horizontal="left" vertical="center" wrapText="1"/>
    </xf>
    <xf numFmtId="10" fontId="4" fillId="0" borderId="3" xfId="0" applyNumberFormat="1" applyFont="1" applyFill="1" applyBorder="1" applyAlignment="1" applyProtection="1">
      <alignment horizontal="left" vertical="center" wrapText="1"/>
    </xf>
    <xf numFmtId="10" fontId="4" fillId="0" borderId="4" xfId="0" applyNumberFormat="1" applyFont="1" applyFill="1" applyBorder="1" applyAlignment="1" applyProtection="1">
      <alignment horizontal="left" vertical="center" wrapText="1"/>
    </xf>
    <xf numFmtId="0" fontId="4" fillId="0" borderId="2" xfId="0" applyFont="1" applyFill="1" applyBorder="1" applyAlignment="1" applyProtection="1">
      <alignment horizontal="center" vertical="center" wrapText="1"/>
    </xf>
    <xf numFmtId="0" fontId="4" fillId="0" borderId="4" xfId="0" applyFont="1" applyFill="1" applyBorder="1" applyAlignment="1" applyProtection="1">
      <alignment horizontal="center" vertical="center" wrapText="1"/>
    </xf>
    <xf numFmtId="177" fontId="4" fillId="0" borderId="2" xfId="0" applyNumberFormat="1" applyFont="1" applyFill="1" applyBorder="1" applyAlignment="1" applyProtection="1">
      <alignment horizontal="left" vertical="center" wrapText="1"/>
    </xf>
    <xf numFmtId="177" fontId="4" fillId="0" borderId="4" xfId="0" applyNumberFormat="1" applyFont="1" applyFill="1" applyBorder="1" applyAlignment="1" applyProtection="1">
      <alignment horizontal="left" vertical="center" wrapText="1"/>
    </xf>
    <xf numFmtId="176" fontId="4" fillId="0" borderId="1" xfId="0" applyNumberFormat="1" applyFont="1" applyBorder="1" applyAlignment="1">
      <alignment horizontal="right" vertical="center"/>
    </xf>
    <xf numFmtId="0" fontId="4" fillId="0" borderId="1" xfId="0" applyFont="1" applyBorder="1" applyAlignment="1">
      <alignment horizontal="right" vertical="center"/>
    </xf>
    <xf numFmtId="0" fontId="4" fillId="0" borderId="3" xfId="0" applyFont="1" applyFill="1" applyBorder="1" applyAlignment="1" applyProtection="1">
      <alignment horizontal="center" vertical="center" wrapText="1"/>
    </xf>
    <xf numFmtId="177" fontId="4" fillId="0" borderId="3" xfId="0" applyNumberFormat="1" applyFont="1" applyFill="1" applyBorder="1" applyAlignment="1" applyProtection="1">
      <alignment horizontal="left" vertical="center" wrapText="1"/>
    </xf>
    <xf numFmtId="0" fontId="5" fillId="0" borderId="2" xfId="0" applyFont="1" applyFill="1" applyBorder="1" applyAlignment="1" applyProtection="1">
      <alignment horizontal="center" vertical="center" wrapText="1"/>
    </xf>
    <xf numFmtId="0" fontId="5" fillId="0" borderId="4" xfId="0" applyFont="1" applyFill="1" applyBorder="1" applyAlignment="1" applyProtection="1">
      <alignment horizontal="center" vertical="center" wrapText="1"/>
    </xf>
    <xf numFmtId="10" fontId="4" fillId="0" borderId="1" xfId="0" applyNumberFormat="1" applyFont="1" applyFill="1" applyBorder="1" applyAlignment="1" applyProtection="1">
      <alignment vertical="center"/>
    </xf>
    <xf numFmtId="0" fontId="4" fillId="0" borderId="2" xfId="0" applyFont="1" applyFill="1" applyBorder="1" applyAlignment="1" applyProtection="1">
      <alignment horizontal="left" vertical="center"/>
    </xf>
    <xf numFmtId="0" fontId="4" fillId="0" borderId="3" xfId="0" applyFont="1" applyFill="1" applyBorder="1" applyAlignment="1" applyProtection="1">
      <alignment horizontal="left" vertical="center"/>
    </xf>
    <xf numFmtId="10" fontId="4" fillId="0" borderId="2" xfId="0" applyNumberFormat="1" applyFont="1" applyFill="1" applyBorder="1" applyAlignment="1" applyProtection="1">
      <alignment vertical="center"/>
    </xf>
    <xf numFmtId="10" fontId="4" fillId="0" borderId="3" xfId="0" applyNumberFormat="1" applyFont="1" applyFill="1" applyBorder="1" applyAlignment="1" applyProtection="1">
      <alignment vertical="center"/>
    </xf>
    <xf numFmtId="10" fontId="4" fillId="0" borderId="4" xfId="0" applyNumberFormat="1" applyFont="1" applyFill="1" applyBorder="1" applyAlignment="1" applyProtection="1">
      <alignment vertical="center"/>
    </xf>
    <xf numFmtId="0" fontId="4" fillId="0" borderId="4" xfId="0" applyFont="1" applyFill="1" applyBorder="1" applyAlignment="1" applyProtection="1">
      <alignment horizontal="lef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vip.stock.finance.sina.com.cn/corp/view/vCB_AllBulletinDetail.php?stockid=000733&amp;id=5202347" TargetMode="External"/><Relationship Id="rId7" Type="http://schemas.openxmlformats.org/officeDocument/2006/relationships/printerSettings" Target="../printerSettings/printerSettings1.bin"/><Relationship Id="rId2" Type="http://schemas.openxmlformats.org/officeDocument/2006/relationships/hyperlink" Target="http://vip.stock.finance.sina.com.cn/corp/view/vCB_AllBulletinDetail.php?stockid=000559&amp;id=5120306" TargetMode="External"/><Relationship Id="rId1" Type="http://schemas.openxmlformats.org/officeDocument/2006/relationships/hyperlink" Target="http://vip.stock.finance.sina.com.cn/corp/view/vCB_AllBulletinDetail.php?stockid=600482&amp;id=5201445" TargetMode="External"/><Relationship Id="rId6" Type="http://schemas.openxmlformats.org/officeDocument/2006/relationships/hyperlink" Target="http://vip.stock.finance.sina.com.cn/corp/view/vCB_AllBulletinDetail.php?stockid=300116&amp;id=5334130" TargetMode="External"/><Relationship Id="rId5" Type="http://schemas.openxmlformats.org/officeDocument/2006/relationships/hyperlink" Target="http://vip.stock.finance.sina.com.cn/corp/view/vCB_AllBulletinDetail.php?stockid=600152&amp;id=5234896" TargetMode="External"/><Relationship Id="rId4" Type="http://schemas.openxmlformats.org/officeDocument/2006/relationships/hyperlink" Target="http://vip.stock.finance.sina.com.cn/corp/view/vCB_AllBulletinDetail.php?stockid=000636&amp;id=511376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vip.stock.finance.sina.com.cn/corp/view/vCB_AllBulletinDetail.php?stockid=600856&amp;id=53353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tabSelected="1" workbookViewId="0">
      <selection activeCell="K1" sqref="K1:K1048576"/>
    </sheetView>
  </sheetViews>
  <sheetFormatPr defaultRowHeight="13.2" customHeight="1"/>
  <cols>
    <col min="6" max="7" width="8.88671875" style="153"/>
    <col min="8" max="8" width="6.6640625" hidden="1" customWidth="1"/>
    <col min="9" max="9" width="9.6640625" style="153" hidden="1" customWidth="1"/>
    <col min="10" max="10" width="0.6640625" customWidth="1"/>
    <col min="11" max="11" width="6.33203125" hidden="1" customWidth="1"/>
    <col min="12" max="12" width="22.109375" style="165" customWidth="1"/>
    <col min="13" max="13" width="8.44140625" customWidth="1"/>
    <col min="14" max="14" width="11.77734375" style="108" customWidth="1"/>
  </cols>
  <sheetData>
    <row r="1" spans="1:14" ht="13.2" customHeight="1">
      <c r="A1" s="1" t="s">
        <v>0</v>
      </c>
      <c r="B1" s="1" t="s">
        <v>1</v>
      </c>
      <c r="C1" s="1" t="s">
        <v>1990</v>
      </c>
      <c r="D1" s="1" t="s">
        <v>2409</v>
      </c>
      <c r="E1" s="1" t="s">
        <v>2410</v>
      </c>
      <c r="F1" s="1" t="s">
        <v>485</v>
      </c>
      <c r="G1" s="1" t="s">
        <v>2411</v>
      </c>
      <c r="H1" s="1" t="s">
        <v>2413</v>
      </c>
      <c r="I1" s="1" t="s">
        <v>2414</v>
      </c>
      <c r="J1" s="1" t="s">
        <v>2412</v>
      </c>
      <c r="K1" s="1" t="s">
        <v>4</v>
      </c>
      <c r="L1" s="160" t="s">
        <v>2412</v>
      </c>
      <c r="M1" s="1" t="s">
        <v>4</v>
      </c>
      <c r="N1" s="18" t="s">
        <v>2170</v>
      </c>
    </row>
    <row r="2" spans="1:14" ht="13.2" customHeight="1">
      <c r="A2" s="150" t="s">
        <v>2173</v>
      </c>
      <c r="B2" s="151" t="s">
        <v>2174</v>
      </c>
      <c r="C2" s="150" t="s">
        <v>2177</v>
      </c>
      <c r="D2" s="150" t="s">
        <v>2178</v>
      </c>
      <c r="E2" s="150" t="s">
        <v>2179</v>
      </c>
      <c r="F2" s="133" t="s">
        <v>2180</v>
      </c>
      <c r="G2" s="133" t="s">
        <v>2181</v>
      </c>
      <c r="H2" s="150" t="s">
        <v>2175</v>
      </c>
      <c r="I2" s="133" t="s">
        <v>2176</v>
      </c>
      <c r="J2" s="156" t="s">
        <v>154</v>
      </c>
      <c r="K2" s="150">
        <v>183</v>
      </c>
      <c r="L2" s="161" t="s">
        <v>154</v>
      </c>
      <c r="M2" s="166">
        <f>SUM(K2)</f>
        <v>183</v>
      </c>
      <c r="N2" s="14">
        <f>M2/$M$28</f>
        <v>5.4984676401658557E-2</v>
      </c>
    </row>
    <row r="3" spans="1:14" ht="13.2" customHeight="1">
      <c r="A3" s="150" t="s">
        <v>2217</v>
      </c>
      <c r="B3" s="151" t="s">
        <v>2218</v>
      </c>
      <c r="C3" s="150" t="s">
        <v>806</v>
      </c>
      <c r="D3" s="150" t="s">
        <v>2221</v>
      </c>
      <c r="E3" s="150" t="s">
        <v>2222</v>
      </c>
      <c r="F3" s="133" t="s">
        <v>805</v>
      </c>
      <c r="G3" s="133" t="s">
        <v>804</v>
      </c>
      <c r="H3" s="150" t="s">
        <v>2219</v>
      </c>
      <c r="I3" s="133" t="s">
        <v>2220</v>
      </c>
      <c r="J3" s="157" t="s">
        <v>169</v>
      </c>
      <c r="K3" s="150">
        <v>68</v>
      </c>
      <c r="L3" s="174" t="s">
        <v>169</v>
      </c>
      <c r="M3" s="171">
        <f>SUM(K3:K6)</f>
        <v>498</v>
      </c>
      <c r="N3" s="168">
        <f>M3/$K$28</f>
        <v>0.14963043086352984</v>
      </c>
    </row>
    <row r="4" spans="1:14" ht="13.2" customHeight="1">
      <c r="A4" s="150" t="s">
        <v>2240</v>
      </c>
      <c r="B4" s="151" t="s">
        <v>2241</v>
      </c>
      <c r="C4" s="150" t="s">
        <v>2244</v>
      </c>
      <c r="D4" s="150" t="s">
        <v>2245</v>
      </c>
      <c r="E4" s="150" t="s">
        <v>2246</v>
      </c>
      <c r="F4" s="133" t="s">
        <v>2247</v>
      </c>
      <c r="G4" s="133" t="s">
        <v>2248</v>
      </c>
      <c r="H4" s="150" t="s">
        <v>2242</v>
      </c>
      <c r="I4" s="133" t="s">
        <v>2243</v>
      </c>
      <c r="J4" s="157" t="s">
        <v>169</v>
      </c>
      <c r="K4" s="152">
        <v>190</v>
      </c>
      <c r="L4" s="175"/>
      <c r="M4" s="172"/>
      <c r="N4" s="169"/>
    </row>
    <row r="5" spans="1:14" ht="13.2" customHeight="1">
      <c r="A5" s="150" t="s">
        <v>2330</v>
      </c>
      <c r="B5" s="151" t="s">
        <v>2331</v>
      </c>
      <c r="C5" s="150" t="s">
        <v>2334</v>
      </c>
      <c r="D5" s="150" t="s">
        <v>2335</v>
      </c>
      <c r="E5" s="150" t="s">
        <v>2336</v>
      </c>
      <c r="F5" s="133" t="s">
        <v>2337</v>
      </c>
      <c r="G5" s="133" t="s">
        <v>2338</v>
      </c>
      <c r="H5" s="150" t="s">
        <v>2332</v>
      </c>
      <c r="I5" s="133" t="s">
        <v>2333</v>
      </c>
      <c r="J5" s="157" t="s">
        <v>169</v>
      </c>
      <c r="K5" s="150">
        <v>140</v>
      </c>
      <c r="L5" s="175"/>
      <c r="M5" s="172"/>
      <c r="N5" s="169"/>
    </row>
    <row r="6" spans="1:14" ht="13.2" customHeight="1">
      <c r="A6" s="150" t="s">
        <v>2348</v>
      </c>
      <c r="B6" s="151" t="s">
        <v>2349</v>
      </c>
      <c r="C6" s="150" t="s">
        <v>2352</v>
      </c>
      <c r="D6" s="150" t="s">
        <v>2353</v>
      </c>
      <c r="E6" s="150" t="s">
        <v>2354</v>
      </c>
      <c r="F6" s="133" t="s">
        <v>2355</v>
      </c>
      <c r="G6" s="133" t="s">
        <v>2356</v>
      </c>
      <c r="H6" s="150" t="s">
        <v>2350</v>
      </c>
      <c r="I6" s="133" t="s">
        <v>2351</v>
      </c>
      <c r="J6" s="157" t="s">
        <v>169</v>
      </c>
      <c r="K6" s="150">
        <v>100</v>
      </c>
      <c r="L6" s="176"/>
      <c r="M6" s="173"/>
      <c r="N6" s="170"/>
    </row>
    <row r="7" spans="1:14" ht="13.2" customHeight="1">
      <c r="A7" s="150" t="s">
        <v>2339</v>
      </c>
      <c r="B7" s="151" t="s">
        <v>2340</v>
      </c>
      <c r="C7" s="150" t="s">
        <v>2343</v>
      </c>
      <c r="D7" s="150" t="s">
        <v>2344</v>
      </c>
      <c r="E7" s="150" t="s">
        <v>2345</v>
      </c>
      <c r="F7" s="133" t="s">
        <v>2346</v>
      </c>
      <c r="G7" s="133" t="s">
        <v>2347</v>
      </c>
      <c r="H7" s="150" t="s">
        <v>2341</v>
      </c>
      <c r="I7" s="133" t="s">
        <v>2342</v>
      </c>
      <c r="J7" s="157" t="s">
        <v>446</v>
      </c>
      <c r="K7" s="150">
        <v>180</v>
      </c>
      <c r="L7" s="174" t="s">
        <v>446</v>
      </c>
      <c r="M7" s="171">
        <f>SUM(K7:K8)</f>
        <v>430</v>
      </c>
      <c r="N7" s="168">
        <f>M7/$K$28</f>
        <v>0.12919896640826875</v>
      </c>
    </row>
    <row r="8" spans="1:14" ht="13.2" customHeight="1">
      <c r="A8" s="150" t="s">
        <v>2383</v>
      </c>
      <c r="B8" s="151" t="s">
        <v>2384</v>
      </c>
      <c r="C8" s="150" t="s">
        <v>2387</v>
      </c>
      <c r="D8" s="150" t="s">
        <v>2388</v>
      </c>
      <c r="E8" s="150" t="s">
        <v>2389</v>
      </c>
      <c r="F8" s="133" t="s">
        <v>2390</v>
      </c>
      <c r="G8" s="133" t="s">
        <v>2391</v>
      </c>
      <c r="H8" s="150" t="s">
        <v>2385</v>
      </c>
      <c r="I8" s="133" t="s">
        <v>2386</v>
      </c>
      <c r="J8" s="157" t="s">
        <v>181</v>
      </c>
      <c r="K8" s="150">
        <v>250</v>
      </c>
      <c r="L8" s="176"/>
      <c r="M8" s="173"/>
      <c r="N8" s="170"/>
    </row>
    <row r="9" spans="1:14" ht="13.2" customHeight="1">
      <c r="A9" s="150" t="s">
        <v>2249</v>
      </c>
      <c r="B9" s="151" t="s">
        <v>2250</v>
      </c>
      <c r="C9" s="150" t="s">
        <v>2253</v>
      </c>
      <c r="D9" s="150" t="s">
        <v>2254</v>
      </c>
      <c r="E9" s="150" t="s">
        <v>2255</v>
      </c>
      <c r="F9" s="133" t="s">
        <v>2256</v>
      </c>
      <c r="G9" s="133" t="s">
        <v>2257</v>
      </c>
      <c r="H9" s="150" t="s">
        <v>2251</v>
      </c>
      <c r="I9" s="133" t="s">
        <v>2252</v>
      </c>
      <c r="J9" s="157" t="s">
        <v>23</v>
      </c>
      <c r="K9" s="150">
        <v>150</v>
      </c>
      <c r="L9" s="162" t="s">
        <v>23</v>
      </c>
      <c r="M9" s="166">
        <f>SUM(K9)</f>
        <v>150</v>
      </c>
      <c r="N9" s="14">
        <f>M9/$K$28</f>
        <v>4.5069406886605372E-2</v>
      </c>
    </row>
    <row r="10" spans="1:14" ht="13.2" customHeight="1">
      <c r="A10" s="150" t="s">
        <v>2223</v>
      </c>
      <c r="B10" s="151" t="s">
        <v>2224</v>
      </c>
      <c r="C10" s="150" t="s">
        <v>2227</v>
      </c>
      <c r="D10" s="150" t="s">
        <v>2228</v>
      </c>
      <c r="E10" s="150" t="s">
        <v>2229</v>
      </c>
      <c r="F10" s="133" t="s">
        <v>2230</v>
      </c>
      <c r="G10" s="133" t="s">
        <v>2231</v>
      </c>
      <c r="H10" s="150" t="s">
        <v>2225</v>
      </c>
      <c r="I10" s="133" t="s">
        <v>2226</v>
      </c>
      <c r="J10" s="157" t="s">
        <v>30</v>
      </c>
      <c r="K10" s="150">
        <v>160</v>
      </c>
      <c r="L10" s="162" t="s">
        <v>30</v>
      </c>
      <c r="M10" s="166">
        <f>SUM(K10)</f>
        <v>160</v>
      </c>
      <c r="N10" s="14">
        <f>M10/$K$28</f>
        <v>4.8074034012379065E-2</v>
      </c>
    </row>
    <row r="11" spans="1:14" ht="13.2" customHeight="1">
      <c r="A11" s="150" t="s">
        <v>2200</v>
      </c>
      <c r="B11" s="126" t="s">
        <v>2201</v>
      </c>
      <c r="C11" s="150" t="s">
        <v>2203</v>
      </c>
      <c r="D11" s="150" t="s">
        <v>2204</v>
      </c>
      <c r="E11" s="150" t="s">
        <v>2205</v>
      </c>
      <c r="F11" s="133" t="s">
        <v>2206</v>
      </c>
      <c r="G11" s="133" t="s">
        <v>2207</v>
      </c>
      <c r="H11" s="150" t="s">
        <v>2202</v>
      </c>
      <c r="I11" s="154" t="s">
        <v>2400</v>
      </c>
      <c r="J11" s="157" t="s">
        <v>2401</v>
      </c>
      <c r="K11" s="150">
        <v>300</v>
      </c>
      <c r="L11" s="174" t="s">
        <v>2401</v>
      </c>
      <c r="M11" s="171">
        <f>SUM(K11:K12)</f>
        <v>408</v>
      </c>
      <c r="N11" s="168">
        <f>M11/$K$28</f>
        <v>0.12258878673156662</v>
      </c>
    </row>
    <row r="12" spans="1:14" ht="13.2" customHeight="1">
      <c r="A12" s="150" t="s">
        <v>2208</v>
      </c>
      <c r="B12" s="151" t="s">
        <v>2209</v>
      </c>
      <c r="C12" s="150" t="s">
        <v>2212</v>
      </c>
      <c r="D12" s="150" t="s">
        <v>2213</v>
      </c>
      <c r="E12" s="150" t="s">
        <v>2214</v>
      </c>
      <c r="F12" s="133" t="s">
        <v>2215</v>
      </c>
      <c r="G12" s="133" t="s">
        <v>2216</v>
      </c>
      <c r="H12" s="150" t="s">
        <v>2210</v>
      </c>
      <c r="I12" s="133" t="s">
        <v>2211</v>
      </c>
      <c r="J12" s="157" t="s">
        <v>34</v>
      </c>
      <c r="K12" s="150">
        <v>108</v>
      </c>
      <c r="L12" s="176"/>
      <c r="M12" s="173"/>
      <c r="N12" s="170"/>
    </row>
    <row r="13" spans="1:14" ht="13.2" customHeight="1">
      <c r="A13" s="150" t="s">
        <v>2375</v>
      </c>
      <c r="B13" s="151" t="s">
        <v>2376</v>
      </c>
      <c r="C13" s="150" t="s">
        <v>2378</v>
      </c>
      <c r="D13" s="150" t="s">
        <v>2379</v>
      </c>
      <c r="E13" s="150" t="s">
        <v>2380</v>
      </c>
      <c r="F13" s="133" t="s">
        <v>2381</v>
      </c>
      <c r="G13" s="133" t="s">
        <v>2382</v>
      </c>
      <c r="H13" s="150" t="s">
        <v>2377</v>
      </c>
      <c r="I13" s="154" t="s">
        <v>2405</v>
      </c>
      <c r="J13" s="157" t="s">
        <v>2408</v>
      </c>
      <c r="K13" s="150">
        <v>61.5</v>
      </c>
      <c r="L13" s="162" t="s">
        <v>2408</v>
      </c>
      <c r="M13" s="166">
        <f>SUM(K13)</f>
        <v>61.5</v>
      </c>
      <c r="N13" s="14">
        <f>M13/$K$28</f>
        <v>1.8478456823508203E-2</v>
      </c>
    </row>
    <row r="14" spans="1:14" ht="13.2" customHeight="1">
      <c r="A14" s="150" t="s">
        <v>2311</v>
      </c>
      <c r="B14" s="151" t="s">
        <v>2312</v>
      </c>
      <c r="C14" s="150" t="s">
        <v>2316</v>
      </c>
      <c r="D14" s="150" t="s">
        <v>2317</v>
      </c>
      <c r="E14" s="150" t="s">
        <v>2318</v>
      </c>
      <c r="F14" s="133" t="s">
        <v>2319</v>
      </c>
      <c r="G14" s="133" t="s">
        <v>2320</v>
      </c>
      <c r="H14" s="150" t="s">
        <v>2313</v>
      </c>
      <c r="I14" s="133" t="s">
        <v>2314</v>
      </c>
      <c r="J14" s="157" t="s">
        <v>2315</v>
      </c>
      <c r="K14" s="150">
        <v>130</v>
      </c>
      <c r="L14" s="174" t="s">
        <v>2315</v>
      </c>
      <c r="M14" s="171">
        <f>SUM(K14:K15)</f>
        <v>130</v>
      </c>
      <c r="N14" s="14">
        <f>M14/$K$28</f>
        <v>3.9060152635057993E-2</v>
      </c>
    </row>
    <row r="15" spans="1:14" ht="13.2" customHeight="1">
      <c r="A15" s="150" t="s">
        <v>2392</v>
      </c>
      <c r="B15" s="151" t="s">
        <v>2393</v>
      </c>
      <c r="C15" s="150" t="s">
        <v>2395</v>
      </c>
      <c r="D15" s="150" t="s">
        <v>2396</v>
      </c>
      <c r="E15" s="150" t="s">
        <v>2397</v>
      </c>
      <c r="F15" s="133" t="s">
        <v>2398</v>
      </c>
      <c r="G15" s="133" t="s">
        <v>2399</v>
      </c>
      <c r="H15" s="150" t="s">
        <v>2394</v>
      </c>
      <c r="I15" s="154" t="s">
        <v>2406</v>
      </c>
      <c r="J15" s="157" t="s">
        <v>2407</v>
      </c>
      <c r="K15" s="150" t="s">
        <v>1334</v>
      </c>
      <c r="L15" s="176"/>
      <c r="M15" s="173"/>
      <c r="N15" s="14">
        <f>M15/$K$28</f>
        <v>0</v>
      </c>
    </row>
    <row r="16" spans="1:14" ht="13.2" customHeight="1">
      <c r="A16" s="150" t="s">
        <v>2284</v>
      </c>
      <c r="B16" s="151" t="s">
        <v>2285</v>
      </c>
      <c r="C16" s="150" t="s">
        <v>2288</v>
      </c>
      <c r="D16" s="150" t="s">
        <v>2289</v>
      </c>
      <c r="E16" s="150" t="s">
        <v>2290</v>
      </c>
      <c r="F16" s="133" t="s">
        <v>2291</v>
      </c>
      <c r="G16" s="133" t="s">
        <v>2292</v>
      </c>
      <c r="H16" s="150" t="s">
        <v>2286</v>
      </c>
      <c r="I16" s="133" t="s">
        <v>2287</v>
      </c>
      <c r="J16" s="157" t="s">
        <v>78</v>
      </c>
      <c r="K16" s="150">
        <v>70</v>
      </c>
      <c r="L16" s="162" t="s">
        <v>78</v>
      </c>
      <c r="M16" s="166">
        <f>SUM(K16)</f>
        <v>70</v>
      </c>
      <c r="N16" s="14">
        <f>M16/$K$28</f>
        <v>2.1032389880415843E-2</v>
      </c>
    </row>
    <row r="17" spans="1:14" ht="13.2" customHeight="1">
      <c r="A17" s="150" t="s">
        <v>2191</v>
      </c>
      <c r="B17" s="151" t="s">
        <v>2192</v>
      </c>
      <c r="C17" s="150" t="s">
        <v>2195</v>
      </c>
      <c r="D17" s="150" t="s">
        <v>2196</v>
      </c>
      <c r="E17" s="150" t="s">
        <v>2197</v>
      </c>
      <c r="F17" s="133" t="s">
        <v>2198</v>
      </c>
      <c r="G17" s="133" t="s">
        <v>2199</v>
      </c>
      <c r="H17" s="150" t="s">
        <v>2193</v>
      </c>
      <c r="I17" s="133" t="s">
        <v>2194</v>
      </c>
      <c r="J17" s="157" t="s">
        <v>96</v>
      </c>
      <c r="K17" s="150">
        <v>70</v>
      </c>
      <c r="L17" s="174" t="s">
        <v>96</v>
      </c>
      <c r="M17" s="171">
        <f>SUM(K17:K20)</f>
        <v>440</v>
      </c>
      <c r="N17" s="168">
        <f>M17/$K$28</f>
        <v>0.13220359353404243</v>
      </c>
    </row>
    <row r="18" spans="1:14" ht="13.2" customHeight="1">
      <c r="A18" s="150" t="s">
        <v>2232</v>
      </c>
      <c r="B18" s="151" t="s">
        <v>2233</v>
      </c>
      <c r="C18" s="150" t="s">
        <v>2235</v>
      </c>
      <c r="D18" s="150" t="s">
        <v>2236</v>
      </c>
      <c r="E18" s="150" t="s">
        <v>2237</v>
      </c>
      <c r="F18" s="133" t="s">
        <v>2238</v>
      </c>
      <c r="G18" s="133" t="s">
        <v>2239</v>
      </c>
      <c r="H18" s="150" t="s">
        <v>2234</v>
      </c>
      <c r="I18" s="154" t="s">
        <v>2402</v>
      </c>
      <c r="J18" s="157" t="s">
        <v>96</v>
      </c>
      <c r="K18" s="150">
        <v>160</v>
      </c>
      <c r="L18" s="175"/>
      <c r="M18" s="172"/>
      <c r="N18" s="169"/>
    </row>
    <row r="19" spans="1:14" ht="13.2" customHeight="1">
      <c r="A19" s="150" t="s">
        <v>2258</v>
      </c>
      <c r="B19" s="151" t="s">
        <v>2259</v>
      </c>
      <c r="C19" s="150" t="s">
        <v>2262</v>
      </c>
      <c r="D19" s="150" t="s">
        <v>2263</v>
      </c>
      <c r="E19" s="150" t="s">
        <v>2264</v>
      </c>
      <c r="F19" s="133" t="s">
        <v>2265</v>
      </c>
      <c r="G19" s="133" t="s">
        <v>2266</v>
      </c>
      <c r="H19" s="150" t="s">
        <v>2260</v>
      </c>
      <c r="I19" s="133" t="s">
        <v>2261</v>
      </c>
      <c r="J19" s="157" t="s">
        <v>96</v>
      </c>
      <c r="K19" s="150">
        <v>140</v>
      </c>
      <c r="L19" s="175"/>
      <c r="M19" s="172"/>
      <c r="N19" s="169"/>
    </row>
    <row r="20" spans="1:14" ht="13.2" customHeight="1">
      <c r="A20" s="150" t="s">
        <v>2321</v>
      </c>
      <c r="B20" s="151" t="s">
        <v>2322</v>
      </c>
      <c r="C20" s="150" t="s">
        <v>2325</v>
      </c>
      <c r="D20" s="150" t="s">
        <v>2326</v>
      </c>
      <c r="E20" s="150" t="s">
        <v>2327</v>
      </c>
      <c r="F20" s="133" t="s">
        <v>2328</v>
      </c>
      <c r="G20" s="133" t="s">
        <v>2329</v>
      </c>
      <c r="H20" s="150" t="s">
        <v>2323</v>
      </c>
      <c r="I20" s="133" t="s">
        <v>2324</v>
      </c>
      <c r="J20" s="157" t="s">
        <v>96</v>
      </c>
      <c r="K20" s="150">
        <v>70</v>
      </c>
      <c r="L20" s="176"/>
      <c r="M20" s="173"/>
      <c r="N20" s="170"/>
    </row>
    <row r="21" spans="1:14" ht="13.2" customHeight="1">
      <c r="A21" s="150" t="s">
        <v>2293</v>
      </c>
      <c r="B21" s="151" t="s">
        <v>2294</v>
      </c>
      <c r="C21" s="150" t="s">
        <v>2298</v>
      </c>
      <c r="D21" s="150" t="s">
        <v>2299</v>
      </c>
      <c r="E21" s="150" t="s">
        <v>2300</v>
      </c>
      <c r="F21" s="133" t="s">
        <v>2301</v>
      </c>
      <c r="G21" s="133" t="s">
        <v>2302</v>
      </c>
      <c r="H21" s="150" t="s">
        <v>2295</v>
      </c>
      <c r="I21" s="133" t="s">
        <v>2296</v>
      </c>
      <c r="J21" s="157" t="s">
        <v>2297</v>
      </c>
      <c r="K21" s="150">
        <v>105</v>
      </c>
      <c r="L21" s="162" t="s">
        <v>2297</v>
      </c>
      <c r="M21" s="166">
        <f>SUM(K21)</f>
        <v>105</v>
      </c>
      <c r="N21" s="14">
        <f>M21/$K$28</f>
        <v>3.1548584820623761E-2</v>
      </c>
    </row>
    <row r="22" spans="1:14" ht="13.2" customHeight="1">
      <c r="A22" s="150" t="s">
        <v>2182</v>
      </c>
      <c r="B22" s="151" t="s">
        <v>2183</v>
      </c>
      <c r="C22" s="150" t="s">
        <v>2186</v>
      </c>
      <c r="D22" s="150" t="s">
        <v>2187</v>
      </c>
      <c r="E22" s="150" t="s">
        <v>2188</v>
      </c>
      <c r="F22" s="133" t="s">
        <v>2189</v>
      </c>
      <c r="G22" s="133" t="s">
        <v>2190</v>
      </c>
      <c r="H22" s="150" t="s">
        <v>2184</v>
      </c>
      <c r="I22" s="133" t="s">
        <v>2185</v>
      </c>
      <c r="J22" s="157" t="s">
        <v>117</v>
      </c>
      <c r="K22" s="150">
        <v>300</v>
      </c>
      <c r="L22" s="174" t="s">
        <v>117</v>
      </c>
      <c r="M22" s="171">
        <f>SUM(K22:K24)</f>
        <v>462.7</v>
      </c>
      <c r="N22" s="168">
        <f>M22/$K$28</f>
        <v>0.13902409710954872</v>
      </c>
    </row>
    <row r="23" spans="1:14" ht="13.2" customHeight="1">
      <c r="A23" s="150" t="s">
        <v>2267</v>
      </c>
      <c r="B23" s="151" t="s">
        <v>2268</v>
      </c>
      <c r="C23" s="150" t="s">
        <v>2271</v>
      </c>
      <c r="D23" s="150" t="s">
        <v>2272</v>
      </c>
      <c r="E23" s="150" t="s">
        <v>2273</v>
      </c>
      <c r="F23" s="133" t="s">
        <v>2274</v>
      </c>
      <c r="G23" s="133" t="s">
        <v>2275</v>
      </c>
      <c r="H23" s="150" t="s">
        <v>2269</v>
      </c>
      <c r="I23" s="133" t="s">
        <v>2270</v>
      </c>
      <c r="J23" s="157" t="s">
        <v>117</v>
      </c>
      <c r="K23" s="150">
        <v>100.7</v>
      </c>
      <c r="L23" s="175"/>
      <c r="M23" s="172"/>
      <c r="N23" s="169"/>
    </row>
    <row r="24" spans="1:14" ht="13.2" customHeight="1">
      <c r="A24" s="150" t="s">
        <v>2357</v>
      </c>
      <c r="B24" s="151" t="s">
        <v>2358</v>
      </c>
      <c r="C24" s="150" t="s">
        <v>2361</v>
      </c>
      <c r="D24" s="150" t="s">
        <v>2362</v>
      </c>
      <c r="E24" s="150" t="s">
        <v>2363</v>
      </c>
      <c r="F24" s="133" t="s">
        <v>2364</v>
      </c>
      <c r="G24" s="133" t="s">
        <v>2365</v>
      </c>
      <c r="H24" s="150" t="s">
        <v>2359</v>
      </c>
      <c r="I24" s="133" t="s">
        <v>2360</v>
      </c>
      <c r="J24" s="157" t="s">
        <v>117</v>
      </c>
      <c r="K24" s="150">
        <v>62</v>
      </c>
      <c r="L24" s="176"/>
      <c r="M24" s="173"/>
      <c r="N24" s="170"/>
    </row>
    <row r="25" spans="1:14" ht="13.2" customHeight="1">
      <c r="A25" s="150" t="s">
        <v>2366</v>
      </c>
      <c r="B25" s="151" t="s">
        <v>2367</v>
      </c>
      <c r="C25" s="150" t="s">
        <v>2370</v>
      </c>
      <c r="D25" s="150" t="s">
        <v>2371</v>
      </c>
      <c r="E25" s="150" t="s">
        <v>2372</v>
      </c>
      <c r="F25" s="133" t="s">
        <v>2373</v>
      </c>
      <c r="G25" s="133" t="s">
        <v>2374</v>
      </c>
      <c r="H25" s="150" t="s">
        <v>2368</v>
      </c>
      <c r="I25" s="133" t="s">
        <v>2369</v>
      </c>
      <c r="J25" s="157" t="s">
        <v>691</v>
      </c>
      <c r="K25" s="150">
        <v>70</v>
      </c>
      <c r="L25" s="162" t="s">
        <v>691</v>
      </c>
      <c r="M25" s="166">
        <v>70</v>
      </c>
      <c r="N25" s="14">
        <f>M25/$K$28</f>
        <v>2.1032389880415843E-2</v>
      </c>
    </row>
    <row r="26" spans="1:14" ht="13.2" customHeight="1">
      <c r="A26" s="150" t="s">
        <v>2303</v>
      </c>
      <c r="B26" s="151" t="s">
        <v>2304</v>
      </c>
      <c r="C26" s="150" t="s">
        <v>2306</v>
      </c>
      <c r="D26" s="150" t="s">
        <v>2307</v>
      </c>
      <c r="E26" s="150" t="s">
        <v>2308</v>
      </c>
      <c r="F26" s="133" t="s">
        <v>2309</v>
      </c>
      <c r="G26" s="133" t="s">
        <v>2310</v>
      </c>
      <c r="H26" s="150" t="s">
        <v>2305</v>
      </c>
      <c r="I26" s="154" t="s">
        <v>2404</v>
      </c>
      <c r="J26" s="157" t="s">
        <v>125</v>
      </c>
      <c r="K26" s="150" t="s">
        <v>1334</v>
      </c>
      <c r="L26" s="162" t="s">
        <v>125</v>
      </c>
      <c r="M26" s="166"/>
      <c r="N26" s="14">
        <f>M26/$K$28</f>
        <v>0</v>
      </c>
    </row>
    <row r="27" spans="1:14" ht="13.2" customHeight="1">
      <c r="A27" s="150" t="s">
        <v>2276</v>
      </c>
      <c r="B27" s="151" t="s">
        <v>2277</v>
      </c>
      <c r="C27" s="150" t="s">
        <v>2279</v>
      </c>
      <c r="D27" s="150" t="s">
        <v>2280</v>
      </c>
      <c r="E27" s="150" t="s">
        <v>2281</v>
      </c>
      <c r="F27" s="133" t="s">
        <v>2282</v>
      </c>
      <c r="G27" s="133" t="s">
        <v>2283</v>
      </c>
      <c r="H27" s="150" t="s">
        <v>2278</v>
      </c>
      <c r="I27" s="154" t="s">
        <v>2403</v>
      </c>
      <c r="J27" s="157" t="s">
        <v>132</v>
      </c>
      <c r="K27" s="150">
        <v>160</v>
      </c>
      <c r="L27" s="162" t="s">
        <v>132</v>
      </c>
      <c r="M27" s="166">
        <v>160</v>
      </c>
      <c r="N27" s="14">
        <f>M27/$K$28</f>
        <v>4.8074034012379065E-2</v>
      </c>
    </row>
    <row r="28" spans="1:14" ht="13.2" customHeight="1">
      <c r="J28" s="150"/>
      <c r="K28" s="158">
        <f>SUM(K2:K27)</f>
        <v>3328.2</v>
      </c>
      <c r="L28" s="163" t="s">
        <v>2417</v>
      </c>
      <c r="M28" s="158">
        <f>SUM(M2:M27)</f>
        <v>3328.2</v>
      </c>
      <c r="N28" s="14">
        <f>K28/$K$28</f>
        <v>1</v>
      </c>
    </row>
    <row r="29" spans="1:14" ht="13.2" customHeight="1">
      <c r="J29" s="155"/>
      <c r="K29" s="159">
        <f>K2</f>
        <v>183</v>
      </c>
      <c r="L29" s="164" t="s">
        <v>2415</v>
      </c>
      <c r="M29" s="159">
        <f>M2</f>
        <v>183</v>
      </c>
      <c r="N29" s="167">
        <f>K29/$K$28</f>
        <v>5.4984676401658557E-2</v>
      </c>
    </row>
    <row r="30" spans="1:14" ht="13.2" customHeight="1">
      <c r="J30" s="150"/>
      <c r="K30" s="158">
        <f>K28-K29</f>
        <v>3145.2</v>
      </c>
      <c r="L30" s="163" t="s">
        <v>2416</v>
      </c>
      <c r="M30" s="158">
        <f>M28-M29</f>
        <v>3145.2</v>
      </c>
      <c r="N30" s="14">
        <f>K30/$K$28</f>
        <v>0.94501532359834139</v>
      </c>
    </row>
  </sheetData>
  <sortState ref="A2:K27">
    <sortCondition ref="J2:J27"/>
  </sortState>
  <mergeCells count="17">
    <mergeCell ref="M22:M24"/>
    <mergeCell ref="L3:L6"/>
    <mergeCell ref="L7:L8"/>
    <mergeCell ref="L11:L12"/>
    <mergeCell ref="L17:L20"/>
    <mergeCell ref="L22:L24"/>
    <mergeCell ref="L14:L15"/>
    <mergeCell ref="M3:M6"/>
    <mergeCell ref="M7:M8"/>
    <mergeCell ref="M11:M12"/>
    <mergeCell ref="M14:M15"/>
    <mergeCell ref="M17:M20"/>
    <mergeCell ref="N3:N6"/>
    <mergeCell ref="N7:N8"/>
    <mergeCell ref="N11:N12"/>
    <mergeCell ref="N17:N20"/>
    <mergeCell ref="N22:N24"/>
  </mergeCells>
  <phoneticPr fontId="1" type="noConversion"/>
  <hyperlinks>
    <hyperlink ref="I11" r:id="rId1"/>
    <hyperlink ref="I18" r:id="rId2"/>
    <hyperlink ref="I27" r:id="rId3"/>
    <hyperlink ref="I26" r:id="rId4"/>
    <hyperlink ref="I13" r:id="rId5"/>
    <hyperlink ref="I15" r:id="rId6"/>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6"/>
  <sheetViews>
    <sheetView zoomScaleNormal="100" workbookViewId="0">
      <selection activeCell="AX1" sqref="AX1:AY1"/>
    </sheetView>
  </sheetViews>
  <sheetFormatPr defaultRowHeight="13.8" customHeight="1"/>
  <cols>
    <col min="1" max="1" width="14.88671875" style="113" customWidth="1"/>
    <col min="2" max="2" width="14.44140625" style="114" customWidth="1"/>
    <col min="3" max="3" width="33.6640625" style="113" customWidth="1"/>
    <col min="4" max="4" width="11.44140625" style="112" hidden="1" customWidth="1"/>
    <col min="5" max="5" width="15" style="112" hidden="1" customWidth="1"/>
    <col min="6" max="6" width="11.88671875" style="112" hidden="1" customWidth="1"/>
    <col min="7" max="7" width="14.33203125" style="112" hidden="1" customWidth="1"/>
    <col min="8" max="8" width="11.33203125" style="112" hidden="1" customWidth="1"/>
    <col min="9" max="9" width="12.5546875" style="112" hidden="1" customWidth="1"/>
    <col min="10" max="10" width="11.5546875" style="112" hidden="1" customWidth="1"/>
    <col min="11" max="11" width="17.6640625" style="112" hidden="1" customWidth="1"/>
    <col min="12" max="12" width="20.109375" style="112" hidden="1" customWidth="1"/>
    <col min="13" max="13" width="15.33203125" style="112" hidden="1" customWidth="1"/>
    <col min="14" max="14" width="12.88671875" style="112" hidden="1" customWidth="1"/>
    <col min="15" max="15" width="9.44140625" style="112" hidden="1" customWidth="1"/>
    <col min="16" max="16" width="20.6640625" style="112" hidden="1" customWidth="1"/>
    <col min="17" max="17" width="15.44140625" style="112" hidden="1" customWidth="1"/>
    <col min="18" max="18" width="13.5546875" style="112" hidden="1" customWidth="1"/>
    <col min="19" max="19" width="14.33203125" style="112" hidden="1" customWidth="1"/>
    <col min="20" max="20" width="8.6640625" style="112" hidden="1" customWidth="1"/>
    <col min="21" max="21" width="12.5546875" style="112" hidden="1" customWidth="1"/>
    <col min="22" max="22" width="8" style="112" hidden="1" customWidth="1"/>
    <col min="23" max="23" width="14.33203125" style="112" hidden="1" customWidth="1"/>
    <col min="24" max="24" width="9.33203125" style="112" hidden="1" customWidth="1"/>
    <col min="25" max="25" width="16.44140625" style="112" hidden="1" customWidth="1"/>
    <col min="26" max="26" width="15.5546875" style="112" hidden="1" customWidth="1"/>
    <col min="27" max="27" width="15" style="112" hidden="1" customWidth="1"/>
    <col min="28" max="28" width="13.44140625" style="112" hidden="1" customWidth="1"/>
    <col min="29" max="29" width="13.88671875" style="112" hidden="1" customWidth="1"/>
    <col min="30" max="30" width="11.5546875" style="112" hidden="1" customWidth="1"/>
    <col min="31" max="31" width="12.109375" style="112" hidden="1" customWidth="1"/>
    <col min="32" max="32" width="20.6640625" style="112" hidden="1" customWidth="1"/>
    <col min="33" max="33" width="11.88671875" style="112" hidden="1" customWidth="1"/>
    <col min="34" max="34" width="11.6640625" style="112" hidden="1" customWidth="1"/>
    <col min="35" max="35" width="10.33203125" style="112" hidden="1" customWidth="1"/>
    <col min="36" max="36" width="10.44140625" style="112" hidden="1" customWidth="1"/>
    <col min="37" max="37" width="7.6640625" style="112" hidden="1" customWidth="1"/>
    <col min="38" max="38" width="10.6640625" style="112" hidden="1" customWidth="1"/>
    <col min="39" max="39" width="10.109375" style="112" hidden="1" customWidth="1"/>
    <col min="40" max="40" width="13.88671875" style="112" hidden="1" customWidth="1"/>
    <col min="41" max="41" width="9.6640625" style="112" hidden="1" customWidth="1"/>
    <col min="42" max="42" width="11" style="112" hidden="1" customWidth="1"/>
    <col min="43" max="43" width="14.5546875" style="112" hidden="1" customWidth="1"/>
    <col min="44" max="45" width="7.33203125" style="112" hidden="1" customWidth="1"/>
    <col min="46" max="46" width="7.6640625" style="115" customWidth="1"/>
    <col min="47" max="47" width="7.6640625" style="113" customWidth="1"/>
    <col min="48" max="48" width="47.5546875" style="121" customWidth="1"/>
    <col min="49" max="49" width="31.21875" style="113" hidden="1" customWidth="1"/>
    <col min="50" max="50" width="30.5546875" style="121" customWidth="1"/>
    <col min="51" max="51" width="10.44140625" style="121" customWidth="1"/>
  </cols>
  <sheetData>
    <row r="1" spans="1:51" ht="13.8" customHeight="1">
      <c r="A1" s="1" t="s">
        <v>0</v>
      </c>
      <c r="B1" s="1" t="s">
        <v>1</v>
      </c>
      <c r="C1" s="1" t="s">
        <v>1990</v>
      </c>
      <c r="D1" s="1" t="s">
        <v>1991</v>
      </c>
      <c r="E1" s="1" t="s">
        <v>1992</v>
      </c>
      <c r="F1" s="1" t="s">
        <v>1991</v>
      </c>
      <c r="G1" s="1" t="s">
        <v>1992</v>
      </c>
      <c r="H1" s="1" t="s">
        <v>1991</v>
      </c>
      <c r="I1" s="1" t="s">
        <v>1992</v>
      </c>
      <c r="J1" s="1" t="s">
        <v>1</v>
      </c>
      <c r="K1" s="1" t="s">
        <v>1992</v>
      </c>
      <c r="L1" s="1" t="s">
        <v>1991</v>
      </c>
      <c r="M1" s="1" t="s">
        <v>1992</v>
      </c>
      <c r="N1" s="1" t="s">
        <v>1991</v>
      </c>
      <c r="O1" s="1" t="s">
        <v>1992</v>
      </c>
      <c r="P1" s="1" t="s">
        <v>1991</v>
      </c>
      <c r="Q1" s="1" t="s">
        <v>1992</v>
      </c>
      <c r="R1" s="1" t="s">
        <v>1991</v>
      </c>
      <c r="S1" s="1" t="s">
        <v>1992</v>
      </c>
      <c r="T1" s="1" t="s">
        <v>1991</v>
      </c>
      <c r="U1" s="1" t="s">
        <v>1992</v>
      </c>
      <c r="V1" s="1" t="s">
        <v>1991</v>
      </c>
      <c r="W1" s="1" t="s">
        <v>1992</v>
      </c>
      <c r="X1" s="1" t="s">
        <v>1991</v>
      </c>
      <c r="Y1" s="1" t="s">
        <v>1992</v>
      </c>
      <c r="Z1" s="1" t="s">
        <v>1</v>
      </c>
      <c r="AA1" s="1" t="s">
        <v>1992</v>
      </c>
      <c r="AB1" s="1" t="s">
        <v>1991</v>
      </c>
      <c r="AC1" s="1" t="s">
        <v>1992</v>
      </c>
      <c r="AD1" s="1" t="s">
        <v>1</v>
      </c>
      <c r="AE1" s="1" t="s">
        <v>0</v>
      </c>
      <c r="AF1" s="1" t="s">
        <v>1991</v>
      </c>
      <c r="AG1" s="1" t="s">
        <v>0</v>
      </c>
      <c r="AH1" s="1" t="s">
        <v>1991</v>
      </c>
      <c r="AI1" s="1" t="s">
        <v>1992</v>
      </c>
      <c r="AJ1" s="1" t="s">
        <v>1991</v>
      </c>
      <c r="AK1" s="1" t="s">
        <v>1992</v>
      </c>
      <c r="AL1" s="1" t="s">
        <v>1</v>
      </c>
      <c r="AM1" s="1" t="s">
        <v>1992</v>
      </c>
      <c r="AN1" s="1" t="s">
        <v>1991</v>
      </c>
      <c r="AO1" s="1" t="s">
        <v>1992</v>
      </c>
      <c r="AP1" s="1" t="s">
        <v>1991</v>
      </c>
      <c r="AQ1" s="1" t="s">
        <v>1992</v>
      </c>
      <c r="AR1" s="1" t="s">
        <v>1</v>
      </c>
      <c r="AS1" s="1" t="s">
        <v>1992</v>
      </c>
      <c r="AT1" s="1" t="s">
        <v>1993</v>
      </c>
      <c r="AU1" s="1" t="s">
        <v>1994</v>
      </c>
      <c r="AV1" s="120" t="s">
        <v>1993</v>
      </c>
      <c r="AW1" s="1" t="s">
        <v>1994</v>
      </c>
      <c r="AX1" s="1" t="s">
        <v>1994</v>
      </c>
      <c r="AY1" s="120" t="s">
        <v>2170</v>
      </c>
    </row>
    <row r="2" spans="1:51" ht="13.8" customHeight="1">
      <c r="A2" s="107" t="s">
        <v>1159</v>
      </c>
      <c r="B2" s="107" t="s">
        <v>156</v>
      </c>
      <c r="C2" s="107" t="s">
        <v>1160</v>
      </c>
      <c r="D2" s="107" t="s">
        <v>855</v>
      </c>
      <c r="E2" s="107" t="s">
        <v>1161</v>
      </c>
      <c r="F2" s="107" t="s">
        <v>857</v>
      </c>
      <c r="G2" s="107" t="s">
        <v>1162</v>
      </c>
      <c r="H2" s="107" t="s">
        <v>859</v>
      </c>
      <c r="I2" s="107" t="s">
        <v>1163</v>
      </c>
      <c r="J2" s="107" t="s">
        <v>861</v>
      </c>
      <c r="K2" s="107" t="s">
        <v>1164</v>
      </c>
      <c r="L2" s="107" t="s">
        <v>863</v>
      </c>
      <c r="M2" s="107" t="s">
        <v>1165</v>
      </c>
      <c r="N2" s="107" t="s">
        <v>865</v>
      </c>
      <c r="O2" s="107" t="s">
        <v>866</v>
      </c>
      <c r="P2" s="107" t="s">
        <v>867</v>
      </c>
      <c r="Q2" s="107" t="s">
        <v>896</v>
      </c>
      <c r="R2" s="107" t="s">
        <v>868</v>
      </c>
      <c r="S2" s="107" t="s">
        <v>1166</v>
      </c>
      <c r="T2" s="107" t="s">
        <v>870</v>
      </c>
      <c r="U2" s="107" t="s">
        <v>1167</v>
      </c>
      <c r="V2" s="107" t="s">
        <v>872</v>
      </c>
      <c r="W2" s="107" t="s">
        <v>1168</v>
      </c>
      <c r="X2" s="107" t="s">
        <v>873</v>
      </c>
      <c r="Y2" s="107" t="s">
        <v>1169</v>
      </c>
      <c r="Z2" s="107" t="s">
        <v>875</v>
      </c>
      <c r="AA2" s="107" t="s">
        <v>1170</v>
      </c>
      <c r="AB2" s="107" t="s">
        <v>876</v>
      </c>
      <c r="AC2" s="107"/>
      <c r="AD2" s="107" t="s">
        <v>1171</v>
      </c>
      <c r="AE2" s="107"/>
      <c r="AF2" s="107" t="s">
        <v>878</v>
      </c>
      <c r="AG2" s="107" t="s">
        <v>1171</v>
      </c>
      <c r="AH2" s="107" t="s">
        <v>880</v>
      </c>
      <c r="AI2" s="107" t="s">
        <v>1172</v>
      </c>
      <c r="AJ2" s="107" t="s">
        <v>882</v>
      </c>
      <c r="AK2" s="107" t="s">
        <v>1173</v>
      </c>
      <c r="AL2" s="107" t="s">
        <v>884</v>
      </c>
      <c r="AM2" s="107" t="s">
        <v>885</v>
      </c>
      <c r="AN2" s="107" t="s">
        <v>1174</v>
      </c>
      <c r="AO2" s="107" t="s">
        <v>886</v>
      </c>
      <c r="AP2" s="107" t="s">
        <v>1175</v>
      </c>
      <c r="AQ2" s="107" t="s">
        <v>888</v>
      </c>
      <c r="AR2" s="107" t="s">
        <v>1175</v>
      </c>
      <c r="AS2" s="107" t="s">
        <v>1176</v>
      </c>
      <c r="AT2" s="117" t="s">
        <v>154</v>
      </c>
      <c r="AU2" s="107">
        <v>45</v>
      </c>
      <c r="AV2" s="180" t="s">
        <v>154</v>
      </c>
      <c r="AW2" s="107">
        <v>45</v>
      </c>
      <c r="AX2" s="180">
        <f>SUM(AW2:AW4)</f>
        <v>277</v>
      </c>
      <c r="AY2" s="183">
        <f>(SUM(AX2:AX4))/10915.48</f>
        <v>2.5376804318270933E-2</v>
      </c>
    </row>
    <row r="3" spans="1:51" ht="13.8" customHeight="1">
      <c r="A3" s="106" t="s">
        <v>1568</v>
      </c>
      <c r="B3" s="106" t="s">
        <v>152</v>
      </c>
      <c r="C3" s="106" t="s">
        <v>1569</v>
      </c>
      <c r="D3" s="106" t="s">
        <v>1570</v>
      </c>
      <c r="E3" s="106" t="s">
        <v>1571</v>
      </c>
      <c r="F3" s="106" t="s">
        <v>857</v>
      </c>
      <c r="G3" s="106" t="s">
        <v>1572</v>
      </c>
      <c r="H3" s="106" t="s">
        <v>859</v>
      </c>
      <c r="I3" s="106" t="s">
        <v>1573</v>
      </c>
      <c r="J3" s="106" t="s">
        <v>861</v>
      </c>
      <c r="K3" s="106" t="s">
        <v>1574</v>
      </c>
      <c r="L3" s="106" t="s">
        <v>863</v>
      </c>
      <c r="M3" s="106" t="s">
        <v>1575</v>
      </c>
      <c r="N3" s="106" t="s">
        <v>865</v>
      </c>
      <c r="O3" s="106" t="s">
        <v>866</v>
      </c>
      <c r="P3" s="106" t="s">
        <v>867</v>
      </c>
      <c r="Q3" s="106" t="s">
        <v>868</v>
      </c>
      <c r="R3" s="106" t="s">
        <v>1576</v>
      </c>
      <c r="S3" s="106"/>
      <c r="T3" s="106" t="s">
        <v>870</v>
      </c>
      <c r="U3" s="106" t="s">
        <v>1577</v>
      </c>
      <c r="V3" s="106" t="s">
        <v>872</v>
      </c>
      <c r="W3" s="106" t="s">
        <v>1577</v>
      </c>
      <c r="X3" s="106" t="s">
        <v>873</v>
      </c>
      <c r="Y3" s="106" t="s">
        <v>1578</v>
      </c>
      <c r="Z3" s="106" t="s">
        <v>875</v>
      </c>
      <c r="AA3" s="106" t="s">
        <v>1578</v>
      </c>
      <c r="AB3" s="106" t="s">
        <v>876</v>
      </c>
      <c r="AC3" s="106"/>
      <c r="AD3" s="106" t="s">
        <v>1579</v>
      </c>
      <c r="AE3" s="106"/>
      <c r="AF3" s="106" t="s">
        <v>878</v>
      </c>
      <c r="AG3" s="106" t="s">
        <v>1580</v>
      </c>
      <c r="AH3" s="106" t="s">
        <v>880</v>
      </c>
      <c r="AI3" s="106" t="s">
        <v>1581</v>
      </c>
      <c r="AJ3" s="106" t="s">
        <v>882</v>
      </c>
      <c r="AK3" s="106" t="s">
        <v>1582</v>
      </c>
      <c r="AL3" s="106" t="s">
        <v>884</v>
      </c>
      <c r="AM3" s="106" t="s">
        <v>885</v>
      </c>
      <c r="AN3" s="106" t="s">
        <v>1583</v>
      </c>
      <c r="AO3" s="106" t="s">
        <v>886</v>
      </c>
      <c r="AP3" s="106" t="s">
        <v>1584</v>
      </c>
      <c r="AQ3" s="106" t="s">
        <v>888</v>
      </c>
      <c r="AR3" s="106" t="s">
        <v>1585</v>
      </c>
      <c r="AS3" s="106" t="s">
        <v>1586</v>
      </c>
      <c r="AT3" s="116" t="s">
        <v>1989</v>
      </c>
      <c r="AU3" s="106">
        <v>35</v>
      </c>
      <c r="AV3" s="181"/>
      <c r="AW3" s="106">
        <v>35</v>
      </c>
      <c r="AX3" s="181"/>
      <c r="AY3" s="184"/>
    </row>
    <row r="4" spans="1:51" ht="13.8" customHeight="1">
      <c r="A4" s="106" t="s">
        <v>1779</v>
      </c>
      <c r="B4" s="106" t="s">
        <v>1780</v>
      </c>
      <c r="C4" s="106" t="s">
        <v>1781</v>
      </c>
      <c r="D4" s="106" t="s">
        <v>855</v>
      </c>
      <c r="E4" s="106" t="s">
        <v>1782</v>
      </c>
      <c r="F4" s="106" t="s">
        <v>857</v>
      </c>
      <c r="G4" s="106" t="s">
        <v>1783</v>
      </c>
      <c r="H4" s="106" t="s">
        <v>859</v>
      </c>
      <c r="I4" s="106" t="s">
        <v>1784</v>
      </c>
      <c r="J4" s="106" t="s">
        <v>861</v>
      </c>
      <c r="K4" s="106" t="s">
        <v>1785</v>
      </c>
      <c r="L4" s="106" t="s">
        <v>863</v>
      </c>
      <c r="M4" s="106" t="s">
        <v>1786</v>
      </c>
      <c r="N4" s="106" t="s">
        <v>865</v>
      </c>
      <c r="O4" s="106" t="s">
        <v>866</v>
      </c>
      <c r="P4" s="106" t="s">
        <v>867</v>
      </c>
      <c r="Q4" s="106" t="s">
        <v>868</v>
      </c>
      <c r="R4" s="106" t="s">
        <v>1787</v>
      </c>
      <c r="S4" s="106"/>
      <c r="T4" s="106" t="s">
        <v>870</v>
      </c>
      <c r="U4" s="106" t="s">
        <v>1788</v>
      </c>
      <c r="V4" s="106" t="s">
        <v>872</v>
      </c>
      <c r="W4" s="106" t="s">
        <v>1788</v>
      </c>
      <c r="X4" s="106" t="s">
        <v>873</v>
      </c>
      <c r="Y4" s="106" t="s">
        <v>1789</v>
      </c>
      <c r="Z4" s="106" t="s">
        <v>875</v>
      </c>
      <c r="AA4" s="106" t="s">
        <v>1789</v>
      </c>
      <c r="AB4" s="106" t="s">
        <v>876</v>
      </c>
      <c r="AC4" s="106"/>
      <c r="AD4" s="106" t="s">
        <v>1790</v>
      </c>
      <c r="AE4" s="106"/>
      <c r="AF4" s="106" t="s">
        <v>878</v>
      </c>
      <c r="AG4" s="106" t="s">
        <v>1790</v>
      </c>
      <c r="AH4" s="106" t="s">
        <v>880</v>
      </c>
      <c r="AI4" s="106" t="s">
        <v>1791</v>
      </c>
      <c r="AJ4" s="106" t="s">
        <v>882</v>
      </c>
      <c r="AK4" s="106" t="s">
        <v>1792</v>
      </c>
      <c r="AL4" s="106" t="s">
        <v>884</v>
      </c>
      <c r="AM4" s="106" t="s">
        <v>885</v>
      </c>
      <c r="AN4" s="106" t="s">
        <v>1793</v>
      </c>
      <c r="AO4" s="106" t="s">
        <v>886</v>
      </c>
      <c r="AP4" s="106" t="s">
        <v>1794</v>
      </c>
      <c r="AQ4" s="106" t="s">
        <v>888</v>
      </c>
      <c r="AR4" s="106" t="s">
        <v>1794</v>
      </c>
      <c r="AS4" s="106" t="s">
        <v>1795</v>
      </c>
      <c r="AT4" s="116" t="s">
        <v>1989</v>
      </c>
      <c r="AU4" s="106">
        <v>197</v>
      </c>
      <c r="AV4" s="182"/>
      <c r="AW4" s="106">
        <v>197</v>
      </c>
      <c r="AX4" s="182"/>
      <c r="AY4" s="185"/>
    </row>
    <row r="5" spans="1:51" ht="13.8" customHeight="1">
      <c r="A5" s="106" t="s">
        <v>1301</v>
      </c>
      <c r="B5" s="106" t="s">
        <v>201</v>
      </c>
      <c r="C5" s="106" t="s">
        <v>1302</v>
      </c>
      <c r="D5" s="106" t="s">
        <v>855</v>
      </c>
      <c r="E5" s="106" t="s">
        <v>1303</v>
      </c>
      <c r="F5" s="106" t="s">
        <v>857</v>
      </c>
      <c r="G5" s="106" t="s">
        <v>1304</v>
      </c>
      <c r="H5" s="106" t="s">
        <v>859</v>
      </c>
      <c r="I5" s="106"/>
      <c r="J5" s="106" t="s">
        <v>861</v>
      </c>
      <c r="K5" s="106" t="s">
        <v>1305</v>
      </c>
      <c r="L5" s="106" t="s">
        <v>863</v>
      </c>
      <c r="M5" s="106" t="s">
        <v>1306</v>
      </c>
      <c r="N5" s="106"/>
      <c r="O5" s="106"/>
      <c r="P5" s="106" t="s">
        <v>865</v>
      </c>
      <c r="Q5" s="106" t="s">
        <v>866</v>
      </c>
      <c r="R5" s="106" t="s">
        <v>868</v>
      </c>
      <c r="S5" s="106" t="s">
        <v>1307</v>
      </c>
      <c r="T5" s="106" t="s">
        <v>870</v>
      </c>
      <c r="U5" s="106" t="s">
        <v>1308</v>
      </c>
      <c r="V5" s="106" t="s">
        <v>872</v>
      </c>
      <c r="W5" s="106" t="s">
        <v>1308</v>
      </c>
      <c r="X5" s="106" t="s">
        <v>873</v>
      </c>
      <c r="Y5" s="106" t="s">
        <v>1309</v>
      </c>
      <c r="Z5" s="106" t="s">
        <v>875</v>
      </c>
      <c r="AA5" s="106" t="s">
        <v>1309</v>
      </c>
      <c r="AB5" s="106" t="s">
        <v>876</v>
      </c>
      <c r="AC5" s="106"/>
      <c r="AD5" s="106" t="s">
        <v>1310</v>
      </c>
      <c r="AE5" s="106"/>
      <c r="AF5" s="106" t="s">
        <v>878</v>
      </c>
      <c r="AG5" s="106" t="s">
        <v>1310</v>
      </c>
      <c r="AH5" s="106" t="s">
        <v>880</v>
      </c>
      <c r="AI5" s="106" t="s">
        <v>1311</v>
      </c>
      <c r="AJ5" s="106" t="s">
        <v>882</v>
      </c>
      <c r="AK5" s="106" t="s">
        <v>1312</v>
      </c>
      <c r="AL5" s="106" t="s">
        <v>884</v>
      </c>
      <c r="AM5" s="106" t="s">
        <v>885</v>
      </c>
      <c r="AN5" s="106"/>
      <c r="AO5" s="106" t="s">
        <v>886</v>
      </c>
      <c r="AP5" s="106" t="s">
        <v>1313</v>
      </c>
      <c r="AQ5" s="106" t="s">
        <v>888</v>
      </c>
      <c r="AR5" s="106" t="s">
        <v>1314</v>
      </c>
      <c r="AS5" s="106" t="s">
        <v>1315</v>
      </c>
      <c r="AT5" s="116" t="s">
        <v>74</v>
      </c>
      <c r="AU5" s="106">
        <v>350</v>
      </c>
      <c r="AV5" s="180" t="s">
        <v>74</v>
      </c>
      <c r="AW5" s="106">
        <v>350</v>
      </c>
      <c r="AX5" s="180">
        <f>SUM(AW5:AW6)</f>
        <v>683</v>
      </c>
      <c r="AY5" s="183">
        <f>(SUM(AX5:AX6))/10915.48</f>
        <v>6.2571687181873822E-2</v>
      </c>
    </row>
    <row r="6" spans="1:51" ht="13.8" customHeight="1">
      <c r="A6" s="106" t="s">
        <v>1724</v>
      </c>
      <c r="B6" s="106" t="s">
        <v>1725</v>
      </c>
      <c r="C6" s="106" t="s">
        <v>1726</v>
      </c>
      <c r="D6" s="106" t="s">
        <v>855</v>
      </c>
      <c r="E6" s="106" t="s">
        <v>1727</v>
      </c>
      <c r="F6" s="106" t="s">
        <v>857</v>
      </c>
      <c r="G6" s="106" t="s">
        <v>1728</v>
      </c>
      <c r="H6" s="106" t="s">
        <v>859</v>
      </c>
      <c r="I6" s="106" t="s">
        <v>1715</v>
      </c>
      <c r="J6" s="106" t="s">
        <v>861</v>
      </c>
      <c r="K6" s="106" t="s">
        <v>1729</v>
      </c>
      <c r="L6" s="106" t="s">
        <v>863</v>
      </c>
      <c r="M6" s="106" t="s">
        <v>1730</v>
      </c>
      <c r="N6" s="106" t="s">
        <v>865</v>
      </c>
      <c r="O6" s="106" t="s">
        <v>866</v>
      </c>
      <c r="P6" s="106" t="s">
        <v>867</v>
      </c>
      <c r="Q6" s="106" t="s">
        <v>868</v>
      </c>
      <c r="R6" s="106" t="s">
        <v>1731</v>
      </c>
      <c r="S6" s="106"/>
      <c r="T6" s="106" t="s">
        <v>870</v>
      </c>
      <c r="U6" s="106" t="s">
        <v>1732</v>
      </c>
      <c r="V6" s="106" t="s">
        <v>872</v>
      </c>
      <c r="W6" s="106" t="s">
        <v>1733</v>
      </c>
      <c r="X6" s="106" t="s">
        <v>873</v>
      </c>
      <c r="Y6" s="106" t="s">
        <v>1734</v>
      </c>
      <c r="Z6" s="106" t="s">
        <v>875</v>
      </c>
      <c r="AA6" s="106" t="s">
        <v>1734</v>
      </c>
      <c r="AB6" s="106" t="s">
        <v>876</v>
      </c>
      <c r="AC6" s="106"/>
      <c r="AD6" s="106" t="s">
        <v>1735</v>
      </c>
      <c r="AE6" s="106"/>
      <c r="AF6" s="106" t="s">
        <v>878</v>
      </c>
      <c r="AG6" s="106" t="s">
        <v>1736</v>
      </c>
      <c r="AH6" s="106" t="s">
        <v>880</v>
      </c>
      <c r="AI6" s="106" t="s">
        <v>1737</v>
      </c>
      <c r="AJ6" s="106" t="s">
        <v>882</v>
      </c>
      <c r="AK6" s="106" t="s">
        <v>1738</v>
      </c>
      <c r="AL6" s="106" t="s">
        <v>884</v>
      </c>
      <c r="AM6" s="106" t="s">
        <v>885</v>
      </c>
      <c r="AN6" s="106" t="s">
        <v>1739</v>
      </c>
      <c r="AO6" s="106" t="s">
        <v>886</v>
      </c>
      <c r="AP6" s="106" t="s">
        <v>1740</v>
      </c>
      <c r="AQ6" s="106" t="s">
        <v>888</v>
      </c>
      <c r="AR6" s="106" t="s">
        <v>1741</v>
      </c>
      <c r="AS6" s="106" t="s">
        <v>1742</v>
      </c>
      <c r="AT6" s="116" t="s">
        <v>1988</v>
      </c>
      <c r="AU6" s="106">
        <v>333</v>
      </c>
      <c r="AV6" s="182"/>
      <c r="AW6" s="106">
        <v>333</v>
      </c>
      <c r="AX6" s="182"/>
      <c r="AY6" s="185"/>
    </row>
    <row r="7" spans="1:51" ht="13.8" customHeight="1">
      <c r="A7" s="106" t="s">
        <v>1316</v>
      </c>
      <c r="B7" s="106" t="s">
        <v>1317</v>
      </c>
      <c r="C7" s="106" t="s">
        <v>1318</v>
      </c>
      <c r="D7" s="106" t="s">
        <v>855</v>
      </c>
      <c r="E7" s="106" t="s">
        <v>1319</v>
      </c>
      <c r="F7" s="106" t="s">
        <v>857</v>
      </c>
      <c r="G7" s="106"/>
      <c r="H7" s="106" t="s">
        <v>859</v>
      </c>
      <c r="I7" s="106" t="s">
        <v>1058</v>
      </c>
      <c r="J7" s="106" t="s">
        <v>861</v>
      </c>
      <c r="K7" s="106" t="s">
        <v>1320</v>
      </c>
      <c r="L7" s="106" t="s">
        <v>863</v>
      </c>
      <c r="M7" s="106" t="s">
        <v>1321</v>
      </c>
      <c r="N7" s="106" t="s">
        <v>865</v>
      </c>
      <c r="O7" s="106" t="s">
        <v>866</v>
      </c>
      <c r="P7" s="106" t="s">
        <v>867</v>
      </c>
      <c r="Q7" s="106" t="s">
        <v>896</v>
      </c>
      <c r="R7" s="106" t="s">
        <v>868</v>
      </c>
      <c r="S7" s="106" t="s">
        <v>1322</v>
      </c>
      <c r="T7" s="106" t="s">
        <v>870</v>
      </c>
      <c r="U7" s="106" t="s">
        <v>1323</v>
      </c>
      <c r="V7" s="106" t="s">
        <v>872</v>
      </c>
      <c r="W7" s="106" t="s">
        <v>1324</v>
      </c>
      <c r="X7" s="106" t="s">
        <v>873</v>
      </c>
      <c r="Y7" s="106" t="s">
        <v>1325</v>
      </c>
      <c r="Z7" s="106" t="s">
        <v>875</v>
      </c>
      <c r="AA7" s="106" t="s">
        <v>1325</v>
      </c>
      <c r="AB7" s="106" t="s">
        <v>876</v>
      </c>
      <c r="AC7" s="106"/>
      <c r="AD7" s="106" t="s">
        <v>1326</v>
      </c>
      <c r="AE7" s="106"/>
      <c r="AF7" s="106" t="s">
        <v>878</v>
      </c>
      <c r="AG7" s="106" t="s">
        <v>1327</v>
      </c>
      <c r="AH7" s="106" t="s">
        <v>880</v>
      </c>
      <c r="AI7" s="106" t="s">
        <v>1328</v>
      </c>
      <c r="AJ7" s="106" t="s">
        <v>882</v>
      </c>
      <c r="AK7" s="106" t="s">
        <v>1192</v>
      </c>
      <c r="AL7" s="106" t="s">
        <v>884</v>
      </c>
      <c r="AM7" s="106" t="s">
        <v>885</v>
      </c>
      <c r="AN7" s="106" t="s">
        <v>1329</v>
      </c>
      <c r="AO7" s="106" t="s">
        <v>886</v>
      </c>
      <c r="AP7" s="106" t="s">
        <v>1330</v>
      </c>
      <c r="AQ7" s="106" t="s">
        <v>888</v>
      </c>
      <c r="AR7" s="106" t="s">
        <v>1331</v>
      </c>
      <c r="AS7" s="106" t="s">
        <v>1332</v>
      </c>
      <c r="AT7" s="116" t="s">
        <v>1333</v>
      </c>
      <c r="AU7" s="106" t="s">
        <v>1979</v>
      </c>
      <c r="AV7" s="118" t="s">
        <v>1333</v>
      </c>
      <c r="AW7" s="106" t="s">
        <v>1979</v>
      </c>
      <c r="AX7" s="118" t="s">
        <v>1334</v>
      </c>
      <c r="AY7" s="125" t="s">
        <v>1334</v>
      </c>
    </row>
    <row r="8" spans="1:51" ht="13.8" customHeight="1">
      <c r="A8" s="106" t="s">
        <v>1240</v>
      </c>
      <c r="B8" s="106" t="s">
        <v>167</v>
      </c>
      <c r="C8" s="106" t="s">
        <v>1241</v>
      </c>
      <c r="D8" s="106" t="s">
        <v>855</v>
      </c>
      <c r="E8" s="106" t="s">
        <v>1242</v>
      </c>
      <c r="F8" s="106" t="s">
        <v>857</v>
      </c>
      <c r="G8" s="106" t="s">
        <v>1243</v>
      </c>
      <c r="H8" s="106" t="s">
        <v>859</v>
      </c>
      <c r="I8" s="106" t="s">
        <v>1244</v>
      </c>
      <c r="J8" s="106" t="s">
        <v>861</v>
      </c>
      <c r="K8" s="106" t="s">
        <v>1245</v>
      </c>
      <c r="L8" s="106" t="s">
        <v>863</v>
      </c>
      <c r="M8" s="106" t="s">
        <v>1246</v>
      </c>
      <c r="N8" s="106" t="s">
        <v>865</v>
      </c>
      <c r="O8" s="106" t="s">
        <v>866</v>
      </c>
      <c r="P8" s="106" t="s">
        <v>867</v>
      </c>
      <c r="Q8" s="106" t="s">
        <v>868</v>
      </c>
      <c r="R8" s="106" t="s">
        <v>1247</v>
      </c>
      <c r="S8" s="106"/>
      <c r="T8" s="106" t="s">
        <v>870</v>
      </c>
      <c r="U8" s="106" t="s">
        <v>1248</v>
      </c>
      <c r="V8" s="106" t="s">
        <v>872</v>
      </c>
      <c r="W8" s="106" t="s">
        <v>1249</v>
      </c>
      <c r="X8" s="106" t="s">
        <v>873</v>
      </c>
      <c r="Y8" s="106" t="s">
        <v>1250</v>
      </c>
      <c r="Z8" s="106" t="s">
        <v>875</v>
      </c>
      <c r="AA8" s="106" t="s">
        <v>1249</v>
      </c>
      <c r="AB8" s="106" t="s">
        <v>876</v>
      </c>
      <c r="AC8" s="106"/>
      <c r="AD8" s="106" t="s">
        <v>1251</v>
      </c>
      <c r="AE8" s="106"/>
      <c r="AF8" s="106" t="s">
        <v>878</v>
      </c>
      <c r="AG8" s="106" t="s">
        <v>1252</v>
      </c>
      <c r="AH8" s="106" t="s">
        <v>880</v>
      </c>
      <c r="AI8" s="106" t="s">
        <v>1253</v>
      </c>
      <c r="AJ8" s="106" t="s">
        <v>882</v>
      </c>
      <c r="AK8" s="106" t="s">
        <v>1254</v>
      </c>
      <c r="AL8" s="106" t="s">
        <v>884</v>
      </c>
      <c r="AM8" s="106" t="s">
        <v>885</v>
      </c>
      <c r="AN8" s="106" t="s">
        <v>1255</v>
      </c>
      <c r="AO8" s="106" t="s">
        <v>886</v>
      </c>
      <c r="AP8" s="106" t="s">
        <v>1256</v>
      </c>
      <c r="AQ8" s="106" t="s">
        <v>888</v>
      </c>
      <c r="AR8" s="106" t="s">
        <v>1256</v>
      </c>
      <c r="AS8" s="106" t="s">
        <v>1257</v>
      </c>
      <c r="AT8" s="106" t="s">
        <v>169</v>
      </c>
      <c r="AU8" s="106">
        <v>61</v>
      </c>
      <c r="AV8" s="177" t="s">
        <v>169</v>
      </c>
      <c r="AW8" s="106">
        <v>61</v>
      </c>
      <c r="AX8" s="177">
        <f>SUM(AW8:AW9)</f>
        <v>61.2</v>
      </c>
      <c r="AY8" s="183">
        <f>(SUM(AX8:AX9))/10915.48</f>
        <v>5.606716333134228E-3</v>
      </c>
    </row>
    <row r="9" spans="1:51" ht="13.8" customHeight="1">
      <c r="A9" s="106" t="s">
        <v>1906</v>
      </c>
      <c r="B9" s="106" t="s">
        <v>163</v>
      </c>
      <c r="C9" s="106" t="s">
        <v>1907</v>
      </c>
      <c r="D9" s="106" t="s">
        <v>855</v>
      </c>
      <c r="E9" s="106" t="s">
        <v>1908</v>
      </c>
      <c r="F9" s="106" t="s">
        <v>857</v>
      </c>
      <c r="G9" s="106" t="s">
        <v>1909</v>
      </c>
      <c r="H9" s="106" t="s">
        <v>859</v>
      </c>
      <c r="I9" s="106" t="s">
        <v>980</v>
      </c>
      <c r="J9" s="106" t="s">
        <v>861</v>
      </c>
      <c r="K9" s="106" t="s">
        <v>1910</v>
      </c>
      <c r="L9" s="106" t="s">
        <v>863</v>
      </c>
      <c r="M9" s="106" t="s">
        <v>1911</v>
      </c>
      <c r="N9" s="106" t="s">
        <v>865</v>
      </c>
      <c r="O9" s="106" t="s">
        <v>866</v>
      </c>
      <c r="P9" s="106" t="s">
        <v>867</v>
      </c>
      <c r="Q9" s="106" t="s">
        <v>911</v>
      </c>
      <c r="R9" s="106" t="s">
        <v>868</v>
      </c>
      <c r="S9" s="106" t="s">
        <v>1912</v>
      </c>
      <c r="T9" s="106" t="s">
        <v>870</v>
      </c>
      <c r="U9" s="106" t="s">
        <v>1913</v>
      </c>
      <c r="V9" s="106" t="s">
        <v>872</v>
      </c>
      <c r="W9" s="106" t="s">
        <v>1913</v>
      </c>
      <c r="X9" s="106" t="s">
        <v>873</v>
      </c>
      <c r="Y9" s="106" t="s">
        <v>1914</v>
      </c>
      <c r="Z9" s="106" t="s">
        <v>875</v>
      </c>
      <c r="AA9" s="106" t="s">
        <v>1914</v>
      </c>
      <c r="AB9" s="106" t="s">
        <v>876</v>
      </c>
      <c r="AC9" s="106"/>
      <c r="AD9" s="106" t="s">
        <v>1915</v>
      </c>
      <c r="AE9" s="106"/>
      <c r="AF9" s="106" t="s">
        <v>878</v>
      </c>
      <c r="AG9" s="106" t="s">
        <v>880</v>
      </c>
      <c r="AH9" s="106" t="s">
        <v>1916</v>
      </c>
      <c r="AI9" s="106" t="s">
        <v>882</v>
      </c>
      <c r="AJ9" s="106" t="s">
        <v>1917</v>
      </c>
      <c r="AK9" s="106" t="s">
        <v>884</v>
      </c>
      <c r="AL9" s="106" t="s">
        <v>885</v>
      </c>
      <c r="AM9" s="106" t="s">
        <v>1918</v>
      </c>
      <c r="AN9" s="106"/>
      <c r="AO9" s="106" t="s">
        <v>886</v>
      </c>
      <c r="AP9" s="106" t="s">
        <v>1919</v>
      </c>
      <c r="AQ9" s="106" t="s">
        <v>888</v>
      </c>
      <c r="AR9" s="106" t="s">
        <v>1919</v>
      </c>
      <c r="AS9" s="106" t="s">
        <v>1920</v>
      </c>
      <c r="AT9" s="106" t="s">
        <v>165</v>
      </c>
      <c r="AU9" s="106">
        <v>0.2</v>
      </c>
      <c r="AV9" s="179"/>
      <c r="AW9" s="106">
        <v>0.2</v>
      </c>
      <c r="AX9" s="179"/>
      <c r="AY9" s="185"/>
    </row>
    <row r="10" spans="1:51" ht="13.8" customHeight="1">
      <c r="A10" s="106" t="s">
        <v>1054</v>
      </c>
      <c r="B10" s="106" t="s">
        <v>174</v>
      </c>
      <c r="C10" s="106" t="s">
        <v>1055</v>
      </c>
      <c r="D10" s="106" t="s">
        <v>855</v>
      </c>
      <c r="E10" s="106" t="s">
        <v>1056</v>
      </c>
      <c r="F10" s="106" t="s">
        <v>857</v>
      </c>
      <c r="G10" s="106" t="s">
        <v>1057</v>
      </c>
      <c r="H10" s="106" t="s">
        <v>859</v>
      </c>
      <c r="I10" s="106" t="s">
        <v>1058</v>
      </c>
      <c r="J10" s="106" t="s">
        <v>861</v>
      </c>
      <c r="K10" s="106" t="s">
        <v>1059</v>
      </c>
      <c r="L10" s="106" t="s">
        <v>863</v>
      </c>
      <c r="M10" s="106" t="s">
        <v>1060</v>
      </c>
      <c r="N10" s="106" t="s">
        <v>865</v>
      </c>
      <c r="O10" s="106" t="s">
        <v>866</v>
      </c>
      <c r="P10" s="106" t="s">
        <v>867</v>
      </c>
      <c r="Q10" s="106" t="s">
        <v>868</v>
      </c>
      <c r="R10" s="106" t="s">
        <v>1061</v>
      </c>
      <c r="S10" s="106"/>
      <c r="T10" s="106" t="s">
        <v>870</v>
      </c>
      <c r="U10" s="106" t="s">
        <v>1062</v>
      </c>
      <c r="V10" s="106" t="s">
        <v>872</v>
      </c>
      <c r="W10" s="106" t="s">
        <v>1062</v>
      </c>
      <c r="X10" s="106" t="s">
        <v>873</v>
      </c>
      <c r="Y10" s="106" t="s">
        <v>1063</v>
      </c>
      <c r="Z10" s="106" t="s">
        <v>875</v>
      </c>
      <c r="AA10" s="106" t="s">
        <v>1063</v>
      </c>
      <c r="AB10" s="106" t="s">
        <v>876</v>
      </c>
      <c r="AC10" s="106"/>
      <c r="AD10" s="106" t="s">
        <v>1064</v>
      </c>
      <c r="AE10" s="106"/>
      <c r="AF10" s="106" t="s">
        <v>878</v>
      </c>
      <c r="AG10" s="106" t="s">
        <v>1065</v>
      </c>
      <c r="AH10" s="106" t="s">
        <v>880</v>
      </c>
      <c r="AI10" s="106" t="s">
        <v>1066</v>
      </c>
      <c r="AJ10" s="106" t="s">
        <v>882</v>
      </c>
      <c r="AK10" s="106" t="s">
        <v>1067</v>
      </c>
      <c r="AL10" s="106" t="s">
        <v>884</v>
      </c>
      <c r="AM10" s="106" t="s">
        <v>885</v>
      </c>
      <c r="AN10" s="106" t="s">
        <v>1068</v>
      </c>
      <c r="AO10" s="106" t="s">
        <v>886</v>
      </c>
      <c r="AP10" s="106" t="s">
        <v>1069</v>
      </c>
      <c r="AQ10" s="106" t="s">
        <v>888</v>
      </c>
      <c r="AR10" s="106" t="s">
        <v>1069</v>
      </c>
      <c r="AS10" s="106" t="s">
        <v>1070</v>
      </c>
      <c r="AT10" s="106" t="s">
        <v>12</v>
      </c>
      <c r="AU10" s="106">
        <v>35</v>
      </c>
      <c r="AV10" s="177" t="s">
        <v>12</v>
      </c>
      <c r="AW10" s="106">
        <v>35</v>
      </c>
      <c r="AX10" s="177">
        <f>SUM(AW10:AW11)</f>
        <v>76</v>
      </c>
      <c r="AY10" s="183">
        <f>(SUM(AX10:AX11))/10915.48</f>
        <v>6.9625889104281266E-3</v>
      </c>
    </row>
    <row r="11" spans="1:51" ht="13.8" customHeight="1">
      <c r="A11" s="106" t="s">
        <v>520</v>
      </c>
      <c r="B11" s="106" t="s">
        <v>171</v>
      </c>
      <c r="C11" s="106" t="s">
        <v>521</v>
      </c>
      <c r="D11" s="106" t="s">
        <v>855</v>
      </c>
      <c r="E11" s="106" t="s">
        <v>1862</v>
      </c>
      <c r="F11" s="106" t="s">
        <v>857</v>
      </c>
      <c r="G11" s="106" t="s">
        <v>1863</v>
      </c>
      <c r="H11" s="106" t="s">
        <v>859</v>
      </c>
      <c r="I11" s="106" t="s">
        <v>967</v>
      </c>
      <c r="J11" s="106" t="s">
        <v>861</v>
      </c>
      <c r="K11" s="106" t="s">
        <v>1864</v>
      </c>
      <c r="L11" s="106" t="s">
        <v>863</v>
      </c>
      <c r="M11" s="106" t="s">
        <v>1865</v>
      </c>
      <c r="N11" s="106" t="s">
        <v>865</v>
      </c>
      <c r="O11" s="106" t="s">
        <v>866</v>
      </c>
      <c r="P11" s="106" t="s">
        <v>867</v>
      </c>
      <c r="Q11" s="106" t="s">
        <v>896</v>
      </c>
      <c r="R11" s="106" t="s">
        <v>868</v>
      </c>
      <c r="S11" s="106" t="s">
        <v>1866</v>
      </c>
      <c r="T11" s="106" t="s">
        <v>870</v>
      </c>
      <c r="U11" s="106" t="s">
        <v>1867</v>
      </c>
      <c r="V11" s="106" t="s">
        <v>872</v>
      </c>
      <c r="W11" s="106" t="s">
        <v>1867</v>
      </c>
      <c r="X11" s="106" t="s">
        <v>873</v>
      </c>
      <c r="Y11" s="106" t="s">
        <v>1868</v>
      </c>
      <c r="Z11" s="106" t="s">
        <v>875</v>
      </c>
      <c r="AA11" s="106" t="s">
        <v>1868</v>
      </c>
      <c r="AB11" s="106" t="s">
        <v>876</v>
      </c>
      <c r="AC11" s="106"/>
      <c r="AD11" s="106" t="s">
        <v>1869</v>
      </c>
      <c r="AE11" s="106"/>
      <c r="AF11" s="106" t="s">
        <v>878</v>
      </c>
      <c r="AG11" s="106" t="s">
        <v>1870</v>
      </c>
      <c r="AH11" s="106" t="s">
        <v>880</v>
      </c>
      <c r="AI11" s="106" t="s">
        <v>1871</v>
      </c>
      <c r="AJ11" s="106" t="s">
        <v>882</v>
      </c>
      <c r="AK11" s="106" t="s">
        <v>1872</v>
      </c>
      <c r="AL11" s="106" t="s">
        <v>884</v>
      </c>
      <c r="AM11" s="106" t="s">
        <v>885</v>
      </c>
      <c r="AN11" s="106" t="s">
        <v>1873</v>
      </c>
      <c r="AO11" s="106" t="s">
        <v>886</v>
      </c>
      <c r="AP11" s="106" t="s">
        <v>1874</v>
      </c>
      <c r="AQ11" s="106" t="s">
        <v>888</v>
      </c>
      <c r="AR11" s="106" t="s">
        <v>522</v>
      </c>
      <c r="AS11" s="106" t="s">
        <v>523</v>
      </c>
      <c r="AT11" s="106" t="s">
        <v>12</v>
      </c>
      <c r="AU11" s="106">
        <v>41</v>
      </c>
      <c r="AV11" s="179"/>
      <c r="AW11" s="106">
        <v>41</v>
      </c>
      <c r="AX11" s="179"/>
      <c r="AY11" s="185"/>
    </row>
    <row r="12" spans="1:51" ht="13.8" customHeight="1">
      <c r="A12" s="106" t="s">
        <v>1101</v>
      </c>
      <c r="B12" s="106" t="s">
        <v>176</v>
      </c>
      <c r="C12" s="106" t="s">
        <v>525</v>
      </c>
      <c r="D12" s="106" t="s">
        <v>855</v>
      </c>
      <c r="E12" s="106" t="s">
        <v>1102</v>
      </c>
      <c r="F12" s="106" t="s">
        <v>857</v>
      </c>
      <c r="G12" s="106" t="s">
        <v>1103</v>
      </c>
      <c r="H12" s="106" t="s">
        <v>859</v>
      </c>
      <c r="I12" s="106" t="s">
        <v>1104</v>
      </c>
      <c r="J12" s="106" t="s">
        <v>861</v>
      </c>
      <c r="K12" s="106" t="s">
        <v>1105</v>
      </c>
      <c r="L12" s="106" t="s">
        <v>863</v>
      </c>
      <c r="M12" s="106" t="s">
        <v>1106</v>
      </c>
      <c r="N12" s="106" t="s">
        <v>865</v>
      </c>
      <c r="O12" s="106" t="s">
        <v>866</v>
      </c>
      <c r="P12" s="106" t="s">
        <v>867</v>
      </c>
      <c r="Q12" s="106" t="s">
        <v>868</v>
      </c>
      <c r="R12" s="106" t="s">
        <v>1107</v>
      </c>
      <c r="S12" s="106"/>
      <c r="T12" s="106" t="s">
        <v>870</v>
      </c>
      <c r="U12" s="106" t="s">
        <v>1108</v>
      </c>
      <c r="V12" s="106" t="s">
        <v>872</v>
      </c>
      <c r="W12" s="106" t="s">
        <v>1108</v>
      </c>
      <c r="X12" s="106" t="s">
        <v>873</v>
      </c>
      <c r="Y12" s="106" t="s">
        <v>1109</v>
      </c>
      <c r="Z12" s="106" t="s">
        <v>875</v>
      </c>
      <c r="AA12" s="106" t="s">
        <v>1109</v>
      </c>
      <c r="AB12" s="106" t="s">
        <v>876</v>
      </c>
      <c r="AC12" s="106"/>
      <c r="AD12" s="106" t="s">
        <v>1110</v>
      </c>
      <c r="AE12" s="106"/>
      <c r="AF12" s="106" t="s">
        <v>878</v>
      </c>
      <c r="AG12" s="106" t="s">
        <v>1110</v>
      </c>
      <c r="AH12" s="106" t="s">
        <v>880</v>
      </c>
      <c r="AI12" s="106" t="s">
        <v>1111</v>
      </c>
      <c r="AJ12" s="106" t="s">
        <v>882</v>
      </c>
      <c r="AK12" s="106" t="s">
        <v>1112</v>
      </c>
      <c r="AL12" s="106" t="s">
        <v>884</v>
      </c>
      <c r="AM12" s="106" t="s">
        <v>885</v>
      </c>
      <c r="AN12" s="106" t="s">
        <v>1113</v>
      </c>
      <c r="AO12" s="106" t="s">
        <v>886</v>
      </c>
      <c r="AP12" s="106" t="s">
        <v>1114</v>
      </c>
      <c r="AQ12" s="106" t="s">
        <v>888</v>
      </c>
      <c r="AR12" s="106" t="s">
        <v>526</v>
      </c>
      <c r="AS12" s="106" t="s">
        <v>527</v>
      </c>
      <c r="AT12" s="106" t="s">
        <v>178</v>
      </c>
      <c r="AU12" s="106">
        <v>75</v>
      </c>
      <c r="AV12" s="119" t="s">
        <v>178</v>
      </c>
      <c r="AW12" s="106">
        <v>75</v>
      </c>
      <c r="AX12" s="119">
        <f>SUM(AW12)</f>
        <v>75</v>
      </c>
      <c r="AY12" s="125">
        <f>(SUM(AX12))/10915.48</f>
        <v>6.8709758984488089E-3</v>
      </c>
    </row>
    <row r="13" spans="1:51" ht="13.8" customHeight="1">
      <c r="A13" s="106" t="s">
        <v>1370</v>
      </c>
      <c r="B13" s="106" t="s">
        <v>183</v>
      </c>
      <c r="C13" s="106" t="s">
        <v>1371</v>
      </c>
      <c r="D13" s="106" t="s">
        <v>855</v>
      </c>
      <c r="E13" s="106" t="s">
        <v>1372</v>
      </c>
      <c r="F13" s="106" t="s">
        <v>857</v>
      </c>
      <c r="G13" s="106" t="s">
        <v>1373</v>
      </c>
      <c r="H13" s="106" t="s">
        <v>859</v>
      </c>
      <c r="I13" s="106" t="s">
        <v>1374</v>
      </c>
      <c r="J13" s="106" t="s">
        <v>861</v>
      </c>
      <c r="K13" s="106" t="s">
        <v>1375</v>
      </c>
      <c r="L13" s="106" t="s">
        <v>863</v>
      </c>
      <c r="M13" s="106" t="s">
        <v>1376</v>
      </c>
      <c r="N13" s="106" t="s">
        <v>865</v>
      </c>
      <c r="O13" s="106" t="s">
        <v>866</v>
      </c>
      <c r="P13" s="106" t="s">
        <v>867</v>
      </c>
      <c r="Q13" s="106" t="s">
        <v>868</v>
      </c>
      <c r="R13" s="106" t="s">
        <v>1377</v>
      </c>
      <c r="S13" s="106"/>
      <c r="T13" s="106" t="s">
        <v>870</v>
      </c>
      <c r="U13" s="106" t="s">
        <v>1378</v>
      </c>
      <c r="V13" s="106" t="s">
        <v>872</v>
      </c>
      <c r="W13" s="106" t="s">
        <v>1378</v>
      </c>
      <c r="X13" s="106" t="s">
        <v>873</v>
      </c>
      <c r="Y13" s="106" t="s">
        <v>1379</v>
      </c>
      <c r="Z13" s="106" t="s">
        <v>875</v>
      </c>
      <c r="AA13" s="106" t="s">
        <v>1379</v>
      </c>
      <c r="AB13" s="106" t="s">
        <v>876</v>
      </c>
      <c r="AC13" s="106"/>
      <c r="AD13" s="106" t="s">
        <v>1380</v>
      </c>
      <c r="AE13" s="106"/>
      <c r="AF13" s="106" t="s">
        <v>878</v>
      </c>
      <c r="AG13" s="106" t="s">
        <v>1380</v>
      </c>
      <c r="AH13" s="106" t="s">
        <v>880</v>
      </c>
      <c r="AI13" s="106" t="s">
        <v>1381</v>
      </c>
      <c r="AJ13" s="106" t="s">
        <v>882</v>
      </c>
      <c r="AK13" s="106" t="s">
        <v>1382</v>
      </c>
      <c r="AL13" s="106" t="s">
        <v>884</v>
      </c>
      <c r="AM13" s="106" t="s">
        <v>885</v>
      </c>
      <c r="AN13" s="106" t="s">
        <v>1383</v>
      </c>
      <c r="AO13" s="106" t="s">
        <v>886</v>
      </c>
      <c r="AP13" s="106" t="s">
        <v>1384</v>
      </c>
      <c r="AQ13" s="106" t="s">
        <v>888</v>
      </c>
      <c r="AR13" s="106" t="s">
        <v>1385</v>
      </c>
      <c r="AS13" s="106" t="s">
        <v>1386</v>
      </c>
      <c r="AT13" s="106" t="s">
        <v>185</v>
      </c>
      <c r="AU13" s="106">
        <v>298.3</v>
      </c>
      <c r="AV13" s="177" t="s">
        <v>185</v>
      </c>
      <c r="AW13" s="106">
        <v>298.3</v>
      </c>
      <c r="AX13" s="177">
        <f>SUM(AW13:AW15)</f>
        <v>424.3</v>
      </c>
      <c r="AY13" s="183">
        <f>(SUM(AX13:AX15))/10915.48</f>
        <v>3.8871400982824392E-2</v>
      </c>
    </row>
    <row r="14" spans="1:51" ht="13.8" customHeight="1">
      <c r="A14" s="106" t="s">
        <v>1401</v>
      </c>
      <c r="B14" s="106" t="s">
        <v>179</v>
      </c>
      <c r="C14" s="106" t="s">
        <v>1402</v>
      </c>
      <c r="D14" s="106" t="s">
        <v>855</v>
      </c>
      <c r="E14" s="106" t="s">
        <v>1403</v>
      </c>
      <c r="F14" s="106" t="s">
        <v>857</v>
      </c>
      <c r="G14" s="106" t="s">
        <v>1023</v>
      </c>
      <c r="H14" s="106" t="s">
        <v>859</v>
      </c>
      <c r="I14" s="106" t="s">
        <v>1404</v>
      </c>
      <c r="J14" s="106" t="s">
        <v>861</v>
      </c>
      <c r="K14" s="106" t="s">
        <v>1405</v>
      </c>
      <c r="L14" s="106" t="s">
        <v>863</v>
      </c>
      <c r="M14" s="106" t="s">
        <v>1406</v>
      </c>
      <c r="N14" s="106" t="s">
        <v>865</v>
      </c>
      <c r="O14" s="106" t="s">
        <v>866</v>
      </c>
      <c r="P14" s="106" t="s">
        <v>867</v>
      </c>
      <c r="Q14" s="106" t="s">
        <v>911</v>
      </c>
      <c r="R14" s="106" t="s">
        <v>868</v>
      </c>
      <c r="S14" s="106" t="s">
        <v>1407</v>
      </c>
      <c r="T14" s="106" t="s">
        <v>870</v>
      </c>
      <c r="U14" s="106" t="s">
        <v>1408</v>
      </c>
      <c r="V14" s="106" t="s">
        <v>872</v>
      </c>
      <c r="W14" s="106" t="s">
        <v>1408</v>
      </c>
      <c r="X14" s="106" t="s">
        <v>873</v>
      </c>
      <c r="Y14" s="106" t="s">
        <v>1409</v>
      </c>
      <c r="Z14" s="106" t="s">
        <v>875</v>
      </c>
      <c r="AA14" s="106" t="s">
        <v>1409</v>
      </c>
      <c r="AB14" s="106" t="s">
        <v>876</v>
      </c>
      <c r="AC14" s="106"/>
      <c r="AD14" s="106" t="s">
        <v>1410</v>
      </c>
      <c r="AE14" s="106"/>
      <c r="AF14" s="106" t="s">
        <v>878</v>
      </c>
      <c r="AG14" s="106" t="s">
        <v>1411</v>
      </c>
      <c r="AH14" s="106" t="s">
        <v>880</v>
      </c>
      <c r="AI14" s="106" t="s">
        <v>1412</v>
      </c>
      <c r="AJ14" s="106" t="s">
        <v>882</v>
      </c>
      <c r="AK14" s="106" t="s">
        <v>1413</v>
      </c>
      <c r="AL14" s="106" t="s">
        <v>884</v>
      </c>
      <c r="AM14" s="106" t="s">
        <v>885</v>
      </c>
      <c r="AN14" s="106" t="s">
        <v>1414</v>
      </c>
      <c r="AO14" s="106" t="s">
        <v>886</v>
      </c>
      <c r="AP14" s="106" t="s">
        <v>1415</v>
      </c>
      <c r="AQ14" s="106" t="s">
        <v>888</v>
      </c>
      <c r="AR14" s="106" t="s">
        <v>1416</v>
      </c>
      <c r="AS14" s="106" t="s">
        <v>1417</v>
      </c>
      <c r="AT14" s="106" t="s">
        <v>185</v>
      </c>
      <c r="AU14" s="106">
        <v>26</v>
      </c>
      <c r="AV14" s="178"/>
      <c r="AW14" s="106">
        <v>26</v>
      </c>
      <c r="AX14" s="178"/>
      <c r="AY14" s="184"/>
    </row>
    <row r="15" spans="1:51" ht="13.8" customHeight="1">
      <c r="A15" s="106" t="s">
        <v>1587</v>
      </c>
      <c r="B15" s="106" t="s">
        <v>1588</v>
      </c>
      <c r="C15" s="106" t="s">
        <v>1589</v>
      </c>
      <c r="D15" s="106" t="s">
        <v>855</v>
      </c>
      <c r="E15" s="106" t="s">
        <v>1590</v>
      </c>
      <c r="F15" s="106" t="s">
        <v>857</v>
      </c>
      <c r="G15" s="106" t="s">
        <v>1591</v>
      </c>
      <c r="H15" s="106" t="s">
        <v>859</v>
      </c>
      <c r="I15" s="106" t="s">
        <v>1592</v>
      </c>
      <c r="J15" s="106" t="s">
        <v>861</v>
      </c>
      <c r="K15" s="106" t="s">
        <v>1593</v>
      </c>
      <c r="L15" s="106" t="s">
        <v>863</v>
      </c>
      <c r="M15" s="106" t="s">
        <v>1594</v>
      </c>
      <c r="N15" s="106" t="s">
        <v>865</v>
      </c>
      <c r="O15" s="106" t="s">
        <v>866</v>
      </c>
      <c r="P15" s="106" t="s">
        <v>867</v>
      </c>
      <c r="Q15" s="106" t="s">
        <v>911</v>
      </c>
      <c r="R15" s="106" t="s">
        <v>868</v>
      </c>
      <c r="S15" s="106" t="s">
        <v>1595</v>
      </c>
      <c r="T15" s="106" t="s">
        <v>870</v>
      </c>
      <c r="U15" s="106" t="s">
        <v>1596</v>
      </c>
      <c r="V15" s="106" t="s">
        <v>872</v>
      </c>
      <c r="W15" s="106" t="s">
        <v>1597</v>
      </c>
      <c r="X15" s="106" t="s">
        <v>873</v>
      </c>
      <c r="Y15" s="106" t="s">
        <v>1598</v>
      </c>
      <c r="Z15" s="106" t="s">
        <v>875</v>
      </c>
      <c r="AA15" s="106" t="s">
        <v>1598</v>
      </c>
      <c r="AB15" s="106" t="s">
        <v>876</v>
      </c>
      <c r="AC15" s="106"/>
      <c r="AD15" s="106" t="s">
        <v>1599</v>
      </c>
      <c r="AE15" s="106"/>
      <c r="AF15" s="106" t="s">
        <v>878</v>
      </c>
      <c r="AG15" s="106" t="s">
        <v>1599</v>
      </c>
      <c r="AH15" s="106" t="s">
        <v>880</v>
      </c>
      <c r="AI15" s="106" t="s">
        <v>1600</v>
      </c>
      <c r="AJ15" s="106" t="s">
        <v>882</v>
      </c>
      <c r="AK15" s="106" t="s">
        <v>1601</v>
      </c>
      <c r="AL15" s="106" t="s">
        <v>884</v>
      </c>
      <c r="AM15" s="106" t="s">
        <v>885</v>
      </c>
      <c r="AN15" s="106" t="s">
        <v>1602</v>
      </c>
      <c r="AO15" s="106" t="s">
        <v>886</v>
      </c>
      <c r="AP15" s="106" t="s">
        <v>1603</v>
      </c>
      <c r="AQ15" s="106" t="s">
        <v>888</v>
      </c>
      <c r="AR15" s="106" t="s">
        <v>1603</v>
      </c>
      <c r="AS15" s="106" t="s">
        <v>1604</v>
      </c>
      <c r="AT15" s="106" t="s">
        <v>185</v>
      </c>
      <c r="AU15" s="106">
        <v>100</v>
      </c>
      <c r="AV15" s="179"/>
      <c r="AW15" s="106">
        <v>100</v>
      </c>
      <c r="AX15" s="179"/>
      <c r="AY15" s="185"/>
    </row>
    <row r="16" spans="1:51" ht="13.8" customHeight="1">
      <c r="A16" s="106" t="s">
        <v>1144</v>
      </c>
      <c r="B16" s="106" t="s">
        <v>194</v>
      </c>
      <c r="C16" s="106" t="s">
        <v>1145</v>
      </c>
      <c r="D16" s="106" t="s">
        <v>855</v>
      </c>
      <c r="E16" s="106" t="s">
        <v>1146</v>
      </c>
      <c r="F16" s="106" t="s">
        <v>857</v>
      </c>
      <c r="G16" s="106" t="s">
        <v>1131</v>
      </c>
      <c r="H16" s="106" t="s">
        <v>859</v>
      </c>
      <c r="I16" s="106"/>
      <c r="J16" s="106" t="s">
        <v>861</v>
      </c>
      <c r="K16" s="106" t="s">
        <v>1147</v>
      </c>
      <c r="L16" s="106" t="s">
        <v>863</v>
      </c>
      <c r="M16" s="106" t="s">
        <v>1148</v>
      </c>
      <c r="N16" s="106" t="s">
        <v>865</v>
      </c>
      <c r="O16" s="106" t="s">
        <v>866</v>
      </c>
      <c r="P16" s="106" t="s">
        <v>867</v>
      </c>
      <c r="Q16" s="106" t="s">
        <v>896</v>
      </c>
      <c r="R16" s="106" t="s">
        <v>868</v>
      </c>
      <c r="S16" s="106" t="s">
        <v>1149</v>
      </c>
      <c r="T16" s="106" t="s">
        <v>870</v>
      </c>
      <c r="U16" s="106" t="s">
        <v>1150</v>
      </c>
      <c r="V16" s="106" t="s">
        <v>872</v>
      </c>
      <c r="W16" s="106" t="s">
        <v>1150</v>
      </c>
      <c r="X16" s="106" t="s">
        <v>873</v>
      </c>
      <c r="Y16" s="106" t="s">
        <v>1151</v>
      </c>
      <c r="Z16" s="106" t="s">
        <v>875</v>
      </c>
      <c r="AA16" s="106" t="s">
        <v>1151</v>
      </c>
      <c r="AB16" s="106" t="s">
        <v>876</v>
      </c>
      <c r="AC16" s="106"/>
      <c r="AD16" s="106" t="s">
        <v>1152</v>
      </c>
      <c r="AE16" s="106"/>
      <c r="AF16" s="106" t="s">
        <v>878</v>
      </c>
      <c r="AG16" s="106" t="s">
        <v>1152</v>
      </c>
      <c r="AH16" s="106" t="s">
        <v>880</v>
      </c>
      <c r="AI16" s="106" t="s">
        <v>1153</v>
      </c>
      <c r="AJ16" s="106" t="s">
        <v>882</v>
      </c>
      <c r="AK16" s="106" t="s">
        <v>1154</v>
      </c>
      <c r="AL16" s="106" t="s">
        <v>884</v>
      </c>
      <c r="AM16" s="106" t="s">
        <v>885</v>
      </c>
      <c r="AN16" s="106" t="s">
        <v>1155</v>
      </c>
      <c r="AO16" s="106" t="s">
        <v>886</v>
      </c>
      <c r="AP16" s="106" t="s">
        <v>1156</v>
      </c>
      <c r="AQ16" s="106" t="s">
        <v>888</v>
      </c>
      <c r="AR16" s="106" t="s">
        <v>1157</v>
      </c>
      <c r="AS16" s="106" t="s">
        <v>1158</v>
      </c>
      <c r="AT16" s="106" t="s">
        <v>34</v>
      </c>
      <c r="AU16" s="106">
        <v>349.7</v>
      </c>
      <c r="AV16" s="177" t="s">
        <v>34</v>
      </c>
      <c r="AW16" s="106">
        <v>349.7</v>
      </c>
      <c r="AX16" s="177">
        <f>SUM(AW16:AW22)</f>
        <v>1849.7</v>
      </c>
      <c r="AY16" s="183">
        <f>(SUM(AX16:AX22))/10915.48</f>
        <v>0.1694565882581435</v>
      </c>
    </row>
    <row r="17" spans="1:51" ht="13.8" customHeight="1">
      <c r="A17" s="106" t="s">
        <v>1177</v>
      </c>
      <c r="B17" s="106" t="s">
        <v>1178</v>
      </c>
      <c r="C17" s="106" t="s">
        <v>1179</v>
      </c>
      <c r="D17" s="106" t="s">
        <v>855</v>
      </c>
      <c r="E17" s="106" t="s">
        <v>1180</v>
      </c>
      <c r="F17" s="106" t="s">
        <v>857</v>
      </c>
      <c r="G17" s="106"/>
      <c r="H17" s="106" t="s">
        <v>859</v>
      </c>
      <c r="I17" s="106" t="s">
        <v>1181</v>
      </c>
      <c r="J17" s="106" t="s">
        <v>861</v>
      </c>
      <c r="K17" s="106" t="s">
        <v>1182</v>
      </c>
      <c r="L17" s="106" t="s">
        <v>863</v>
      </c>
      <c r="M17" s="106" t="s">
        <v>1183</v>
      </c>
      <c r="N17" s="106" t="s">
        <v>865</v>
      </c>
      <c r="O17" s="106" t="s">
        <v>866</v>
      </c>
      <c r="P17" s="106" t="s">
        <v>867</v>
      </c>
      <c r="Q17" s="106" t="s">
        <v>896</v>
      </c>
      <c r="R17" s="106" t="s">
        <v>868</v>
      </c>
      <c r="S17" s="106" t="s">
        <v>1184</v>
      </c>
      <c r="T17" s="106" t="s">
        <v>870</v>
      </c>
      <c r="U17" s="106" t="s">
        <v>1185</v>
      </c>
      <c r="V17" s="106" t="s">
        <v>872</v>
      </c>
      <c r="W17" s="106" t="s">
        <v>1186</v>
      </c>
      <c r="X17" s="106" t="s">
        <v>873</v>
      </c>
      <c r="Y17" s="106" t="s">
        <v>1187</v>
      </c>
      <c r="Z17" s="106" t="s">
        <v>875</v>
      </c>
      <c r="AA17" s="106" t="s">
        <v>1188</v>
      </c>
      <c r="AB17" s="106" t="s">
        <v>876</v>
      </c>
      <c r="AC17" s="106"/>
      <c r="AD17" s="106" t="s">
        <v>1189</v>
      </c>
      <c r="AE17" s="106"/>
      <c r="AF17" s="106" t="s">
        <v>878</v>
      </c>
      <c r="AG17" s="106" t="s">
        <v>1190</v>
      </c>
      <c r="AH17" s="106" t="s">
        <v>880</v>
      </c>
      <c r="AI17" s="106" t="s">
        <v>1191</v>
      </c>
      <c r="AJ17" s="106" t="s">
        <v>882</v>
      </c>
      <c r="AK17" s="106" t="s">
        <v>1192</v>
      </c>
      <c r="AL17" s="106" t="s">
        <v>884</v>
      </c>
      <c r="AM17" s="106" t="s">
        <v>885</v>
      </c>
      <c r="AN17" s="106" t="s">
        <v>1193</v>
      </c>
      <c r="AO17" s="106" t="s">
        <v>886</v>
      </c>
      <c r="AP17" s="106" t="s">
        <v>1194</v>
      </c>
      <c r="AQ17" s="106" t="s">
        <v>888</v>
      </c>
      <c r="AR17" s="106" t="s">
        <v>1195</v>
      </c>
      <c r="AS17" s="106" t="s">
        <v>1196</v>
      </c>
      <c r="AT17" s="106" t="s">
        <v>1197</v>
      </c>
      <c r="AU17" s="106">
        <v>646</v>
      </c>
      <c r="AV17" s="178"/>
      <c r="AW17" s="106">
        <v>646</v>
      </c>
      <c r="AX17" s="178"/>
      <c r="AY17" s="184"/>
    </row>
    <row r="18" spans="1:51" ht="13.8" customHeight="1">
      <c r="A18" s="106" t="s">
        <v>1227</v>
      </c>
      <c r="B18" s="106" t="s">
        <v>190</v>
      </c>
      <c r="C18" s="106" t="s">
        <v>1228</v>
      </c>
      <c r="D18" s="106" t="s">
        <v>855</v>
      </c>
      <c r="E18" s="106" t="s">
        <v>1229</v>
      </c>
      <c r="F18" s="106" t="s">
        <v>857</v>
      </c>
      <c r="G18" s="106" t="s">
        <v>892</v>
      </c>
      <c r="H18" s="106" t="s">
        <v>859</v>
      </c>
      <c r="I18" s="106" t="s">
        <v>941</v>
      </c>
      <c r="J18" s="106" t="s">
        <v>861</v>
      </c>
      <c r="K18" s="106" t="s">
        <v>1230</v>
      </c>
      <c r="L18" s="106" t="s">
        <v>863</v>
      </c>
      <c r="M18" s="106" t="s">
        <v>1231</v>
      </c>
      <c r="N18" s="106" t="s">
        <v>865</v>
      </c>
      <c r="O18" s="106" t="s">
        <v>866</v>
      </c>
      <c r="P18" s="106" t="s">
        <v>867</v>
      </c>
      <c r="Q18" s="106" t="s">
        <v>896</v>
      </c>
      <c r="R18" s="106" t="s">
        <v>868</v>
      </c>
      <c r="S18" s="106" t="s">
        <v>1232</v>
      </c>
      <c r="T18" s="106" t="s">
        <v>870</v>
      </c>
      <c r="U18" s="106" t="s">
        <v>1233</v>
      </c>
      <c r="V18" s="106" t="s">
        <v>872</v>
      </c>
      <c r="W18" s="106" t="s">
        <v>1233</v>
      </c>
      <c r="X18" s="106" t="s">
        <v>873</v>
      </c>
      <c r="Y18" s="106" t="s">
        <v>1234</v>
      </c>
      <c r="Z18" s="106" t="s">
        <v>875</v>
      </c>
      <c r="AA18" s="106" t="s">
        <v>1234</v>
      </c>
      <c r="AB18" s="106" t="s">
        <v>876</v>
      </c>
      <c r="AC18" s="106"/>
      <c r="AD18" s="106" t="s">
        <v>1235</v>
      </c>
      <c r="AE18" s="106"/>
      <c r="AF18" s="106" t="s">
        <v>878</v>
      </c>
      <c r="AG18" s="106" t="s">
        <v>1235</v>
      </c>
      <c r="AH18" s="106" t="s">
        <v>880</v>
      </c>
      <c r="AI18" s="106" t="s">
        <v>1236</v>
      </c>
      <c r="AJ18" s="106" t="s">
        <v>882</v>
      </c>
      <c r="AK18" s="106" t="s">
        <v>1237</v>
      </c>
      <c r="AL18" s="106" t="s">
        <v>884</v>
      </c>
      <c r="AM18" s="106" t="s">
        <v>885</v>
      </c>
      <c r="AN18" s="106"/>
      <c r="AO18" s="106" t="s">
        <v>886</v>
      </c>
      <c r="AP18" s="106" t="s">
        <v>1238</v>
      </c>
      <c r="AQ18" s="106" t="s">
        <v>888</v>
      </c>
      <c r="AR18" s="106" t="s">
        <v>1238</v>
      </c>
      <c r="AS18" s="106" t="s">
        <v>1239</v>
      </c>
      <c r="AT18" s="106" t="s">
        <v>34</v>
      </c>
      <c r="AU18" s="106">
        <v>190</v>
      </c>
      <c r="AV18" s="178"/>
      <c r="AW18" s="106">
        <v>190</v>
      </c>
      <c r="AX18" s="178"/>
      <c r="AY18" s="184"/>
    </row>
    <row r="19" spans="1:51" ht="13.8" customHeight="1">
      <c r="A19" s="106" t="s">
        <v>538</v>
      </c>
      <c r="B19" s="106" t="s">
        <v>187</v>
      </c>
      <c r="C19" s="106" t="s">
        <v>539</v>
      </c>
      <c r="D19" s="106" t="s">
        <v>855</v>
      </c>
      <c r="E19" s="106" t="s">
        <v>1387</v>
      </c>
      <c r="F19" s="106" t="s">
        <v>857</v>
      </c>
      <c r="G19" s="106" t="s">
        <v>1388</v>
      </c>
      <c r="H19" s="106" t="s">
        <v>859</v>
      </c>
      <c r="I19" s="106" t="s">
        <v>908</v>
      </c>
      <c r="J19" s="106" t="s">
        <v>861</v>
      </c>
      <c r="K19" s="106" t="s">
        <v>1389</v>
      </c>
      <c r="L19" s="106" t="s">
        <v>863</v>
      </c>
      <c r="M19" s="106" t="s">
        <v>1390</v>
      </c>
      <c r="N19" s="106" t="s">
        <v>865</v>
      </c>
      <c r="O19" s="106" t="s">
        <v>866</v>
      </c>
      <c r="P19" s="106" t="s">
        <v>867</v>
      </c>
      <c r="Q19" s="106" t="s">
        <v>868</v>
      </c>
      <c r="R19" s="106" t="s">
        <v>1391</v>
      </c>
      <c r="S19" s="106"/>
      <c r="T19" s="106" t="s">
        <v>870</v>
      </c>
      <c r="U19" s="106" t="s">
        <v>1392</v>
      </c>
      <c r="V19" s="106" t="s">
        <v>872</v>
      </c>
      <c r="W19" s="106" t="s">
        <v>1393</v>
      </c>
      <c r="X19" s="106" t="s">
        <v>873</v>
      </c>
      <c r="Y19" s="106" t="s">
        <v>1394</v>
      </c>
      <c r="Z19" s="106" t="s">
        <v>875</v>
      </c>
      <c r="AA19" s="106" t="s">
        <v>1394</v>
      </c>
      <c r="AB19" s="106" t="s">
        <v>876</v>
      </c>
      <c r="AC19" s="106"/>
      <c r="AD19" s="106" t="s">
        <v>1395</v>
      </c>
      <c r="AE19" s="106"/>
      <c r="AF19" s="106" t="s">
        <v>878</v>
      </c>
      <c r="AG19" s="106" t="s">
        <v>1396</v>
      </c>
      <c r="AH19" s="106" t="s">
        <v>880</v>
      </c>
      <c r="AI19" s="106" t="s">
        <v>1397</v>
      </c>
      <c r="AJ19" s="106" t="s">
        <v>882</v>
      </c>
      <c r="AK19" s="106" t="s">
        <v>1398</v>
      </c>
      <c r="AL19" s="106" t="s">
        <v>884</v>
      </c>
      <c r="AM19" s="106" t="s">
        <v>885</v>
      </c>
      <c r="AN19" s="106" t="s">
        <v>1399</v>
      </c>
      <c r="AO19" s="106" t="s">
        <v>886</v>
      </c>
      <c r="AP19" s="106" t="s">
        <v>1400</v>
      </c>
      <c r="AQ19" s="106" t="s">
        <v>888</v>
      </c>
      <c r="AR19" s="106" t="s">
        <v>540</v>
      </c>
      <c r="AS19" s="106" t="s">
        <v>541</v>
      </c>
      <c r="AT19" s="106" t="s">
        <v>34</v>
      </c>
      <c r="AU19" s="106">
        <v>145</v>
      </c>
      <c r="AV19" s="178"/>
      <c r="AW19" s="106">
        <v>145</v>
      </c>
      <c r="AX19" s="178"/>
      <c r="AY19" s="184"/>
    </row>
    <row r="20" spans="1:51" ht="13.8" customHeight="1">
      <c r="A20" s="106" t="s">
        <v>1472</v>
      </c>
      <c r="B20" s="106" t="s">
        <v>2171</v>
      </c>
      <c r="C20" s="106" t="s">
        <v>1473</v>
      </c>
      <c r="D20" s="106"/>
      <c r="E20" s="106"/>
      <c r="F20" s="106"/>
      <c r="G20" s="106"/>
      <c r="H20" s="106"/>
      <c r="I20" s="106"/>
      <c r="J20" s="106"/>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t="s">
        <v>1474</v>
      </c>
      <c r="AS20" s="106" t="s">
        <v>1475</v>
      </c>
      <c r="AT20" s="106" t="s">
        <v>1476</v>
      </c>
      <c r="AU20" s="106">
        <v>80</v>
      </c>
      <c r="AV20" s="178"/>
      <c r="AW20" s="106">
        <v>80</v>
      </c>
      <c r="AX20" s="178"/>
      <c r="AY20" s="184"/>
    </row>
    <row r="21" spans="1:51" ht="13.8" customHeight="1">
      <c r="A21" s="106" t="s">
        <v>1619</v>
      </c>
      <c r="B21" s="106" t="s">
        <v>199</v>
      </c>
      <c r="C21" s="106" t="s">
        <v>1620</v>
      </c>
      <c r="D21" s="106" t="s">
        <v>855</v>
      </c>
      <c r="E21" s="106" t="s">
        <v>1621</v>
      </c>
      <c r="F21" s="106" t="s">
        <v>857</v>
      </c>
      <c r="G21" s="106" t="s">
        <v>1131</v>
      </c>
      <c r="H21" s="106" t="s">
        <v>859</v>
      </c>
      <c r="I21" s="106"/>
      <c r="J21" s="106" t="s">
        <v>861</v>
      </c>
      <c r="K21" s="106" t="s">
        <v>1622</v>
      </c>
      <c r="L21" s="106" t="s">
        <v>863</v>
      </c>
      <c r="M21" s="106" t="s">
        <v>1623</v>
      </c>
      <c r="N21" s="106" t="s">
        <v>865</v>
      </c>
      <c r="O21" s="106" t="s">
        <v>866</v>
      </c>
      <c r="P21" s="106" t="s">
        <v>867</v>
      </c>
      <c r="Q21" s="106" t="s">
        <v>896</v>
      </c>
      <c r="R21" s="106" t="s">
        <v>868</v>
      </c>
      <c r="S21" s="106" t="s">
        <v>1624</v>
      </c>
      <c r="T21" s="106" t="s">
        <v>870</v>
      </c>
      <c r="U21" s="106" t="s">
        <v>1625</v>
      </c>
      <c r="V21" s="106" t="s">
        <v>872</v>
      </c>
      <c r="W21" s="106" t="s">
        <v>1625</v>
      </c>
      <c r="X21" s="106" t="s">
        <v>873</v>
      </c>
      <c r="Y21" s="106" t="s">
        <v>1626</v>
      </c>
      <c r="Z21" s="106" t="s">
        <v>875</v>
      </c>
      <c r="AA21" s="106" t="s">
        <v>1626</v>
      </c>
      <c r="AB21" s="106" t="s">
        <v>876</v>
      </c>
      <c r="AC21" s="106"/>
      <c r="AD21" s="106" t="s">
        <v>1627</v>
      </c>
      <c r="AE21" s="106"/>
      <c r="AF21" s="106" t="s">
        <v>878</v>
      </c>
      <c r="AG21" s="106" t="s">
        <v>1627</v>
      </c>
      <c r="AH21" s="106" t="s">
        <v>880</v>
      </c>
      <c r="AI21" s="106" t="s">
        <v>1628</v>
      </c>
      <c r="AJ21" s="106" t="s">
        <v>882</v>
      </c>
      <c r="AK21" s="106" t="s">
        <v>902</v>
      </c>
      <c r="AL21" s="106" t="s">
        <v>884</v>
      </c>
      <c r="AM21" s="106" t="s">
        <v>885</v>
      </c>
      <c r="AN21" s="106" t="s">
        <v>1629</v>
      </c>
      <c r="AO21" s="106" t="s">
        <v>886</v>
      </c>
      <c r="AP21" s="106" t="s">
        <v>1630</v>
      </c>
      <c r="AQ21" s="106" t="s">
        <v>888</v>
      </c>
      <c r="AR21" s="106" t="s">
        <v>1631</v>
      </c>
      <c r="AS21" s="106" t="s">
        <v>1632</v>
      </c>
      <c r="AT21" s="106" t="s">
        <v>34</v>
      </c>
      <c r="AU21" s="106">
        <v>336</v>
      </c>
      <c r="AV21" s="178"/>
      <c r="AW21" s="106">
        <v>336</v>
      </c>
      <c r="AX21" s="178"/>
      <c r="AY21" s="184"/>
    </row>
    <row r="22" spans="1:51" ht="13.8" customHeight="1">
      <c r="A22" s="106" t="s">
        <v>1684</v>
      </c>
      <c r="B22" s="106" t="s">
        <v>197</v>
      </c>
      <c r="C22" s="106" t="s">
        <v>1685</v>
      </c>
      <c r="D22" s="106" t="s">
        <v>855</v>
      </c>
      <c r="E22" s="106" t="s">
        <v>1686</v>
      </c>
      <c r="F22" s="106" t="s">
        <v>857</v>
      </c>
      <c r="G22" s="106" t="s">
        <v>1687</v>
      </c>
      <c r="H22" s="106" t="s">
        <v>859</v>
      </c>
      <c r="I22" s="106" t="s">
        <v>1688</v>
      </c>
      <c r="J22" s="106" t="s">
        <v>861</v>
      </c>
      <c r="K22" s="106" t="s">
        <v>1689</v>
      </c>
      <c r="L22" s="106" t="s">
        <v>863</v>
      </c>
      <c r="M22" s="106" t="s">
        <v>1690</v>
      </c>
      <c r="N22" s="106" t="s">
        <v>865</v>
      </c>
      <c r="O22" s="106" t="s">
        <v>866</v>
      </c>
      <c r="P22" s="106" t="s">
        <v>867</v>
      </c>
      <c r="Q22" s="106" t="s">
        <v>868</v>
      </c>
      <c r="R22" s="106" t="s">
        <v>1691</v>
      </c>
      <c r="S22" s="106"/>
      <c r="T22" s="106" t="s">
        <v>870</v>
      </c>
      <c r="U22" s="106" t="s">
        <v>1692</v>
      </c>
      <c r="V22" s="106" t="s">
        <v>872</v>
      </c>
      <c r="W22" s="106" t="s">
        <v>1692</v>
      </c>
      <c r="X22" s="106" t="s">
        <v>873</v>
      </c>
      <c r="Y22" s="106" t="s">
        <v>1692</v>
      </c>
      <c r="Z22" s="106" t="s">
        <v>875</v>
      </c>
      <c r="AA22" s="106" t="s">
        <v>1692</v>
      </c>
      <c r="AB22" s="106" t="s">
        <v>876</v>
      </c>
      <c r="AC22" s="106"/>
      <c r="AD22" s="106" t="s">
        <v>1693</v>
      </c>
      <c r="AE22" s="106"/>
      <c r="AF22" s="106" t="s">
        <v>878</v>
      </c>
      <c r="AG22" s="106" t="s">
        <v>1694</v>
      </c>
      <c r="AH22" s="106" t="s">
        <v>880</v>
      </c>
      <c r="AI22" s="106" t="s">
        <v>1695</v>
      </c>
      <c r="AJ22" s="106" t="s">
        <v>882</v>
      </c>
      <c r="AK22" s="106" t="s">
        <v>1696</v>
      </c>
      <c r="AL22" s="106" t="s">
        <v>884</v>
      </c>
      <c r="AM22" s="106" t="s">
        <v>885</v>
      </c>
      <c r="AN22" s="106" t="s">
        <v>1697</v>
      </c>
      <c r="AO22" s="106" t="s">
        <v>886</v>
      </c>
      <c r="AP22" s="106" t="s">
        <v>1698</v>
      </c>
      <c r="AQ22" s="106" t="s">
        <v>888</v>
      </c>
      <c r="AR22" s="106" t="s">
        <v>1699</v>
      </c>
      <c r="AS22" s="106" t="s">
        <v>1700</v>
      </c>
      <c r="AT22" s="106" t="s">
        <v>34</v>
      </c>
      <c r="AU22" s="106">
        <v>103</v>
      </c>
      <c r="AV22" s="178"/>
      <c r="AW22" s="106">
        <v>103</v>
      </c>
      <c r="AX22" s="178"/>
      <c r="AY22" s="184"/>
    </row>
    <row r="23" spans="1:51" ht="13.8" customHeight="1">
      <c r="A23" s="106" t="s">
        <v>1921</v>
      </c>
      <c r="B23" s="106" t="s">
        <v>1922</v>
      </c>
      <c r="C23" s="106" t="s">
        <v>1923</v>
      </c>
      <c r="D23" s="106" t="s">
        <v>855</v>
      </c>
      <c r="E23" s="106" t="s">
        <v>1924</v>
      </c>
      <c r="F23" s="106" t="s">
        <v>857</v>
      </c>
      <c r="G23" s="106" t="s">
        <v>1925</v>
      </c>
      <c r="H23" s="106" t="s">
        <v>859</v>
      </c>
      <c r="I23" s="106" t="s">
        <v>1926</v>
      </c>
      <c r="J23" s="106" t="s">
        <v>861</v>
      </c>
      <c r="K23" s="106" t="s">
        <v>1927</v>
      </c>
      <c r="L23" s="106" t="s">
        <v>863</v>
      </c>
      <c r="M23" s="106" t="s">
        <v>1928</v>
      </c>
      <c r="N23" s="106" t="s">
        <v>865</v>
      </c>
      <c r="O23" s="106" t="s">
        <v>1929</v>
      </c>
      <c r="P23" s="106" t="s">
        <v>867</v>
      </c>
      <c r="Q23" s="106" t="s">
        <v>868</v>
      </c>
      <c r="R23" s="106" t="s">
        <v>1930</v>
      </c>
      <c r="S23" s="106"/>
      <c r="T23" s="106" t="s">
        <v>870</v>
      </c>
      <c r="U23" s="106" t="s">
        <v>1931</v>
      </c>
      <c r="V23" s="106" t="s">
        <v>872</v>
      </c>
      <c r="W23" s="106" t="s">
        <v>1931</v>
      </c>
      <c r="X23" s="106" t="s">
        <v>873</v>
      </c>
      <c r="Y23" s="106" t="s">
        <v>1932</v>
      </c>
      <c r="Z23" s="106" t="s">
        <v>875</v>
      </c>
      <c r="AA23" s="106" t="s">
        <v>1932</v>
      </c>
      <c r="AB23" s="106" t="s">
        <v>876</v>
      </c>
      <c r="AC23" s="106"/>
      <c r="AD23" s="106" t="s">
        <v>1933</v>
      </c>
      <c r="AE23" s="106"/>
      <c r="AF23" s="106" t="s">
        <v>878</v>
      </c>
      <c r="AG23" s="106" t="s">
        <v>1933</v>
      </c>
      <c r="AH23" s="106" t="s">
        <v>880</v>
      </c>
      <c r="AI23" s="106" t="s">
        <v>1934</v>
      </c>
      <c r="AJ23" s="106" t="s">
        <v>882</v>
      </c>
      <c r="AK23" s="106" t="s">
        <v>1935</v>
      </c>
      <c r="AL23" s="106" t="s">
        <v>884</v>
      </c>
      <c r="AM23" s="106" t="s">
        <v>885</v>
      </c>
      <c r="AN23" s="106" t="s">
        <v>1936</v>
      </c>
      <c r="AO23" s="106" t="s">
        <v>886</v>
      </c>
      <c r="AP23" s="106" t="s">
        <v>1937</v>
      </c>
      <c r="AQ23" s="106" t="s">
        <v>888</v>
      </c>
      <c r="AR23" s="106" t="s">
        <v>1938</v>
      </c>
      <c r="AS23" s="106" t="s">
        <v>1939</v>
      </c>
      <c r="AT23" s="106" t="s">
        <v>1940</v>
      </c>
      <c r="AU23" s="106">
        <v>136</v>
      </c>
      <c r="AV23" s="119" t="s">
        <v>1940</v>
      </c>
      <c r="AW23" s="106">
        <v>136</v>
      </c>
      <c r="AX23" s="119">
        <f>SUM(AW23)</f>
        <v>136</v>
      </c>
      <c r="AY23" s="125">
        <f>(SUM(AX23))/10915.48</f>
        <v>1.2459369629187173E-2</v>
      </c>
    </row>
    <row r="24" spans="1:51" ht="13.8" customHeight="1">
      <c r="A24" s="106" t="s">
        <v>959</v>
      </c>
      <c r="B24" s="106" t="s">
        <v>1987</v>
      </c>
      <c r="C24" s="106" t="s">
        <v>960</v>
      </c>
      <c r="D24" s="106"/>
      <c r="E24" s="106"/>
      <c r="F24" s="106"/>
      <c r="G24" s="106"/>
      <c r="H24" s="106"/>
      <c r="I24" s="106"/>
      <c r="J24" s="106"/>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t="s">
        <v>961</v>
      </c>
      <c r="AS24" s="106" t="s">
        <v>962</v>
      </c>
      <c r="AT24" s="106" t="s">
        <v>963</v>
      </c>
      <c r="AU24" s="106">
        <v>43</v>
      </c>
      <c r="AV24" s="177" t="s">
        <v>963</v>
      </c>
      <c r="AW24" s="106">
        <v>43</v>
      </c>
      <c r="AX24" s="177">
        <f>SUM(AW24:AW31)</f>
        <v>697</v>
      </c>
      <c r="AY24" s="183">
        <f>(SUM(AX24:AX31))/10915.48</f>
        <v>6.3854269349584269E-2</v>
      </c>
    </row>
    <row r="25" spans="1:51" ht="13.8" customHeight="1">
      <c r="A25" s="106" t="s">
        <v>1128</v>
      </c>
      <c r="B25" s="106" t="s">
        <v>217</v>
      </c>
      <c r="C25" s="106" t="s">
        <v>1129</v>
      </c>
      <c r="D25" s="106" t="s">
        <v>855</v>
      </c>
      <c r="E25" s="106" t="s">
        <v>1130</v>
      </c>
      <c r="F25" s="106" t="s">
        <v>857</v>
      </c>
      <c r="G25" s="106" t="s">
        <v>1131</v>
      </c>
      <c r="H25" s="106" t="s">
        <v>859</v>
      </c>
      <c r="I25" s="106"/>
      <c r="J25" s="106" t="s">
        <v>861</v>
      </c>
      <c r="K25" s="106" t="s">
        <v>1132</v>
      </c>
      <c r="L25" s="106" t="s">
        <v>863</v>
      </c>
      <c r="M25" s="106" t="s">
        <v>1133</v>
      </c>
      <c r="N25" s="106" t="s">
        <v>865</v>
      </c>
      <c r="O25" s="106" t="s">
        <v>866</v>
      </c>
      <c r="P25" s="106" t="s">
        <v>867</v>
      </c>
      <c r="Q25" s="106" t="s">
        <v>896</v>
      </c>
      <c r="R25" s="106" t="s">
        <v>868</v>
      </c>
      <c r="S25" s="106" t="s">
        <v>1134</v>
      </c>
      <c r="T25" s="106" t="s">
        <v>870</v>
      </c>
      <c r="U25" s="106" t="s">
        <v>1135</v>
      </c>
      <c r="V25" s="106" t="s">
        <v>872</v>
      </c>
      <c r="W25" s="106" t="s">
        <v>1136</v>
      </c>
      <c r="X25" s="106" t="s">
        <v>873</v>
      </c>
      <c r="Y25" s="106" t="s">
        <v>1137</v>
      </c>
      <c r="Z25" s="106" t="s">
        <v>875</v>
      </c>
      <c r="AA25" s="106" t="s">
        <v>1137</v>
      </c>
      <c r="AB25" s="106" t="s">
        <v>876</v>
      </c>
      <c r="AC25" s="106"/>
      <c r="AD25" s="106" t="s">
        <v>1138</v>
      </c>
      <c r="AE25" s="106"/>
      <c r="AF25" s="106" t="s">
        <v>878</v>
      </c>
      <c r="AG25" s="106" t="s">
        <v>1138</v>
      </c>
      <c r="AH25" s="106" t="s">
        <v>880</v>
      </c>
      <c r="AI25" s="106" t="s">
        <v>1139</v>
      </c>
      <c r="AJ25" s="106" t="s">
        <v>882</v>
      </c>
      <c r="AK25" s="106" t="s">
        <v>1140</v>
      </c>
      <c r="AL25" s="106" t="s">
        <v>884</v>
      </c>
      <c r="AM25" s="106" t="s">
        <v>885</v>
      </c>
      <c r="AN25" s="106" t="s">
        <v>1141</v>
      </c>
      <c r="AO25" s="106" t="s">
        <v>886</v>
      </c>
      <c r="AP25" s="106" t="s">
        <v>1142</v>
      </c>
      <c r="AQ25" s="106" t="s">
        <v>888</v>
      </c>
      <c r="AR25" s="106" t="s">
        <v>1142</v>
      </c>
      <c r="AS25" s="106" t="s">
        <v>1143</v>
      </c>
      <c r="AT25" s="106" t="s">
        <v>78</v>
      </c>
      <c r="AU25" s="106">
        <v>58</v>
      </c>
      <c r="AV25" s="178"/>
      <c r="AW25" s="106">
        <v>58</v>
      </c>
      <c r="AX25" s="178"/>
      <c r="AY25" s="184"/>
    </row>
    <row r="26" spans="1:51" ht="13.8" customHeight="1">
      <c r="A26" s="106" t="s">
        <v>1283</v>
      </c>
      <c r="B26" s="106" t="s">
        <v>211</v>
      </c>
      <c r="C26" s="106" t="s">
        <v>1284</v>
      </c>
      <c r="D26" s="106" t="s">
        <v>855</v>
      </c>
      <c r="E26" s="106" t="s">
        <v>1285</v>
      </c>
      <c r="F26" s="106" t="s">
        <v>857</v>
      </c>
      <c r="G26" s="106" t="s">
        <v>1286</v>
      </c>
      <c r="H26" s="106" t="s">
        <v>859</v>
      </c>
      <c r="I26" s="106" t="s">
        <v>1287</v>
      </c>
      <c r="J26" s="106" t="s">
        <v>861</v>
      </c>
      <c r="K26" s="106" t="s">
        <v>1288</v>
      </c>
      <c r="L26" s="106" t="s">
        <v>863</v>
      </c>
      <c r="M26" s="106" t="s">
        <v>1289</v>
      </c>
      <c r="N26" s="106" t="s">
        <v>865</v>
      </c>
      <c r="O26" s="106" t="s">
        <v>866</v>
      </c>
      <c r="P26" s="106" t="s">
        <v>867</v>
      </c>
      <c r="Q26" s="106" t="s">
        <v>868</v>
      </c>
      <c r="R26" s="106" t="s">
        <v>1290</v>
      </c>
      <c r="S26" s="106"/>
      <c r="T26" s="106" t="s">
        <v>870</v>
      </c>
      <c r="U26" s="106" t="s">
        <v>1291</v>
      </c>
      <c r="V26" s="106" t="s">
        <v>872</v>
      </c>
      <c r="W26" s="106" t="s">
        <v>1292</v>
      </c>
      <c r="X26" s="106" t="s">
        <v>873</v>
      </c>
      <c r="Y26" s="106" t="s">
        <v>1293</v>
      </c>
      <c r="Z26" s="106" t="s">
        <v>875</v>
      </c>
      <c r="AA26" s="106" t="s">
        <v>1293</v>
      </c>
      <c r="AB26" s="106" t="s">
        <v>876</v>
      </c>
      <c r="AC26" s="106"/>
      <c r="AD26" s="106" t="s">
        <v>1294</v>
      </c>
      <c r="AE26" s="106"/>
      <c r="AF26" s="106" t="s">
        <v>878</v>
      </c>
      <c r="AG26" s="106" t="s">
        <v>1295</v>
      </c>
      <c r="AH26" s="106" t="s">
        <v>880</v>
      </c>
      <c r="AI26" s="106" t="s">
        <v>1296</v>
      </c>
      <c r="AJ26" s="106" t="s">
        <v>882</v>
      </c>
      <c r="AK26" s="106" t="s">
        <v>1297</v>
      </c>
      <c r="AL26" s="106" t="s">
        <v>884</v>
      </c>
      <c r="AM26" s="106" t="s">
        <v>885</v>
      </c>
      <c r="AN26" s="106" t="s">
        <v>1298</v>
      </c>
      <c r="AO26" s="106" t="s">
        <v>886</v>
      </c>
      <c r="AP26" s="106" t="s">
        <v>1299</v>
      </c>
      <c r="AQ26" s="106" t="s">
        <v>888</v>
      </c>
      <c r="AR26" s="106" t="s">
        <v>1299</v>
      </c>
      <c r="AS26" s="106" t="s">
        <v>1300</v>
      </c>
      <c r="AT26" s="106" t="s">
        <v>78</v>
      </c>
      <c r="AU26" s="106">
        <v>85</v>
      </c>
      <c r="AV26" s="178"/>
      <c r="AW26" s="106">
        <v>85</v>
      </c>
      <c r="AX26" s="178"/>
      <c r="AY26" s="184"/>
    </row>
    <row r="27" spans="1:51" ht="13.8" customHeight="1">
      <c r="A27" s="106" t="s">
        <v>1335</v>
      </c>
      <c r="B27" s="106" t="s">
        <v>207</v>
      </c>
      <c r="C27" s="106" t="s">
        <v>1336</v>
      </c>
      <c r="D27" s="106" t="s">
        <v>855</v>
      </c>
      <c r="E27" s="106" t="s">
        <v>1337</v>
      </c>
      <c r="F27" s="106" t="s">
        <v>857</v>
      </c>
      <c r="G27" s="106" t="s">
        <v>1338</v>
      </c>
      <c r="H27" s="106" t="s">
        <v>859</v>
      </c>
      <c r="I27" s="106" t="s">
        <v>1339</v>
      </c>
      <c r="J27" s="106" t="s">
        <v>861</v>
      </c>
      <c r="K27" s="106" t="s">
        <v>1340</v>
      </c>
      <c r="L27" s="106" t="s">
        <v>863</v>
      </c>
      <c r="M27" s="106" t="s">
        <v>1341</v>
      </c>
      <c r="N27" s="106" t="s">
        <v>865</v>
      </c>
      <c r="O27" s="106" t="s">
        <v>866</v>
      </c>
      <c r="P27" s="106" t="s">
        <v>867</v>
      </c>
      <c r="Q27" s="106" t="s">
        <v>896</v>
      </c>
      <c r="R27" s="106" t="s">
        <v>868</v>
      </c>
      <c r="S27" s="106" t="s">
        <v>1342</v>
      </c>
      <c r="T27" s="106" t="s">
        <v>870</v>
      </c>
      <c r="U27" s="106" t="s">
        <v>1343</v>
      </c>
      <c r="V27" s="106" t="s">
        <v>872</v>
      </c>
      <c r="W27" s="106" t="s">
        <v>1344</v>
      </c>
      <c r="X27" s="106" t="s">
        <v>873</v>
      </c>
      <c r="Y27" s="106" t="s">
        <v>1343</v>
      </c>
      <c r="Z27" s="106" t="s">
        <v>875</v>
      </c>
      <c r="AA27" s="106" t="s">
        <v>1344</v>
      </c>
      <c r="AB27" s="106" t="s">
        <v>876</v>
      </c>
      <c r="AC27" s="106"/>
      <c r="AD27" s="106" t="s">
        <v>1345</v>
      </c>
      <c r="AE27" s="106"/>
      <c r="AF27" s="106" t="s">
        <v>878</v>
      </c>
      <c r="AG27" s="106" t="s">
        <v>1346</v>
      </c>
      <c r="AH27" s="106" t="s">
        <v>880</v>
      </c>
      <c r="AI27" s="106" t="s">
        <v>1347</v>
      </c>
      <c r="AJ27" s="106" t="s">
        <v>882</v>
      </c>
      <c r="AK27" s="106" t="s">
        <v>1348</v>
      </c>
      <c r="AL27" s="106" t="s">
        <v>884</v>
      </c>
      <c r="AM27" s="106" t="s">
        <v>885</v>
      </c>
      <c r="AN27" s="106" t="s">
        <v>1349</v>
      </c>
      <c r="AO27" s="106" t="s">
        <v>886</v>
      </c>
      <c r="AP27" s="106" t="s">
        <v>1350</v>
      </c>
      <c r="AQ27" s="106" t="s">
        <v>888</v>
      </c>
      <c r="AR27" s="106" t="s">
        <v>1351</v>
      </c>
      <c r="AS27" s="106" t="s">
        <v>1352</v>
      </c>
      <c r="AT27" s="106" t="s">
        <v>209</v>
      </c>
      <c r="AU27" s="106">
        <v>63</v>
      </c>
      <c r="AV27" s="178"/>
      <c r="AW27" s="106">
        <v>63</v>
      </c>
      <c r="AX27" s="178"/>
      <c r="AY27" s="184"/>
    </row>
    <row r="28" spans="1:51" ht="13.8" customHeight="1">
      <c r="A28" s="106" t="s">
        <v>582</v>
      </c>
      <c r="B28" s="106" t="s">
        <v>220</v>
      </c>
      <c r="C28" s="106" t="s">
        <v>583</v>
      </c>
      <c r="D28" s="106" t="s">
        <v>855</v>
      </c>
      <c r="E28" s="106" t="s">
        <v>1605</v>
      </c>
      <c r="F28" s="106" t="s">
        <v>857</v>
      </c>
      <c r="G28" s="106" t="s">
        <v>1606</v>
      </c>
      <c r="H28" s="106" t="s">
        <v>859</v>
      </c>
      <c r="I28" s="106" t="s">
        <v>1607</v>
      </c>
      <c r="J28" s="106" t="s">
        <v>861</v>
      </c>
      <c r="K28" s="106" t="s">
        <v>1608</v>
      </c>
      <c r="L28" s="106" t="s">
        <v>863</v>
      </c>
      <c r="M28" s="106" t="s">
        <v>1609</v>
      </c>
      <c r="N28" s="106" t="s">
        <v>865</v>
      </c>
      <c r="O28" s="106" t="s">
        <v>866</v>
      </c>
      <c r="P28" s="106" t="s">
        <v>867</v>
      </c>
      <c r="Q28" s="106" t="s">
        <v>896</v>
      </c>
      <c r="R28" s="106" t="s">
        <v>868</v>
      </c>
      <c r="S28" s="106" t="s">
        <v>1610</v>
      </c>
      <c r="T28" s="106" t="s">
        <v>870</v>
      </c>
      <c r="U28" s="106" t="s">
        <v>1611</v>
      </c>
      <c r="V28" s="106" t="s">
        <v>872</v>
      </c>
      <c r="W28" s="106" t="s">
        <v>1612</v>
      </c>
      <c r="X28" s="106" t="s">
        <v>873</v>
      </c>
      <c r="Y28" s="106" t="s">
        <v>1613</v>
      </c>
      <c r="Z28" s="106" t="s">
        <v>875</v>
      </c>
      <c r="AA28" s="106" t="s">
        <v>1613</v>
      </c>
      <c r="AB28" s="106" t="s">
        <v>876</v>
      </c>
      <c r="AC28" s="106"/>
      <c r="AD28" s="106" t="s">
        <v>1614</v>
      </c>
      <c r="AE28" s="106"/>
      <c r="AF28" s="106" t="s">
        <v>878</v>
      </c>
      <c r="AG28" s="106" t="s">
        <v>1615</v>
      </c>
      <c r="AH28" s="106" t="s">
        <v>880</v>
      </c>
      <c r="AI28" s="106" t="s">
        <v>1616</v>
      </c>
      <c r="AJ28" s="106" t="s">
        <v>882</v>
      </c>
      <c r="AK28" s="106" t="s">
        <v>1617</v>
      </c>
      <c r="AL28" s="106" t="s">
        <v>884</v>
      </c>
      <c r="AM28" s="106" t="s">
        <v>885</v>
      </c>
      <c r="AN28" s="106" t="s">
        <v>1618</v>
      </c>
      <c r="AO28" s="106" t="s">
        <v>886</v>
      </c>
      <c r="AP28" s="106" t="s">
        <v>584</v>
      </c>
      <c r="AQ28" s="106" t="s">
        <v>888</v>
      </c>
      <c r="AR28" s="106" t="s">
        <v>584</v>
      </c>
      <c r="AS28" s="106" t="s">
        <v>585</v>
      </c>
      <c r="AT28" s="106" t="s">
        <v>78</v>
      </c>
      <c r="AU28" s="106">
        <v>220</v>
      </c>
      <c r="AV28" s="178"/>
      <c r="AW28" s="106">
        <v>220</v>
      </c>
      <c r="AX28" s="178"/>
      <c r="AY28" s="184"/>
    </row>
    <row r="29" spans="1:51" ht="13.8" customHeight="1">
      <c r="A29" s="106" t="s">
        <v>1633</v>
      </c>
      <c r="B29" s="106" t="s">
        <v>1634</v>
      </c>
      <c r="C29" s="106" t="s">
        <v>1635</v>
      </c>
      <c r="D29" s="106" t="s">
        <v>855</v>
      </c>
      <c r="E29" s="106" t="s">
        <v>1636</v>
      </c>
      <c r="F29" s="106" t="s">
        <v>857</v>
      </c>
      <c r="G29" s="106" t="s">
        <v>1637</v>
      </c>
      <c r="H29" s="106" t="s">
        <v>859</v>
      </c>
      <c r="I29" s="106" t="s">
        <v>1638</v>
      </c>
      <c r="J29" s="106" t="s">
        <v>861</v>
      </c>
      <c r="K29" s="106" t="s">
        <v>1639</v>
      </c>
      <c r="L29" s="106" t="s">
        <v>863</v>
      </c>
      <c r="M29" s="106" t="s">
        <v>1640</v>
      </c>
      <c r="N29" s="106" t="s">
        <v>865</v>
      </c>
      <c r="O29" s="106" t="s">
        <v>866</v>
      </c>
      <c r="P29" s="106" t="s">
        <v>867</v>
      </c>
      <c r="Q29" s="106" t="s">
        <v>868</v>
      </c>
      <c r="R29" s="106" t="s">
        <v>1641</v>
      </c>
      <c r="S29" s="106"/>
      <c r="T29" s="106" t="s">
        <v>870</v>
      </c>
      <c r="U29" s="106" t="s">
        <v>1642</v>
      </c>
      <c r="V29" s="106" t="s">
        <v>872</v>
      </c>
      <c r="W29" s="106" t="s">
        <v>1642</v>
      </c>
      <c r="X29" s="106" t="s">
        <v>873</v>
      </c>
      <c r="Y29" s="106" t="s">
        <v>1643</v>
      </c>
      <c r="Z29" s="106" t="s">
        <v>875</v>
      </c>
      <c r="AA29" s="106" t="s">
        <v>1643</v>
      </c>
      <c r="AB29" s="106" t="s">
        <v>876</v>
      </c>
      <c r="AC29" s="106"/>
      <c r="AD29" s="106" t="s">
        <v>1644</v>
      </c>
      <c r="AE29" s="106"/>
      <c r="AF29" s="106" t="s">
        <v>878</v>
      </c>
      <c r="AG29" s="106" t="s">
        <v>1645</v>
      </c>
      <c r="AH29" s="106" t="s">
        <v>880</v>
      </c>
      <c r="AI29" s="106" t="s">
        <v>1646</v>
      </c>
      <c r="AJ29" s="106" t="s">
        <v>882</v>
      </c>
      <c r="AK29" s="106" t="s">
        <v>1647</v>
      </c>
      <c r="AL29" s="106" t="s">
        <v>884</v>
      </c>
      <c r="AM29" s="106" t="s">
        <v>885</v>
      </c>
      <c r="AN29" s="106" t="s">
        <v>1648</v>
      </c>
      <c r="AO29" s="106" t="s">
        <v>886</v>
      </c>
      <c r="AP29" s="106" t="s">
        <v>1649</v>
      </c>
      <c r="AQ29" s="106" t="s">
        <v>888</v>
      </c>
      <c r="AR29" s="106" t="s">
        <v>1650</v>
      </c>
      <c r="AS29" s="106" t="s">
        <v>1651</v>
      </c>
      <c r="AT29" s="106" t="s">
        <v>963</v>
      </c>
      <c r="AU29" s="106">
        <v>90</v>
      </c>
      <c r="AV29" s="178"/>
      <c r="AW29" s="106">
        <v>90</v>
      </c>
      <c r="AX29" s="178"/>
      <c r="AY29" s="184"/>
    </row>
    <row r="30" spans="1:51" ht="13.8" customHeight="1">
      <c r="A30" s="106" t="s">
        <v>1743</v>
      </c>
      <c r="B30" s="106" t="s">
        <v>214</v>
      </c>
      <c r="C30" s="106" t="s">
        <v>1744</v>
      </c>
      <c r="D30" s="106" t="s">
        <v>855</v>
      </c>
      <c r="E30" s="106" t="s">
        <v>1745</v>
      </c>
      <c r="F30" s="106" t="s">
        <v>857</v>
      </c>
      <c r="G30" s="106" t="s">
        <v>1746</v>
      </c>
      <c r="H30" s="106" t="s">
        <v>859</v>
      </c>
      <c r="I30" s="106" t="s">
        <v>1747</v>
      </c>
      <c r="J30" s="106" t="s">
        <v>861</v>
      </c>
      <c r="K30" s="106" t="s">
        <v>1748</v>
      </c>
      <c r="L30" s="106" t="s">
        <v>863</v>
      </c>
      <c r="M30" s="106" t="s">
        <v>1749</v>
      </c>
      <c r="N30" s="106" t="s">
        <v>865</v>
      </c>
      <c r="O30" s="106" t="s">
        <v>866</v>
      </c>
      <c r="P30" s="106" t="s">
        <v>867</v>
      </c>
      <c r="Q30" s="106" t="s">
        <v>868</v>
      </c>
      <c r="R30" s="106" t="s">
        <v>1750</v>
      </c>
      <c r="S30" s="106"/>
      <c r="T30" s="106" t="s">
        <v>870</v>
      </c>
      <c r="U30" s="106" t="s">
        <v>1751</v>
      </c>
      <c r="V30" s="106" t="s">
        <v>872</v>
      </c>
      <c r="W30" s="106" t="s">
        <v>1751</v>
      </c>
      <c r="X30" s="106" t="s">
        <v>873</v>
      </c>
      <c r="Y30" s="106" t="s">
        <v>1752</v>
      </c>
      <c r="Z30" s="106" t="s">
        <v>875</v>
      </c>
      <c r="AA30" s="106" t="s">
        <v>1752</v>
      </c>
      <c r="AB30" s="106" t="s">
        <v>876</v>
      </c>
      <c r="AC30" s="106"/>
      <c r="AD30" s="106" t="s">
        <v>1753</v>
      </c>
      <c r="AE30" s="106"/>
      <c r="AF30" s="106" t="s">
        <v>878</v>
      </c>
      <c r="AG30" s="106" t="s">
        <v>1754</v>
      </c>
      <c r="AH30" s="106" t="s">
        <v>880</v>
      </c>
      <c r="AI30" s="106" t="s">
        <v>1755</v>
      </c>
      <c r="AJ30" s="106" t="s">
        <v>882</v>
      </c>
      <c r="AK30" s="106" t="s">
        <v>1756</v>
      </c>
      <c r="AL30" s="106" t="s">
        <v>884</v>
      </c>
      <c r="AM30" s="106" t="s">
        <v>885</v>
      </c>
      <c r="AN30" s="106" t="s">
        <v>1757</v>
      </c>
      <c r="AO30" s="106" t="s">
        <v>886</v>
      </c>
      <c r="AP30" s="106" t="s">
        <v>1758</v>
      </c>
      <c r="AQ30" s="106" t="s">
        <v>888</v>
      </c>
      <c r="AR30" s="106" t="s">
        <v>1759</v>
      </c>
      <c r="AS30" s="106" t="s">
        <v>1760</v>
      </c>
      <c r="AT30" s="106" t="s">
        <v>78</v>
      </c>
      <c r="AU30" s="106">
        <v>65</v>
      </c>
      <c r="AV30" s="178"/>
      <c r="AW30" s="106">
        <v>65</v>
      </c>
      <c r="AX30" s="178"/>
      <c r="AY30" s="184"/>
    </row>
    <row r="31" spans="1:51" ht="13.8" customHeight="1">
      <c r="A31" s="106" t="s">
        <v>586</v>
      </c>
      <c r="B31" s="106" t="s">
        <v>204</v>
      </c>
      <c r="C31" s="106" t="s">
        <v>587</v>
      </c>
      <c r="D31" s="106" t="s">
        <v>855</v>
      </c>
      <c r="E31" s="106" t="s">
        <v>1875</v>
      </c>
      <c r="F31" s="106" t="s">
        <v>857</v>
      </c>
      <c r="G31" s="106" t="s">
        <v>1876</v>
      </c>
      <c r="H31" s="106" t="s">
        <v>859</v>
      </c>
      <c r="I31" s="106" t="s">
        <v>1058</v>
      </c>
      <c r="J31" s="106" t="s">
        <v>861</v>
      </c>
      <c r="K31" s="106" t="s">
        <v>1877</v>
      </c>
      <c r="L31" s="106" t="s">
        <v>863</v>
      </c>
      <c r="M31" s="106" t="s">
        <v>1878</v>
      </c>
      <c r="N31" s="106" t="s">
        <v>865</v>
      </c>
      <c r="O31" s="106" t="s">
        <v>866</v>
      </c>
      <c r="P31" s="106" t="s">
        <v>867</v>
      </c>
      <c r="Q31" s="106" t="s">
        <v>896</v>
      </c>
      <c r="R31" s="106" t="s">
        <v>868</v>
      </c>
      <c r="S31" s="106" t="s">
        <v>1879</v>
      </c>
      <c r="T31" s="106" t="s">
        <v>870</v>
      </c>
      <c r="U31" s="106" t="s">
        <v>1880</v>
      </c>
      <c r="V31" s="106" t="s">
        <v>872</v>
      </c>
      <c r="W31" s="106" t="s">
        <v>1881</v>
      </c>
      <c r="X31" s="106" t="s">
        <v>873</v>
      </c>
      <c r="Y31" s="106" t="s">
        <v>1882</v>
      </c>
      <c r="Z31" s="106" t="s">
        <v>875</v>
      </c>
      <c r="AA31" s="106" t="s">
        <v>1883</v>
      </c>
      <c r="AB31" s="106" t="s">
        <v>876</v>
      </c>
      <c r="AC31" s="106"/>
      <c r="AD31" s="106" t="s">
        <v>1884</v>
      </c>
      <c r="AE31" s="106"/>
      <c r="AF31" s="106" t="s">
        <v>878</v>
      </c>
      <c r="AG31" s="106" t="s">
        <v>1885</v>
      </c>
      <c r="AH31" s="106" t="s">
        <v>880</v>
      </c>
      <c r="AI31" s="106" t="s">
        <v>1886</v>
      </c>
      <c r="AJ31" s="106" t="s">
        <v>882</v>
      </c>
      <c r="AK31" s="106" t="s">
        <v>1887</v>
      </c>
      <c r="AL31" s="106" t="s">
        <v>884</v>
      </c>
      <c r="AM31" s="106" t="s">
        <v>885</v>
      </c>
      <c r="AN31" s="106" t="s">
        <v>1888</v>
      </c>
      <c r="AO31" s="106" t="s">
        <v>886</v>
      </c>
      <c r="AP31" s="106" t="s">
        <v>588</v>
      </c>
      <c r="AQ31" s="106" t="s">
        <v>888</v>
      </c>
      <c r="AR31" s="106" t="s">
        <v>588</v>
      </c>
      <c r="AS31" s="106" t="s">
        <v>589</v>
      </c>
      <c r="AT31" s="106" t="s">
        <v>78</v>
      </c>
      <c r="AU31" s="106">
        <v>73</v>
      </c>
      <c r="AV31" s="179"/>
      <c r="AW31" s="106">
        <v>73</v>
      </c>
      <c r="AX31" s="179"/>
      <c r="AY31" s="185"/>
    </row>
    <row r="32" spans="1:51" ht="13.8" customHeight="1">
      <c r="A32" s="106" t="s">
        <v>600</v>
      </c>
      <c r="B32" s="106" t="s">
        <v>223</v>
      </c>
      <c r="C32" s="106" t="s">
        <v>601</v>
      </c>
      <c r="D32" s="106" t="s">
        <v>855</v>
      </c>
      <c r="E32" s="106" t="s">
        <v>1271</v>
      </c>
      <c r="F32" s="106" t="s">
        <v>857</v>
      </c>
      <c r="G32" s="106" t="s">
        <v>1272</v>
      </c>
      <c r="H32" s="106" t="s">
        <v>859</v>
      </c>
      <c r="I32" s="106" t="s">
        <v>1273</v>
      </c>
      <c r="J32" s="106" t="s">
        <v>861</v>
      </c>
      <c r="K32" s="106" t="s">
        <v>1274</v>
      </c>
      <c r="L32" s="106" t="s">
        <v>863</v>
      </c>
      <c r="M32" s="106" t="s">
        <v>1275</v>
      </c>
      <c r="N32" s="106" t="s">
        <v>865</v>
      </c>
      <c r="O32" s="106" t="s">
        <v>866</v>
      </c>
      <c r="P32" s="106" t="s">
        <v>867</v>
      </c>
      <c r="Q32" s="106" t="s">
        <v>868</v>
      </c>
      <c r="R32" s="106" t="s">
        <v>1276</v>
      </c>
      <c r="S32" s="106"/>
      <c r="T32" s="106" t="s">
        <v>870</v>
      </c>
      <c r="U32" s="106" t="s">
        <v>1277</v>
      </c>
      <c r="V32" s="106" t="s">
        <v>872</v>
      </c>
      <c r="W32" s="106" t="s">
        <v>1277</v>
      </c>
      <c r="X32" s="106" t="s">
        <v>873</v>
      </c>
      <c r="Y32" s="106" t="s">
        <v>1278</v>
      </c>
      <c r="Z32" s="106" t="s">
        <v>875</v>
      </c>
      <c r="AA32" s="106" t="s">
        <v>1278</v>
      </c>
      <c r="AB32" s="106" t="s">
        <v>876</v>
      </c>
      <c r="AC32" s="106"/>
      <c r="AD32" s="106" t="s">
        <v>1279</v>
      </c>
      <c r="AE32" s="106"/>
      <c r="AF32" s="106" t="s">
        <v>878</v>
      </c>
      <c r="AG32" s="106" t="s">
        <v>1279</v>
      </c>
      <c r="AH32" s="106" t="s">
        <v>880</v>
      </c>
      <c r="AI32" s="106" t="s">
        <v>1280</v>
      </c>
      <c r="AJ32" s="106" t="s">
        <v>882</v>
      </c>
      <c r="AK32" s="106" t="s">
        <v>1281</v>
      </c>
      <c r="AL32" s="106" t="s">
        <v>884</v>
      </c>
      <c r="AM32" s="106" t="s">
        <v>885</v>
      </c>
      <c r="AN32" s="106" t="s">
        <v>1282</v>
      </c>
      <c r="AO32" s="106" t="s">
        <v>886</v>
      </c>
      <c r="AP32" s="106" t="s">
        <v>602</v>
      </c>
      <c r="AQ32" s="106" t="s">
        <v>888</v>
      </c>
      <c r="AR32" s="106" t="s">
        <v>602</v>
      </c>
      <c r="AS32" s="106" t="s">
        <v>603</v>
      </c>
      <c r="AT32" s="106" t="s">
        <v>225</v>
      </c>
      <c r="AU32" s="106">
        <v>96</v>
      </c>
      <c r="AV32" s="119" t="s">
        <v>225</v>
      </c>
      <c r="AW32" s="106">
        <v>96</v>
      </c>
      <c r="AX32" s="119">
        <f>SUM(AW32)</f>
        <v>96</v>
      </c>
      <c r="AY32" s="125">
        <f>(SUM(AX32))/10915.48</f>
        <v>8.7948491500144752E-3</v>
      </c>
    </row>
    <row r="33" spans="1:51" ht="13.8" customHeight="1">
      <c r="A33" s="106" t="s">
        <v>854</v>
      </c>
      <c r="B33" s="106" t="s">
        <v>1978</v>
      </c>
      <c r="C33" s="106" t="s">
        <v>1980</v>
      </c>
      <c r="D33" s="106" t="s">
        <v>855</v>
      </c>
      <c r="E33" s="106" t="s">
        <v>856</v>
      </c>
      <c r="F33" s="106" t="s">
        <v>857</v>
      </c>
      <c r="G33" s="106" t="s">
        <v>858</v>
      </c>
      <c r="H33" s="106" t="s">
        <v>859</v>
      </c>
      <c r="I33" s="106" t="s">
        <v>860</v>
      </c>
      <c r="J33" s="106" t="s">
        <v>861</v>
      </c>
      <c r="K33" s="106" t="s">
        <v>862</v>
      </c>
      <c r="L33" s="106" t="s">
        <v>863</v>
      </c>
      <c r="M33" s="106" t="s">
        <v>864</v>
      </c>
      <c r="N33" s="106" t="s">
        <v>865</v>
      </c>
      <c r="O33" s="106" t="s">
        <v>866</v>
      </c>
      <c r="P33" s="106" t="s">
        <v>867</v>
      </c>
      <c r="Q33" s="106" t="s">
        <v>868</v>
      </c>
      <c r="R33" s="106" t="s">
        <v>869</v>
      </c>
      <c r="S33" s="106"/>
      <c r="T33" s="106" t="s">
        <v>870</v>
      </c>
      <c r="U33" s="106" t="s">
        <v>871</v>
      </c>
      <c r="V33" s="106" t="s">
        <v>872</v>
      </c>
      <c r="W33" s="106" t="s">
        <v>871</v>
      </c>
      <c r="X33" s="106" t="s">
        <v>873</v>
      </c>
      <c r="Y33" s="106" t="s">
        <v>874</v>
      </c>
      <c r="Z33" s="106" t="s">
        <v>875</v>
      </c>
      <c r="AA33" s="106" t="s">
        <v>874</v>
      </c>
      <c r="AB33" s="106" t="s">
        <v>876</v>
      </c>
      <c r="AC33" s="106"/>
      <c r="AD33" s="106" t="s">
        <v>877</v>
      </c>
      <c r="AE33" s="106"/>
      <c r="AF33" s="106" t="s">
        <v>878</v>
      </c>
      <c r="AG33" s="106" t="s">
        <v>879</v>
      </c>
      <c r="AH33" s="106" t="s">
        <v>880</v>
      </c>
      <c r="AI33" s="106" t="s">
        <v>881</v>
      </c>
      <c r="AJ33" s="106" t="s">
        <v>882</v>
      </c>
      <c r="AK33" s="106" t="s">
        <v>883</v>
      </c>
      <c r="AL33" s="106" t="s">
        <v>884</v>
      </c>
      <c r="AM33" s="106" t="s">
        <v>885</v>
      </c>
      <c r="AN33" s="106"/>
      <c r="AO33" s="106" t="s">
        <v>886</v>
      </c>
      <c r="AP33" s="106" t="s">
        <v>887</v>
      </c>
      <c r="AQ33" s="106" t="s">
        <v>888</v>
      </c>
      <c r="AR33" s="106" t="s">
        <v>889</v>
      </c>
      <c r="AS33" s="106" t="s">
        <v>890</v>
      </c>
      <c r="AT33" s="106" t="s">
        <v>92</v>
      </c>
      <c r="AU33" s="106">
        <v>140</v>
      </c>
      <c r="AV33" s="177" t="s">
        <v>92</v>
      </c>
      <c r="AW33" s="106">
        <v>140</v>
      </c>
      <c r="AX33" s="177">
        <f>SUM(AW33:AW35)</f>
        <v>476</v>
      </c>
      <c r="AY33" s="183">
        <f>(SUM(AX33:AX35))/10915.48</f>
        <v>4.3607793702155104E-2</v>
      </c>
    </row>
    <row r="34" spans="1:51" ht="13.8" customHeight="1">
      <c r="A34" s="106" t="s">
        <v>1353</v>
      </c>
      <c r="B34" s="106" t="s">
        <v>227</v>
      </c>
      <c r="C34" s="106" t="s">
        <v>1354</v>
      </c>
      <c r="D34" s="106" t="s">
        <v>855</v>
      </c>
      <c r="E34" s="106" t="s">
        <v>1355</v>
      </c>
      <c r="F34" s="106" t="s">
        <v>857</v>
      </c>
      <c r="G34" s="106" t="s">
        <v>1356</v>
      </c>
      <c r="H34" s="106" t="s">
        <v>859</v>
      </c>
      <c r="I34" s="106" t="s">
        <v>1357</v>
      </c>
      <c r="J34" s="106" t="s">
        <v>861</v>
      </c>
      <c r="K34" s="106" t="s">
        <v>1358</v>
      </c>
      <c r="L34" s="106" t="s">
        <v>863</v>
      </c>
      <c r="M34" s="106" t="s">
        <v>1359</v>
      </c>
      <c r="N34" s="106" t="s">
        <v>865</v>
      </c>
      <c r="O34" s="106" t="s">
        <v>866</v>
      </c>
      <c r="P34" s="106" t="s">
        <v>867</v>
      </c>
      <c r="Q34" s="106" t="s">
        <v>868</v>
      </c>
      <c r="R34" s="106" t="s">
        <v>1360</v>
      </c>
      <c r="S34" s="106"/>
      <c r="T34" s="106" t="s">
        <v>870</v>
      </c>
      <c r="U34" s="106" t="s">
        <v>1361</v>
      </c>
      <c r="V34" s="106" t="s">
        <v>872</v>
      </c>
      <c r="W34" s="106" t="s">
        <v>1361</v>
      </c>
      <c r="X34" s="106" t="s">
        <v>873</v>
      </c>
      <c r="Y34" s="106" t="s">
        <v>1362</v>
      </c>
      <c r="Z34" s="106" t="s">
        <v>875</v>
      </c>
      <c r="AA34" s="106" t="s">
        <v>1362</v>
      </c>
      <c r="AB34" s="106" t="s">
        <v>876</v>
      </c>
      <c r="AC34" s="106"/>
      <c r="AD34" s="106" t="s">
        <v>1363</v>
      </c>
      <c r="AE34" s="106"/>
      <c r="AF34" s="106" t="s">
        <v>878</v>
      </c>
      <c r="AG34" s="106" t="s">
        <v>1363</v>
      </c>
      <c r="AH34" s="106" t="s">
        <v>880</v>
      </c>
      <c r="AI34" s="106" t="s">
        <v>1364</v>
      </c>
      <c r="AJ34" s="106" t="s">
        <v>882</v>
      </c>
      <c r="AK34" s="106" t="s">
        <v>1365</v>
      </c>
      <c r="AL34" s="106" t="s">
        <v>884</v>
      </c>
      <c r="AM34" s="106" t="s">
        <v>885</v>
      </c>
      <c r="AN34" s="106" t="s">
        <v>1366</v>
      </c>
      <c r="AO34" s="106" t="s">
        <v>886</v>
      </c>
      <c r="AP34" s="106" t="s">
        <v>1367</v>
      </c>
      <c r="AQ34" s="106" t="s">
        <v>888</v>
      </c>
      <c r="AR34" s="106" t="s">
        <v>1368</v>
      </c>
      <c r="AS34" s="106" t="s">
        <v>1369</v>
      </c>
      <c r="AT34" s="106" t="s">
        <v>92</v>
      </c>
      <c r="AU34" s="106">
        <v>50</v>
      </c>
      <c r="AV34" s="178"/>
      <c r="AW34" s="106">
        <v>50</v>
      </c>
      <c r="AX34" s="178"/>
      <c r="AY34" s="184"/>
    </row>
    <row r="35" spans="1:51" ht="13.8" customHeight="1">
      <c r="A35" s="106" t="s">
        <v>1518</v>
      </c>
      <c r="B35" s="106" t="s">
        <v>230</v>
      </c>
      <c r="C35" s="106" t="s">
        <v>1519</v>
      </c>
      <c r="D35" s="106" t="s">
        <v>855</v>
      </c>
      <c r="E35" s="106" t="s">
        <v>1520</v>
      </c>
      <c r="F35" s="106" t="s">
        <v>857</v>
      </c>
      <c r="G35" s="106" t="s">
        <v>1521</v>
      </c>
      <c r="H35" s="106" t="s">
        <v>859</v>
      </c>
      <c r="I35" s="106" t="s">
        <v>1503</v>
      </c>
      <c r="J35" s="106" t="s">
        <v>861</v>
      </c>
      <c r="K35" s="106" t="s">
        <v>1522</v>
      </c>
      <c r="L35" s="106" t="s">
        <v>863</v>
      </c>
      <c r="M35" s="106" t="s">
        <v>1523</v>
      </c>
      <c r="N35" s="106" t="s">
        <v>865</v>
      </c>
      <c r="O35" s="106" t="s">
        <v>866</v>
      </c>
      <c r="P35" s="106" t="s">
        <v>867</v>
      </c>
      <c r="Q35" s="106" t="s">
        <v>868</v>
      </c>
      <c r="R35" s="106" t="s">
        <v>1524</v>
      </c>
      <c r="S35" s="106"/>
      <c r="T35" s="106" t="s">
        <v>870</v>
      </c>
      <c r="U35" s="106" t="s">
        <v>1525</v>
      </c>
      <c r="V35" s="106" t="s">
        <v>872</v>
      </c>
      <c r="W35" s="106" t="s">
        <v>1525</v>
      </c>
      <c r="X35" s="106" t="s">
        <v>873</v>
      </c>
      <c r="Y35" s="106" t="s">
        <v>1526</v>
      </c>
      <c r="Z35" s="106" t="s">
        <v>875</v>
      </c>
      <c r="AA35" s="106" t="s">
        <v>1526</v>
      </c>
      <c r="AB35" s="106" t="s">
        <v>876</v>
      </c>
      <c r="AC35" s="106"/>
      <c r="AD35" s="106" t="s">
        <v>1527</v>
      </c>
      <c r="AE35" s="106"/>
      <c r="AF35" s="106" t="s">
        <v>878</v>
      </c>
      <c r="AG35" s="106" t="s">
        <v>1527</v>
      </c>
      <c r="AH35" s="106" t="s">
        <v>880</v>
      </c>
      <c r="AI35" s="106" t="s">
        <v>1528</v>
      </c>
      <c r="AJ35" s="106" t="s">
        <v>882</v>
      </c>
      <c r="AK35" s="106" t="s">
        <v>883</v>
      </c>
      <c r="AL35" s="106" t="s">
        <v>884</v>
      </c>
      <c r="AM35" s="106" t="s">
        <v>885</v>
      </c>
      <c r="AN35" s="106" t="s">
        <v>1529</v>
      </c>
      <c r="AO35" s="106" t="s">
        <v>886</v>
      </c>
      <c r="AP35" s="106" t="s">
        <v>1530</v>
      </c>
      <c r="AQ35" s="106" t="s">
        <v>888</v>
      </c>
      <c r="AR35" s="106" t="s">
        <v>1531</v>
      </c>
      <c r="AS35" s="106" t="s">
        <v>1532</v>
      </c>
      <c r="AT35" s="106" t="s">
        <v>92</v>
      </c>
      <c r="AU35" s="106">
        <v>286</v>
      </c>
      <c r="AV35" s="178"/>
      <c r="AW35" s="106">
        <v>286</v>
      </c>
      <c r="AX35" s="178"/>
      <c r="AY35" s="184"/>
    </row>
    <row r="36" spans="1:51" ht="13.8" customHeight="1">
      <c r="A36" s="106" t="s">
        <v>1985</v>
      </c>
      <c r="B36" s="106" t="s">
        <v>1986</v>
      </c>
      <c r="C36" s="106" t="s">
        <v>938</v>
      </c>
      <c r="D36" s="106" t="s">
        <v>855</v>
      </c>
      <c r="E36" s="106" t="s">
        <v>939</v>
      </c>
      <c r="F36" s="106" t="s">
        <v>857</v>
      </c>
      <c r="G36" s="106" t="s">
        <v>940</v>
      </c>
      <c r="H36" s="106" t="s">
        <v>859</v>
      </c>
      <c r="I36" s="106" t="s">
        <v>941</v>
      </c>
      <c r="J36" s="106" t="s">
        <v>861</v>
      </c>
      <c r="K36" s="106" t="s">
        <v>942</v>
      </c>
      <c r="L36" s="106" t="s">
        <v>863</v>
      </c>
      <c r="M36" s="106" t="s">
        <v>943</v>
      </c>
      <c r="N36" s="106" t="s">
        <v>865</v>
      </c>
      <c r="O36" s="106" t="s">
        <v>866</v>
      </c>
      <c r="P36" s="106" t="s">
        <v>867</v>
      </c>
      <c r="Q36" s="106" t="s">
        <v>896</v>
      </c>
      <c r="R36" s="106" t="s">
        <v>868</v>
      </c>
      <c r="S36" s="106" t="s">
        <v>944</v>
      </c>
      <c r="T36" s="106" t="s">
        <v>870</v>
      </c>
      <c r="U36" s="106" t="s">
        <v>945</v>
      </c>
      <c r="V36" s="106" t="s">
        <v>872</v>
      </c>
      <c r="W36" s="106" t="s">
        <v>945</v>
      </c>
      <c r="X36" s="106" t="s">
        <v>873</v>
      </c>
      <c r="Y36" s="106" t="s">
        <v>946</v>
      </c>
      <c r="Z36" s="106" t="s">
        <v>875</v>
      </c>
      <c r="AA36" s="106" t="s">
        <v>946</v>
      </c>
      <c r="AB36" s="106" t="s">
        <v>876</v>
      </c>
      <c r="AC36" s="106"/>
      <c r="AD36" s="106" t="s">
        <v>947</v>
      </c>
      <c r="AE36" s="106"/>
      <c r="AF36" s="106" t="s">
        <v>878</v>
      </c>
      <c r="AG36" s="106" t="s">
        <v>947</v>
      </c>
      <c r="AH36" s="106" t="s">
        <v>880</v>
      </c>
      <c r="AI36" s="106" t="s">
        <v>948</v>
      </c>
      <c r="AJ36" s="106" t="s">
        <v>882</v>
      </c>
      <c r="AK36" s="106" t="s">
        <v>949</v>
      </c>
      <c r="AL36" s="106" t="s">
        <v>884</v>
      </c>
      <c r="AM36" s="106" t="s">
        <v>885</v>
      </c>
      <c r="AN36" s="106"/>
      <c r="AO36" s="106" t="s">
        <v>886</v>
      </c>
      <c r="AP36" s="106" t="s">
        <v>950</v>
      </c>
      <c r="AQ36" s="106" t="s">
        <v>888</v>
      </c>
      <c r="AR36" s="106" t="s">
        <v>950</v>
      </c>
      <c r="AS36" s="106" t="s">
        <v>951</v>
      </c>
      <c r="AT36" s="106" t="s">
        <v>96</v>
      </c>
      <c r="AU36" s="106">
        <v>301.5</v>
      </c>
      <c r="AV36" s="177" t="s">
        <v>96</v>
      </c>
      <c r="AW36" s="106">
        <v>301.5</v>
      </c>
      <c r="AX36" s="177">
        <f>SUM(AW36:AW42)</f>
        <v>828.5</v>
      </c>
      <c r="AY36" s="183">
        <f>(SUM(AX36:AX42))/10915.48</f>
        <v>7.5901380424864509E-2</v>
      </c>
    </row>
    <row r="37" spans="1:51" ht="13.8" customHeight="1">
      <c r="A37" s="106" t="s">
        <v>1036</v>
      </c>
      <c r="B37" s="106" t="s">
        <v>247</v>
      </c>
      <c r="C37" s="106" t="s">
        <v>1037</v>
      </c>
      <c r="D37" s="106" t="s">
        <v>855</v>
      </c>
      <c r="E37" s="106" t="s">
        <v>1038</v>
      </c>
      <c r="F37" s="106" t="s">
        <v>857</v>
      </c>
      <c r="G37" s="106" t="s">
        <v>1039</v>
      </c>
      <c r="H37" s="106" t="s">
        <v>859</v>
      </c>
      <c r="I37" s="106" t="s">
        <v>1040</v>
      </c>
      <c r="J37" s="106" t="s">
        <v>861</v>
      </c>
      <c r="K37" s="106" t="s">
        <v>1041</v>
      </c>
      <c r="L37" s="106" t="s">
        <v>863</v>
      </c>
      <c r="M37" s="106" t="s">
        <v>1042</v>
      </c>
      <c r="N37" s="106" t="s">
        <v>865</v>
      </c>
      <c r="O37" s="106" t="s">
        <v>866</v>
      </c>
      <c r="P37" s="106" t="s">
        <v>867</v>
      </c>
      <c r="Q37" s="106" t="s">
        <v>1043</v>
      </c>
      <c r="R37" s="106" t="s">
        <v>868</v>
      </c>
      <c r="S37" s="106" t="s">
        <v>1044</v>
      </c>
      <c r="T37" s="106" t="s">
        <v>870</v>
      </c>
      <c r="U37" s="106" t="s">
        <v>1045</v>
      </c>
      <c r="V37" s="106" t="s">
        <v>872</v>
      </c>
      <c r="W37" s="106" t="s">
        <v>1045</v>
      </c>
      <c r="X37" s="106" t="s">
        <v>873</v>
      </c>
      <c r="Y37" s="106" t="s">
        <v>1046</v>
      </c>
      <c r="Z37" s="106" t="s">
        <v>875</v>
      </c>
      <c r="AA37" s="106" t="s">
        <v>1046</v>
      </c>
      <c r="AB37" s="106" t="s">
        <v>876</v>
      </c>
      <c r="AC37" s="106"/>
      <c r="AD37" s="106" t="s">
        <v>1047</v>
      </c>
      <c r="AE37" s="106"/>
      <c r="AF37" s="106" t="s">
        <v>878</v>
      </c>
      <c r="AG37" s="106" t="s">
        <v>1047</v>
      </c>
      <c r="AH37" s="106" t="s">
        <v>880</v>
      </c>
      <c r="AI37" s="106" t="s">
        <v>1048</v>
      </c>
      <c r="AJ37" s="106" t="s">
        <v>882</v>
      </c>
      <c r="AK37" s="106" t="s">
        <v>1049</v>
      </c>
      <c r="AL37" s="106" t="s">
        <v>884</v>
      </c>
      <c r="AM37" s="106" t="s">
        <v>885</v>
      </c>
      <c r="AN37" s="106" t="s">
        <v>1050</v>
      </c>
      <c r="AO37" s="106" t="s">
        <v>886</v>
      </c>
      <c r="AP37" s="106" t="s">
        <v>1051</v>
      </c>
      <c r="AQ37" s="106" t="s">
        <v>888</v>
      </c>
      <c r="AR37" s="106" t="s">
        <v>1052</v>
      </c>
      <c r="AS37" s="106" t="s">
        <v>1053</v>
      </c>
      <c r="AT37" s="106" t="s">
        <v>96</v>
      </c>
      <c r="AU37" s="106">
        <v>60</v>
      </c>
      <c r="AV37" s="178"/>
      <c r="AW37" s="106">
        <v>60</v>
      </c>
      <c r="AX37" s="178"/>
      <c r="AY37" s="184"/>
    </row>
    <row r="38" spans="1:51" ht="13.8" customHeight="1">
      <c r="A38" s="106" t="s">
        <v>1477</v>
      </c>
      <c r="B38" s="106" t="s">
        <v>1478</v>
      </c>
      <c r="C38" s="106" t="s">
        <v>1479</v>
      </c>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t="s">
        <v>1480</v>
      </c>
      <c r="AS38" s="106" t="s">
        <v>1481</v>
      </c>
      <c r="AT38" s="106" t="s">
        <v>1849</v>
      </c>
      <c r="AU38" s="106">
        <v>188</v>
      </c>
      <c r="AV38" s="178"/>
      <c r="AW38" s="106">
        <v>188</v>
      </c>
      <c r="AX38" s="178"/>
      <c r="AY38" s="184"/>
    </row>
    <row r="39" spans="1:51" ht="13.8" customHeight="1">
      <c r="A39" s="106" t="s">
        <v>1832</v>
      </c>
      <c r="B39" s="106" t="s">
        <v>1833</v>
      </c>
      <c r="C39" s="106" t="s">
        <v>1834</v>
      </c>
      <c r="D39" s="106" t="s">
        <v>855</v>
      </c>
      <c r="E39" s="106" t="s">
        <v>1835</v>
      </c>
      <c r="F39" s="106" t="s">
        <v>857</v>
      </c>
      <c r="G39" s="106" t="s">
        <v>1836</v>
      </c>
      <c r="H39" s="106" t="s">
        <v>859</v>
      </c>
      <c r="I39" s="106" t="s">
        <v>1244</v>
      </c>
      <c r="J39" s="106" t="s">
        <v>861</v>
      </c>
      <c r="K39" s="106" t="s">
        <v>1837</v>
      </c>
      <c r="L39" s="106" t="s">
        <v>863</v>
      </c>
      <c r="M39" s="106" t="s">
        <v>1838</v>
      </c>
      <c r="N39" s="106" t="s">
        <v>865</v>
      </c>
      <c r="O39" s="106" t="s">
        <v>866</v>
      </c>
      <c r="P39" s="106" t="s">
        <v>867</v>
      </c>
      <c r="Q39" s="106" t="s">
        <v>868</v>
      </c>
      <c r="R39" s="106" t="s">
        <v>1839</v>
      </c>
      <c r="S39" s="106"/>
      <c r="T39" s="106" t="s">
        <v>870</v>
      </c>
      <c r="U39" s="106" t="s">
        <v>1840</v>
      </c>
      <c r="V39" s="106" t="s">
        <v>872</v>
      </c>
      <c r="W39" s="106" t="s">
        <v>1841</v>
      </c>
      <c r="X39" s="106" t="s">
        <v>873</v>
      </c>
      <c r="Y39" s="106" t="s">
        <v>1842</v>
      </c>
      <c r="Z39" s="106" t="s">
        <v>875</v>
      </c>
      <c r="AA39" s="106" t="s">
        <v>1842</v>
      </c>
      <c r="AB39" s="106" t="s">
        <v>876</v>
      </c>
      <c r="AC39" s="106"/>
      <c r="AD39" s="106" t="s">
        <v>1843</v>
      </c>
      <c r="AE39" s="106"/>
      <c r="AF39" s="106" t="s">
        <v>878</v>
      </c>
      <c r="AG39" s="106" t="s">
        <v>1843</v>
      </c>
      <c r="AH39" s="106" t="s">
        <v>880</v>
      </c>
      <c r="AI39" s="106" t="s">
        <v>1844</v>
      </c>
      <c r="AJ39" s="106" t="s">
        <v>882</v>
      </c>
      <c r="AK39" s="106" t="s">
        <v>1845</v>
      </c>
      <c r="AL39" s="106" t="s">
        <v>884</v>
      </c>
      <c r="AM39" s="106" t="s">
        <v>885</v>
      </c>
      <c r="AN39" s="106" t="s">
        <v>1846</v>
      </c>
      <c r="AO39" s="106" t="s">
        <v>886</v>
      </c>
      <c r="AP39" s="106" t="s">
        <v>1847</v>
      </c>
      <c r="AQ39" s="106" t="s">
        <v>888</v>
      </c>
      <c r="AR39" s="106" t="s">
        <v>1847</v>
      </c>
      <c r="AS39" s="106" t="s">
        <v>1848</v>
      </c>
      <c r="AT39" s="106" t="s">
        <v>1849</v>
      </c>
      <c r="AU39" s="106" t="s">
        <v>1979</v>
      </c>
      <c r="AV39" s="178"/>
      <c r="AW39" s="106" t="s">
        <v>1979</v>
      </c>
      <c r="AX39" s="178"/>
      <c r="AY39" s="184"/>
    </row>
    <row r="40" spans="1:51" ht="13.8" customHeight="1">
      <c r="A40" s="106" t="s">
        <v>1889</v>
      </c>
      <c r="B40" s="106" t="s">
        <v>238</v>
      </c>
      <c r="C40" s="106" t="s">
        <v>1890</v>
      </c>
      <c r="D40" s="106" t="s">
        <v>855</v>
      </c>
      <c r="E40" s="106" t="s">
        <v>1891</v>
      </c>
      <c r="F40" s="106" t="s">
        <v>857</v>
      </c>
      <c r="G40" s="106" t="s">
        <v>1892</v>
      </c>
      <c r="H40" s="106" t="s">
        <v>859</v>
      </c>
      <c r="I40" s="106" t="s">
        <v>995</v>
      </c>
      <c r="J40" s="106" t="s">
        <v>861</v>
      </c>
      <c r="K40" s="106" t="s">
        <v>1893</v>
      </c>
      <c r="L40" s="106" t="s">
        <v>863</v>
      </c>
      <c r="M40" s="106" t="s">
        <v>1894</v>
      </c>
      <c r="N40" s="106" t="s">
        <v>865</v>
      </c>
      <c r="O40" s="106" t="s">
        <v>866</v>
      </c>
      <c r="P40" s="106" t="s">
        <v>867</v>
      </c>
      <c r="Q40" s="106" t="s">
        <v>868</v>
      </c>
      <c r="R40" s="106" t="s">
        <v>1895</v>
      </c>
      <c r="S40" s="106"/>
      <c r="T40" s="106" t="s">
        <v>870</v>
      </c>
      <c r="U40" s="106" t="s">
        <v>1896</v>
      </c>
      <c r="V40" s="106" t="s">
        <v>872</v>
      </c>
      <c r="W40" s="106" t="s">
        <v>1896</v>
      </c>
      <c r="X40" s="106" t="s">
        <v>873</v>
      </c>
      <c r="Y40" s="106" t="s">
        <v>1897</v>
      </c>
      <c r="Z40" s="106" t="s">
        <v>875</v>
      </c>
      <c r="AA40" s="106" t="s">
        <v>1897</v>
      </c>
      <c r="AB40" s="106" t="s">
        <v>876</v>
      </c>
      <c r="AC40" s="106"/>
      <c r="AD40" s="106" t="s">
        <v>1898</v>
      </c>
      <c r="AE40" s="106"/>
      <c r="AF40" s="106" t="s">
        <v>878</v>
      </c>
      <c r="AG40" s="106" t="s">
        <v>1899</v>
      </c>
      <c r="AH40" s="106" t="s">
        <v>880</v>
      </c>
      <c r="AI40" s="106" t="s">
        <v>1900</v>
      </c>
      <c r="AJ40" s="106" t="s">
        <v>882</v>
      </c>
      <c r="AK40" s="106" t="s">
        <v>1901</v>
      </c>
      <c r="AL40" s="106" t="s">
        <v>884</v>
      </c>
      <c r="AM40" s="106" t="s">
        <v>885</v>
      </c>
      <c r="AN40" s="106" t="s">
        <v>1902</v>
      </c>
      <c r="AO40" s="106" t="s">
        <v>886</v>
      </c>
      <c r="AP40" s="106" t="s">
        <v>1903</v>
      </c>
      <c r="AQ40" s="106" t="s">
        <v>888</v>
      </c>
      <c r="AR40" s="106" t="s">
        <v>1904</v>
      </c>
      <c r="AS40" s="106" t="s">
        <v>1905</v>
      </c>
      <c r="AT40" s="106" t="s">
        <v>96</v>
      </c>
      <c r="AU40" s="106">
        <v>60</v>
      </c>
      <c r="AV40" s="178"/>
      <c r="AW40" s="106">
        <v>60</v>
      </c>
      <c r="AX40" s="178"/>
      <c r="AY40" s="184"/>
    </row>
    <row r="41" spans="1:51" ht="13.8" customHeight="1">
      <c r="A41" s="106" t="s">
        <v>1941</v>
      </c>
      <c r="B41" s="106" t="s">
        <v>236</v>
      </c>
      <c r="C41" s="106" t="s">
        <v>1942</v>
      </c>
      <c r="D41" s="106" t="s">
        <v>855</v>
      </c>
      <c r="E41" s="106" t="s">
        <v>1943</v>
      </c>
      <c r="F41" s="106" t="s">
        <v>857</v>
      </c>
      <c r="G41" s="106" t="s">
        <v>1944</v>
      </c>
      <c r="H41" s="106" t="s">
        <v>859</v>
      </c>
      <c r="I41" s="106" t="s">
        <v>1945</v>
      </c>
      <c r="J41" s="106" t="s">
        <v>861</v>
      </c>
      <c r="K41" s="106" t="s">
        <v>1946</v>
      </c>
      <c r="L41" s="106" t="s">
        <v>863</v>
      </c>
      <c r="M41" s="106" t="s">
        <v>1947</v>
      </c>
      <c r="N41" s="106" t="s">
        <v>865</v>
      </c>
      <c r="O41" s="106" t="s">
        <v>866</v>
      </c>
      <c r="P41" s="106" t="s">
        <v>867</v>
      </c>
      <c r="Q41" s="106" t="s">
        <v>868</v>
      </c>
      <c r="R41" s="106" t="s">
        <v>1948</v>
      </c>
      <c r="S41" s="106"/>
      <c r="T41" s="106" t="s">
        <v>870</v>
      </c>
      <c r="U41" s="106" t="s">
        <v>1949</v>
      </c>
      <c r="V41" s="106" t="s">
        <v>872</v>
      </c>
      <c r="W41" s="106" t="s">
        <v>1950</v>
      </c>
      <c r="X41" s="106" t="s">
        <v>873</v>
      </c>
      <c r="Y41" s="106"/>
      <c r="Z41" s="106" t="s">
        <v>875</v>
      </c>
      <c r="AA41" s="106"/>
      <c r="AB41" s="106" t="s">
        <v>876</v>
      </c>
      <c r="AC41" s="106"/>
      <c r="AD41" s="106" t="s">
        <v>1951</v>
      </c>
      <c r="AE41" s="106"/>
      <c r="AF41" s="106" t="s">
        <v>878</v>
      </c>
      <c r="AG41" s="106" t="s">
        <v>1952</v>
      </c>
      <c r="AH41" s="106" t="s">
        <v>880</v>
      </c>
      <c r="AI41" s="106" t="s">
        <v>1953</v>
      </c>
      <c r="AJ41" s="106" t="s">
        <v>882</v>
      </c>
      <c r="AK41" s="106" t="s">
        <v>1954</v>
      </c>
      <c r="AL41" s="106" t="s">
        <v>884</v>
      </c>
      <c r="AM41" s="106" t="s">
        <v>885</v>
      </c>
      <c r="AN41" s="106" t="s">
        <v>1955</v>
      </c>
      <c r="AO41" s="106" t="s">
        <v>886</v>
      </c>
      <c r="AP41" s="106" t="s">
        <v>1956</v>
      </c>
      <c r="AQ41" s="106" t="s">
        <v>888</v>
      </c>
      <c r="AR41" s="106" t="s">
        <v>1957</v>
      </c>
      <c r="AS41" s="106" t="s">
        <v>1958</v>
      </c>
      <c r="AT41" s="106" t="s">
        <v>96</v>
      </c>
      <c r="AU41" s="106">
        <v>69</v>
      </c>
      <c r="AV41" s="178"/>
      <c r="AW41" s="106">
        <v>69</v>
      </c>
      <c r="AX41" s="178"/>
      <c r="AY41" s="184"/>
    </row>
    <row r="42" spans="1:51" ht="13.8" customHeight="1">
      <c r="A42" s="106" t="s">
        <v>1533</v>
      </c>
      <c r="B42" s="106" t="s">
        <v>244</v>
      </c>
      <c r="C42" s="106" t="s">
        <v>1534</v>
      </c>
      <c r="D42" s="106" t="s">
        <v>855</v>
      </c>
      <c r="E42" s="106" t="s">
        <v>1535</v>
      </c>
      <c r="F42" s="106" t="s">
        <v>857</v>
      </c>
      <c r="G42" s="106" t="s">
        <v>1536</v>
      </c>
      <c r="H42" s="106" t="s">
        <v>859</v>
      </c>
      <c r="I42" s="106" t="s">
        <v>1537</v>
      </c>
      <c r="J42" s="106" t="s">
        <v>861</v>
      </c>
      <c r="K42" s="106" t="s">
        <v>1538</v>
      </c>
      <c r="L42" s="106" t="s">
        <v>863</v>
      </c>
      <c r="M42" s="106" t="s">
        <v>1539</v>
      </c>
      <c r="N42" s="106" t="s">
        <v>865</v>
      </c>
      <c r="O42" s="106" t="s">
        <v>866</v>
      </c>
      <c r="P42" s="106" t="s">
        <v>867</v>
      </c>
      <c r="Q42" s="106" t="s">
        <v>911</v>
      </c>
      <c r="R42" s="106" t="s">
        <v>868</v>
      </c>
      <c r="S42" s="106" t="s">
        <v>1540</v>
      </c>
      <c r="T42" s="106" t="s">
        <v>870</v>
      </c>
      <c r="U42" s="106" t="s">
        <v>1541</v>
      </c>
      <c r="V42" s="106" t="s">
        <v>872</v>
      </c>
      <c r="W42" s="106" t="s">
        <v>1542</v>
      </c>
      <c r="X42" s="106" t="s">
        <v>873</v>
      </c>
      <c r="Y42" s="106" t="s">
        <v>1543</v>
      </c>
      <c r="Z42" s="106" t="s">
        <v>875</v>
      </c>
      <c r="AA42" s="106" t="s">
        <v>1543</v>
      </c>
      <c r="AB42" s="106" t="s">
        <v>876</v>
      </c>
      <c r="AC42" s="106"/>
      <c r="AD42" s="106" t="s">
        <v>1544</v>
      </c>
      <c r="AE42" s="106"/>
      <c r="AF42" s="106" t="s">
        <v>878</v>
      </c>
      <c r="AG42" s="106" t="s">
        <v>1544</v>
      </c>
      <c r="AH42" s="106" t="s">
        <v>880</v>
      </c>
      <c r="AI42" s="106" t="s">
        <v>1545</v>
      </c>
      <c r="AJ42" s="106" t="s">
        <v>882</v>
      </c>
      <c r="AK42" s="106" t="s">
        <v>1546</v>
      </c>
      <c r="AL42" s="106" t="s">
        <v>884</v>
      </c>
      <c r="AM42" s="106" t="s">
        <v>885</v>
      </c>
      <c r="AN42" s="106" t="s">
        <v>244</v>
      </c>
      <c r="AO42" s="106" t="s">
        <v>886</v>
      </c>
      <c r="AP42" s="106" t="s">
        <v>1547</v>
      </c>
      <c r="AQ42" s="106" t="s">
        <v>888</v>
      </c>
      <c r="AR42" s="106" t="s">
        <v>1548</v>
      </c>
      <c r="AS42" s="106" t="s">
        <v>1549</v>
      </c>
      <c r="AT42" s="106" t="s">
        <v>96</v>
      </c>
      <c r="AU42" s="106">
        <v>150</v>
      </c>
      <c r="AV42" s="179"/>
      <c r="AW42" s="106">
        <v>150</v>
      </c>
      <c r="AX42" s="179"/>
      <c r="AY42" s="185"/>
    </row>
    <row r="43" spans="1:51" ht="13.8" customHeight="1">
      <c r="A43" s="106" t="s">
        <v>952</v>
      </c>
      <c r="B43" s="106" t="s">
        <v>953</v>
      </c>
      <c r="C43" s="106" t="s">
        <v>954</v>
      </c>
      <c r="D43" s="106"/>
      <c r="E43" s="106"/>
      <c r="F43" s="106"/>
      <c r="G43" s="106"/>
      <c r="H43" s="106"/>
      <c r="I43" s="106"/>
      <c r="J43" s="106"/>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t="s">
        <v>955</v>
      </c>
      <c r="AS43" s="106" t="s">
        <v>956</v>
      </c>
      <c r="AT43" s="106" t="s">
        <v>958</v>
      </c>
      <c r="AU43" s="106">
        <v>98</v>
      </c>
      <c r="AV43" s="177" t="s">
        <v>958</v>
      </c>
      <c r="AW43" s="106">
        <v>98</v>
      </c>
      <c r="AX43" s="177">
        <f>SUM(AW43:AW50)</f>
        <v>833</v>
      </c>
      <c r="AY43" s="183">
        <f>(SUM(AX43:AX50))/10915.48</f>
        <v>7.6313638978771442E-2</v>
      </c>
    </row>
    <row r="44" spans="1:51" ht="13.8" customHeight="1">
      <c r="A44" s="106" t="s">
        <v>638</v>
      </c>
      <c r="B44" s="106" t="s">
        <v>267</v>
      </c>
      <c r="C44" s="106" t="s">
        <v>964</v>
      </c>
      <c r="D44" s="106" t="s">
        <v>855</v>
      </c>
      <c r="E44" s="106" t="s">
        <v>965</v>
      </c>
      <c r="F44" s="106" t="s">
        <v>857</v>
      </c>
      <c r="G44" s="106" t="s">
        <v>966</v>
      </c>
      <c r="H44" s="106" t="s">
        <v>859</v>
      </c>
      <c r="I44" s="106" t="s">
        <v>967</v>
      </c>
      <c r="J44" s="106" t="s">
        <v>861</v>
      </c>
      <c r="K44" s="106" t="s">
        <v>968</v>
      </c>
      <c r="L44" s="106" t="s">
        <v>863</v>
      </c>
      <c r="M44" s="106" t="s">
        <v>969</v>
      </c>
      <c r="N44" s="106" t="s">
        <v>865</v>
      </c>
      <c r="O44" s="106" t="s">
        <v>866</v>
      </c>
      <c r="P44" s="106" t="s">
        <v>867</v>
      </c>
      <c r="Q44" s="106" t="s">
        <v>868</v>
      </c>
      <c r="R44" s="106" t="s">
        <v>970</v>
      </c>
      <c r="S44" s="106"/>
      <c r="T44" s="106" t="s">
        <v>870</v>
      </c>
      <c r="U44" s="106" t="s">
        <v>971</v>
      </c>
      <c r="V44" s="106" t="s">
        <v>872</v>
      </c>
      <c r="W44" s="106" t="s">
        <v>971</v>
      </c>
      <c r="X44" s="106" t="s">
        <v>873</v>
      </c>
      <c r="Y44" s="106" t="s">
        <v>972</v>
      </c>
      <c r="Z44" s="106" t="s">
        <v>875</v>
      </c>
      <c r="AA44" s="106" t="s">
        <v>972</v>
      </c>
      <c r="AB44" s="106" t="s">
        <v>876</v>
      </c>
      <c r="AC44" s="106"/>
      <c r="AD44" s="106" t="s">
        <v>973</v>
      </c>
      <c r="AE44" s="106"/>
      <c r="AF44" s="106" t="s">
        <v>878</v>
      </c>
      <c r="AG44" s="106" t="s">
        <v>973</v>
      </c>
      <c r="AH44" s="106" t="s">
        <v>880</v>
      </c>
      <c r="AI44" s="106" t="s">
        <v>974</v>
      </c>
      <c r="AJ44" s="106" t="s">
        <v>882</v>
      </c>
      <c r="AK44" s="106" t="s">
        <v>975</v>
      </c>
      <c r="AL44" s="106" t="s">
        <v>884</v>
      </c>
      <c r="AM44" s="106" t="s">
        <v>885</v>
      </c>
      <c r="AN44" s="106" t="s">
        <v>976</v>
      </c>
      <c r="AO44" s="106" t="s">
        <v>886</v>
      </c>
      <c r="AP44" s="106" t="s">
        <v>977</v>
      </c>
      <c r="AQ44" s="106" t="s">
        <v>888</v>
      </c>
      <c r="AR44" s="106" t="s">
        <v>640</v>
      </c>
      <c r="AS44" s="106" t="s">
        <v>641</v>
      </c>
      <c r="AT44" s="106" t="s">
        <v>100</v>
      </c>
      <c r="AU44" s="106">
        <v>70</v>
      </c>
      <c r="AV44" s="178"/>
      <c r="AW44" s="106">
        <v>70</v>
      </c>
      <c r="AX44" s="178"/>
      <c r="AY44" s="184"/>
    </row>
    <row r="45" spans="1:51" ht="13.8" customHeight="1">
      <c r="A45" s="106" t="s">
        <v>991</v>
      </c>
      <c r="B45" s="106" t="s">
        <v>264</v>
      </c>
      <c r="C45" s="106" t="s">
        <v>992</v>
      </c>
      <c r="D45" s="106" t="s">
        <v>855</v>
      </c>
      <c r="E45" s="106" t="s">
        <v>993</v>
      </c>
      <c r="F45" s="106" t="s">
        <v>857</v>
      </c>
      <c r="G45" s="106" t="s">
        <v>994</v>
      </c>
      <c r="H45" s="106" t="s">
        <v>859</v>
      </c>
      <c r="I45" s="106" t="s">
        <v>995</v>
      </c>
      <c r="J45" s="106" t="s">
        <v>861</v>
      </c>
      <c r="K45" s="106" t="s">
        <v>996</v>
      </c>
      <c r="L45" s="106" t="s">
        <v>863</v>
      </c>
      <c r="M45" s="106" t="s">
        <v>997</v>
      </c>
      <c r="N45" s="106" t="s">
        <v>865</v>
      </c>
      <c r="O45" s="106" t="s">
        <v>866</v>
      </c>
      <c r="P45" s="106" t="s">
        <v>867</v>
      </c>
      <c r="Q45" s="106" t="s">
        <v>868</v>
      </c>
      <c r="R45" s="106" t="s">
        <v>998</v>
      </c>
      <c r="S45" s="106"/>
      <c r="T45" s="106" t="s">
        <v>870</v>
      </c>
      <c r="U45" s="106" t="s">
        <v>999</v>
      </c>
      <c r="V45" s="106" t="s">
        <v>872</v>
      </c>
      <c r="W45" s="106" t="s">
        <v>1000</v>
      </c>
      <c r="X45" s="106" t="s">
        <v>873</v>
      </c>
      <c r="Y45" s="106" t="s">
        <v>1001</v>
      </c>
      <c r="Z45" s="106" t="s">
        <v>875</v>
      </c>
      <c r="AA45" s="106" t="s">
        <v>1002</v>
      </c>
      <c r="AB45" s="106" t="s">
        <v>876</v>
      </c>
      <c r="AC45" s="106"/>
      <c r="AD45" s="106" t="s">
        <v>1003</v>
      </c>
      <c r="AE45" s="106"/>
      <c r="AF45" s="106" t="s">
        <v>878</v>
      </c>
      <c r="AG45" s="106" t="s">
        <v>1003</v>
      </c>
      <c r="AH45" s="106" t="s">
        <v>880</v>
      </c>
      <c r="AI45" s="106" t="s">
        <v>1004</v>
      </c>
      <c r="AJ45" s="106" t="s">
        <v>882</v>
      </c>
      <c r="AK45" s="106" t="s">
        <v>1005</v>
      </c>
      <c r="AL45" s="106" t="s">
        <v>884</v>
      </c>
      <c r="AM45" s="106" t="s">
        <v>885</v>
      </c>
      <c r="AN45" s="106" t="s">
        <v>1006</v>
      </c>
      <c r="AO45" s="106" t="s">
        <v>886</v>
      </c>
      <c r="AP45" s="106" t="s">
        <v>1007</v>
      </c>
      <c r="AQ45" s="106" t="s">
        <v>888</v>
      </c>
      <c r="AR45" s="106" t="s">
        <v>1008</v>
      </c>
      <c r="AS45" s="106" t="s">
        <v>1009</v>
      </c>
      <c r="AT45" s="106" t="s">
        <v>958</v>
      </c>
      <c r="AU45" s="106">
        <v>110</v>
      </c>
      <c r="AV45" s="178"/>
      <c r="AW45" s="106">
        <v>110</v>
      </c>
      <c r="AX45" s="178"/>
      <c r="AY45" s="184"/>
    </row>
    <row r="46" spans="1:51" ht="13.8" customHeight="1">
      <c r="A46" s="106" t="s">
        <v>633</v>
      </c>
      <c r="B46" s="106" t="s">
        <v>261</v>
      </c>
      <c r="C46" s="106" t="s">
        <v>635</v>
      </c>
      <c r="D46" s="106" t="s">
        <v>855</v>
      </c>
      <c r="E46" s="106" t="s">
        <v>1022</v>
      </c>
      <c r="F46" s="106" t="s">
        <v>857</v>
      </c>
      <c r="G46" s="106" t="s">
        <v>1023</v>
      </c>
      <c r="H46" s="106" t="s">
        <v>859</v>
      </c>
      <c r="I46" s="106" t="s">
        <v>1024</v>
      </c>
      <c r="J46" s="106" t="s">
        <v>861</v>
      </c>
      <c r="K46" s="106" t="s">
        <v>1025</v>
      </c>
      <c r="L46" s="106" t="s">
        <v>863</v>
      </c>
      <c r="M46" s="106" t="s">
        <v>1026</v>
      </c>
      <c r="N46" s="106" t="s">
        <v>865</v>
      </c>
      <c r="O46" s="106" t="s">
        <v>866</v>
      </c>
      <c r="P46" s="106" t="s">
        <v>867</v>
      </c>
      <c r="Q46" s="106" t="s">
        <v>896</v>
      </c>
      <c r="R46" s="106" t="s">
        <v>868</v>
      </c>
      <c r="S46" s="106" t="s">
        <v>1027</v>
      </c>
      <c r="T46" s="106" t="s">
        <v>870</v>
      </c>
      <c r="U46" s="106" t="s">
        <v>1028</v>
      </c>
      <c r="V46" s="106" t="s">
        <v>872</v>
      </c>
      <c r="W46" s="106" t="s">
        <v>1029</v>
      </c>
      <c r="X46" s="106" t="s">
        <v>873</v>
      </c>
      <c r="Y46" s="106" t="s">
        <v>1030</v>
      </c>
      <c r="Z46" s="106" t="s">
        <v>875</v>
      </c>
      <c r="AA46" s="106" t="s">
        <v>1030</v>
      </c>
      <c r="AB46" s="106" t="s">
        <v>876</v>
      </c>
      <c r="AC46" s="106"/>
      <c r="AD46" s="106" t="s">
        <v>1031</v>
      </c>
      <c r="AE46" s="106"/>
      <c r="AF46" s="106" t="s">
        <v>878</v>
      </c>
      <c r="AG46" s="106"/>
      <c r="AH46" s="106" t="s">
        <v>880</v>
      </c>
      <c r="AI46" s="106" t="s">
        <v>1032</v>
      </c>
      <c r="AJ46" s="106" t="s">
        <v>882</v>
      </c>
      <c r="AK46" s="106" t="s">
        <v>1033</v>
      </c>
      <c r="AL46" s="106" t="s">
        <v>884</v>
      </c>
      <c r="AM46" s="106" t="s">
        <v>885</v>
      </c>
      <c r="AN46" s="106" t="s">
        <v>1034</v>
      </c>
      <c r="AO46" s="106" t="s">
        <v>886</v>
      </c>
      <c r="AP46" s="106" t="s">
        <v>1035</v>
      </c>
      <c r="AQ46" s="106" t="s">
        <v>888</v>
      </c>
      <c r="AR46" s="106" t="s">
        <v>636</v>
      </c>
      <c r="AS46" s="106" t="s">
        <v>637</v>
      </c>
      <c r="AT46" s="106" t="s">
        <v>957</v>
      </c>
      <c r="AU46" s="106">
        <v>115</v>
      </c>
      <c r="AV46" s="178"/>
      <c r="AW46" s="106">
        <v>115</v>
      </c>
      <c r="AX46" s="178"/>
      <c r="AY46" s="184"/>
    </row>
    <row r="47" spans="1:51" ht="13.8" customHeight="1">
      <c r="A47" s="106" t="s">
        <v>1085</v>
      </c>
      <c r="B47" s="106" t="s">
        <v>258</v>
      </c>
      <c r="C47" s="106" t="s">
        <v>1086</v>
      </c>
      <c r="D47" s="106" t="s">
        <v>855</v>
      </c>
      <c r="E47" s="106" t="s">
        <v>1087</v>
      </c>
      <c r="F47" s="106" t="s">
        <v>857</v>
      </c>
      <c r="G47" s="106"/>
      <c r="H47" s="106" t="s">
        <v>859</v>
      </c>
      <c r="I47" s="106"/>
      <c r="J47" s="106" t="s">
        <v>861</v>
      </c>
      <c r="K47" s="106" t="s">
        <v>1088</v>
      </c>
      <c r="L47" s="106" t="s">
        <v>863</v>
      </c>
      <c r="M47" s="106" t="s">
        <v>1089</v>
      </c>
      <c r="N47" s="106" t="s">
        <v>865</v>
      </c>
      <c r="O47" s="106" t="s">
        <v>866</v>
      </c>
      <c r="P47" s="106" t="s">
        <v>867</v>
      </c>
      <c r="Q47" s="106" t="s">
        <v>896</v>
      </c>
      <c r="R47" s="106" t="s">
        <v>868</v>
      </c>
      <c r="S47" s="106" t="s">
        <v>1090</v>
      </c>
      <c r="T47" s="106" t="s">
        <v>870</v>
      </c>
      <c r="U47" s="106" t="s">
        <v>1091</v>
      </c>
      <c r="V47" s="106" t="s">
        <v>872</v>
      </c>
      <c r="W47" s="106" t="s">
        <v>1092</v>
      </c>
      <c r="X47" s="106" t="s">
        <v>873</v>
      </c>
      <c r="Y47" s="106" t="s">
        <v>1093</v>
      </c>
      <c r="Z47" s="106" t="s">
        <v>875</v>
      </c>
      <c r="AA47" s="106" t="s">
        <v>1093</v>
      </c>
      <c r="AB47" s="106" t="s">
        <v>876</v>
      </c>
      <c r="AC47" s="106"/>
      <c r="AD47" s="106" t="s">
        <v>1094</v>
      </c>
      <c r="AE47" s="106"/>
      <c r="AF47" s="106" t="s">
        <v>878</v>
      </c>
      <c r="AG47" s="106" t="s">
        <v>1094</v>
      </c>
      <c r="AH47" s="106" t="s">
        <v>880</v>
      </c>
      <c r="AI47" s="106" t="s">
        <v>1095</v>
      </c>
      <c r="AJ47" s="106" t="s">
        <v>882</v>
      </c>
      <c r="AK47" s="106" t="s">
        <v>1096</v>
      </c>
      <c r="AL47" s="106" t="s">
        <v>884</v>
      </c>
      <c r="AM47" s="106" t="s">
        <v>885</v>
      </c>
      <c r="AN47" s="106" t="s">
        <v>1097</v>
      </c>
      <c r="AO47" s="106" t="s">
        <v>886</v>
      </c>
      <c r="AP47" s="106" t="s">
        <v>1098</v>
      </c>
      <c r="AQ47" s="106" t="s">
        <v>888</v>
      </c>
      <c r="AR47" s="106" t="s">
        <v>1099</v>
      </c>
      <c r="AS47" s="106" t="s">
        <v>1100</v>
      </c>
      <c r="AT47" s="106" t="s">
        <v>100</v>
      </c>
      <c r="AU47" s="106">
        <v>210</v>
      </c>
      <c r="AV47" s="178"/>
      <c r="AW47" s="106">
        <v>210</v>
      </c>
      <c r="AX47" s="178"/>
      <c r="AY47" s="184"/>
    </row>
    <row r="48" spans="1:51" ht="13.8" customHeight="1">
      <c r="A48" s="106" t="s">
        <v>1449</v>
      </c>
      <c r="B48" s="106" t="s">
        <v>1450</v>
      </c>
      <c r="C48" s="106" t="s">
        <v>1451</v>
      </c>
      <c r="D48" s="106" t="s">
        <v>855</v>
      </c>
      <c r="E48" s="106" t="s">
        <v>1452</v>
      </c>
      <c r="F48" s="106" t="s">
        <v>857</v>
      </c>
      <c r="G48" s="106" t="s">
        <v>1453</v>
      </c>
      <c r="H48" s="106" t="s">
        <v>859</v>
      </c>
      <c r="I48" s="106" t="s">
        <v>1454</v>
      </c>
      <c r="J48" s="106" t="s">
        <v>861</v>
      </c>
      <c r="K48" s="106" t="s">
        <v>1455</v>
      </c>
      <c r="L48" s="106" t="s">
        <v>863</v>
      </c>
      <c r="M48" s="106" t="s">
        <v>1456</v>
      </c>
      <c r="N48" s="106" t="s">
        <v>865</v>
      </c>
      <c r="O48" s="106" t="s">
        <v>866</v>
      </c>
      <c r="P48" s="106" t="s">
        <v>867</v>
      </c>
      <c r="Q48" s="106" t="s">
        <v>896</v>
      </c>
      <c r="R48" s="106" t="s">
        <v>868</v>
      </c>
      <c r="S48" s="106" t="s">
        <v>1457</v>
      </c>
      <c r="T48" s="106" t="s">
        <v>870</v>
      </c>
      <c r="U48" s="106" t="s">
        <v>1458</v>
      </c>
      <c r="V48" s="106" t="s">
        <v>872</v>
      </c>
      <c r="W48" s="106" t="s">
        <v>1458</v>
      </c>
      <c r="X48" s="106" t="s">
        <v>873</v>
      </c>
      <c r="Y48" s="106" t="s">
        <v>1459</v>
      </c>
      <c r="Z48" s="106" t="s">
        <v>875</v>
      </c>
      <c r="AA48" s="106" t="s">
        <v>1459</v>
      </c>
      <c r="AB48" s="106" t="s">
        <v>876</v>
      </c>
      <c r="AC48" s="106"/>
      <c r="AD48" s="106" t="s">
        <v>1460</v>
      </c>
      <c r="AE48" s="106"/>
      <c r="AF48" s="106" t="s">
        <v>878</v>
      </c>
      <c r="AG48" s="106" t="s">
        <v>1460</v>
      </c>
      <c r="AH48" s="106" t="s">
        <v>880</v>
      </c>
      <c r="AI48" s="106" t="s">
        <v>1461</v>
      </c>
      <c r="AJ48" s="106" t="s">
        <v>882</v>
      </c>
      <c r="AK48" s="106" t="s">
        <v>1462</v>
      </c>
      <c r="AL48" s="106" t="s">
        <v>884</v>
      </c>
      <c r="AM48" s="106" t="s">
        <v>885</v>
      </c>
      <c r="AN48" s="106"/>
      <c r="AO48" s="106" t="s">
        <v>886</v>
      </c>
      <c r="AP48" s="106" t="s">
        <v>1463</v>
      </c>
      <c r="AQ48" s="106" t="s">
        <v>888</v>
      </c>
      <c r="AR48" s="106" t="s">
        <v>1464</v>
      </c>
      <c r="AS48" s="106" t="s">
        <v>1465</v>
      </c>
      <c r="AT48" s="106" t="s">
        <v>100</v>
      </c>
      <c r="AU48" s="106">
        <v>50</v>
      </c>
      <c r="AV48" s="178"/>
      <c r="AW48" s="106">
        <v>50</v>
      </c>
      <c r="AX48" s="178"/>
      <c r="AY48" s="184"/>
    </row>
    <row r="49" spans="1:51" ht="13.8" customHeight="1">
      <c r="A49" s="106" t="s">
        <v>1550</v>
      </c>
      <c r="B49" s="106" t="s">
        <v>1551</v>
      </c>
      <c r="C49" s="106" t="s">
        <v>1552</v>
      </c>
      <c r="D49" s="106" t="s">
        <v>855</v>
      </c>
      <c r="E49" s="106" t="s">
        <v>1553</v>
      </c>
      <c r="F49" s="106" t="s">
        <v>857</v>
      </c>
      <c r="G49" s="106" t="s">
        <v>1554</v>
      </c>
      <c r="H49" s="106" t="s">
        <v>859</v>
      </c>
      <c r="I49" s="106" t="s">
        <v>941</v>
      </c>
      <c r="J49" s="106" t="s">
        <v>861</v>
      </c>
      <c r="K49" s="106" t="s">
        <v>1555</v>
      </c>
      <c r="L49" s="106" t="s">
        <v>863</v>
      </c>
      <c r="M49" s="106" t="s">
        <v>1556</v>
      </c>
      <c r="N49" s="106" t="s">
        <v>865</v>
      </c>
      <c r="O49" s="106" t="s">
        <v>866</v>
      </c>
      <c r="P49" s="106" t="s">
        <v>867</v>
      </c>
      <c r="Q49" s="106" t="s">
        <v>896</v>
      </c>
      <c r="R49" s="106" t="s">
        <v>868</v>
      </c>
      <c r="S49" s="106" t="s">
        <v>1557</v>
      </c>
      <c r="T49" s="106" t="s">
        <v>870</v>
      </c>
      <c r="U49" s="106" t="s">
        <v>1558</v>
      </c>
      <c r="V49" s="106" t="s">
        <v>872</v>
      </c>
      <c r="W49" s="106" t="s">
        <v>1559</v>
      </c>
      <c r="X49" s="106" t="s">
        <v>873</v>
      </c>
      <c r="Y49" s="106" t="s">
        <v>1560</v>
      </c>
      <c r="Z49" s="106" t="s">
        <v>875</v>
      </c>
      <c r="AA49" s="106" t="s">
        <v>1560</v>
      </c>
      <c r="AB49" s="106" t="s">
        <v>876</v>
      </c>
      <c r="AC49" s="106"/>
      <c r="AD49" s="106" t="s">
        <v>1561</v>
      </c>
      <c r="AE49" s="106"/>
      <c r="AF49" s="106" t="s">
        <v>878</v>
      </c>
      <c r="AG49" s="106" t="s">
        <v>1562</v>
      </c>
      <c r="AH49" s="106" t="s">
        <v>880</v>
      </c>
      <c r="AI49" s="106" t="s">
        <v>1563</v>
      </c>
      <c r="AJ49" s="106" t="s">
        <v>882</v>
      </c>
      <c r="AK49" s="106" t="s">
        <v>1564</v>
      </c>
      <c r="AL49" s="106" t="s">
        <v>884</v>
      </c>
      <c r="AM49" s="106" t="s">
        <v>885</v>
      </c>
      <c r="AN49" s="106" t="s">
        <v>1565</v>
      </c>
      <c r="AO49" s="106" t="s">
        <v>886</v>
      </c>
      <c r="AP49" s="106" t="s">
        <v>1566</v>
      </c>
      <c r="AQ49" s="106" t="s">
        <v>888</v>
      </c>
      <c r="AR49" s="106" t="s">
        <v>1566</v>
      </c>
      <c r="AS49" s="106" t="s">
        <v>1567</v>
      </c>
      <c r="AT49" s="106" t="s">
        <v>958</v>
      </c>
      <c r="AU49" s="106">
        <v>50</v>
      </c>
      <c r="AV49" s="178"/>
      <c r="AW49" s="106">
        <v>50</v>
      </c>
      <c r="AX49" s="178"/>
      <c r="AY49" s="184"/>
    </row>
    <row r="50" spans="1:51" ht="13.8" customHeight="1">
      <c r="A50" s="106" t="s">
        <v>1796</v>
      </c>
      <c r="B50" s="106" t="s">
        <v>252</v>
      </c>
      <c r="C50" s="106" t="s">
        <v>1797</v>
      </c>
      <c r="D50" s="106" t="s">
        <v>855</v>
      </c>
      <c r="E50" s="106" t="s">
        <v>1798</v>
      </c>
      <c r="F50" s="106" t="s">
        <v>857</v>
      </c>
      <c r="G50" s="106" t="s">
        <v>1799</v>
      </c>
      <c r="H50" s="106" t="s">
        <v>859</v>
      </c>
      <c r="I50" s="106" t="s">
        <v>1800</v>
      </c>
      <c r="J50" s="106" t="s">
        <v>861</v>
      </c>
      <c r="K50" s="106" t="s">
        <v>1801</v>
      </c>
      <c r="L50" s="106" t="s">
        <v>863</v>
      </c>
      <c r="M50" s="106" t="s">
        <v>1802</v>
      </c>
      <c r="N50" s="106" t="s">
        <v>865</v>
      </c>
      <c r="O50" s="106" t="s">
        <v>866</v>
      </c>
      <c r="P50" s="106" t="s">
        <v>867</v>
      </c>
      <c r="Q50" s="106" t="s">
        <v>868</v>
      </c>
      <c r="R50" s="106" t="s">
        <v>1803</v>
      </c>
      <c r="S50" s="106"/>
      <c r="T50" s="106" t="s">
        <v>870</v>
      </c>
      <c r="U50" s="106" t="s">
        <v>1804</v>
      </c>
      <c r="V50" s="106" t="s">
        <v>872</v>
      </c>
      <c r="W50" s="106" t="s">
        <v>1805</v>
      </c>
      <c r="X50" s="106" t="s">
        <v>873</v>
      </c>
      <c r="Y50" s="106" t="s">
        <v>1806</v>
      </c>
      <c r="Z50" s="106" t="s">
        <v>875</v>
      </c>
      <c r="AA50" s="106" t="s">
        <v>1806</v>
      </c>
      <c r="AB50" s="106" t="s">
        <v>876</v>
      </c>
      <c r="AC50" s="106"/>
      <c r="AD50" s="106" t="s">
        <v>1807</v>
      </c>
      <c r="AE50" s="106"/>
      <c r="AF50" s="106" t="s">
        <v>878</v>
      </c>
      <c r="AG50" s="106" t="s">
        <v>1807</v>
      </c>
      <c r="AH50" s="106" t="s">
        <v>880</v>
      </c>
      <c r="AI50" s="106" t="s">
        <v>1808</v>
      </c>
      <c r="AJ50" s="106" t="s">
        <v>882</v>
      </c>
      <c r="AK50" s="106" t="s">
        <v>1809</v>
      </c>
      <c r="AL50" s="106" t="s">
        <v>884</v>
      </c>
      <c r="AM50" s="106" t="s">
        <v>885</v>
      </c>
      <c r="AN50" s="106" t="s">
        <v>1810</v>
      </c>
      <c r="AO50" s="106" t="s">
        <v>886</v>
      </c>
      <c r="AP50" s="106" t="s">
        <v>1811</v>
      </c>
      <c r="AQ50" s="106" t="s">
        <v>888</v>
      </c>
      <c r="AR50" s="106" t="s">
        <v>1812</v>
      </c>
      <c r="AS50" s="106" t="s">
        <v>1813</v>
      </c>
      <c r="AT50" s="106" t="s">
        <v>100</v>
      </c>
      <c r="AU50" s="106">
        <v>130</v>
      </c>
      <c r="AV50" s="178"/>
      <c r="AW50" s="106">
        <v>130</v>
      </c>
      <c r="AX50" s="178"/>
      <c r="AY50" s="184"/>
    </row>
    <row r="51" spans="1:51" ht="13.8" customHeight="1">
      <c r="A51" s="106" t="s">
        <v>904</v>
      </c>
      <c r="B51" s="106" t="s">
        <v>1982</v>
      </c>
      <c r="C51" s="106" t="s">
        <v>905</v>
      </c>
      <c r="D51" s="106" t="s">
        <v>855</v>
      </c>
      <c r="E51" s="106" t="s">
        <v>906</v>
      </c>
      <c r="F51" s="106" t="s">
        <v>857</v>
      </c>
      <c r="G51" s="106" t="s">
        <v>907</v>
      </c>
      <c r="H51" s="106" t="s">
        <v>859</v>
      </c>
      <c r="I51" s="106" t="s">
        <v>908</v>
      </c>
      <c r="J51" s="106" t="s">
        <v>861</v>
      </c>
      <c r="K51" s="106" t="s">
        <v>909</v>
      </c>
      <c r="L51" s="106" t="s">
        <v>863</v>
      </c>
      <c r="M51" s="106" t="s">
        <v>910</v>
      </c>
      <c r="N51" s="106" t="s">
        <v>865</v>
      </c>
      <c r="O51" s="106" t="s">
        <v>866</v>
      </c>
      <c r="P51" s="106" t="s">
        <v>867</v>
      </c>
      <c r="Q51" s="106" t="s">
        <v>911</v>
      </c>
      <c r="R51" s="106" t="s">
        <v>868</v>
      </c>
      <c r="S51" s="106" t="s">
        <v>912</v>
      </c>
      <c r="T51" s="106" t="s">
        <v>870</v>
      </c>
      <c r="U51" s="106" t="s">
        <v>913</v>
      </c>
      <c r="V51" s="106" t="s">
        <v>872</v>
      </c>
      <c r="W51" s="106" t="s">
        <v>913</v>
      </c>
      <c r="X51" s="106" t="s">
        <v>873</v>
      </c>
      <c r="Y51" s="106" t="s">
        <v>914</v>
      </c>
      <c r="Z51" s="106" t="s">
        <v>875</v>
      </c>
      <c r="AA51" s="106" t="s">
        <v>914</v>
      </c>
      <c r="AB51" s="106" t="s">
        <v>876</v>
      </c>
      <c r="AC51" s="106"/>
      <c r="AD51" s="106" t="s">
        <v>915</v>
      </c>
      <c r="AE51" s="106"/>
      <c r="AF51" s="106" t="s">
        <v>878</v>
      </c>
      <c r="AG51" s="106" t="s">
        <v>915</v>
      </c>
      <c r="AH51" s="106" t="s">
        <v>880</v>
      </c>
      <c r="AI51" s="106" t="s">
        <v>916</v>
      </c>
      <c r="AJ51" s="106" t="s">
        <v>882</v>
      </c>
      <c r="AK51" s="106" t="s">
        <v>917</v>
      </c>
      <c r="AL51" s="106" t="s">
        <v>884</v>
      </c>
      <c r="AM51" s="106" t="s">
        <v>885</v>
      </c>
      <c r="AN51" s="106"/>
      <c r="AO51" s="106" t="s">
        <v>886</v>
      </c>
      <c r="AP51" s="106" t="s">
        <v>918</v>
      </c>
      <c r="AQ51" s="106" t="s">
        <v>888</v>
      </c>
      <c r="AR51" s="106" t="s">
        <v>919</v>
      </c>
      <c r="AS51" s="106" t="s">
        <v>920</v>
      </c>
      <c r="AT51" s="106" t="s">
        <v>108</v>
      </c>
      <c r="AU51" s="106">
        <v>70</v>
      </c>
      <c r="AV51" s="177" t="s">
        <v>108</v>
      </c>
      <c r="AW51" s="106">
        <v>70</v>
      </c>
      <c r="AX51" s="177">
        <f>SUM(AW51:AW62)</f>
        <v>1573.78</v>
      </c>
      <c r="AY51" s="183">
        <f>(SUM(AX51:AX62))/10915.48</f>
        <v>0.1441787259928102</v>
      </c>
    </row>
    <row r="52" spans="1:51" ht="13.8" customHeight="1">
      <c r="A52" s="106" t="s">
        <v>1983</v>
      </c>
      <c r="B52" s="106" t="s">
        <v>1984</v>
      </c>
      <c r="C52" s="106" t="s">
        <v>921</v>
      </c>
      <c r="D52" s="106" t="s">
        <v>855</v>
      </c>
      <c r="E52" s="106" t="s">
        <v>922</v>
      </c>
      <c r="F52" s="106" t="s">
        <v>857</v>
      </c>
      <c r="G52" s="106" t="s">
        <v>923</v>
      </c>
      <c r="H52" s="106" t="s">
        <v>859</v>
      </c>
      <c r="I52" s="106" t="s">
        <v>924</v>
      </c>
      <c r="J52" s="106" t="s">
        <v>861</v>
      </c>
      <c r="K52" s="106" t="s">
        <v>925</v>
      </c>
      <c r="L52" s="106" t="s">
        <v>863</v>
      </c>
      <c r="M52" s="106" t="s">
        <v>926</v>
      </c>
      <c r="N52" s="106" t="s">
        <v>865</v>
      </c>
      <c r="O52" s="106" t="s">
        <v>866</v>
      </c>
      <c r="P52" s="106" t="s">
        <v>867</v>
      </c>
      <c r="Q52" s="106" t="s">
        <v>896</v>
      </c>
      <c r="R52" s="106" t="s">
        <v>868</v>
      </c>
      <c r="S52" s="106" t="s">
        <v>927</v>
      </c>
      <c r="T52" s="106" t="s">
        <v>870</v>
      </c>
      <c r="U52" s="106" t="s">
        <v>928</v>
      </c>
      <c r="V52" s="106" t="s">
        <v>872</v>
      </c>
      <c r="W52" s="106" t="s">
        <v>929</v>
      </c>
      <c r="X52" s="106" t="s">
        <v>873</v>
      </c>
      <c r="Y52" s="106" t="s">
        <v>930</v>
      </c>
      <c r="Z52" s="106" t="s">
        <v>875</v>
      </c>
      <c r="AA52" s="106" t="s">
        <v>931</v>
      </c>
      <c r="AB52" s="106" t="s">
        <v>876</v>
      </c>
      <c r="AC52" s="106"/>
      <c r="AD52" s="106" t="s">
        <v>932</v>
      </c>
      <c r="AE52" s="106"/>
      <c r="AF52" s="106" t="s">
        <v>878</v>
      </c>
      <c r="AG52" s="106"/>
      <c r="AH52" s="106" t="s">
        <v>880</v>
      </c>
      <c r="AI52" s="106" t="s">
        <v>933</v>
      </c>
      <c r="AJ52" s="106" t="s">
        <v>882</v>
      </c>
      <c r="AK52" s="106" t="s">
        <v>934</v>
      </c>
      <c r="AL52" s="106" t="s">
        <v>884</v>
      </c>
      <c r="AM52" s="106" t="s">
        <v>885</v>
      </c>
      <c r="AN52" s="106"/>
      <c r="AO52" s="106" t="s">
        <v>886</v>
      </c>
      <c r="AP52" s="106" t="s">
        <v>935</v>
      </c>
      <c r="AQ52" s="106" t="s">
        <v>888</v>
      </c>
      <c r="AR52" s="106" t="s">
        <v>936</v>
      </c>
      <c r="AS52" s="106" t="s">
        <v>937</v>
      </c>
      <c r="AT52" s="106" t="s">
        <v>108</v>
      </c>
      <c r="AU52" s="106">
        <v>1.3</v>
      </c>
      <c r="AV52" s="178"/>
      <c r="AW52" s="106">
        <v>1.3</v>
      </c>
      <c r="AX52" s="178"/>
      <c r="AY52" s="184"/>
    </row>
    <row r="53" spans="1:51" ht="13.8" customHeight="1">
      <c r="A53" s="106" t="s">
        <v>660</v>
      </c>
      <c r="B53" s="106" t="s">
        <v>296</v>
      </c>
      <c r="C53" s="106" t="s">
        <v>661</v>
      </c>
      <c r="D53" s="106" t="s">
        <v>855</v>
      </c>
      <c r="E53" s="106" t="s">
        <v>978</v>
      </c>
      <c r="F53" s="106" t="s">
        <v>857</v>
      </c>
      <c r="G53" s="106" t="s">
        <v>979</v>
      </c>
      <c r="H53" s="106" t="s">
        <v>859</v>
      </c>
      <c r="I53" s="106" t="s">
        <v>980</v>
      </c>
      <c r="J53" s="106" t="s">
        <v>861</v>
      </c>
      <c r="K53" s="106" t="s">
        <v>981</v>
      </c>
      <c r="L53" s="106" t="s">
        <v>863</v>
      </c>
      <c r="M53" s="106" t="s">
        <v>982</v>
      </c>
      <c r="N53" s="106" t="s">
        <v>865</v>
      </c>
      <c r="O53" s="106" t="s">
        <v>866</v>
      </c>
      <c r="P53" s="106" t="s">
        <v>867</v>
      </c>
      <c r="Q53" s="106" t="s">
        <v>896</v>
      </c>
      <c r="R53" s="106" t="s">
        <v>868</v>
      </c>
      <c r="S53" s="106" t="s">
        <v>983</v>
      </c>
      <c r="T53" s="106" t="s">
        <v>870</v>
      </c>
      <c r="U53" s="106" t="s">
        <v>984</v>
      </c>
      <c r="V53" s="106" t="s">
        <v>872</v>
      </c>
      <c r="W53" s="106" t="s">
        <v>985</v>
      </c>
      <c r="X53" s="106" t="s">
        <v>873</v>
      </c>
      <c r="Y53" s="106" t="s">
        <v>986</v>
      </c>
      <c r="Z53" s="106" t="s">
        <v>875</v>
      </c>
      <c r="AA53" s="106" t="s">
        <v>986</v>
      </c>
      <c r="AB53" s="106" t="s">
        <v>876</v>
      </c>
      <c r="AC53" s="106"/>
      <c r="AD53" s="106" t="s">
        <v>987</v>
      </c>
      <c r="AE53" s="106"/>
      <c r="AF53" s="106" t="s">
        <v>878</v>
      </c>
      <c r="AG53" s="106" t="s">
        <v>987</v>
      </c>
      <c r="AH53" s="106" t="s">
        <v>880</v>
      </c>
      <c r="AI53" s="106" t="s">
        <v>988</v>
      </c>
      <c r="AJ53" s="106" t="s">
        <v>882</v>
      </c>
      <c r="AK53" s="106" t="s">
        <v>989</v>
      </c>
      <c r="AL53" s="106" t="s">
        <v>884</v>
      </c>
      <c r="AM53" s="106" t="s">
        <v>885</v>
      </c>
      <c r="AN53" s="106" t="s">
        <v>990</v>
      </c>
      <c r="AO53" s="106" t="s">
        <v>886</v>
      </c>
      <c r="AP53" s="106" t="s">
        <v>662</v>
      </c>
      <c r="AQ53" s="106" t="s">
        <v>888</v>
      </c>
      <c r="AR53" s="106" t="s">
        <v>662</v>
      </c>
      <c r="AS53" s="106" t="s">
        <v>663</v>
      </c>
      <c r="AT53" s="106" t="s">
        <v>108</v>
      </c>
      <c r="AU53" s="106">
        <v>122</v>
      </c>
      <c r="AV53" s="178"/>
      <c r="AW53" s="106">
        <v>122</v>
      </c>
      <c r="AX53" s="178"/>
      <c r="AY53" s="184"/>
    </row>
    <row r="54" spans="1:51" ht="13.8" customHeight="1">
      <c r="A54" s="106" t="s">
        <v>656</v>
      </c>
      <c r="B54" s="106" t="s">
        <v>293</v>
      </c>
      <c r="C54" s="106" t="s">
        <v>657</v>
      </c>
      <c r="D54" s="106" t="s">
        <v>855</v>
      </c>
      <c r="E54" s="106" t="s">
        <v>1010</v>
      </c>
      <c r="F54" s="106" t="s">
        <v>857</v>
      </c>
      <c r="G54" s="106" t="s">
        <v>1011</v>
      </c>
      <c r="H54" s="106" t="s">
        <v>859</v>
      </c>
      <c r="I54" s="106" t="s">
        <v>1012</v>
      </c>
      <c r="J54" s="106" t="s">
        <v>861</v>
      </c>
      <c r="K54" s="106" t="s">
        <v>1013</v>
      </c>
      <c r="L54" s="106" t="s">
        <v>863</v>
      </c>
      <c r="M54" s="106" t="s">
        <v>1014</v>
      </c>
      <c r="N54" s="106" t="s">
        <v>865</v>
      </c>
      <c r="O54" s="106" t="s">
        <v>866</v>
      </c>
      <c r="P54" s="106" t="s">
        <v>867</v>
      </c>
      <c r="Q54" s="106" t="s">
        <v>896</v>
      </c>
      <c r="R54" s="106" t="s">
        <v>868</v>
      </c>
      <c r="S54" s="106" t="s">
        <v>1015</v>
      </c>
      <c r="T54" s="106" t="s">
        <v>870</v>
      </c>
      <c r="U54" s="106" t="s">
        <v>1016</v>
      </c>
      <c r="V54" s="106" t="s">
        <v>872</v>
      </c>
      <c r="W54" s="106" t="s">
        <v>1016</v>
      </c>
      <c r="X54" s="106" t="s">
        <v>873</v>
      </c>
      <c r="Y54" s="106" t="s">
        <v>1017</v>
      </c>
      <c r="Z54" s="106" t="s">
        <v>875</v>
      </c>
      <c r="AA54" s="106" t="s">
        <v>1017</v>
      </c>
      <c r="AB54" s="106" t="s">
        <v>876</v>
      </c>
      <c r="AC54" s="106"/>
      <c r="AD54" s="106" t="s">
        <v>1018</v>
      </c>
      <c r="AE54" s="106"/>
      <c r="AF54" s="106" t="s">
        <v>878</v>
      </c>
      <c r="AG54" s="106" t="s">
        <v>1018</v>
      </c>
      <c r="AH54" s="106" t="s">
        <v>880</v>
      </c>
      <c r="AI54" s="106" t="s">
        <v>1019</v>
      </c>
      <c r="AJ54" s="106" t="s">
        <v>882</v>
      </c>
      <c r="AK54" s="106" t="s">
        <v>1020</v>
      </c>
      <c r="AL54" s="106" t="s">
        <v>884</v>
      </c>
      <c r="AM54" s="106" t="s">
        <v>885</v>
      </c>
      <c r="AN54" s="106" t="s">
        <v>1021</v>
      </c>
      <c r="AO54" s="106" t="s">
        <v>886</v>
      </c>
      <c r="AP54" s="106" t="s">
        <v>658</v>
      </c>
      <c r="AQ54" s="106" t="s">
        <v>888</v>
      </c>
      <c r="AR54" s="106" t="s">
        <v>658</v>
      </c>
      <c r="AS54" s="106" t="s">
        <v>659</v>
      </c>
      <c r="AT54" s="106" t="s">
        <v>108</v>
      </c>
      <c r="AU54" s="106">
        <v>45</v>
      </c>
      <c r="AV54" s="178"/>
      <c r="AW54" s="106">
        <v>45</v>
      </c>
      <c r="AX54" s="178"/>
      <c r="AY54" s="184"/>
    </row>
    <row r="55" spans="1:51" ht="13.8" customHeight="1">
      <c r="A55" s="106" t="s">
        <v>1115</v>
      </c>
      <c r="B55" s="106" t="s">
        <v>281</v>
      </c>
      <c r="C55" s="106" t="s">
        <v>653</v>
      </c>
      <c r="D55" s="106" t="s">
        <v>855</v>
      </c>
      <c r="E55" s="106" t="s">
        <v>1116</v>
      </c>
      <c r="F55" s="106" t="s">
        <v>857</v>
      </c>
      <c r="G55" s="106" t="s">
        <v>1117</v>
      </c>
      <c r="H55" s="106" t="s">
        <v>859</v>
      </c>
      <c r="I55" s="106" t="s">
        <v>1040</v>
      </c>
      <c r="J55" s="106" t="s">
        <v>861</v>
      </c>
      <c r="K55" s="106" t="s">
        <v>1118</v>
      </c>
      <c r="L55" s="106" t="s">
        <v>863</v>
      </c>
      <c r="M55" s="106" t="s">
        <v>1119</v>
      </c>
      <c r="N55" s="106" t="s">
        <v>865</v>
      </c>
      <c r="O55" s="106" t="s">
        <v>866</v>
      </c>
      <c r="P55" s="106" t="s">
        <v>867</v>
      </c>
      <c r="Q55" s="106" t="s">
        <v>896</v>
      </c>
      <c r="R55" s="106" t="s">
        <v>868</v>
      </c>
      <c r="S55" s="106" t="s">
        <v>1120</v>
      </c>
      <c r="T55" s="106" t="s">
        <v>870</v>
      </c>
      <c r="U55" s="106" t="s">
        <v>1121</v>
      </c>
      <c r="V55" s="106" t="s">
        <v>872</v>
      </c>
      <c r="W55" s="106" t="s">
        <v>1121</v>
      </c>
      <c r="X55" s="106" t="s">
        <v>873</v>
      </c>
      <c r="Y55" s="106" t="s">
        <v>1122</v>
      </c>
      <c r="Z55" s="106" t="s">
        <v>875</v>
      </c>
      <c r="AA55" s="106" t="s">
        <v>1122</v>
      </c>
      <c r="AB55" s="106" t="s">
        <v>876</v>
      </c>
      <c r="AC55" s="106"/>
      <c r="AD55" s="106" t="s">
        <v>1123</v>
      </c>
      <c r="AE55" s="106"/>
      <c r="AF55" s="106" t="s">
        <v>878</v>
      </c>
      <c r="AG55" s="106" t="s">
        <v>1124</v>
      </c>
      <c r="AH55" s="106" t="s">
        <v>880</v>
      </c>
      <c r="AI55" s="106" t="s">
        <v>1125</v>
      </c>
      <c r="AJ55" s="106" t="s">
        <v>882</v>
      </c>
      <c r="AK55" s="106" t="s">
        <v>1126</v>
      </c>
      <c r="AL55" s="106" t="s">
        <v>884</v>
      </c>
      <c r="AM55" s="106" t="s">
        <v>885</v>
      </c>
      <c r="AN55" s="106" t="s">
        <v>1127</v>
      </c>
      <c r="AO55" s="106" t="s">
        <v>886</v>
      </c>
      <c r="AP55" s="106" t="s">
        <v>654</v>
      </c>
      <c r="AQ55" s="106" t="s">
        <v>888</v>
      </c>
      <c r="AR55" s="106" t="s">
        <v>654</v>
      </c>
      <c r="AS55" s="106" t="s">
        <v>655</v>
      </c>
      <c r="AT55" s="106" t="s">
        <v>108</v>
      </c>
      <c r="AU55" s="106">
        <v>250.98</v>
      </c>
      <c r="AV55" s="178"/>
      <c r="AW55" s="106">
        <v>250.98</v>
      </c>
      <c r="AX55" s="178"/>
      <c r="AY55" s="184"/>
    </row>
    <row r="56" spans="1:51" ht="13.8" customHeight="1">
      <c r="A56" s="106" t="s">
        <v>1213</v>
      </c>
      <c r="B56" s="106" t="s">
        <v>278</v>
      </c>
      <c r="C56" s="106" t="s">
        <v>1214</v>
      </c>
      <c r="D56" s="106" t="s">
        <v>855</v>
      </c>
      <c r="E56" s="106" t="s">
        <v>1215</v>
      </c>
      <c r="F56" s="106" t="s">
        <v>857</v>
      </c>
      <c r="G56" s="106" t="s">
        <v>1216</v>
      </c>
      <c r="H56" s="106" t="s">
        <v>859</v>
      </c>
      <c r="I56" s="106" t="s">
        <v>1058</v>
      </c>
      <c r="J56" s="106" t="s">
        <v>861</v>
      </c>
      <c r="K56" s="106" t="s">
        <v>1025</v>
      </c>
      <c r="L56" s="106" t="s">
        <v>863</v>
      </c>
      <c r="M56" s="106" t="s">
        <v>1217</v>
      </c>
      <c r="N56" s="106" t="s">
        <v>865</v>
      </c>
      <c r="O56" s="106" t="s">
        <v>866</v>
      </c>
      <c r="P56" s="106" t="s">
        <v>867</v>
      </c>
      <c r="Q56" s="106" t="s">
        <v>896</v>
      </c>
      <c r="R56" s="106" t="s">
        <v>868</v>
      </c>
      <c r="S56" s="106" t="s">
        <v>1218</v>
      </c>
      <c r="T56" s="106" t="s">
        <v>870</v>
      </c>
      <c r="U56" s="106" t="s">
        <v>1219</v>
      </c>
      <c r="V56" s="106" t="s">
        <v>872</v>
      </c>
      <c r="W56" s="106" t="s">
        <v>1219</v>
      </c>
      <c r="X56" s="106" t="s">
        <v>873</v>
      </c>
      <c r="Y56" s="106" t="s">
        <v>1220</v>
      </c>
      <c r="Z56" s="106" t="s">
        <v>875</v>
      </c>
      <c r="AA56" s="106" t="s">
        <v>1220</v>
      </c>
      <c r="AB56" s="106" t="s">
        <v>876</v>
      </c>
      <c r="AC56" s="106"/>
      <c r="AD56" s="106" t="s">
        <v>1221</v>
      </c>
      <c r="AE56" s="106"/>
      <c r="AF56" s="106" t="s">
        <v>878</v>
      </c>
      <c r="AG56" s="106" t="s">
        <v>1221</v>
      </c>
      <c r="AH56" s="106" t="s">
        <v>880</v>
      </c>
      <c r="AI56" s="106" t="s">
        <v>1222</v>
      </c>
      <c r="AJ56" s="106" t="s">
        <v>882</v>
      </c>
      <c r="AK56" s="106" t="s">
        <v>1223</v>
      </c>
      <c r="AL56" s="106" t="s">
        <v>884</v>
      </c>
      <c r="AM56" s="106" t="s">
        <v>885</v>
      </c>
      <c r="AN56" s="106" t="s">
        <v>1224</v>
      </c>
      <c r="AO56" s="106" t="s">
        <v>886</v>
      </c>
      <c r="AP56" s="106" t="s">
        <v>1225</v>
      </c>
      <c r="AQ56" s="106" t="s">
        <v>888</v>
      </c>
      <c r="AR56" s="106" t="s">
        <v>1225</v>
      </c>
      <c r="AS56" s="106" t="s">
        <v>1226</v>
      </c>
      <c r="AT56" s="106" t="s">
        <v>108</v>
      </c>
      <c r="AU56" s="106">
        <v>439.5</v>
      </c>
      <c r="AV56" s="178"/>
      <c r="AW56" s="106">
        <v>439.5</v>
      </c>
      <c r="AX56" s="178"/>
      <c r="AY56" s="184"/>
    </row>
    <row r="57" spans="1:51" ht="13.8" customHeight="1">
      <c r="A57" s="106" t="s">
        <v>1418</v>
      </c>
      <c r="B57" s="106" t="s">
        <v>272</v>
      </c>
      <c r="C57" s="106" t="s">
        <v>1419</v>
      </c>
      <c r="D57" s="106" t="s">
        <v>855</v>
      </c>
      <c r="E57" s="106" t="s">
        <v>1420</v>
      </c>
      <c r="F57" s="106" t="s">
        <v>857</v>
      </c>
      <c r="G57" s="106" t="s">
        <v>1421</v>
      </c>
      <c r="H57" s="106" t="s">
        <v>859</v>
      </c>
      <c r="I57" s="106" t="s">
        <v>941</v>
      </c>
      <c r="J57" s="106" t="s">
        <v>861</v>
      </c>
      <c r="K57" s="106" t="s">
        <v>1422</v>
      </c>
      <c r="L57" s="106" t="s">
        <v>863</v>
      </c>
      <c r="M57" s="106" t="s">
        <v>1423</v>
      </c>
      <c r="N57" s="106" t="s">
        <v>865</v>
      </c>
      <c r="O57" s="106" t="s">
        <v>866</v>
      </c>
      <c r="P57" s="106" t="s">
        <v>867</v>
      </c>
      <c r="Q57" s="106" t="s">
        <v>896</v>
      </c>
      <c r="R57" s="106" t="s">
        <v>868</v>
      </c>
      <c r="S57" s="106" t="s">
        <v>1424</v>
      </c>
      <c r="T57" s="106" t="s">
        <v>870</v>
      </c>
      <c r="U57" s="106" t="s">
        <v>1425</v>
      </c>
      <c r="V57" s="106" t="s">
        <v>872</v>
      </c>
      <c r="W57" s="106" t="s">
        <v>1425</v>
      </c>
      <c r="X57" s="106" t="s">
        <v>873</v>
      </c>
      <c r="Y57" s="106" t="s">
        <v>1426</v>
      </c>
      <c r="Z57" s="106" t="s">
        <v>875</v>
      </c>
      <c r="AA57" s="106" t="s">
        <v>1426</v>
      </c>
      <c r="AB57" s="106" t="s">
        <v>876</v>
      </c>
      <c r="AC57" s="106"/>
      <c r="AD57" s="106" t="s">
        <v>1427</v>
      </c>
      <c r="AE57" s="106"/>
      <c r="AF57" s="106" t="s">
        <v>878</v>
      </c>
      <c r="AG57" s="106" t="s">
        <v>1427</v>
      </c>
      <c r="AH57" s="106" t="s">
        <v>880</v>
      </c>
      <c r="AI57" s="106" t="s">
        <v>1428</v>
      </c>
      <c r="AJ57" s="106" t="s">
        <v>882</v>
      </c>
      <c r="AK57" s="106" t="s">
        <v>934</v>
      </c>
      <c r="AL57" s="106" t="s">
        <v>884</v>
      </c>
      <c r="AM57" s="106" t="s">
        <v>885</v>
      </c>
      <c r="AN57" s="106" t="s">
        <v>1429</v>
      </c>
      <c r="AO57" s="106" t="s">
        <v>886</v>
      </c>
      <c r="AP57" s="106" t="s">
        <v>1430</v>
      </c>
      <c r="AQ57" s="106" t="s">
        <v>888</v>
      </c>
      <c r="AR57" s="106" t="s">
        <v>1431</v>
      </c>
      <c r="AS57" s="106" t="s">
        <v>1432</v>
      </c>
      <c r="AT57" s="106" t="s">
        <v>108</v>
      </c>
      <c r="AU57" s="106">
        <v>224</v>
      </c>
      <c r="AV57" s="178"/>
      <c r="AW57" s="106">
        <v>224</v>
      </c>
      <c r="AX57" s="178"/>
      <c r="AY57" s="184"/>
    </row>
    <row r="58" spans="1:51" ht="13.8" customHeight="1">
      <c r="A58" s="106" t="s">
        <v>1433</v>
      </c>
      <c r="B58" s="106" t="s">
        <v>270</v>
      </c>
      <c r="C58" s="106" t="s">
        <v>1434</v>
      </c>
      <c r="D58" s="106" t="s">
        <v>855</v>
      </c>
      <c r="E58" s="106" t="s">
        <v>1435</v>
      </c>
      <c r="F58" s="106" t="s">
        <v>857</v>
      </c>
      <c r="G58" s="106" t="s">
        <v>1131</v>
      </c>
      <c r="H58" s="106" t="s">
        <v>859</v>
      </c>
      <c r="I58" s="106" t="s">
        <v>1436</v>
      </c>
      <c r="J58" s="106" t="s">
        <v>861</v>
      </c>
      <c r="K58" s="106" t="s">
        <v>1437</v>
      </c>
      <c r="L58" s="106" t="s">
        <v>863</v>
      </c>
      <c r="M58" s="106" t="s">
        <v>1438</v>
      </c>
      <c r="N58" s="106" t="s">
        <v>865</v>
      </c>
      <c r="O58" s="106" t="s">
        <v>866</v>
      </c>
      <c r="P58" s="106" t="s">
        <v>867</v>
      </c>
      <c r="Q58" s="106" t="s">
        <v>868</v>
      </c>
      <c r="R58" s="106" t="s">
        <v>1439</v>
      </c>
      <c r="S58" s="106"/>
      <c r="T58" s="106" t="s">
        <v>870</v>
      </c>
      <c r="U58" s="106" t="s">
        <v>1440</v>
      </c>
      <c r="V58" s="106" t="s">
        <v>872</v>
      </c>
      <c r="W58" s="106" t="s">
        <v>1440</v>
      </c>
      <c r="X58" s="106" t="s">
        <v>873</v>
      </c>
      <c r="Y58" s="106" t="s">
        <v>1441</v>
      </c>
      <c r="Z58" s="106" t="s">
        <v>875</v>
      </c>
      <c r="AA58" s="106" t="s">
        <v>1441</v>
      </c>
      <c r="AB58" s="106" t="s">
        <v>876</v>
      </c>
      <c r="AC58" s="106"/>
      <c r="AD58" s="106" t="s">
        <v>1442</v>
      </c>
      <c r="AE58" s="106"/>
      <c r="AF58" s="106" t="s">
        <v>878</v>
      </c>
      <c r="AG58" s="106" t="s">
        <v>1443</v>
      </c>
      <c r="AH58" s="106" t="s">
        <v>880</v>
      </c>
      <c r="AI58" s="106" t="s">
        <v>1444</v>
      </c>
      <c r="AJ58" s="106" t="s">
        <v>882</v>
      </c>
      <c r="AK58" s="106" t="s">
        <v>1445</v>
      </c>
      <c r="AL58" s="106" t="s">
        <v>884</v>
      </c>
      <c r="AM58" s="106" t="s">
        <v>885</v>
      </c>
      <c r="AN58" s="106" t="s">
        <v>1446</v>
      </c>
      <c r="AO58" s="106" t="s">
        <v>886</v>
      </c>
      <c r="AP58" s="106" t="s">
        <v>1447</v>
      </c>
      <c r="AQ58" s="106" t="s">
        <v>888</v>
      </c>
      <c r="AR58" s="106" t="s">
        <v>1447</v>
      </c>
      <c r="AS58" s="106" t="s">
        <v>1448</v>
      </c>
      <c r="AT58" s="106" t="s">
        <v>108</v>
      </c>
      <c r="AU58" s="106">
        <v>81</v>
      </c>
      <c r="AV58" s="178"/>
      <c r="AW58" s="106">
        <v>81</v>
      </c>
      <c r="AX58" s="178"/>
      <c r="AY58" s="184"/>
    </row>
    <row r="59" spans="1:51" ht="13.8" customHeight="1">
      <c r="A59" s="106" t="s">
        <v>1652</v>
      </c>
      <c r="B59" s="106" t="s">
        <v>1653</v>
      </c>
      <c r="C59" s="106" t="s">
        <v>1654</v>
      </c>
      <c r="D59" s="106" t="s">
        <v>855</v>
      </c>
      <c r="E59" s="106" t="s">
        <v>1655</v>
      </c>
      <c r="F59" s="106" t="s">
        <v>857</v>
      </c>
      <c r="G59" s="106" t="s">
        <v>1656</v>
      </c>
      <c r="H59" s="106" t="s">
        <v>859</v>
      </c>
      <c r="I59" s="106" t="s">
        <v>1657</v>
      </c>
      <c r="J59" s="106" t="s">
        <v>861</v>
      </c>
      <c r="K59" s="106" t="s">
        <v>1658</v>
      </c>
      <c r="L59" s="106" t="s">
        <v>863</v>
      </c>
      <c r="M59" s="106" t="s">
        <v>1659</v>
      </c>
      <c r="N59" s="106" t="s">
        <v>865</v>
      </c>
      <c r="O59" s="106" t="s">
        <v>866</v>
      </c>
      <c r="P59" s="106" t="s">
        <v>867</v>
      </c>
      <c r="Q59" s="106" t="s">
        <v>896</v>
      </c>
      <c r="R59" s="106" t="s">
        <v>868</v>
      </c>
      <c r="S59" s="106" t="s">
        <v>1660</v>
      </c>
      <c r="T59" s="106" t="s">
        <v>870</v>
      </c>
      <c r="U59" s="106" t="s">
        <v>1661</v>
      </c>
      <c r="V59" s="106" t="s">
        <v>872</v>
      </c>
      <c r="W59" s="106" t="s">
        <v>1662</v>
      </c>
      <c r="X59" s="106" t="s">
        <v>873</v>
      </c>
      <c r="Y59" s="106" t="s">
        <v>1663</v>
      </c>
      <c r="Z59" s="106" t="s">
        <v>875</v>
      </c>
      <c r="AA59" s="106" t="s">
        <v>1663</v>
      </c>
      <c r="AB59" s="106" t="s">
        <v>876</v>
      </c>
      <c r="AC59" s="106"/>
      <c r="AD59" s="106" t="s">
        <v>1664</v>
      </c>
      <c r="AE59" s="106"/>
      <c r="AF59" s="106" t="s">
        <v>878</v>
      </c>
      <c r="AG59" s="106" t="s">
        <v>1665</v>
      </c>
      <c r="AH59" s="106" t="s">
        <v>880</v>
      </c>
      <c r="AI59" s="106" t="s">
        <v>1666</v>
      </c>
      <c r="AJ59" s="106" t="s">
        <v>882</v>
      </c>
      <c r="AK59" s="106" t="s">
        <v>1667</v>
      </c>
      <c r="AL59" s="106" t="s">
        <v>884</v>
      </c>
      <c r="AM59" s="106" t="s">
        <v>885</v>
      </c>
      <c r="AN59" s="106" t="s">
        <v>1668</v>
      </c>
      <c r="AO59" s="106" t="s">
        <v>886</v>
      </c>
      <c r="AP59" s="106" t="s">
        <v>1669</v>
      </c>
      <c r="AQ59" s="106" t="s">
        <v>888</v>
      </c>
      <c r="AR59" s="106" t="s">
        <v>1669</v>
      </c>
      <c r="AS59" s="106" t="s">
        <v>1670</v>
      </c>
      <c r="AT59" s="106" t="s">
        <v>1471</v>
      </c>
      <c r="AU59" s="106">
        <v>52</v>
      </c>
      <c r="AV59" s="178"/>
      <c r="AW59" s="106">
        <v>52</v>
      </c>
      <c r="AX59" s="178"/>
      <c r="AY59" s="184"/>
    </row>
    <row r="60" spans="1:51" ht="13.8" customHeight="1">
      <c r="A60" s="106" t="s">
        <v>1701</v>
      </c>
      <c r="B60" s="106" t="s">
        <v>290</v>
      </c>
      <c r="C60" s="106" t="s">
        <v>669</v>
      </c>
      <c r="D60" s="106" t="s">
        <v>855</v>
      </c>
      <c r="E60" s="106" t="s">
        <v>1702</v>
      </c>
      <c r="F60" s="106" t="s">
        <v>857</v>
      </c>
      <c r="G60" s="106" t="s">
        <v>1703</v>
      </c>
      <c r="H60" s="106" t="s">
        <v>859</v>
      </c>
      <c r="I60" s="106" t="s">
        <v>1704</v>
      </c>
      <c r="J60" s="106" t="s">
        <v>861</v>
      </c>
      <c r="K60" s="106" t="s">
        <v>1705</v>
      </c>
      <c r="L60" s="106" t="s">
        <v>863</v>
      </c>
      <c r="M60" s="106" t="s">
        <v>1706</v>
      </c>
      <c r="N60" s="106" t="s">
        <v>865</v>
      </c>
      <c r="O60" s="106" t="s">
        <v>866</v>
      </c>
      <c r="P60" s="106" t="s">
        <v>867</v>
      </c>
      <c r="Q60" s="106" t="s">
        <v>896</v>
      </c>
      <c r="R60" s="106" t="s">
        <v>868</v>
      </c>
      <c r="S60" s="106" t="s">
        <v>1707</v>
      </c>
      <c r="T60" s="106" t="s">
        <v>870</v>
      </c>
      <c r="U60" s="106" t="s">
        <v>1708</v>
      </c>
      <c r="V60" s="106" t="s">
        <v>872</v>
      </c>
      <c r="W60" s="106" t="s">
        <v>1708</v>
      </c>
      <c r="X60" s="106" t="s">
        <v>873</v>
      </c>
      <c r="Y60" s="106" t="s">
        <v>1708</v>
      </c>
      <c r="Z60" s="106" t="s">
        <v>875</v>
      </c>
      <c r="AA60" s="106" t="s">
        <v>1708</v>
      </c>
      <c r="AB60" s="106" t="s">
        <v>876</v>
      </c>
      <c r="AC60" s="106"/>
      <c r="AD60" s="106" t="s">
        <v>1709</v>
      </c>
      <c r="AE60" s="106"/>
      <c r="AF60" s="106" t="s">
        <v>878</v>
      </c>
      <c r="AG60" s="106" t="s">
        <v>1710</v>
      </c>
      <c r="AH60" s="106" t="s">
        <v>880</v>
      </c>
      <c r="AI60" s="106" t="s">
        <v>1711</v>
      </c>
      <c r="AJ60" s="106" t="s">
        <v>882</v>
      </c>
      <c r="AK60" s="106" t="s">
        <v>1712</v>
      </c>
      <c r="AL60" s="106" t="s">
        <v>884</v>
      </c>
      <c r="AM60" s="106" t="s">
        <v>885</v>
      </c>
      <c r="AN60" s="106" t="s">
        <v>1713</v>
      </c>
      <c r="AO60" s="106" t="s">
        <v>886</v>
      </c>
      <c r="AP60" s="106" t="s">
        <v>670</v>
      </c>
      <c r="AQ60" s="106" t="s">
        <v>888</v>
      </c>
      <c r="AR60" s="106" t="s">
        <v>670</v>
      </c>
      <c r="AS60" s="106" t="s">
        <v>671</v>
      </c>
      <c r="AT60" s="106" t="s">
        <v>292</v>
      </c>
      <c r="AU60" s="106">
        <v>130</v>
      </c>
      <c r="AV60" s="178"/>
      <c r="AW60" s="106">
        <v>130</v>
      </c>
      <c r="AX60" s="178"/>
      <c r="AY60" s="184"/>
    </row>
    <row r="61" spans="1:51" ht="13.8" customHeight="1">
      <c r="A61" s="106" t="s">
        <v>1850</v>
      </c>
      <c r="B61" s="106" t="s">
        <v>276</v>
      </c>
      <c r="C61" s="106" t="s">
        <v>665</v>
      </c>
      <c r="D61" s="106" t="s">
        <v>855</v>
      </c>
      <c r="E61" s="106" t="s">
        <v>1851</v>
      </c>
      <c r="F61" s="106" t="s">
        <v>857</v>
      </c>
      <c r="G61" s="106" t="s">
        <v>1039</v>
      </c>
      <c r="H61" s="106" t="s">
        <v>859</v>
      </c>
      <c r="I61" s="106" t="s">
        <v>980</v>
      </c>
      <c r="J61" s="106" t="s">
        <v>861</v>
      </c>
      <c r="K61" s="106" t="s">
        <v>1852</v>
      </c>
      <c r="L61" s="106" t="s">
        <v>863</v>
      </c>
      <c r="M61" s="106" t="s">
        <v>1853</v>
      </c>
      <c r="N61" s="106" t="s">
        <v>865</v>
      </c>
      <c r="O61" s="106" t="s">
        <v>866</v>
      </c>
      <c r="P61" s="106" t="s">
        <v>867</v>
      </c>
      <c r="Q61" s="106" t="s">
        <v>896</v>
      </c>
      <c r="R61" s="106" t="s">
        <v>868</v>
      </c>
      <c r="S61" s="106" t="s">
        <v>1854</v>
      </c>
      <c r="T61" s="106" t="s">
        <v>870</v>
      </c>
      <c r="U61" s="106" t="s">
        <v>1855</v>
      </c>
      <c r="V61" s="106" t="s">
        <v>872</v>
      </c>
      <c r="W61" s="106" t="s">
        <v>1855</v>
      </c>
      <c r="X61" s="106" t="s">
        <v>873</v>
      </c>
      <c r="Y61" s="106" t="s">
        <v>1856</v>
      </c>
      <c r="Z61" s="106" t="s">
        <v>875</v>
      </c>
      <c r="AA61" s="106" t="s">
        <v>1856</v>
      </c>
      <c r="AB61" s="106" t="s">
        <v>876</v>
      </c>
      <c r="AC61" s="106"/>
      <c r="AD61" s="106" t="s">
        <v>1857</v>
      </c>
      <c r="AE61" s="106"/>
      <c r="AF61" s="106" t="s">
        <v>878</v>
      </c>
      <c r="AG61" s="106" t="s">
        <v>1857</v>
      </c>
      <c r="AH61" s="106" t="s">
        <v>880</v>
      </c>
      <c r="AI61" s="106" t="s">
        <v>1858</v>
      </c>
      <c r="AJ61" s="106" t="s">
        <v>882</v>
      </c>
      <c r="AK61" s="106" t="s">
        <v>1859</v>
      </c>
      <c r="AL61" s="106" t="s">
        <v>884</v>
      </c>
      <c r="AM61" s="106" t="s">
        <v>885</v>
      </c>
      <c r="AN61" s="106" t="s">
        <v>1860</v>
      </c>
      <c r="AO61" s="106" t="s">
        <v>886</v>
      </c>
      <c r="AP61" s="106" t="s">
        <v>1861</v>
      </c>
      <c r="AQ61" s="106" t="s">
        <v>888</v>
      </c>
      <c r="AR61" s="106" t="s">
        <v>666</v>
      </c>
      <c r="AS61" s="106" t="s">
        <v>667</v>
      </c>
      <c r="AT61" s="106" t="s">
        <v>108</v>
      </c>
      <c r="AU61" s="106">
        <v>108</v>
      </c>
      <c r="AV61" s="178"/>
      <c r="AW61" s="106">
        <v>108</v>
      </c>
      <c r="AX61" s="178"/>
      <c r="AY61" s="184"/>
    </row>
    <row r="62" spans="1:51" ht="13.8" customHeight="1">
      <c r="A62" s="106" t="s">
        <v>1466</v>
      </c>
      <c r="B62" s="106" t="s">
        <v>1467</v>
      </c>
      <c r="C62" s="106" t="s">
        <v>1468</v>
      </c>
      <c r="D62" s="106"/>
      <c r="E62" s="106"/>
      <c r="F62" s="106"/>
      <c r="G62" s="106"/>
      <c r="H62" s="106"/>
      <c r="I62" s="106"/>
      <c r="J62" s="106"/>
      <c r="K62" s="106"/>
      <c r="L62" s="106"/>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t="s">
        <v>1469</v>
      </c>
      <c r="AS62" s="106" t="s">
        <v>1470</v>
      </c>
      <c r="AT62" s="106" t="s">
        <v>1471</v>
      </c>
      <c r="AU62" s="106">
        <v>50</v>
      </c>
      <c r="AV62" s="179"/>
      <c r="AW62" s="106">
        <v>50</v>
      </c>
      <c r="AX62" s="179"/>
      <c r="AY62" s="185"/>
    </row>
    <row r="63" spans="1:51" ht="13.8" customHeight="1">
      <c r="A63" s="106" t="s">
        <v>678</v>
      </c>
      <c r="B63" s="106" t="s">
        <v>302</v>
      </c>
      <c r="C63" s="106" t="s">
        <v>679</v>
      </c>
      <c r="D63" s="106" t="s">
        <v>855</v>
      </c>
      <c r="E63" s="106" t="s">
        <v>1671</v>
      </c>
      <c r="F63" s="106" t="s">
        <v>857</v>
      </c>
      <c r="G63" s="106" t="s">
        <v>1672</v>
      </c>
      <c r="H63" s="106" t="s">
        <v>859</v>
      </c>
      <c r="I63" s="106" t="s">
        <v>1012</v>
      </c>
      <c r="J63" s="106" t="s">
        <v>861</v>
      </c>
      <c r="K63" s="106" t="s">
        <v>1673</v>
      </c>
      <c r="L63" s="106" t="s">
        <v>863</v>
      </c>
      <c r="M63" s="106" t="s">
        <v>1674</v>
      </c>
      <c r="N63" s="106" t="s">
        <v>865</v>
      </c>
      <c r="O63" s="106" t="s">
        <v>866</v>
      </c>
      <c r="P63" s="106" t="s">
        <v>867</v>
      </c>
      <c r="Q63" s="106" t="s">
        <v>868</v>
      </c>
      <c r="R63" s="106" t="s">
        <v>1675</v>
      </c>
      <c r="S63" s="106"/>
      <c r="T63" s="106" t="s">
        <v>870</v>
      </c>
      <c r="U63" s="106" t="s">
        <v>1676</v>
      </c>
      <c r="V63" s="106" t="s">
        <v>872</v>
      </c>
      <c r="W63" s="106" t="s">
        <v>1677</v>
      </c>
      <c r="X63" s="106" t="s">
        <v>873</v>
      </c>
      <c r="Y63" s="106" t="s">
        <v>1678</v>
      </c>
      <c r="Z63" s="106" t="s">
        <v>875</v>
      </c>
      <c r="AA63" s="106" t="s">
        <v>1678</v>
      </c>
      <c r="AB63" s="106" t="s">
        <v>876</v>
      </c>
      <c r="AC63" s="106"/>
      <c r="AD63" s="106" t="s">
        <v>1679</v>
      </c>
      <c r="AE63" s="106"/>
      <c r="AF63" s="106" t="s">
        <v>878</v>
      </c>
      <c r="AG63" s="106" t="s">
        <v>1680</v>
      </c>
      <c r="AH63" s="106" t="s">
        <v>880</v>
      </c>
      <c r="AI63" s="106" t="s">
        <v>1681</v>
      </c>
      <c r="AJ63" s="106" t="s">
        <v>882</v>
      </c>
      <c r="AK63" s="106" t="s">
        <v>1682</v>
      </c>
      <c r="AL63" s="106" t="s">
        <v>884</v>
      </c>
      <c r="AM63" s="106" t="s">
        <v>885</v>
      </c>
      <c r="AN63" s="106" t="s">
        <v>1683</v>
      </c>
      <c r="AO63" s="106" t="s">
        <v>886</v>
      </c>
      <c r="AP63" s="106" t="s">
        <v>680</v>
      </c>
      <c r="AQ63" s="106" t="s">
        <v>888</v>
      </c>
      <c r="AR63" s="106" t="s">
        <v>680</v>
      </c>
      <c r="AS63" s="106" t="s">
        <v>681</v>
      </c>
      <c r="AT63" s="106" t="s">
        <v>117</v>
      </c>
      <c r="AU63" s="106">
        <v>126</v>
      </c>
      <c r="AV63" s="177" t="s">
        <v>117</v>
      </c>
      <c r="AW63" s="106">
        <v>126</v>
      </c>
      <c r="AX63" s="177">
        <f>SUM(AW63:AW64)</f>
        <v>181</v>
      </c>
      <c r="AY63" s="183">
        <f>(SUM(AX63:AX64))/10915.48</f>
        <v>1.658195516825646E-2</v>
      </c>
    </row>
    <row r="64" spans="1:51" ht="13.8" customHeight="1">
      <c r="A64" s="106" t="s">
        <v>1959</v>
      </c>
      <c r="B64" s="106" t="s">
        <v>1960</v>
      </c>
      <c r="C64" s="106" t="s">
        <v>1961</v>
      </c>
      <c r="D64" s="106" t="s">
        <v>855</v>
      </c>
      <c r="E64" s="106" t="s">
        <v>1962</v>
      </c>
      <c r="F64" s="106" t="s">
        <v>857</v>
      </c>
      <c r="G64" s="106" t="s">
        <v>1963</v>
      </c>
      <c r="H64" s="106" t="s">
        <v>859</v>
      </c>
      <c r="I64" s="106" t="s">
        <v>1964</v>
      </c>
      <c r="J64" s="106" t="s">
        <v>861</v>
      </c>
      <c r="K64" s="106" t="s">
        <v>1965</v>
      </c>
      <c r="L64" s="106" t="s">
        <v>863</v>
      </c>
      <c r="M64" s="106" t="s">
        <v>1966</v>
      </c>
      <c r="N64" s="106" t="s">
        <v>865</v>
      </c>
      <c r="O64" s="106" t="s">
        <v>866</v>
      </c>
      <c r="P64" s="106" t="s">
        <v>867</v>
      </c>
      <c r="Q64" s="106" t="s">
        <v>911</v>
      </c>
      <c r="R64" s="106" t="s">
        <v>868</v>
      </c>
      <c r="S64" s="106" t="s">
        <v>1967</v>
      </c>
      <c r="T64" s="106" t="s">
        <v>870</v>
      </c>
      <c r="U64" s="106" t="s">
        <v>1968</v>
      </c>
      <c r="V64" s="106" t="s">
        <v>872</v>
      </c>
      <c r="W64" s="106" t="s">
        <v>1969</v>
      </c>
      <c r="X64" s="106" t="s">
        <v>873</v>
      </c>
      <c r="Y64" s="106" t="s">
        <v>1969</v>
      </c>
      <c r="Z64" s="106" t="s">
        <v>875</v>
      </c>
      <c r="AA64" s="106" t="s">
        <v>1969</v>
      </c>
      <c r="AB64" s="106" t="s">
        <v>876</v>
      </c>
      <c r="AC64" s="106"/>
      <c r="AD64" s="106" t="s">
        <v>1970</v>
      </c>
      <c r="AE64" s="106"/>
      <c r="AF64" s="106" t="s">
        <v>878</v>
      </c>
      <c r="AG64" s="106" t="s">
        <v>1971</v>
      </c>
      <c r="AH64" s="106" t="s">
        <v>880</v>
      </c>
      <c r="AI64" s="106" t="s">
        <v>1972</v>
      </c>
      <c r="AJ64" s="106" t="s">
        <v>882</v>
      </c>
      <c r="AK64" s="106" t="s">
        <v>1973</v>
      </c>
      <c r="AL64" s="106" t="s">
        <v>884</v>
      </c>
      <c r="AM64" s="106" t="s">
        <v>885</v>
      </c>
      <c r="AN64" s="106"/>
      <c r="AO64" s="106" t="s">
        <v>886</v>
      </c>
      <c r="AP64" s="106" t="s">
        <v>1974</v>
      </c>
      <c r="AQ64" s="106" t="s">
        <v>491</v>
      </c>
      <c r="AR64" s="106" t="s">
        <v>1975</v>
      </c>
      <c r="AS64" s="106" t="s">
        <v>1976</v>
      </c>
      <c r="AT64" s="106" t="s">
        <v>1977</v>
      </c>
      <c r="AU64" s="106">
        <v>55</v>
      </c>
      <c r="AV64" s="179"/>
      <c r="AW64" s="106">
        <v>55</v>
      </c>
      <c r="AX64" s="179"/>
      <c r="AY64" s="185"/>
    </row>
    <row r="65" spans="1:51" ht="13.8" customHeight="1">
      <c r="A65" s="106" t="s">
        <v>692</v>
      </c>
      <c r="B65" s="106" t="s">
        <v>1981</v>
      </c>
      <c r="C65" s="106" t="s">
        <v>693</v>
      </c>
      <c r="D65" s="106" t="s">
        <v>855</v>
      </c>
      <c r="E65" s="106" t="s">
        <v>891</v>
      </c>
      <c r="F65" s="106" t="s">
        <v>857</v>
      </c>
      <c r="G65" s="106" t="s">
        <v>892</v>
      </c>
      <c r="H65" s="106" t="s">
        <v>859</v>
      </c>
      <c r="I65" s="106" t="s">
        <v>893</v>
      </c>
      <c r="J65" s="106" t="s">
        <v>861</v>
      </c>
      <c r="K65" s="106" t="s">
        <v>894</v>
      </c>
      <c r="L65" s="106" t="s">
        <v>863</v>
      </c>
      <c r="M65" s="106" t="s">
        <v>895</v>
      </c>
      <c r="N65" s="106" t="s">
        <v>865</v>
      </c>
      <c r="O65" s="106" t="s">
        <v>866</v>
      </c>
      <c r="P65" s="106" t="s">
        <v>867</v>
      </c>
      <c r="Q65" s="106" t="s">
        <v>896</v>
      </c>
      <c r="R65" s="106" t="s">
        <v>868</v>
      </c>
      <c r="S65" s="106" t="s">
        <v>897</v>
      </c>
      <c r="T65" s="106" t="s">
        <v>870</v>
      </c>
      <c r="U65" s="106" t="s">
        <v>898</v>
      </c>
      <c r="V65" s="106" t="s">
        <v>872</v>
      </c>
      <c r="W65" s="106" t="s">
        <v>898</v>
      </c>
      <c r="X65" s="106" t="s">
        <v>873</v>
      </c>
      <c r="Y65" s="106" t="s">
        <v>899</v>
      </c>
      <c r="Z65" s="106" t="s">
        <v>875</v>
      </c>
      <c r="AA65" s="106" t="s">
        <v>899</v>
      </c>
      <c r="AB65" s="106" t="s">
        <v>876</v>
      </c>
      <c r="AC65" s="106"/>
      <c r="AD65" s="106" t="s">
        <v>900</v>
      </c>
      <c r="AE65" s="106"/>
      <c r="AF65" s="106" t="s">
        <v>878</v>
      </c>
      <c r="AG65" s="106" t="s">
        <v>900</v>
      </c>
      <c r="AH65" s="106" t="s">
        <v>880</v>
      </c>
      <c r="AI65" s="106" t="s">
        <v>901</v>
      </c>
      <c r="AJ65" s="106" t="s">
        <v>882</v>
      </c>
      <c r="AK65" s="106" t="s">
        <v>902</v>
      </c>
      <c r="AL65" s="106" t="s">
        <v>884</v>
      </c>
      <c r="AM65" s="106" t="s">
        <v>885</v>
      </c>
      <c r="AN65" s="106"/>
      <c r="AO65" s="106" t="s">
        <v>886</v>
      </c>
      <c r="AP65" s="106" t="s">
        <v>903</v>
      </c>
      <c r="AQ65" s="106" t="s">
        <v>888</v>
      </c>
      <c r="AR65" s="106" t="s">
        <v>694</v>
      </c>
      <c r="AS65" s="106" t="s">
        <v>695</v>
      </c>
      <c r="AT65" s="106" t="s">
        <v>307</v>
      </c>
      <c r="AU65" s="106">
        <v>200</v>
      </c>
      <c r="AV65" s="177" t="s">
        <v>307</v>
      </c>
      <c r="AW65" s="106">
        <v>200</v>
      </c>
      <c r="AX65" s="177">
        <f>SUM(AW65:AW66)</f>
        <v>260</v>
      </c>
      <c r="AY65" s="183">
        <f>(SUM(AX65:AX66))/10915.48</f>
        <v>2.3819383114622537E-2</v>
      </c>
    </row>
    <row r="66" spans="1:51" ht="13.8" customHeight="1">
      <c r="A66" s="106" t="s">
        <v>1498</v>
      </c>
      <c r="B66" s="106" t="s">
        <v>1499</v>
      </c>
      <c r="C66" s="106" t="s">
        <v>1500</v>
      </c>
      <c r="D66" s="106" t="s">
        <v>855</v>
      </c>
      <c r="E66" s="106" t="s">
        <v>1501</v>
      </c>
      <c r="F66" s="106" t="s">
        <v>857</v>
      </c>
      <c r="G66" s="106" t="s">
        <v>1502</v>
      </c>
      <c r="H66" s="106" t="s">
        <v>859</v>
      </c>
      <c r="I66" s="106" t="s">
        <v>1503</v>
      </c>
      <c r="J66" s="106" t="s">
        <v>861</v>
      </c>
      <c r="K66" s="106" t="s">
        <v>1504</v>
      </c>
      <c r="L66" s="106" t="s">
        <v>863</v>
      </c>
      <c r="M66" s="106" t="s">
        <v>1505</v>
      </c>
      <c r="N66" s="106" t="s">
        <v>865</v>
      </c>
      <c r="O66" s="106" t="s">
        <v>866</v>
      </c>
      <c r="P66" s="106" t="s">
        <v>867</v>
      </c>
      <c r="Q66" s="106" t="s">
        <v>911</v>
      </c>
      <c r="R66" s="106" t="s">
        <v>868</v>
      </c>
      <c r="S66" s="106" t="s">
        <v>1506</v>
      </c>
      <c r="T66" s="106" t="s">
        <v>870</v>
      </c>
      <c r="U66" s="106" t="s">
        <v>1507</v>
      </c>
      <c r="V66" s="106" t="s">
        <v>872</v>
      </c>
      <c r="W66" s="106" t="s">
        <v>1508</v>
      </c>
      <c r="X66" s="106" t="s">
        <v>873</v>
      </c>
      <c r="Y66" s="106" t="s">
        <v>1509</v>
      </c>
      <c r="Z66" s="106" t="s">
        <v>875</v>
      </c>
      <c r="AA66" s="106" t="s">
        <v>1509</v>
      </c>
      <c r="AB66" s="106" t="s">
        <v>876</v>
      </c>
      <c r="AC66" s="106"/>
      <c r="AD66" s="106" t="s">
        <v>1510</v>
      </c>
      <c r="AE66" s="106"/>
      <c r="AF66" s="106" t="s">
        <v>878</v>
      </c>
      <c r="AG66" s="106" t="s">
        <v>1510</v>
      </c>
      <c r="AH66" s="106" t="s">
        <v>880</v>
      </c>
      <c r="AI66" s="106" t="s">
        <v>1511</v>
      </c>
      <c r="AJ66" s="106" t="s">
        <v>882</v>
      </c>
      <c r="AK66" s="106" t="s">
        <v>1512</v>
      </c>
      <c r="AL66" s="106" t="s">
        <v>884</v>
      </c>
      <c r="AM66" s="106" t="s">
        <v>885</v>
      </c>
      <c r="AN66" s="106" t="s">
        <v>1513</v>
      </c>
      <c r="AO66" s="106" t="s">
        <v>886</v>
      </c>
      <c r="AP66" s="106" t="s">
        <v>1514</v>
      </c>
      <c r="AQ66" s="106" t="s">
        <v>888</v>
      </c>
      <c r="AR66" s="106" t="s">
        <v>1515</v>
      </c>
      <c r="AS66" s="106" t="s">
        <v>1516</v>
      </c>
      <c r="AT66" s="106" t="s">
        <v>1517</v>
      </c>
      <c r="AU66" s="106">
        <v>60</v>
      </c>
      <c r="AV66" s="178"/>
      <c r="AW66" s="106">
        <v>60</v>
      </c>
      <c r="AX66" s="178"/>
      <c r="AY66" s="184"/>
    </row>
    <row r="67" spans="1:51" ht="13.8" customHeight="1">
      <c r="A67" s="106" t="s">
        <v>1198</v>
      </c>
      <c r="B67" s="106" t="s">
        <v>309</v>
      </c>
      <c r="C67" s="106" t="s">
        <v>701</v>
      </c>
      <c r="D67" s="106" t="s">
        <v>855</v>
      </c>
      <c r="E67" s="106" t="s">
        <v>1199</v>
      </c>
      <c r="F67" s="106" t="s">
        <v>857</v>
      </c>
      <c r="G67" s="106" t="s">
        <v>1200</v>
      </c>
      <c r="H67" s="106" t="s">
        <v>859</v>
      </c>
      <c r="I67" s="106"/>
      <c r="J67" s="106" t="s">
        <v>861</v>
      </c>
      <c r="K67" s="106" t="s">
        <v>1201</v>
      </c>
      <c r="L67" s="106" t="s">
        <v>863</v>
      </c>
      <c r="M67" s="106" t="s">
        <v>1202</v>
      </c>
      <c r="N67" s="106" t="s">
        <v>865</v>
      </c>
      <c r="O67" s="106" t="s">
        <v>866</v>
      </c>
      <c r="P67" s="106" t="s">
        <v>867</v>
      </c>
      <c r="Q67" s="106" t="s">
        <v>896</v>
      </c>
      <c r="R67" s="106" t="s">
        <v>868</v>
      </c>
      <c r="S67" s="106" t="s">
        <v>1203</v>
      </c>
      <c r="T67" s="106" t="s">
        <v>870</v>
      </c>
      <c r="U67" s="106" t="s">
        <v>1204</v>
      </c>
      <c r="V67" s="106" t="s">
        <v>872</v>
      </c>
      <c r="W67" s="106" t="s">
        <v>1204</v>
      </c>
      <c r="X67" s="106" t="s">
        <v>873</v>
      </c>
      <c r="Y67" s="106" t="s">
        <v>1205</v>
      </c>
      <c r="Z67" s="106" t="s">
        <v>875</v>
      </c>
      <c r="AA67" s="106" t="s">
        <v>1205</v>
      </c>
      <c r="AB67" s="106" t="s">
        <v>876</v>
      </c>
      <c r="AC67" s="106"/>
      <c r="AD67" s="106" t="s">
        <v>1206</v>
      </c>
      <c r="AE67" s="106"/>
      <c r="AF67" s="106" t="s">
        <v>878</v>
      </c>
      <c r="AG67" s="106" t="s">
        <v>1207</v>
      </c>
      <c r="AH67" s="106" t="s">
        <v>880</v>
      </c>
      <c r="AI67" s="106" t="s">
        <v>1208</v>
      </c>
      <c r="AJ67" s="106" t="s">
        <v>882</v>
      </c>
      <c r="AK67" s="106" t="s">
        <v>1209</v>
      </c>
      <c r="AL67" s="106" t="s">
        <v>884</v>
      </c>
      <c r="AM67" s="106" t="s">
        <v>885</v>
      </c>
      <c r="AN67" s="106" t="s">
        <v>1210</v>
      </c>
      <c r="AO67" s="106" t="s">
        <v>886</v>
      </c>
      <c r="AP67" s="106" t="s">
        <v>1211</v>
      </c>
      <c r="AQ67" s="106" t="s">
        <v>888</v>
      </c>
      <c r="AR67" s="106" t="s">
        <v>702</v>
      </c>
      <c r="AS67" s="106" t="s">
        <v>703</v>
      </c>
      <c r="AT67" s="106" t="s">
        <v>1212</v>
      </c>
      <c r="AU67" s="106">
        <v>724</v>
      </c>
      <c r="AV67" s="119" t="s">
        <v>1212</v>
      </c>
      <c r="AW67" s="106">
        <v>724</v>
      </c>
      <c r="AX67" s="119">
        <f>SUM(AW67)</f>
        <v>724</v>
      </c>
      <c r="AY67" s="125">
        <f>(SUM(AX67))/10915.48</f>
        <v>6.6327820673025839E-2</v>
      </c>
    </row>
    <row r="68" spans="1:51" ht="13.8" customHeight="1">
      <c r="A68" s="106" t="s">
        <v>1258</v>
      </c>
      <c r="B68" s="106" t="s">
        <v>312</v>
      </c>
      <c r="C68" s="106" t="s">
        <v>1259</v>
      </c>
      <c r="D68" s="106" t="s">
        <v>855</v>
      </c>
      <c r="E68" s="106" t="s">
        <v>1260</v>
      </c>
      <c r="F68" s="106" t="s">
        <v>857</v>
      </c>
      <c r="G68" s="106" t="s">
        <v>1131</v>
      </c>
      <c r="H68" s="106" t="s">
        <v>859</v>
      </c>
      <c r="I68" s="106"/>
      <c r="J68" s="106" t="s">
        <v>861</v>
      </c>
      <c r="K68" s="106" t="s">
        <v>1261</v>
      </c>
      <c r="L68" s="106" t="s">
        <v>863</v>
      </c>
      <c r="M68" s="106" t="s">
        <v>1262</v>
      </c>
      <c r="N68" s="106"/>
      <c r="O68" s="106"/>
      <c r="P68" s="106" t="s">
        <v>865</v>
      </c>
      <c r="Q68" s="106" t="s">
        <v>866</v>
      </c>
      <c r="R68" s="106" t="s">
        <v>868</v>
      </c>
      <c r="S68" s="106" t="s">
        <v>1263</v>
      </c>
      <c r="T68" s="106" t="s">
        <v>870</v>
      </c>
      <c r="U68" s="106" t="s">
        <v>1264</v>
      </c>
      <c r="V68" s="106" t="s">
        <v>872</v>
      </c>
      <c r="W68" s="106" t="s">
        <v>1264</v>
      </c>
      <c r="X68" s="106" t="s">
        <v>873</v>
      </c>
      <c r="Y68" s="106" t="s">
        <v>1264</v>
      </c>
      <c r="Z68" s="106" t="s">
        <v>875</v>
      </c>
      <c r="AA68" s="106" t="s">
        <v>1264</v>
      </c>
      <c r="AB68" s="106" t="s">
        <v>876</v>
      </c>
      <c r="AC68" s="106"/>
      <c r="AD68" s="106" t="s">
        <v>1265</v>
      </c>
      <c r="AE68" s="106"/>
      <c r="AF68" s="106" t="s">
        <v>878</v>
      </c>
      <c r="AG68" s="106" t="s">
        <v>1265</v>
      </c>
      <c r="AH68" s="106" t="s">
        <v>880</v>
      </c>
      <c r="AI68" s="106" t="s">
        <v>1266</v>
      </c>
      <c r="AJ68" s="106" t="s">
        <v>882</v>
      </c>
      <c r="AK68" s="106" t="s">
        <v>1267</v>
      </c>
      <c r="AL68" s="106" t="s">
        <v>884</v>
      </c>
      <c r="AM68" s="106" t="s">
        <v>885</v>
      </c>
      <c r="AN68" s="106" t="s">
        <v>1268</v>
      </c>
      <c r="AO68" s="106" t="s">
        <v>886</v>
      </c>
      <c r="AP68" s="106" t="s">
        <v>1269</v>
      </c>
      <c r="AQ68" s="106" t="s">
        <v>888</v>
      </c>
      <c r="AR68" s="106" t="s">
        <v>1269</v>
      </c>
      <c r="AS68" s="106" t="s">
        <v>1270</v>
      </c>
      <c r="AT68" s="106" t="s">
        <v>132</v>
      </c>
      <c r="AU68" s="106">
        <v>86</v>
      </c>
      <c r="AV68" s="119" t="s">
        <v>132</v>
      </c>
      <c r="AW68" s="106">
        <v>86</v>
      </c>
      <c r="AX68" s="119">
        <f>SUM(AW68)</f>
        <v>86</v>
      </c>
      <c r="AY68" s="125">
        <f>(SUM(AX68))/10915.48</f>
        <v>7.8787190302213005E-3</v>
      </c>
    </row>
    <row r="69" spans="1:51" ht="13.8" customHeight="1">
      <c r="A69" s="106" t="s">
        <v>709</v>
      </c>
      <c r="B69" s="106" t="s">
        <v>315</v>
      </c>
      <c r="C69" s="106" t="s">
        <v>710</v>
      </c>
      <c r="D69" s="106" t="s">
        <v>855</v>
      </c>
      <c r="E69" s="106" t="s">
        <v>1714</v>
      </c>
      <c r="F69" s="106" t="s">
        <v>857</v>
      </c>
      <c r="G69" s="106" t="s">
        <v>1023</v>
      </c>
      <c r="H69" s="106" t="s">
        <v>859</v>
      </c>
      <c r="I69" s="106" t="s">
        <v>1715</v>
      </c>
      <c r="J69" s="106" t="s">
        <v>861</v>
      </c>
      <c r="K69" s="106" t="s">
        <v>1716</v>
      </c>
      <c r="L69" s="106" t="s">
        <v>863</v>
      </c>
      <c r="M69" s="106" t="s">
        <v>1717</v>
      </c>
      <c r="N69" s="106" t="s">
        <v>865</v>
      </c>
      <c r="O69" s="106" t="s">
        <v>866</v>
      </c>
      <c r="P69" s="106" t="s">
        <v>867</v>
      </c>
      <c r="Q69" s="106" t="s">
        <v>868</v>
      </c>
      <c r="R69" s="106" t="s">
        <v>1718</v>
      </c>
      <c r="S69" s="106"/>
      <c r="T69" s="106" t="s">
        <v>870</v>
      </c>
      <c r="U69" s="106" t="s">
        <v>1719</v>
      </c>
      <c r="V69" s="106" t="s">
        <v>872</v>
      </c>
      <c r="W69" s="106" t="s">
        <v>1719</v>
      </c>
      <c r="X69" s="106" t="s">
        <v>873</v>
      </c>
      <c r="Y69" s="106" t="s">
        <v>1720</v>
      </c>
      <c r="Z69" s="106" t="s">
        <v>875</v>
      </c>
      <c r="AA69" s="106" t="s">
        <v>1720</v>
      </c>
      <c r="AB69" s="106" t="s">
        <v>876</v>
      </c>
      <c r="AC69" s="106"/>
      <c r="AD69" s="106" t="s">
        <v>1721</v>
      </c>
      <c r="AE69" s="106"/>
      <c r="AF69" s="106" t="s">
        <v>878</v>
      </c>
      <c r="AG69" s="106" t="s">
        <v>1721</v>
      </c>
      <c r="AH69" s="106" t="s">
        <v>880</v>
      </c>
      <c r="AI69" s="106" t="s">
        <v>1722</v>
      </c>
      <c r="AJ69" s="106" t="s">
        <v>882</v>
      </c>
      <c r="AK69" s="106" t="s">
        <v>1254</v>
      </c>
      <c r="AL69" s="106" t="s">
        <v>884</v>
      </c>
      <c r="AM69" s="106" t="s">
        <v>885</v>
      </c>
      <c r="AN69" s="106" t="s">
        <v>1723</v>
      </c>
      <c r="AO69" s="106" t="s">
        <v>886</v>
      </c>
      <c r="AP69" s="106" t="s">
        <v>711</v>
      </c>
      <c r="AQ69" s="106" t="s">
        <v>888</v>
      </c>
      <c r="AR69" s="106" t="s">
        <v>711</v>
      </c>
      <c r="AS69" s="106" t="s">
        <v>712</v>
      </c>
      <c r="AT69" s="106" t="s">
        <v>317</v>
      </c>
      <c r="AU69" s="106">
        <v>110</v>
      </c>
      <c r="AV69" s="177" t="s">
        <v>317</v>
      </c>
      <c r="AW69" s="106">
        <v>110</v>
      </c>
      <c r="AX69" s="177">
        <f>SUM(AW69:AW70)</f>
        <v>260</v>
      </c>
      <c r="AY69" s="183">
        <f>(SUM(AX69:AX70))/10915.48</f>
        <v>2.3819383114622537E-2</v>
      </c>
    </row>
    <row r="70" spans="1:51" ht="13.8" customHeight="1">
      <c r="A70" s="106" t="s">
        <v>1761</v>
      </c>
      <c r="B70" s="106" t="s">
        <v>1762</v>
      </c>
      <c r="C70" s="106" t="s">
        <v>1763</v>
      </c>
      <c r="D70" s="106" t="s">
        <v>855</v>
      </c>
      <c r="E70" s="106" t="s">
        <v>1764</v>
      </c>
      <c r="F70" s="106" t="s">
        <v>857</v>
      </c>
      <c r="G70" s="106" t="s">
        <v>1023</v>
      </c>
      <c r="H70" s="106" t="s">
        <v>859</v>
      </c>
      <c r="I70" s="106" t="s">
        <v>1765</v>
      </c>
      <c r="J70" s="106" t="s">
        <v>861</v>
      </c>
      <c r="K70" s="106" t="s">
        <v>1766</v>
      </c>
      <c r="L70" s="106" t="s">
        <v>863</v>
      </c>
      <c r="M70" s="106" t="s">
        <v>1767</v>
      </c>
      <c r="N70" s="106" t="s">
        <v>865</v>
      </c>
      <c r="O70" s="106" t="s">
        <v>866</v>
      </c>
      <c r="P70" s="106" t="s">
        <v>867</v>
      </c>
      <c r="Q70" s="106" t="s">
        <v>911</v>
      </c>
      <c r="R70" s="106" t="s">
        <v>868</v>
      </c>
      <c r="S70" s="106" t="s">
        <v>1768</v>
      </c>
      <c r="T70" s="106" t="s">
        <v>870</v>
      </c>
      <c r="U70" s="106" t="s">
        <v>1769</v>
      </c>
      <c r="V70" s="106" t="s">
        <v>872</v>
      </c>
      <c r="W70" s="106" t="s">
        <v>1769</v>
      </c>
      <c r="X70" s="106" t="s">
        <v>873</v>
      </c>
      <c r="Y70" s="106" t="s">
        <v>1770</v>
      </c>
      <c r="Z70" s="106" t="s">
        <v>875</v>
      </c>
      <c r="AA70" s="106" t="s">
        <v>1771</v>
      </c>
      <c r="AB70" s="106" t="s">
        <v>876</v>
      </c>
      <c r="AC70" s="106"/>
      <c r="AD70" s="106" t="s">
        <v>1772</v>
      </c>
      <c r="AE70" s="106"/>
      <c r="AF70" s="106" t="s">
        <v>878</v>
      </c>
      <c r="AG70" s="106" t="s">
        <v>1772</v>
      </c>
      <c r="AH70" s="106" t="s">
        <v>880</v>
      </c>
      <c r="AI70" s="106" t="s">
        <v>1773</v>
      </c>
      <c r="AJ70" s="106" t="s">
        <v>882</v>
      </c>
      <c r="AK70" s="106" t="s">
        <v>1774</v>
      </c>
      <c r="AL70" s="106" t="s">
        <v>884</v>
      </c>
      <c r="AM70" s="106" t="s">
        <v>885</v>
      </c>
      <c r="AN70" s="106" t="s">
        <v>1775</v>
      </c>
      <c r="AO70" s="106" t="s">
        <v>886</v>
      </c>
      <c r="AP70" s="106" t="s">
        <v>1776</v>
      </c>
      <c r="AQ70" s="106" t="s">
        <v>888</v>
      </c>
      <c r="AR70" s="106" t="s">
        <v>1776</v>
      </c>
      <c r="AS70" s="106" t="s">
        <v>1777</v>
      </c>
      <c r="AT70" s="106" t="s">
        <v>1778</v>
      </c>
      <c r="AU70" s="106">
        <v>150</v>
      </c>
      <c r="AV70" s="179"/>
      <c r="AW70" s="106">
        <v>150</v>
      </c>
      <c r="AX70" s="179"/>
      <c r="AY70" s="185"/>
    </row>
    <row r="71" spans="1:51" ht="13.8" customHeight="1">
      <c r="A71" s="106" t="s">
        <v>1482</v>
      </c>
      <c r="B71" s="106" t="s">
        <v>319</v>
      </c>
      <c r="C71" s="106" t="s">
        <v>1483</v>
      </c>
      <c r="D71" s="106" t="s">
        <v>855</v>
      </c>
      <c r="E71" s="106" t="s">
        <v>1484</v>
      </c>
      <c r="F71" s="106" t="s">
        <v>857</v>
      </c>
      <c r="G71" s="106" t="s">
        <v>1485</v>
      </c>
      <c r="H71" s="106" t="s">
        <v>859</v>
      </c>
      <c r="I71" s="106" t="s">
        <v>1486</v>
      </c>
      <c r="J71" s="106" t="s">
        <v>861</v>
      </c>
      <c r="K71" s="106" t="s">
        <v>1487</v>
      </c>
      <c r="L71" s="106" t="s">
        <v>863</v>
      </c>
      <c r="M71" s="106" t="s">
        <v>1488</v>
      </c>
      <c r="N71" s="106" t="s">
        <v>865</v>
      </c>
      <c r="O71" s="106" t="s">
        <v>866</v>
      </c>
      <c r="P71" s="106" t="s">
        <v>867</v>
      </c>
      <c r="Q71" s="106" t="s">
        <v>911</v>
      </c>
      <c r="R71" s="106" t="s">
        <v>868</v>
      </c>
      <c r="S71" s="106" t="s">
        <v>1489</v>
      </c>
      <c r="T71" s="106" t="s">
        <v>870</v>
      </c>
      <c r="U71" s="106" t="s">
        <v>1490</v>
      </c>
      <c r="V71" s="106" t="s">
        <v>872</v>
      </c>
      <c r="W71" s="106" t="s">
        <v>1490</v>
      </c>
      <c r="X71" s="106" t="s">
        <v>873</v>
      </c>
      <c r="Y71" s="106" t="s">
        <v>1491</v>
      </c>
      <c r="Z71" s="106" t="s">
        <v>875</v>
      </c>
      <c r="AA71" s="106" t="s">
        <v>1491</v>
      </c>
      <c r="AB71" s="106" t="s">
        <v>876</v>
      </c>
      <c r="AC71" s="106"/>
      <c r="AD71" s="106" t="s">
        <v>1492</v>
      </c>
      <c r="AE71" s="106"/>
      <c r="AF71" s="106" t="s">
        <v>878</v>
      </c>
      <c r="AG71" s="106" t="s">
        <v>1493</v>
      </c>
      <c r="AH71" s="106" t="s">
        <v>880</v>
      </c>
      <c r="AI71" s="106" t="s">
        <v>1494</v>
      </c>
      <c r="AJ71" s="106" t="s">
        <v>882</v>
      </c>
      <c r="AK71" s="106" t="s">
        <v>1495</v>
      </c>
      <c r="AL71" s="106" t="s">
        <v>884</v>
      </c>
      <c r="AM71" s="106" t="s">
        <v>885</v>
      </c>
      <c r="AN71" s="106"/>
      <c r="AO71" s="106" t="s">
        <v>886</v>
      </c>
      <c r="AP71" s="106" t="s">
        <v>1496</v>
      </c>
      <c r="AQ71" s="106" t="s">
        <v>888</v>
      </c>
      <c r="AR71" s="106" t="s">
        <v>1496</v>
      </c>
      <c r="AS71" s="106" t="s">
        <v>1497</v>
      </c>
      <c r="AT71" s="106" t="s">
        <v>321</v>
      </c>
      <c r="AU71" s="106">
        <v>120</v>
      </c>
      <c r="AV71" s="131" t="s">
        <v>321</v>
      </c>
      <c r="AW71" s="106">
        <v>120</v>
      </c>
      <c r="AX71" s="131">
        <f>SUM(AW71:AW71)</f>
        <v>120</v>
      </c>
      <c r="AY71" s="14">
        <f>(SUM(AX71:AX71))/10915.48</f>
        <v>1.0993561437518094E-2</v>
      </c>
    </row>
    <row r="72" spans="1:51" ht="13.8" customHeight="1">
      <c r="A72" s="106" t="s">
        <v>1814</v>
      </c>
      <c r="B72" s="106" t="s">
        <v>1815</v>
      </c>
      <c r="C72" s="106" t="s">
        <v>1816</v>
      </c>
      <c r="D72" s="106" t="s">
        <v>855</v>
      </c>
      <c r="E72" s="106" t="s">
        <v>1817</v>
      </c>
      <c r="F72" s="106" t="s">
        <v>857</v>
      </c>
      <c r="G72" s="106" t="s">
        <v>1818</v>
      </c>
      <c r="H72" s="106" t="s">
        <v>859</v>
      </c>
      <c r="I72" s="106" t="s">
        <v>1592</v>
      </c>
      <c r="J72" s="106" t="s">
        <v>861</v>
      </c>
      <c r="K72" s="106" t="s">
        <v>1819</v>
      </c>
      <c r="L72" s="106" t="s">
        <v>863</v>
      </c>
      <c r="M72" s="106" t="s">
        <v>1820</v>
      </c>
      <c r="N72" s="106" t="s">
        <v>865</v>
      </c>
      <c r="O72" s="106" t="s">
        <v>866</v>
      </c>
      <c r="P72" s="106" t="s">
        <v>867</v>
      </c>
      <c r="Q72" s="106" t="s">
        <v>911</v>
      </c>
      <c r="R72" s="106" t="s">
        <v>868</v>
      </c>
      <c r="S72" s="106" t="s">
        <v>1821</v>
      </c>
      <c r="T72" s="106" t="s">
        <v>870</v>
      </c>
      <c r="U72" s="106" t="s">
        <v>1822</v>
      </c>
      <c r="V72" s="106" t="s">
        <v>872</v>
      </c>
      <c r="W72" s="106" t="s">
        <v>1822</v>
      </c>
      <c r="X72" s="106" t="s">
        <v>873</v>
      </c>
      <c r="Y72" s="106" t="s">
        <v>1823</v>
      </c>
      <c r="Z72" s="106" t="s">
        <v>875</v>
      </c>
      <c r="AA72" s="106" t="s">
        <v>1823</v>
      </c>
      <c r="AB72" s="106" t="s">
        <v>876</v>
      </c>
      <c r="AC72" s="106"/>
      <c r="AD72" s="106" t="s">
        <v>1824</v>
      </c>
      <c r="AE72" s="106"/>
      <c r="AF72" s="106" t="s">
        <v>878</v>
      </c>
      <c r="AG72" s="106" t="s">
        <v>1824</v>
      </c>
      <c r="AH72" s="106" t="s">
        <v>880</v>
      </c>
      <c r="AI72" s="106" t="s">
        <v>1825</v>
      </c>
      <c r="AJ72" s="106" t="s">
        <v>882</v>
      </c>
      <c r="AK72" s="106" t="s">
        <v>1826</v>
      </c>
      <c r="AL72" s="106" t="s">
        <v>884</v>
      </c>
      <c r="AM72" s="106" t="s">
        <v>885</v>
      </c>
      <c r="AN72" s="106" t="s">
        <v>1827</v>
      </c>
      <c r="AO72" s="106" t="s">
        <v>886</v>
      </c>
      <c r="AP72" s="106" t="s">
        <v>1828</v>
      </c>
      <c r="AQ72" s="106" t="s">
        <v>888</v>
      </c>
      <c r="AR72" s="106" t="s">
        <v>1829</v>
      </c>
      <c r="AS72" s="106" t="s">
        <v>1830</v>
      </c>
      <c r="AT72" s="106" t="s">
        <v>1831</v>
      </c>
      <c r="AU72" s="106" t="s">
        <v>1979</v>
      </c>
      <c r="AV72" s="119" t="s">
        <v>1831</v>
      </c>
      <c r="AW72" s="106" t="s">
        <v>1979</v>
      </c>
      <c r="AX72" s="119">
        <f>SUM(AW72)</f>
        <v>0</v>
      </c>
      <c r="AY72" s="14">
        <v>0</v>
      </c>
    </row>
    <row r="73" spans="1:51" ht="13.8" customHeight="1">
      <c r="A73" s="106" t="s">
        <v>1071</v>
      </c>
      <c r="B73" s="106" t="s">
        <v>159</v>
      </c>
      <c r="C73" s="106" t="s">
        <v>498</v>
      </c>
      <c r="D73" s="106" t="s">
        <v>855</v>
      </c>
      <c r="E73" s="106" t="s">
        <v>1072</v>
      </c>
      <c r="F73" s="106" t="s">
        <v>857</v>
      </c>
      <c r="G73" s="106" t="s">
        <v>1073</v>
      </c>
      <c r="H73" s="106" t="s">
        <v>859</v>
      </c>
      <c r="I73" s="106" t="s">
        <v>1074</v>
      </c>
      <c r="J73" s="106" t="s">
        <v>861</v>
      </c>
      <c r="K73" s="106" t="s">
        <v>1075</v>
      </c>
      <c r="L73" s="106" t="s">
        <v>863</v>
      </c>
      <c r="M73" s="106" t="s">
        <v>1076</v>
      </c>
      <c r="N73" s="106" t="s">
        <v>865</v>
      </c>
      <c r="O73" s="106" t="s">
        <v>866</v>
      </c>
      <c r="P73" s="106" t="s">
        <v>867</v>
      </c>
      <c r="Q73" s="106" t="s">
        <v>896</v>
      </c>
      <c r="R73" s="106" t="s">
        <v>868</v>
      </c>
      <c r="S73" s="106" t="s">
        <v>1077</v>
      </c>
      <c r="T73" s="106" t="s">
        <v>870</v>
      </c>
      <c r="U73" s="106" t="s">
        <v>1078</v>
      </c>
      <c r="V73" s="106" t="s">
        <v>872</v>
      </c>
      <c r="W73" s="106" t="s">
        <v>1078</v>
      </c>
      <c r="X73" s="106" t="s">
        <v>873</v>
      </c>
      <c r="Y73" s="106" t="s">
        <v>1079</v>
      </c>
      <c r="Z73" s="106" t="s">
        <v>875</v>
      </c>
      <c r="AA73" s="106" t="s">
        <v>1079</v>
      </c>
      <c r="AB73" s="106" t="s">
        <v>876</v>
      </c>
      <c r="AC73" s="106"/>
      <c r="AD73" s="106" t="s">
        <v>1080</v>
      </c>
      <c r="AE73" s="106"/>
      <c r="AF73" s="106" t="s">
        <v>878</v>
      </c>
      <c r="AG73" s="106" t="s">
        <v>1080</v>
      </c>
      <c r="AH73" s="106" t="s">
        <v>880</v>
      </c>
      <c r="AI73" s="106" t="s">
        <v>1081</v>
      </c>
      <c r="AJ73" s="106" t="s">
        <v>882</v>
      </c>
      <c r="AK73" s="106" t="s">
        <v>1082</v>
      </c>
      <c r="AL73" s="106" t="s">
        <v>884</v>
      </c>
      <c r="AM73" s="106" t="s">
        <v>885</v>
      </c>
      <c r="AN73" s="106" t="s">
        <v>1083</v>
      </c>
      <c r="AO73" s="106" t="s">
        <v>886</v>
      </c>
      <c r="AP73" s="106" t="s">
        <v>1084</v>
      </c>
      <c r="AQ73" s="106" t="s">
        <v>888</v>
      </c>
      <c r="AR73" s="106" t="s">
        <v>499</v>
      </c>
      <c r="AS73" s="106" t="s">
        <v>500</v>
      </c>
      <c r="AT73" s="106" t="s">
        <v>161</v>
      </c>
      <c r="AU73" s="106">
        <v>116</v>
      </c>
      <c r="AV73" s="119" t="s">
        <v>161</v>
      </c>
      <c r="AW73" s="106">
        <v>116</v>
      </c>
      <c r="AX73" s="119">
        <f>SUM(AW73)</f>
        <v>116</v>
      </c>
      <c r="AY73" s="125">
        <f>(SUM(AX73))/10915.48</f>
        <v>1.0627109389600825E-2</v>
      </c>
    </row>
    <row r="74" spans="1:51" ht="13.8" customHeight="1">
      <c r="A74" s="108"/>
      <c r="B74" s="149"/>
      <c r="C74" s="108"/>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08"/>
      <c r="AS74" s="108"/>
      <c r="AT74" s="108"/>
      <c r="AU74" s="122" t="s">
        <v>322</v>
      </c>
      <c r="AV74" s="123"/>
      <c r="AW74" s="122">
        <f>SUM(AW2:AW73)</f>
        <v>9833.48</v>
      </c>
      <c r="AX74" s="124">
        <f>SUM(AX2:AX73)</f>
        <v>9833.48</v>
      </c>
      <c r="AY74" s="123">
        <v>1</v>
      </c>
    </row>
    <row r="75" spans="1:51" ht="13.8" customHeight="1">
      <c r="A75"/>
      <c r="B75" s="108"/>
      <c r="C75"/>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8"/>
      <c r="AI75" s="108"/>
      <c r="AJ75" s="108"/>
      <c r="AK75" s="108"/>
      <c r="AL75" s="108"/>
      <c r="AM75" s="108"/>
      <c r="AN75" s="108"/>
      <c r="AO75" s="108"/>
      <c r="AP75" s="108"/>
      <c r="AQ75" s="108"/>
      <c r="AR75" s="108"/>
      <c r="AS75" s="108"/>
      <c r="AT75" s="108"/>
      <c r="AU75" s="128" t="s">
        <v>1995</v>
      </c>
      <c r="AV75" s="129"/>
      <c r="AW75" s="122"/>
      <c r="AX75" s="130">
        <f>SUM(AX2:AX6)</f>
        <v>960</v>
      </c>
      <c r="AY75" s="129">
        <f>AX75/AX74</f>
        <v>9.7625662532491039E-2</v>
      </c>
    </row>
    <row r="76" spans="1:51" ht="13.8" customHeight="1">
      <c r="A76"/>
      <c r="B76" s="110"/>
      <c r="C76"/>
      <c r="D76" s="109"/>
      <c r="E76" s="109"/>
      <c r="F76" s="109"/>
      <c r="G76" s="109"/>
      <c r="H76" s="109"/>
      <c r="I76" s="109"/>
      <c r="J76" s="109"/>
      <c r="K76" s="109"/>
      <c r="L76" s="109"/>
      <c r="M76" s="109"/>
      <c r="N76" s="109"/>
      <c r="O76" s="109"/>
      <c r="P76" s="109"/>
      <c r="Q76" s="109"/>
      <c r="R76" s="109"/>
      <c r="S76" s="109"/>
      <c r="T76" s="109"/>
      <c r="U76" s="109"/>
      <c r="V76" s="109"/>
      <c r="W76" s="109"/>
      <c r="X76" s="109"/>
      <c r="Y76" s="109"/>
      <c r="Z76" s="109"/>
      <c r="AA76" s="109"/>
      <c r="AB76" s="109"/>
      <c r="AC76" s="109"/>
      <c r="AD76" s="109"/>
      <c r="AE76" s="109"/>
      <c r="AF76" s="109"/>
      <c r="AG76" s="109"/>
      <c r="AH76" s="109"/>
      <c r="AI76" s="109"/>
      <c r="AJ76" s="109"/>
      <c r="AK76" s="109"/>
      <c r="AL76" s="109"/>
      <c r="AM76" s="109"/>
      <c r="AN76" s="109"/>
      <c r="AO76" s="109"/>
      <c r="AP76" s="109"/>
      <c r="AQ76" s="109"/>
      <c r="AR76" s="109"/>
      <c r="AS76" s="109"/>
      <c r="AT76" s="111"/>
      <c r="AU76" s="126" t="s">
        <v>1996</v>
      </c>
      <c r="AV76" s="125"/>
      <c r="AW76" s="126"/>
      <c r="AX76" s="124">
        <f>AX74-AX75</f>
        <v>8873.48</v>
      </c>
      <c r="AY76" s="125">
        <f>AX76/AX74</f>
        <v>0.90237433746750895</v>
      </c>
    </row>
  </sheetData>
  <mergeCells count="42">
    <mergeCell ref="AV16:AV22"/>
    <mergeCell ref="AV24:AV31"/>
    <mergeCell ref="AV33:AV35"/>
    <mergeCell ref="AV43:AV50"/>
    <mergeCell ref="AY65:AY66"/>
    <mergeCell ref="AY10:AY11"/>
    <mergeCell ref="AY13:AY15"/>
    <mergeCell ref="AY16:AY22"/>
    <mergeCell ref="AY24:AY31"/>
    <mergeCell ref="AY33:AY35"/>
    <mergeCell ref="AV69:AV70"/>
    <mergeCell ref="AV2:AV4"/>
    <mergeCell ref="AV5:AV6"/>
    <mergeCell ref="AV8:AV9"/>
    <mergeCell ref="AY2:AY4"/>
    <mergeCell ref="AY5:AY6"/>
    <mergeCell ref="AY8:AY9"/>
    <mergeCell ref="AX2:AX4"/>
    <mergeCell ref="AX5:AX6"/>
    <mergeCell ref="AX8:AX9"/>
    <mergeCell ref="AV10:AV11"/>
    <mergeCell ref="AY69:AY70"/>
    <mergeCell ref="AY36:AY42"/>
    <mergeCell ref="AY43:AY50"/>
    <mergeCell ref="AY51:AY62"/>
    <mergeCell ref="AY63:AY64"/>
    <mergeCell ref="AV13:AV15"/>
    <mergeCell ref="AX10:AX11"/>
    <mergeCell ref="AX13:AX15"/>
    <mergeCell ref="AX65:AX66"/>
    <mergeCell ref="AX69:AX70"/>
    <mergeCell ref="AX24:AX31"/>
    <mergeCell ref="AX33:AX35"/>
    <mergeCell ref="AX36:AX42"/>
    <mergeCell ref="AX43:AX50"/>
    <mergeCell ref="AX51:AX62"/>
    <mergeCell ref="AX63:AX64"/>
    <mergeCell ref="AX16:AX22"/>
    <mergeCell ref="AV36:AV42"/>
    <mergeCell ref="AV51:AV62"/>
    <mergeCell ref="AV63:AV64"/>
    <mergeCell ref="AV65:AV66"/>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7"/>
  <sheetViews>
    <sheetView workbookViewId="0">
      <selection activeCell="A2" sqref="A2:A44"/>
    </sheetView>
  </sheetViews>
  <sheetFormatPr defaultRowHeight="14.4" customHeight="1"/>
  <cols>
    <col min="1" max="1" width="21.88671875" style="136" customWidth="1"/>
    <col min="2" max="2" width="2.77734375" style="137" hidden="1" customWidth="1"/>
    <col min="3" max="5" width="2.5546875" style="137" hidden="1" customWidth="1"/>
    <col min="6" max="6" width="55.77734375" style="114" customWidth="1"/>
    <col min="7" max="7" width="9.109375" style="137" customWidth="1"/>
    <col min="8" max="8" width="29.88671875" style="114" customWidth="1"/>
    <col min="9" max="9" width="13.77734375" style="114" customWidth="1"/>
  </cols>
  <sheetData>
    <row r="1" spans="1:9" ht="14.4" customHeight="1">
      <c r="A1" s="1" t="s">
        <v>1</v>
      </c>
      <c r="B1" s="1" t="s">
        <v>1990</v>
      </c>
      <c r="C1" s="1" t="s">
        <v>2168</v>
      </c>
      <c r="D1" s="1" t="s">
        <v>485</v>
      </c>
      <c r="E1" s="1" t="s">
        <v>2169</v>
      </c>
      <c r="F1" s="120" t="s">
        <v>1993</v>
      </c>
      <c r="G1" s="120" t="s">
        <v>4</v>
      </c>
      <c r="H1" s="120" t="s">
        <v>4</v>
      </c>
      <c r="I1" s="120" t="s">
        <v>2170</v>
      </c>
    </row>
    <row r="2" spans="1:9" ht="14.4" customHeight="1">
      <c r="A2" s="132" t="s">
        <v>1997</v>
      </c>
      <c r="B2" s="133" t="s">
        <v>1998</v>
      </c>
      <c r="C2" s="133" t="s">
        <v>1999</v>
      </c>
      <c r="D2" s="133" t="s">
        <v>1999</v>
      </c>
      <c r="E2" s="133" t="s">
        <v>2000</v>
      </c>
      <c r="F2" s="142" t="s">
        <v>2167</v>
      </c>
      <c r="G2" s="134" t="s">
        <v>2167</v>
      </c>
      <c r="H2" s="142" t="s">
        <v>2167</v>
      </c>
      <c r="I2" s="142" t="s">
        <v>2167</v>
      </c>
    </row>
    <row r="3" spans="1:9" ht="14.4" customHeight="1">
      <c r="A3" s="132" t="s">
        <v>6</v>
      </c>
      <c r="B3" s="133" t="s">
        <v>2023</v>
      </c>
      <c r="C3" s="133" t="s">
        <v>2024</v>
      </c>
      <c r="D3" s="133" t="s">
        <v>2025</v>
      </c>
      <c r="E3" s="133" t="s">
        <v>2026</v>
      </c>
      <c r="F3" s="143" t="s">
        <v>8</v>
      </c>
      <c r="G3" s="141">
        <v>155.30000000000001</v>
      </c>
      <c r="H3" s="143">
        <f>SUM(G3)</f>
        <v>155.30000000000001</v>
      </c>
      <c r="I3" s="146">
        <f>(SUM(H3))/4795.38</f>
        <v>3.2385337554062456E-2</v>
      </c>
    </row>
    <row r="4" spans="1:9" ht="14.4" customHeight="1">
      <c r="A4" s="132" t="s">
        <v>57</v>
      </c>
      <c r="B4" s="133" t="s">
        <v>2076</v>
      </c>
      <c r="C4" s="133" t="s">
        <v>2077</v>
      </c>
      <c r="D4" s="133" t="s">
        <v>2077</v>
      </c>
      <c r="E4" s="133" t="s">
        <v>2078</v>
      </c>
      <c r="F4" s="126" t="s">
        <v>2079</v>
      </c>
      <c r="G4" s="139">
        <v>210</v>
      </c>
      <c r="H4" s="126">
        <f>SUM(G4)</f>
        <v>210</v>
      </c>
      <c r="I4" s="146">
        <f>(SUM(H4))/4795.38</f>
        <v>4.3792149944321408E-2</v>
      </c>
    </row>
    <row r="5" spans="1:9" ht="14.4" customHeight="1">
      <c r="A5" s="132" t="s">
        <v>2054</v>
      </c>
      <c r="B5" s="133" t="s">
        <v>2055</v>
      </c>
      <c r="C5" s="133" t="s">
        <v>2056</v>
      </c>
      <c r="D5" s="133" t="s">
        <v>2056</v>
      </c>
      <c r="E5" s="133" t="s">
        <v>2057</v>
      </c>
      <c r="F5" s="186" t="s">
        <v>2058</v>
      </c>
      <c r="G5" s="134">
        <v>90</v>
      </c>
      <c r="H5" s="186">
        <f>SUM(G5:G8)</f>
        <v>310</v>
      </c>
      <c r="I5" s="189">
        <f>(SUM(H5:H8))/4795.38</f>
        <v>6.4645554679712558E-2</v>
      </c>
    </row>
    <row r="6" spans="1:9" ht="14.4" customHeight="1">
      <c r="A6" s="132" t="s">
        <v>17</v>
      </c>
      <c r="B6" s="133" t="s">
        <v>2080</v>
      </c>
      <c r="C6" s="133" t="s">
        <v>2081</v>
      </c>
      <c r="D6" s="133" t="s">
        <v>2082</v>
      </c>
      <c r="E6" s="133" t="s">
        <v>2083</v>
      </c>
      <c r="F6" s="188"/>
      <c r="G6" s="134">
        <v>90</v>
      </c>
      <c r="H6" s="188"/>
      <c r="I6" s="190"/>
    </row>
    <row r="7" spans="1:9" ht="14.4" customHeight="1">
      <c r="A7" s="132" t="s">
        <v>10</v>
      </c>
      <c r="B7" s="133" t="s">
        <v>2129</v>
      </c>
      <c r="C7" s="133" t="s">
        <v>2130</v>
      </c>
      <c r="D7" s="133" t="s">
        <v>2130</v>
      </c>
      <c r="E7" s="133" t="s">
        <v>2131</v>
      </c>
      <c r="F7" s="188"/>
      <c r="G7" s="134">
        <v>55</v>
      </c>
      <c r="H7" s="188"/>
      <c r="I7" s="190"/>
    </row>
    <row r="8" spans="1:9" ht="14.4" customHeight="1">
      <c r="A8" s="132" t="s">
        <v>14</v>
      </c>
      <c r="B8" s="133" t="s">
        <v>2132</v>
      </c>
      <c r="C8" s="133" t="s">
        <v>2133</v>
      </c>
      <c r="D8" s="133" t="s">
        <v>2134</v>
      </c>
      <c r="E8" s="133" t="s">
        <v>2135</v>
      </c>
      <c r="F8" s="187"/>
      <c r="G8" s="134">
        <v>75</v>
      </c>
      <c r="H8" s="187"/>
      <c r="I8" s="191"/>
    </row>
    <row r="9" spans="1:9" ht="14.4" customHeight="1">
      <c r="A9" s="132" t="s">
        <v>2120</v>
      </c>
      <c r="B9" s="133" t="s">
        <v>2121</v>
      </c>
      <c r="C9" s="133" t="s">
        <v>2122</v>
      </c>
      <c r="D9" s="133" t="s">
        <v>2122</v>
      </c>
      <c r="E9" s="133" t="s">
        <v>2123</v>
      </c>
      <c r="F9" s="126" t="s">
        <v>2124</v>
      </c>
      <c r="G9" s="134">
        <v>118</v>
      </c>
      <c r="H9" s="126">
        <f>SUM(G9)</f>
        <v>118</v>
      </c>
      <c r="I9" s="146">
        <f>(SUM(H9))/4795.38</f>
        <v>2.4607017587761553E-2</v>
      </c>
    </row>
    <row r="10" spans="1:9" ht="14.4" customHeight="1">
      <c r="A10" s="132" t="s">
        <v>21</v>
      </c>
      <c r="B10" s="133" t="s">
        <v>2001</v>
      </c>
      <c r="C10" s="133" t="s">
        <v>2002</v>
      </c>
      <c r="D10" s="133" t="s">
        <v>2002</v>
      </c>
      <c r="E10" s="133" t="s">
        <v>2003</v>
      </c>
      <c r="F10" s="186" t="s">
        <v>23</v>
      </c>
      <c r="G10" s="134">
        <v>72.5</v>
      </c>
      <c r="H10" s="186">
        <f>SUM(G10:G11)</f>
        <v>142.5</v>
      </c>
      <c r="I10" s="189">
        <f>(SUM(H10:H11))/4795.38</f>
        <v>2.9716101747932384E-2</v>
      </c>
    </row>
    <row r="11" spans="1:9" ht="14.4" customHeight="1">
      <c r="A11" s="132" t="s">
        <v>25</v>
      </c>
      <c r="B11" s="133" t="s">
        <v>2013</v>
      </c>
      <c r="C11" s="133" t="s">
        <v>2014</v>
      </c>
      <c r="D11" s="133" t="s">
        <v>2014</v>
      </c>
      <c r="E11" s="133" t="s">
        <v>2015</v>
      </c>
      <c r="F11" s="187"/>
      <c r="G11" s="134">
        <v>70</v>
      </c>
      <c r="H11" s="187"/>
      <c r="I11" s="191"/>
    </row>
    <row r="12" spans="1:9" ht="14.4" customHeight="1">
      <c r="A12" s="135" t="s">
        <v>2036</v>
      </c>
      <c r="B12" s="133" t="s">
        <v>2037</v>
      </c>
      <c r="C12" s="133" t="s">
        <v>2038</v>
      </c>
      <c r="D12" s="133" t="s">
        <v>2039</v>
      </c>
      <c r="E12" s="133" t="s">
        <v>2040</v>
      </c>
      <c r="F12" s="119" t="s">
        <v>30</v>
      </c>
      <c r="G12" s="106">
        <v>50</v>
      </c>
      <c r="H12" s="119">
        <f>SUM(G12)</f>
        <v>50</v>
      </c>
      <c r="I12" s="146">
        <f>(SUM(H12))/4795.38</f>
        <v>1.0426702367695573E-2</v>
      </c>
    </row>
    <row r="13" spans="1:9" ht="14.4" customHeight="1">
      <c r="A13" s="132" t="s">
        <v>36</v>
      </c>
      <c r="B13" s="133" t="s">
        <v>2004</v>
      </c>
      <c r="C13" s="133" t="s">
        <v>2005</v>
      </c>
      <c r="D13" s="133" t="s">
        <v>2005</v>
      </c>
      <c r="E13" s="133" t="s">
        <v>2006</v>
      </c>
      <c r="F13" s="186" t="s">
        <v>34</v>
      </c>
      <c r="G13" s="134">
        <v>55</v>
      </c>
      <c r="H13" s="186">
        <f>SUM(G13:G20)</f>
        <v>866.58</v>
      </c>
      <c r="I13" s="189">
        <f>(SUM(H13:H20))/4795.38</f>
        <v>0.18071143475595261</v>
      </c>
    </row>
    <row r="14" spans="1:9" ht="14.4" customHeight="1">
      <c r="A14" s="132" t="s">
        <v>45</v>
      </c>
      <c r="B14" s="133" t="s">
        <v>2007</v>
      </c>
      <c r="C14" s="133" t="s">
        <v>2008</v>
      </c>
      <c r="D14" s="133" t="s">
        <v>2008</v>
      </c>
      <c r="E14" s="133" t="s">
        <v>2009</v>
      </c>
      <c r="F14" s="188"/>
      <c r="G14" s="134">
        <v>70</v>
      </c>
      <c r="H14" s="188"/>
      <c r="I14" s="190"/>
    </row>
    <row r="15" spans="1:9" ht="14.4" customHeight="1">
      <c r="A15" s="132" t="s">
        <v>48</v>
      </c>
      <c r="B15" s="133" t="s">
        <v>2010</v>
      </c>
      <c r="C15" s="133" t="s">
        <v>2011</v>
      </c>
      <c r="D15" s="133" t="s">
        <v>2011</v>
      </c>
      <c r="E15" s="133" t="s">
        <v>2012</v>
      </c>
      <c r="F15" s="188"/>
      <c r="G15" s="134">
        <v>151.58000000000001</v>
      </c>
      <c r="H15" s="188"/>
      <c r="I15" s="190"/>
    </row>
    <row r="16" spans="1:9" ht="14.4" customHeight="1">
      <c r="A16" s="135" t="s">
        <v>2041</v>
      </c>
      <c r="B16" s="133" t="s">
        <v>2042</v>
      </c>
      <c r="C16" s="133" t="s">
        <v>2043</v>
      </c>
      <c r="D16" s="133" t="s">
        <v>2044</v>
      </c>
      <c r="E16" s="133" t="s">
        <v>2045</v>
      </c>
      <c r="F16" s="188"/>
      <c r="G16" s="106">
        <v>180</v>
      </c>
      <c r="H16" s="188"/>
      <c r="I16" s="190"/>
    </row>
    <row r="17" spans="1:9" ht="14.4" customHeight="1">
      <c r="A17" s="132" t="s">
        <v>51</v>
      </c>
      <c r="B17" s="133" t="s">
        <v>2084</v>
      </c>
      <c r="C17" s="133" t="s">
        <v>2085</v>
      </c>
      <c r="D17" s="133" t="s">
        <v>2086</v>
      </c>
      <c r="E17" s="133" t="s">
        <v>2087</v>
      </c>
      <c r="F17" s="188"/>
      <c r="G17" s="134">
        <v>150</v>
      </c>
      <c r="H17" s="188"/>
      <c r="I17" s="190"/>
    </row>
    <row r="18" spans="1:9" ht="14.4" customHeight="1">
      <c r="A18" s="132" t="s">
        <v>54</v>
      </c>
      <c r="B18" s="133" t="s">
        <v>2092</v>
      </c>
      <c r="C18" s="133" t="s">
        <v>2093</v>
      </c>
      <c r="D18" s="133" t="s">
        <v>2094</v>
      </c>
      <c r="E18" s="133" t="s">
        <v>2095</v>
      </c>
      <c r="F18" s="188"/>
      <c r="G18" s="134">
        <v>105</v>
      </c>
      <c r="H18" s="188"/>
      <c r="I18" s="190"/>
    </row>
    <row r="19" spans="1:9" ht="14.4" customHeight="1">
      <c r="A19" s="132" t="s">
        <v>39</v>
      </c>
      <c r="B19" s="133" t="s">
        <v>2105</v>
      </c>
      <c r="C19" s="133" t="s">
        <v>2106</v>
      </c>
      <c r="D19" s="133" t="s">
        <v>2107</v>
      </c>
      <c r="E19" s="133" t="s">
        <v>2108</v>
      </c>
      <c r="F19" s="188"/>
      <c r="G19" s="134">
        <v>35</v>
      </c>
      <c r="H19" s="188"/>
      <c r="I19" s="190"/>
    </row>
    <row r="20" spans="1:9" ht="14.4" customHeight="1">
      <c r="A20" s="132" t="s">
        <v>42</v>
      </c>
      <c r="B20" s="133" t="s">
        <v>2145</v>
      </c>
      <c r="C20" s="133" t="s">
        <v>2146</v>
      </c>
      <c r="D20" s="133" t="s">
        <v>2147</v>
      </c>
      <c r="E20" s="133" t="s">
        <v>2148</v>
      </c>
      <c r="F20" s="187"/>
      <c r="G20" s="134">
        <v>120</v>
      </c>
      <c r="H20" s="187"/>
      <c r="I20" s="191"/>
    </row>
    <row r="21" spans="1:9" ht="14.4" customHeight="1">
      <c r="A21" s="132" t="s">
        <v>67</v>
      </c>
      <c r="B21" s="133" t="s">
        <v>2100</v>
      </c>
      <c r="C21" s="133" t="s">
        <v>2101</v>
      </c>
      <c r="D21" s="133" t="s">
        <v>2102</v>
      </c>
      <c r="E21" s="133" t="s">
        <v>2103</v>
      </c>
      <c r="F21" s="186" t="s">
        <v>2104</v>
      </c>
      <c r="G21" s="139">
        <v>120</v>
      </c>
      <c r="H21" s="186">
        <f>SUM(G21:G22)</f>
        <v>300</v>
      </c>
      <c r="I21" s="189">
        <f>(SUM(H21:H22))/4795.38</f>
        <v>6.2560214206173442E-2</v>
      </c>
    </row>
    <row r="22" spans="1:9" ht="14.4" customHeight="1">
      <c r="A22" s="132" t="s">
        <v>63</v>
      </c>
      <c r="B22" s="133" t="s">
        <v>2125</v>
      </c>
      <c r="C22" s="133" t="s">
        <v>2126</v>
      </c>
      <c r="D22" s="133" t="s">
        <v>2127</v>
      </c>
      <c r="E22" s="133" t="s">
        <v>2128</v>
      </c>
      <c r="F22" s="187"/>
      <c r="G22" s="134">
        <v>180</v>
      </c>
      <c r="H22" s="187"/>
      <c r="I22" s="191"/>
    </row>
    <row r="23" spans="1:9" ht="14.4" customHeight="1">
      <c r="A23" s="132" t="s">
        <v>72</v>
      </c>
      <c r="B23" s="133" t="s">
        <v>2063</v>
      </c>
      <c r="C23" s="133" t="s">
        <v>2064</v>
      </c>
      <c r="D23" s="133" t="s">
        <v>2065</v>
      </c>
      <c r="E23" s="133" t="s">
        <v>2066</v>
      </c>
      <c r="F23" s="143" t="s">
        <v>74</v>
      </c>
      <c r="G23" s="140">
        <v>200</v>
      </c>
      <c r="H23" s="143">
        <f>SUM(G23)</f>
        <v>200</v>
      </c>
      <c r="I23" s="146">
        <f>(SUM(H23))/4795.38</f>
        <v>4.1706809470782293E-2</v>
      </c>
    </row>
    <row r="24" spans="1:9" ht="14.4" customHeight="1">
      <c r="A24" s="135" t="s">
        <v>2027</v>
      </c>
      <c r="B24" s="133" t="s">
        <v>2028</v>
      </c>
      <c r="C24" s="133" t="s">
        <v>2029</v>
      </c>
      <c r="D24" s="133" t="s">
        <v>2030</v>
      </c>
      <c r="E24" s="133" t="s">
        <v>2031</v>
      </c>
      <c r="F24" s="177" t="s">
        <v>78</v>
      </c>
      <c r="G24" s="106">
        <v>75</v>
      </c>
      <c r="H24" s="177">
        <f>SUM(G24:G25)</f>
        <v>205</v>
      </c>
      <c r="I24" s="189">
        <f>(SUM(H24:H25))/4795.38</f>
        <v>4.274947970755185E-2</v>
      </c>
    </row>
    <row r="25" spans="1:9" ht="14.4" customHeight="1">
      <c r="A25" s="132" t="s">
        <v>76</v>
      </c>
      <c r="B25" s="133" t="s">
        <v>2163</v>
      </c>
      <c r="C25" s="133" t="s">
        <v>2164</v>
      </c>
      <c r="D25" s="133" t="s">
        <v>2165</v>
      </c>
      <c r="E25" s="133" t="s">
        <v>2166</v>
      </c>
      <c r="F25" s="179"/>
      <c r="G25" s="134">
        <v>130</v>
      </c>
      <c r="H25" s="179"/>
      <c r="I25" s="191"/>
    </row>
    <row r="26" spans="1:9" ht="14.4" customHeight="1">
      <c r="A26" s="132" t="s">
        <v>83</v>
      </c>
      <c r="B26" s="133" t="s">
        <v>2117</v>
      </c>
      <c r="C26" s="133" t="s">
        <v>2118</v>
      </c>
      <c r="D26" s="133" t="s">
        <v>2118</v>
      </c>
      <c r="E26" s="133" t="s">
        <v>2119</v>
      </c>
      <c r="F26" s="186" t="s">
        <v>85</v>
      </c>
      <c r="G26" s="134">
        <v>70</v>
      </c>
      <c r="H26" s="186">
        <f>SUM(G26:G27)</f>
        <v>145</v>
      </c>
      <c r="I26" s="189">
        <f>(SUM(H26:H27))/4795.38</f>
        <v>3.0237436866317163E-2</v>
      </c>
    </row>
    <row r="27" spans="1:9" ht="14.4" customHeight="1">
      <c r="A27" s="132" t="s">
        <v>87</v>
      </c>
      <c r="B27" s="133" t="s">
        <v>2156</v>
      </c>
      <c r="C27" s="133" t="s">
        <v>2157</v>
      </c>
      <c r="D27" s="133" t="s">
        <v>2158</v>
      </c>
      <c r="E27" s="133" t="s">
        <v>2159</v>
      </c>
      <c r="F27" s="187"/>
      <c r="G27" s="134">
        <v>75</v>
      </c>
      <c r="H27" s="187"/>
      <c r="I27" s="191"/>
    </row>
    <row r="28" spans="1:9" ht="14.4" customHeight="1">
      <c r="A28" s="132" t="s">
        <v>90</v>
      </c>
      <c r="B28" s="133" t="s">
        <v>2113</v>
      </c>
      <c r="C28" s="133" t="s">
        <v>2114</v>
      </c>
      <c r="D28" s="133" t="s">
        <v>2115</v>
      </c>
      <c r="E28" s="133" t="s">
        <v>2116</v>
      </c>
      <c r="F28" s="186" t="s">
        <v>92</v>
      </c>
      <c r="G28" s="134">
        <v>100</v>
      </c>
      <c r="H28" s="186">
        <f>SUM(G28:G29)</f>
        <v>170</v>
      </c>
      <c r="I28" s="189">
        <f>(SUM(H28:H29))/4795.38</f>
        <v>3.5450788050164952E-2</v>
      </c>
    </row>
    <row r="29" spans="1:9" ht="14.4" customHeight="1">
      <c r="A29" s="135" t="s">
        <v>2050</v>
      </c>
      <c r="B29" s="133" t="s">
        <v>2051</v>
      </c>
      <c r="C29" s="133" t="s">
        <v>2052</v>
      </c>
      <c r="D29" s="133" t="s">
        <v>2052</v>
      </c>
      <c r="E29" s="133" t="s">
        <v>2053</v>
      </c>
      <c r="F29" s="187"/>
      <c r="G29" s="106">
        <v>70</v>
      </c>
      <c r="H29" s="187"/>
      <c r="I29" s="191"/>
    </row>
    <row r="30" spans="1:9" ht="14.4" customHeight="1">
      <c r="A30" s="135" t="s">
        <v>2032</v>
      </c>
      <c r="B30" s="133" t="s">
        <v>2033</v>
      </c>
      <c r="C30" s="133" t="s">
        <v>2034</v>
      </c>
      <c r="D30" s="133" t="s">
        <v>2034</v>
      </c>
      <c r="E30" s="133" t="s">
        <v>2035</v>
      </c>
      <c r="F30" s="119" t="s">
        <v>100</v>
      </c>
      <c r="G30" s="106">
        <v>65</v>
      </c>
      <c r="H30" s="119">
        <f>SUM(G30)</f>
        <v>65</v>
      </c>
      <c r="I30" s="146">
        <f>(SUM(H30))/4795.38</f>
        <v>1.3554713078004245E-2</v>
      </c>
    </row>
    <row r="31" spans="1:9" ht="14.4" customHeight="1">
      <c r="A31" s="132" t="s">
        <v>102</v>
      </c>
      <c r="B31" s="133" t="s">
        <v>2149</v>
      </c>
      <c r="C31" s="133" t="s">
        <v>2150</v>
      </c>
      <c r="D31" s="133" t="s">
        <v>2150</v>
      </c>
      <c r="E31" s="133" t="s">
        <v>2151</v>
      </c>
      <c r="F31" s="126" t="s">
        <v>104</v>
      </c>
      <c r="G31" s="134">
        <v>614</v>
      </c>
      <c r="H31" s="126">
        <f>SUM(G31)</f>
        <v>614</v>
      </c>
      <c r="I31" s="146">
        <f>(SUM(H31))/4795.38</f>
        <v>0.12803990507530164</v>
      </c>
    </row>
    <row r="32" spans="1:9" ht="14.4" customHeight="1">
      <c r="A32" s="132" t="s">
        <v>112</v>
      </c>
      <c r="B32" s="133" t="s">
        <v>2016</v>
      </c>
      <c r="C32" s="133" t="s">
        <v>2017</v>
      </c>
      <c r="D32" s="133" t="s">
        <v>2017</v>
      </c>
      <c r="E32" s="133" t="s">
        <v>2018</v>
      </c>
      <c r="F32" s="186" t="s">
        <v>108</v>
      </c>
      <c r="G32" s="134">
        <v>60</v>
      </c>
      <c r="H32" s="186">
        <f>SUM(G32:G35)</f>
        <v>310</v>
      </c>
      <c r="I32" s="189">
        <f>(SUM(H32:H35))/4795.38</f>
        <v>6.4645554679712558E-2</v>
      </c>
    </row>
    <row r="33" spans="1:9" ht="14.4" customHeight="1">
      <c r="A33" s="135" t="s">
        <v>106</v>
      </c>
      <c r="B33" s="133" t="s">
        <v>2046</v>
      </c>
      <c r="C33" s="133" t="s">
        <v>2047</v>
      </c>
      <c r="D33" s="133" t="s">
        <v>2048</v>
      </c>
      <c r="E33" s="133" t="s">
        <v>2049</v>
      </c>
      <c r="F33" s="188"/>
      <c r="G33" s="106">
        <v>120</v>
      </c>
      <c r="H33" s="188"/>
      <c r="I33" s="190"/>
    </row>
    <row r="34" spans="1:9" ht="14.4" customHeight="1">
      <c r="A34" s="132" t="s">
        <v>109</v>
      </c>
      <c r="B34" s="133" t="s">
        <v>2109</v>
      </c>
      <c r="C34" s="133" t="s">
        <v>2110</v>
      </c>
      <c r="D34" s="133" t="s">
        <v>2111</v>
      </c>
      <c r="E34" s="133" t="s">
        <v>2112</v>
      </c>
      <c r="F34" s="188"/>
      <c r="G34" s="134">
        <v>80</v>
      </c>
      <c r="H34" s="188"/>
      <c r="I34" s="190"/>
    </row>
    <row r="35" spans="1:9" ht="14.4" customHeight="1">
      <c r="A35" s="132" t="s">
        <v>2152</v>
      </c>
      <c r="B35" s="133" t="s">
        <v>2153</v>
      </c>
      <c r="C35" s="133" t="s">
        <v>2154</v>
      </c>
      <c r="D35" s="133" t="s">
        <v>1469</v>
      </c>
      <c r="E35" s="133" t="s">
        <v>2155</v>
      </c>
      <c r="F35" s="187"/>
      <c r="G35" s="134">
        <v>50</v>
      </c>
      <c r="H35" s="187"/>
      <c r="I35" s="191"/>
    </row>
    <row r="36" spans="1:9" ht="14.4" customHeight="1">
      <c r="A36" s="132" t="s">
        <v>115</v>
      </c>
      <c r="B36" s="133" t="s">
        <v>2059</v>
      </c>
      <c r="C36" s="133" t="s">
        <v>2060</v>
      </c>
      <c r="D36" s="133" t="s">
        <v>2061</v>
      </c>
      <c r="E36" s="133" t="s">
        <v>2062</v>
      </c>
      <c r="F36" s="126" t="s">
        <v>117</v>
      </c>
      <c r="G36" s="134">
        <v>196</v>
      </c>
      <c r="H36" s="126">
        <f>SUM(G36)</f>
        <v>196</v>
      </c>
      <c r="I36" s="146">
        <f>(SUM(H36))/4795.38</f>
        <v>4.087267328136665E-2</v>
      </c>
    </row>
    <row r="37" spans="1:9" ht="14.4" customHeight="1">
      <c r="A37" s="132" t="s">
        <v>2140</v>
      </c>
      <c r="B37" s="133" t="s">
        <v>2141</v>
      </c>
      <c r="C37" s="133" t="s">
        <v>2142</v>
      </c>
      <c r="D37" s="133" t="s">
        <v>2142</v>
      </c>
      <c r="E37" s="133" t="s">
        <v>2143</v>
      </c>
      <c r="F37" s="126" t="s">
        <v>2144</v>
      </c>
      <c r="G37" s="134">
        <v>70</v>
      </c>
      <c r="H37" s="126">
        <f>SUM(G37)</f>
        <v>70</v>
      </c>
      <c r="I37" s="146">
        <f>(SUM(H37))/4795.38</f>
        <v>1.4597383314773803E-2</v>
      </c>
    </row>
    <row r="38" spans="1:9" ht="14.4" customHeight="1">
      <c r="A38" s="132" t="s">
        <v>119</v>
      </c>
      <c r="B38" s="133" t="s">
        <v>2136</v>
      </c>
      <c r="C38" s="133" t="s">
        <v>2137</v>
      </c>
      <c r="D38" s="133" t="s">
        <v>2138</v>
      </c>
      <c r="E38" s="133" t="s">
        <v>2139</v>
      </c>
      <c r="F38" s="126" t="s">
        <v>121</v>
      </c>
      <c r="G38" s="134">
        <v>158</v>
      </c>
      <c r="H38" s="126">
        <f>SUM(G38)</f>
        <v>158</v>
      </c>
      <c r="I38" s="146">
        <f>(SUM(H38))/4795.38</f>
        <v>3.2948379481918012E-2</v>
      </c>
    </row>
    <row r="39" spans="1:9" ht="14.4" customHeight="1">
      <c r="A39" s="132" t="s">
        <v>123</v>
      </c>
      <c r="B39" s="133" t="s">
        <v>2019</v>
      </c>
      <c r="C39" s="133" t="s">
        <v>2020</v>
      </c>
      <c r="D39" s="133" t="s">
        <v>2021</v>
      </c>
      <c r="E39" s="133" t="s">
        <v>2022</v>
      </c>
      <c r="F39" s="186" t="s">
        <v>125</v>
      </c>
      <c r="G39" s="134">
        <v>135</v>
      </c>
      <c r="H39" s="186">
        <f>SUM(G39:G40)</f>
        <v>205</v>
      </c>
      <c r="I39" s="189">
        <f>(SUM(H39:H40))/4795.38</f>
        <v>4.274947970755185E-2</v>
      </c>
    </row>
    <row r="40" spans="1:9" ht="14.4" customHeight="1">
      <c r="A40" s="132" t="s">
        <v>127</v>
      </c>
      <c r="B40" s="133" t="s">
        <v>2096</v>
      </c>
      <c r="C40" s="133" t="s">
        <v>2097</v>
      </c>
      <c r="D40" s="133" t="s">
        <v>2098</v>
      </c>
      <c r="E40" s="133" t="s">
        <v>2099</v>
      </c>
      <c r="F40" s="187"/>
      <c r="G40" s="134">
        <v>70</v>
      </c>
      <c r="H40" s="187"/>
      <c r="I40" s="191"/>
    </row>
    <row r="41" spans="1:9" ht="14.4" customHeight="1">
      <c r="A41" s="132" t="s">
        <v>130</v>
      </c>
      <c r="B41" s="133" t="s">
        <v>2160</v>
      </c>
      <c r="C41" s="133" t="s">
        <v>2161</v>
      </c>
      <c r="D41" s="133" t="s">
        <v>2161</v>
      </c>
      <c r="E41" s="133" t="s">
        <v>2162</v>
      </c>
      <c r="F41" s="126" t="s">
        <v>132</v>
      </c>
      <c r="G41" s="134">
        <v>120</v>
      </c>
      <c r="H41" s="126">
        <f>SUM(G41)</f>
        <v>120</v>
      </c>
      <c r="I41" s="146">
        <f>(SUM(H41))/4795.38</f>
        <v>2.5024085682469378E-2</v>
      </c>
    </row>
    <row r="42" spans="1:9" ht="14.4" customHeight="1">
      <c r="A42" s="132" t="s">
        <v>2067</v>
      </c>
      <c r="B42" s="133" t="s">
        <v>2068</v>
      </c>
      <c r="C42" s="133" t="s">
        <v>2069</v>
      </c>
      <c r="D42" s="133" t="s">
        <v>2070</v>
      </c>
      <c r="E42" s="133" t="s">
        <v>2071</v>
      </c>
      <c r="F42" s="126" t="s">
        <v>135</v>
      </c>
      <c r="G42" s="134">
        <v>55</v>
      </c>
      <c r="H42" s="126">
        <f>SUM(G42)</f>
        <v>55</v>
      </c>
      <c r="I42" s="146">
        <f>(SUM(H42))/4795.38</f>
        <v>1.1469372604465131E-2</v>
      </c>
    </row>
    <row r="43" spans="1:9" ht="14.4" customHeight="1">
      <c r="A43" s="132" t="s">
        <v>137</v>
      </c>
      <c r="B43" s="133" t="s">
        <v>2072</v>
      </c>
      <c r="C43" s="133" t="s">
        <v>2073</v>
      </c>
      <c r="D43" s="133" t="s">
        <v>2074</v>
      </c>
      <c r="E43" s="133" t="s">
        <v>2075</v>
      </c>
      <c r="F43" s="186" t="s">
        <v>139</v>
      </c>
      <c r="G43" s="134">
        <v>50</v>
      </c>
      <c r="H43" s="186">
        <f>SUM(G43:G44)</f>
        <v>130</v>
      </c>
      <c r="I43" s="189">
        <f>(SUM(H43:H44))/4795.38</f>
        <v>2.710942615600849E-2</v>
      </c>
    </row>
    <row r="44" spans="1:9" ht="14.4" customHeight="1">
      <c r="A44" s="132" t="s">
        <v>141</v>
      </c>
      <c r="B44" s="133" t="s">
        <v>2088</v>
      </c>
      <c r="C44" s="133" t="s">
        <v>2089</v>
      </c>
      <c r="D44" s="133" t="s">
        <v>2090</v>
      </c>
      <c r="E44" s="133" t="s">
        <v>2091</v>
      </c>
      <c r="F44" s="187"/>
      <c r="G44" s="134">
        <v>80</v>
      </c>
      <c r="H44" s="187"/>
      <c r="I44" s="191"/>
    </row>
    <row r="45" spans="1:9" ht="14.4" customHeight="1">
      <c r="F45" s="127" t="s">
        <v>322</v>
      </c>
      <c r="G45" s="138"/>
      <c r="H45" s="145">
        <v>4795.38</v>
      </c>
      <c r="I45" s="146">
        <f>H45/4795.38</f>
        <v>1</v>
      </c>
    </row>
    <row r="46" spans="1:9" ht="14.4" customHeight="1">
      <c r="A46"/>
      <c r="F46" s="144" t="s">
        <v>1995</v>
      </c>
      <c r="G46" s="138"/>
      <c r="H46" s="148">
        <v>355.3</v>
      </c>
      <c r="I46" s="147">
        <f>H46/4795.38</f>
        <v>7.4092147024844748E-2</v>
      </c>
    </row>
    <row r="47" spans="1:9" ht="14.4" customHeight="1">
      <c r="A47"/>
      <c r="F47" s="126" t="s">
        <v>1996</v>
      </c>
      <c r="G47" s="138"/>
      <c r="H47" s="145">
        <f>H45-H46</f>
        <v>4440.08</v>
      </c>
      <c r="I47" s="146">
        <f>H47/4795.38</f>
        <v>0.92590785297515521</v>
      </c>
    </row>
  </sheetData>
  <mergeCells count="30">
    <mergeCell ref="I26:I27"/>
    <mergeCell ref="I28:I29"/>
    <mergeCell ref="I32:I35"/>
    <mergeCell ref="I39:I40"/>
    <mergeCell ref="I43:I44"/>
    <mergeCell ref="H26:H27"/>
    <mergeCell ref="H28:H29"/>
    <mergeCell ref="H32:H35"/>
    <mergeCell ref="H39:H40"/>
    <mergeCell ref="H43:H44"/>
    <mergeCell ref="I5:I8"/>
    <mergeCell ref="I10:I11"/>
    <mergeCell ref="I13:I20"/>
    <mergeCell ref="I21:I22"/>
    <mergeCell ref="I24:I25"/>
    <mergeCell ref="H5:H8"/>
    <mergeCell ref="H10:H11"/>
    <mergeCell ref="H13:H20"/>
    <mergeCell ref="H21:H22"/>
    <mergeCell ref="H24:H25"/>
    <mergeCell ref="F28:F29"/>
    <mergeCell ref="F32:F35"/>
    <mergeCell ref="F39:F40"/>
    <mergeCell ref="F43:F44"/>
    <mergeCell ref="F5:F8"/>
    <mergeCell ref="F10:F11"/>
    <mergeCell ref="F13:F20"/>
    <mergeCell ref="F21:F22"/>
    <mergeCell ref="F24:F25"/>
    <mergeCell ref="F26:F27"/>
  </mergeCells>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5" workbookViewId="0">
      <selection activeCell="E10" sqref="E10"/>
    </sheetView>
  </sheetViews>
  <sheetFormatPr defaultRowHeight="15" customHeight="1"/>
  <cols>
    <col min="1" max="2" width="8.88671875" style="45"/>
    <col min="3" max="6" width="8.88671875" style="45" customWidth="1"/>
    <col min="7" max="7" width="12.109375" style="45" customWidth="1"/>
    <col min="8" max="8" width="54.6640625" style="56" customWidth="1"/>
    <col min="9" max="9" width="27.77734375" style="45" customWidth="1"/>
    <col min="10" max="10" width="14.5546875" style="73" customWidth="1"/>
    <col min="11" max="16384" width="8.88671875" style="45"/>
  </cols>
  <sheetData>
    <row r="1" spans="1:10" ht="15" customHeight="1">
      <c r="A1" s="55" t="s">
        <v>488</v>
      </c>
      <c r="B1" s="53" t="s">
        <v>487</v>
      </c>
      <c r="C1" s="54" t="s">
        <v>486</v>
      </c>
      <c r="D1" s="53" t="s">
        <v>485</v>
      </c>
      <c r="E1" s="53" t="s">
        <v>484</v>
      </c>
      <c r="F1" s="53" t="s">
        <v>483</v>
      </c>
      <c r="G1" s="53" t="s">
        <v>482</v>
      </c>
      <c r="H1" s="57" t="s">
        <v>483</v>
      </c>
      <c r="I1" s="67" t="s">
        <v>482</v>
      </c>
      <c r="J1" s="16" t="s">
        <v>146</v>
      </c>
    </row>
    <row r="2" spans="1:10" ht="15" customHeight="1">
      <c r="A2" s="50" t="s">
        <v>481</v>
      </c>
      <c r="B2" s="50" t="s">
        <v>480</v>
      </c>
      <c r="C2" s="50" t="s">
        <v>479</v>
      </c>
      <c r="D2" s="50" t="s">
        <v>478</v>
      </c>
      <c r="E2" s="50" t="s">
        <v>477</v>
      </c>
      <c r="F2" s="52" t="s">
        <v>154</v>
      </c>
      <c r="G2" s="49">
        <v>310</v>
      </c>
      <c r="H2" s="58" t="s">
        <v>154</v>
      </c>
      <c r="I2" s="68">
        <f>SUMIF($F$2:$F$32,H2,$G$2:$G$32)</f>
        <v>310</v>
      </c>
      <c r="J2" s="69">
        <f>SUMIF($F$2:$F$32,H2,$G$2:$G$32)/7085</f>
        <v>4.3754410726887794E-2</v>
      </c>
    </row>
    <row r="3" spans="1:10" ht="15" customHeight="1">
      <c r="A3" s="50" t="s">
        <v>476</v>
      </c>
      <c r="B3" s="50" t="s">
        <v>475</v>
      </c>
      <c r="C3" s="50" t="s">
        <v>474</v>
      </c>
      <c r="D3" s="50" t="s">
        <v>473</v>
      </c>
      <c r="E3" s="50" t="s">
        <v>472</v>
      </c>
      <c r="F3" s="50" t="s">
        <v>169</v>
      </c>
      <c r="G3" s="49">
        <v>105</v>
      </c>
      <c r="H3" s="59" t="s">
        <v>169</v>
      </c>
      <c r="I3" s="68">
        <f>SUMIF($F$2:$F$32,H3,$G$2:$G$32)</f>
        <v>105</v>
      </c>
      <c r="J3" s="69">
        <f>SUMIF($F$2:$F$32,H3,$G$2:$G$32)/7085</f>
        <v>1.4820042342978124E-2</v>
      </c>
    </row>
    <row r="4" spans="1:10" ht="15" customHeight="1">
      <c r="A4" s="50" t="s">
        <v>471</v>
      </c>
      <c r="B4" s="50" t="s">
        <v>470</v>
      </c>
      <c r="C4" s="50" t="s">
        <v>469</v>
      </c>
      <c r="D4" s="50" t="s">
        <v>468</v>
      </c>
      <c r="E4" s="50" t="s">
        <v>467</v>
      </c>
      <c r="F4" s="50" t="s">
        <v>12</v>
      </c>
      <c r="G4" s="49">
        <v>75</v>
      </c>
      <c r="H4" s="192" t="s">
        <v>12</v>
      </c>
      <c r="I4" s="195">
        <f t="shared" ref="I4:I6" si="0">SUMIF($F$2:$F$32,H4,$G$2:$G$32)</f>
        <v>605</v>
      </c>
      <c r="J4" s="204">
        <f t="shared" ref="J4:J6" si="1">SUMIF($F$2:$F$32,H4,$G$2:$G$32)/7085</f>
        <v>8.5391672547635855E-2</v>
      </c>
    </row>
    <row r="5" spans="1:10" ht="15" customHeight="1">
      <c r="A5" s="50" t="s">
        <v>466</v>
      </c>
      <c r="B5" s="50" t="s">
        <v>465</v>
      </c>
      <c r="C5" s="50" t="s">
        <v>464</v>
      </c>
      <c r="D5" s="50" t="s">
        <v>463</v>
      </c>
      <c r="E5" s="50" t="s">
        <v>462</v>
      </c>
      <c r="F5" s="50" t="s">
        <v>12</v>
      </c>
      <c r="G5" s="49">
        <v>350</v>
      </c>
      <c r="H5" s="193"/>
      <c r="I5" s="197">
        <f t="shared" si="0"/>
        <v>0</v>
      </c>
      <c r="J5" s="206">
        <f t="shared" si="1"/>
        <v>0</v>
      </c>
    </row>
    <row r="6" spans="1:10" ht="15" customHeight="1">
      <c r="A6" s="50" t="s">
        <v>461</v>
      </c>
      <c r="B6" s="50" t="s">
        <v>460</v>
      </c>
      <c r="C6" s="50" t="s">
        <v>459</v>
      </c>
      <c r="D6" s="50" t="s">
        <v>458</v>
      </c>
      <c r="E6" s="50" t="s">
        <v>457</v>
      </c>
      <c r="F6" s="50" t="s">
        <v>12</v>
      </c>
      <c r="G6" s="49">
        <v>180</v>
      </c>
      <c r="H6" s="194"/>
      <c r="I6" s="196">
        <f t="shared" si="0"/>
        <v>0</v>
      </c>
      <c r="J6" s="205">
        <f t="shared" si="1"/>
        <v>0</v>
      </c>
    </row>
    <row r="7" spans="1:10" ht="15" customHeight="1">
      <c r="A7" s="50" t="s">
        <v>456</v>
      </c>
      <c r="B7" s="50" t="s">
        <v>489</v>
      </c>
      <c r="C7" s="50" t="s">
        <v>455</v>
      </c>
      <c r="D7" s="50" t="s">
        <v>454</v>
      </c>
      <c r="E7" s="50" t="s">
        <v>453</v>
      </c>
      <c r="F7" s="50" t="s">
        <v>452</v>
      </c>
      <c r="G7" s="51">
        <v>2660</v>
      </c>
      <c r="H7" s="58" t="s">
        <v>452</v>
      </c>
      <c r="I7" s="68">
        <f>SUMIF($F$2:$F$32,H7,$G$2:$G$32)</f>
        <v>2660</v>
      </c>
      <c r="J7" s="69">
        <f>SUMIF($F$2:$F$32,H7,$G$2:$G$32)/7085</f>
        <v>0.37544107268877913</v>
      </c>
    </row>
    <row r="8" spans="1:10" ht="15" customHeight="1">
      <c r="A8" s="50" t="s">
        <v>451</v>
      </c>
      <c r="B8" s="50" t="s">
        <v>450</v>
      </c>
      <c r="C8" s="50" t="s">
        <v>449</v>
      </c>
      <c r="D8" s="50" t="s">
        <v>448</v>
      </c>
      <c r="E8" s="50" t="s">
        <v>447</v>
      </c>
      <c r="F8" s="50" t="s">
        <v>446</v>
      </c>
      <c r="G8" s="49">
        <v>130</v>
      </c>
      <c r="H8" s="59" t="s">
        <v>446</v>
      </c>
      <c r="I8" s="68">
        <f>SUMIF($F$2:$F$32,H8,$G$2:$G$32)</f>
        <v>130</v>
      </c>
      <c r="J8" s="69">
        <f>SUMIF($F$2:$F$32,H8,$G$2:$G$32)/7085</f>
        <v>1.834862385321101E-2</v>
      </c>
    </row>
    <row r="9" spans="1:10" ht="15" customHeight="1">
      <c r="A9" s="50" t="s">
        <v>445</v>
      </c>
      <c r="B9" s="50" t="s">
        <v>444</v>
      </c>
      <c r="C9" s="50" t="s">
        <v>443</v>
      </c>
      <c r="D9" s="50" t="s">
        <v>442</v>
      </c>
      <c r="E9" s="50" t="s">
        <v>441</v>
      </c>
      <c r="F9" s="50" t="s">
        <v>34</v>
      </c>
      <c r="G9" s="49">
        <v>110</v>
      </c>
      <c r="H9" s="192" t="s">
        <v>34</v>
      </c>
      <c r="I9" s="195">
        <f t="shared" ref="I9:I17" si="2">SUMIF($F$2:$F$32,H9,$G$2:$G$32)</f>
        <v>605.4</v>
      </c>
      <c r="J9" s="204">
        <f>SUMIF($F$2:$F$32,H9,$G$2:$G$32)/7085</f>
        <v>8.5448129851799573E-2</v>
      </c>
    </row>
    <row r="10" spans="1:10" ht="15" customHeight="1">
      <c r="A10" s="50" t="s">
        <v>440</v>
      </c>
      <c r="B10" s="50" t="s">
        <v>439</v>
      </c>
      <c r="C10" s="50" t="s">
        <v>438</v>
      </c>
      <c r="D10" s="50" t="s">
        <v>437</v>
      </c>
      <c r="E10" s="50" t="s">
        <v>2172</v>
      </c>
      <c r="F10" s="50" t="s">
        <v>34</v>
      </c>
      <c r="G10" s="49">
        <v>80</v>
      </c>
      <c r="H10" s="193"/>
      <c r="I10" s="197">
        <f t="shared" si="2"/>
        <v>0</v>
      </c>
      <c r="J10" s="206">
        <f t="shared" ref="J10:J22" si="3">SUMIF($F$2:$F$32,H10,$G$2:$G$32)/7085.4</f>
        <v>0</v>
      </c>
    </row>
    <row r="11" spans="1:10" ht="15" customHeight="1">
      <c r="A11" s="50" t="s">
        <v>436</v>
      </c>
      <c r="B11" s="50" t="s">
        <v>435</v>
      </c>
      <c r="C11" s="50" t="s">
        <v>434</v>
      </c>
      <c r="D11" s="50" t="s">
        <v>433</v>
      </c>
      <c r="E11" s="50" t="s">
        <v>432</v>
      </c>
      <c r="F11" s="50" t="s">
        <v>34</v>
      </c>
      <c r="G11" s="49">
        <v>95.4</v>
      </c>
      <c r="H11" s="193"/>
      <c r="I11" s="197">
        <f t="shared" si="2"/>
        <v>0</v>
      </c>
      <c r="J11" s="206">
        <f t="shared" si="3"/>
        <v>0</v>
      </c>
    </row>
    <row r="12" spans="1:10" ht="15" customHeight="1">
      <c r="A12" s="50" t="s">
        <v>431</v>
      </c>
      <c r="B12" s="50" t="s">
        <v>430</v>
      </c>
      <c r="C12" s="50" t="s">
        <v>429</v>
      </c>
      <c r="D12" s="50" t="s">
        <v>428</v>
      </c>
      <c r="E12" s="50" t="s">
        <v>427</v>
      </c>
      <c r="F12" s="50" t="s">
        <v>34</v>
      </c>
      <c r="G12" s="49">
        <v>80</v>
      </c>
      <c r="H12" s="193"/>
      <c r="I12" s="197">
        <f t="shared" si="2"/>
        <v>0</v>
      </c>
      <c r="J12" s="206">
        <f t="shared" si="3"/>
        <v>0</v>
      </c>
    </row>
    <row r="13" spans="1:10" ht="15" customHeight="1">
      <c r="A13" s="50" t="s">
        <v>426</v>
      </c>
      <c r="B13" s="50" t="s">
        <v>425</v>
      </c>
      <c r="C13" s="50" t="s">
        <v>424</v>
      </c>
      <c r="D13" s="50" t="s">
        <v>423</v>
      </c>
      <c r="E13" s="50" t="s">
        <v>422</v>
      </c>
      <c r="F13" s="50" t="s">
        <v>34</v>
      </c>
      <c r="G13" s="49">
        <v>240</v>
      </c>
      <c r="H13" s="194"/>
      <c r="I13" s="196">
        <f t="shared" si="2"/>
        <v>0</v>
      </c>
      <c r="J13" s="205">
        <f t="shared" si="3"/>
        <v>0</v>
      </c>
    </row>
    <row r="14" spans="1:10" ht="15" customHeight="1">
      <c r="A14" s="50" t="s">
        <v>421</v>
      </c>
      <c r="B14" s="50" t="s">
        <v>420</v>
      </c>
      <c r="C14" s="50" t="s">
        <v>419</v>
      </c>
      <c r="D14" s="50" t="s">
        <v>418</v>
      </c>
      <c r="E14" s="50"/>
      <c r="F14" s="50" t="s">
        <v>74</v>
      </c>
      <c r="G14" s="49">
        <v>800</v>
      </c>
      <c r="H14" s="200" t="s">
        <v>74</v>
      </c>
      <c r="I14" s="202">
        <f t="shared" si="2"/>
        <v>920</v>
      </c>
      <c r="J14" s="198">
        <f>SUMIF($F$2:$F$32,H14,$G$2:$G$32)/7085</f>
        <v>0.12985179957657023</v>
      </c>
    </row>
    <row r="15" spans="1:10" ht="15" customHeight="1">
      <c r="A15" s="50" t="s">
        <v>417</v>
      </c>
      <c r="B15" s="50" t="s">
        <v>416</v>
      </c>
      <c r="C15" s="50" t="s">
        <v>415</v>
      </c>
      <c r="D15" s="50" t="s">
        <v>414</v>
      </c>
      <c r="E15" s="50" t="s">
        <v>413</v>
      </c>
      <c r="F15" s="50" t="s">
        <v>74</v>
      </c>
      <c r="G15" s="49">
        <v>120</v>
      </c>
      <c r="H15" s="201"/>
      <c r="I15" s="203">
        <f t="shared" si="2"/>
        <v>0</v>
      </c>
      <c r="J15" s="199">
        <f t="shared" si="3"/>
        <v>0</v>
      </c>
    </row>
    <row r="16" spans="1:10" ht="15" customHeight="1">
      <c r="A16" s="50" t="s">
        <v>412</v>
      </c>
      <c r="B16" s="50" t="s">
        <v>411</v>
      </c>
      <c r="C16" s="50" t="s">
        <v>410</v>
      </c>
      <c r="D16" s="50" t="s">
        <v>409</v>
      </c>
      <c r="E16" s="50" t="s">
        <v>408</v>
      </c>
      <c r="F16" s="50" t="s">
        <v>78</v>
      </c>
      <c r="G16" s="49">
        <v>163</v>
      </c>
      <c r="H16" s="192" t="s">
        <v>78</v>
      </c>
      <c r="I16" s="195">
        <f t="shared" si="2"/>
        <v>253</v>
      </c>
      <c r="J16" s="204">
        <f>SUMIF($F$2:$F$32,H16,$G$2:$G$32)/7085</f>
        <v>3.5709244883556812E-2</v>
      </c>
    </row>
    <row r="17" spans="1:10" ht="15" customHeight="1">
      <c r="A17" s="50" t="s">
        <v>407</v>
      </c>
      <c r="B17" s="50" t="s">
        <v>406</v>
      </c>
      <c r="C17" s="50" t="s">
        <v>405</v>
      </c>
      <c r="D17" s="50" t="s">
        <v>404</v>
      </c>
      <c r="E17" s="50" t="s">
        <v>403</v>
      </c>
      <c r="F17" s="50" t="s">
        <v>78</v>
      </c>
      <c r="G17" s="49">
        <v>90</v>
      </c>
      <c r="H17" s="194"/>
      <c r="I17" s="196">
        <f t="shared" si="2"/>
        <v>0</v>
      </c>
      <c r="J17" s="205">
        <f t="shared" si="3"/>
        <v>0</v>
      </c>
    </row>
    <row r="18" spans="1:10" ht="15" customHeight="1">
      <c r="A18" s="50" t="s">
        <v>402</v>
      </c>
      <c r="B18" s="50" t="s">
        <v>401</v>
      </c>
      <c r="C18" s="50" t="s">
        <v>400</v>
      </c>
      <c r="D18" s="50" t="s">
        <v>399</v>
      </c>
      <c r="E18" s="50" t="s">
        <v>398</v>
      </c>
      <c r="F18" s="50" t="s">
        <v>397</v>
      </c>
      <c r="G18" s="49">
        <v>80</v>
      </c>
      <c r="H18" s="59" t="s">
        <v>397</v>
      </c>
      <c r="I18" s="70">
        <f>SUMIF($F$2:$F$32,H18,$G$2:$G$32)</f>
        <v>80</v>
      </c>
      <c r="J18" s="71">
        <f>SUMIF($F$2:$F$32,H18,$G$2:$G$32)/7085</f>
        <v>1.1291460832745237E-2</v>
      </c>
    </row>
    <row r="19" spans="1:10" ht="15" customHeight="1">
      <c r="A19" s="50" t="s">
        <v>396</v>
      </c>
      <c r="B19" s="50" t="s">
        <v>395</v>
      </c>
      <c r="C19" s="50" t="s">
        <v>394</v>
      </c>
      <c r="D19" s="50" t="s">
        <v>393</v>
      </c>
      <c r="E19" s="50" t="s">
        <v>392</v>
      </c>
      <c r="F19" s="50" t="s">
        <v>225</v>
      </c>
      <c r="G19" s="49">
        <v>40</v>
      </c>
      <c r="H19" s="59" t="s">
        <v>225</v>
      </c>
      <c r="I19" s="70">
        <f>SUMIF($F$2:$F$32,H19,$G$2:$G$32)</f>
        <v>40</v>
      </c>
      <c r="J19" s="71">
        <f>SUMIF($F$2:$F$32,H19,$G$2:$G$32)/7085</f>
        <v>5.6457304163726185E-3</v>
      </c>
    </row>
    <row r="20" spans="1:10" ht="15" customHeight="1">
      <c r="A20" s="50" t="s">
        <v>391</v>
      </c>
      <c r="B20" s="50" t="s">
        <v>390</v>
      </c>
      <c r="C20" s="50" t="s">
        <v>389</v>
      </c>
      <c r="D20" s="50" t="s">
        <v>388</v>
      </c>
      <c r="E20" s="50" t="s">
        <v>387</v>
      </c>
      <c r="F20" s="50" t="s">
        <v>85</v>
      </c>
      <c r="G20" s="49">
        <v>48</v>
      </c>
      <c r="H20" s="59" t="s">
        <v>85</v>
      </c>
      <c r="I20" s="70">
        <f>SUMIF($F$2:$F$32,H20,$G$2:$G$32)</f>
        <v>48</v>
      </c>
      <c r="J20" s="71">
        <f>SUMIF($F$2:$F$32,H20,$G$2:$G$32)/7085</f>
        <v>6.7748764996471422E-3</v>
      </c>
    </row>
    <row r="21" spans="1:10" ht="15" customHeight="1">
      <c r="A21" s="50" t="s">
        <v>386</v>
      </c>
      <c r="B21" s="50" t="s">
        <v>385</v>
      </c>
      <c r="C21" s="50" t="s">
        <v>384</v>
      </c>
      <c r="D21" s="50" t="s">
        <v>383</v>
      </c>
      <c r="E21" s="50" t="s">
        <v>382</v>
      </c>
      <c r="F21" s="50" t="s">
        <v>96</v>
      </c>
      <c r="G21" s="49">
        <v>45</v>
      </c>
      <c r="H21" s="192" t="s">
        <v>96</v>
      </c>
      <c r="I21" s="195">
        <f t="shared" ref="I21:I22" si="4">SUMIF($F$2:$F$32,H21,$G$2:$G$32)</f>
        <v>305</v>
      </c>
      <c r="J21" s="204">
        <f>SUMIF($F$2:$F$32,H21,$G$2:$G$32)/7085</f>
        <v>4.3048694424841216E-2</v>
      </c>
    </row>
    <row r="22" spans="1:10" ht="15" customHeight="1">
      <c r="A22" s="50" t="s">
        <v>381</v>
      </c>
      <c r="B22" s="50" t="s">
        <v>380</v>
      </c>
      <c r="C22" s="50" t="s">
        <v>379</v>
      </c>
      <c r="D22" s="50" t="s">
        <v>378</v>
      </c>
      <c r="E22" s="50" t="s">
        <v>377</v>
      </c>
      <c r="F22" s="50" t="s">
        <v>96</v>
      </c>
      <c r="G22" s="49">
        <v>260</v>
      </c>
      <c r="H22" s="194"/>
      <c r="I22" s="196">
        <f t="shared" si="4"/>
        <v>0</v>
      </c>
      <c r="J22" s="205">
        <f t="shared" si="3"/>
        <v>0</v>
      </c>
    </row>
    <row r="23" spans="1:10" ht="15" customHeight="1">
      <c r="A23" s="50" t="s">
        <v>376</v>
      </c>
      <c r="B23" s="50" t="s">
        <v>375</v>
      </c>
      <c r="C23" s="50" t="s">
        <v>374</v>
      </c>
      <c r="D23" s="50" t="s">
        <v>373</v>
      </c>
      <c r="E23" s="50" t="s">
        <v>372</v>
      </c>
      <c r="F23" s="50" t="s">
        <v>100</v>
      </c>
      <c r="G23" s="49">
        <v>60</v>
      </c>
      <c r="H23" s="59" t="s">
        <v>100</v>
      </c>
      <c r="I23" s="70">
        <f>SUMIF($F$2:$F$32,H23,$G$2:$G$32)</f>
        <v>60</v>
      </c>
      <c r="J23" s="71">
        <f>SUMIF($F$2:$F$32,H23,$G$2:$G$32)/7085</f>
        <v>8.4685956245589278E-3</v>
      </c>
    </row>
    <row r="24" spans="1:10" ht="15" customHeight="1">
      <c r="A24" s="50" t="s">
        <v>371</v>
      </c>
      <c r="B24" s="50" t="s">
        <v>370</v>
      </c>
      <c r="C24" s="50" t="s">
        <v>369</v>
      </c>
      <c r="D24" s="50" t="s">
        <v>368</v>
      </c>
      <c r="E24" s="50" t="s">
        <v>367</v>
      </c>
      <c r="F24" s="50" t="s">
        <v>104</v>
      </c>
      <c r="G24" s="49">
        <v>98</v>
      </c>
      <c r="H24" s="59" t="s">
        <v>104</v>
      </c>
      <c r="I24" s="70">
        <f>SUMIF($F$2:$F$32,H24,$G$2:$G$32)</f>
        <v>98</v>
      </c>
      <c r="J24" s="71">
        <f>SUMIF($F$2:$F$32,H24,$G$2:$G$32)/7085</f>
        <v>1.3832039520112915E-2</v>
      </c>
    </row>
    <row r="25" spans="1:10" ht="15" customHeight="1">
      <c r="A25" s="50" t="s">
        <v>366</v>
      </c>
      <c r="B25" s="50" t="s">
        <v>365</v>
      </c>
      <c r="C25" s="50" t="s">
        <v>364</v>
      </c>
      <c r="D25" s="50" t="s">
        <v>363</v>
      </c>
      <c r="E25" s="50" t="s">
        <v>362</v>
      </c>
      <c r="F25" s="50" t="s">
        <v>108</v>
      </c>
      <c r="G25" s="60">
        <v>230</v>
      </c>
      <c r="H25" s="192" t="s">
        <v>108</v>
      </c>
      <c r="I25" s="195">
        <v>400</v>
      </c>
      <c r="J25" s="204">
        <f>400/7085</f>
        <v>5.6457304163726185E-2</v>
      </c>
    </row>
    <row r="26" spans="1:10" ht="15" customHeight="1">
      <c r="A26" s="50" t="s">
        <v>361</v>
      </c>
      <c r="B26" s="50" t="s">
        <v>360</v>
      </c>
      <c r="C26" s="50" t="s">
        <v>359</v>
      </c>
      <c r="D26" s="50" t="s">
        <v>358</v>
      </c>
      <c r="E26" s="50" t="s">
        <v>357</v>
      </c>
      <c r="F26" s="50" t="s">
        <v>292</v>
      </c>
      <c r="G26" s="60">
        <v>90</v>
      </c>
      <c r="H26" s="193"/>
      <c r="I26" s="197"/>
      <c r="J26" s="206"/>
    </row>
    <row r="27" spans="1:10" ht="15" customHeight="1">
      <c r="A27" s="50" t="s">
        <v>356</v>
      </c>
      <c r="B27" s="50" t="s">
        <v>355</v>
      </c>
      <c r="C27" s="50" t="s">
        <v>354</v>
      </c>
      <c r="D27" s="50" t="s">
        <v>353</v>
      </c>
      <c r="E27" s="50" t="s">
        <v>352</v>
      </c>
      <c r="F27" s="50" t="s">
        <v>108</v>
      </c>
      <c r="G27" s="60">
        <v>80</v>
      </c>
      <c r="H27" s="194"/>
      <c r="I27" s="196"/>
      <c r="J27" s="205"/>
    </row>
    <row r="28" spans="1:10" ht="15" customHeight="1">
      <c r="A28" s="50" t="s">
        <v>351</v>
      </c>
      <c r="B28" s="50" t="s">
        <v>350</v>
      </c>
      <c r="C28" s="50" t="s">
        <v>349</v>
      </c>
      <c r="D28" s="50" t="s">
        <v>348</v>
      </c>
      <c r="E28" s="50" t="s">
        <v>347</v>
      </c>
      <c r="F28" s="50" t="s">
        <v>117</v>
      </c>
      <c r="G28" s="49">
        <v>110</v>
      </c>
      <c r="H28" s="192" t="s">
        <v>117</v>
      </c>
      <c r="I28" s="195">
        <f t="shared" ref="I28:I30" si="5">SUMIF($F$2:$F$32,H28,$G$2:$G$32)</f>
        <v>155</v>
      </c>
      <c r="J28" s="204">
        <f>SUMIF($F$2:$F$32,H28,$G$2:$G$32)/7085</f>
        <v>2.1877205363443897E-2</v>
      </c>
    </row>
    <row r="29" spans="1:10" ht="15" customHeight="1">
      <c r="A29" s="50" t="s">
        <v>346</v>
      </c>
      <c r="B29" s="50" t="s">
        <v>345</v>
      </c>
      <c r="C29" s="50" t="s">
        <v>344</v>
      </c>
      <c r="D29" s="50" t="s">
        <v>343</v>
      </c>
      <c r="E29" s="50" t="s">
        <v>342</v>
      </c>
      <c r="F29" s="50" t="s">
        <v>117</v>
      </c>
      <c r="G29" s="49">
        <v>45</v>
      </c>
      <c r="H29" s="194"/>
      <c r="I29" s="196"/>
      <c r="J29" s="205"/>
    </row>
    <row r="30" spans="1:10" ht="15" customHeight="1">
      <c r="A30" s="50" t="s">
        <v>341</v>
      </c>
      <c r="B30" s="50" t="s">
        <v>340</v>
      </c>
      <c r="C30" s="50" t="s">
        <v>339</v>
      </c>
      <c r="D30" s="50" t="s">
        <v>338</v>
      </c>
      <c r="E30" s="50" t="s">
        <v>337</v>
      </c>
      <c r="F30" s="50" t="s">
        <v>125</v>
      </c>
      <c r="G30" s="49">
        <v>93</v>
      </c>
      <c r="H30" s="192" t="s">
        <v>125</v>
      </c>
      <c r="I30" s="195">
        <f t="shared" si="5"/>
        <v>161</v>
      </c>
      <c r="J30" s="204">
        <f>SUMIF($F$2:$F$32,H30,$G$2:$G$32)/7085</f>
        <v>2.272406492589979E-2</v>
      </c>
    </row>
    <row r="31" spans="1:10" ht="15" customHeight="1">
      <c r="A31" s="50" t="s">
        <v>336</v>
      </c>
      <c r="B31" s="50" t="s">
        <v>335</v>
      </c>
      <c r="C31" s="50" t="s">
        <v>334</v>
      </c>
      <c r="D31" s="50" t="s">
        <v>333</v>
      </c>
      <c r="E31" s="50" t="s">
        <v>332</v>
      </c>
      <c r="F31" s="50" t="s">
        <v>125</v>
      </c>
      <c r="G31" s="49">
        <v>68</v>
      </c>
      <c r="H31" s="194"/>
      <c r="I31" s="196"/>
      <c r="J31" s="205"/>
    </row>
    <row r="32" spans="1:10" ht="15" customHeight="1">
      <c r="A32" s="50" t="s">
        <v>331</v>
      </c>
      <c r="B32" s="50" t="s">
        <v>330</v>
      </c>
      <c r="C32" s="50" t="s">
        <v>329</v>
      </c>
      <c r="D32" s="50" t="s">
        <v>328</v>
      </c>
      <c r="E32" s="50"/>
      <c r="F32" s="50" t="s">
        <v>317</v>
      </c>
      <c r="G32" s="49">
        <v>150</v>
      </c>
      <c r="H32" s="59" t="s">
        <v>490</v>
      </c>
      <c r="I32" s="70">
        <f>SUMIF($F$2:$F$32,H32,$G$2:$G$32)</f>
        <v>150</v>
      </c>
      <c r="J32" s="71">
        <f t="shared" ref="J32" si="6">SUMIF($F$2:$F$32,H32,$G$2:$G$32)/7085.4</f>
        <v>2.117029384367855E-2</v>
      </c>
    </row>
    <row r="33" spans="1:10" ht="15" customHeight="1">
      <c r="A33" s="61"/>
      <c r="B33" s="61"/>
      <c r="C33" s="61"/>
      <c r="D33" s="61"/>
      <c r="E33" s="61"/>
      <c r="F33" s="48"/>
      <c r="G33" s="61"/>
      <c r="H33" s="64" t="s">
        <v>143</v>
      </c>
      <c r="I33" s="46">
        <f>SUM(I2:I32)</f>
        <v>7085.4</v>
      </c>
      <c r="J33" s="72">
        <v>1</v>
      </c>
    </row>
    <row r="34" spans="1:10" ht="15" customHeight="1">
      <c r="A34" s="62"/>
      <c r="B34" s="62"/>
      <c r="C34" s="62"/>
      <c r="D34" s="62"/>
      <c r="E34" s="62"/>
      <c r="F34" s="48"/>
      <c r="G34" s="62"/>
      <c r="H34" s="65" t="s">
        <v>327</v>
      </c>
      <c r="I34" s="46">
        <f>I2+I7+I14</f>
        <v>3890</v>
      </c>
      <c r="J34" s="47">
        <v>0.54901628701273042</v>
      </c>
    </row>
    <row r="35" spans="1:10" ht="15" customHeight="1">
      <c r="A35" s="62"/>
      <c r="B35" s="62"/>
      <c r="C35" s="62"/>
      <c r="D35" s="62"/>
      <c r="E35" s="62"/>
      <c r="F35" s="48"/>
      <c r="G35" s="62"/>
      <c r="H35" s="65" t="s">
        <v>326</v>
      </c>
      <c r="I35" s="46">
        <f>I33-I34</f>
        <v>3195.3999999999996</v>
      </c>
      <c r="J35" s="47">
        <v>0.45098371298726958</v>
      </c>
    </row>
  </sheetData>
  <autoFilter ref="G1:G35"/>
  <mergeCells count="24">
    <mergeCell ref="J30:J31"/>
    <mergeCell ref="J4:J6"/>
    <mergeCell ref="J9:J13"/>
    <mergeCell ref="J16:J17"/>
    <mergeCell ref="J21:J22"/>
    <mergeCell ref="J25:J27"/>
    <mergeCell ref="J28:J29"/>
    <mergeCell ref="I4:I6"/>
    <mergeCell ref="I9:I13"/>
    <mergeCell ref="I16:I17"/>
    <mergeCell ref="J14:J15"/>
    <mergeCell ref="H4:H6"/>
    <mergeCell ref="H9:H13"/>
    <mergeCell ref="H14:H15"/>
    <mergeCell ref="I14:I15"/>
    <mergeCell ref="H16:H17"/>
    <mergeCell ref="H25:H27"/>
    <mergeCell ref="H28:H29"/>
    <mergeCell ref="H30:H31"/>
    <mergeCell ref="I21:I22"/>
    <mergeCell ref="I25:I27"/>
    <mergeCell ref="I28:I29"/>
    <mergeCell ref="I30:I31"/>
    <mergeCell ref="H21:H22"/>
  </mergeCells>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8"/>
  <sheetViews>
    <sheetView topLeftCell="A31" workbookViewId="0">
      <selection activeCell="H63" sqref="H63"/>
    </sheetView>
  </sheetViews>
  <sheetFormatPr defaultRowHeight="14.4" customHeight="1"/>
  <cols>
    <col min="1" max="1" width="12.33203125" style="76" customWidth="1"/>
    <col min="2" max="2" width="8.88671875" style="75"/>
    <col min="3" max="3" width="27.6640625" style="45" hidden="1" customWidth="1"/>
    <col min="4" max="4" width="21.21875" style="45" hidden="1" customWidth="1"/>
    <col min="5" max="5" width="21.6640625" style="45" hidden="1" customWidth="1"/>
    <col min="6" max="6" width="20" style="45" hidden="1" customWidth="1"/>
    <col min="7" max="7" width="11.44140625" style="74" hidden="1" customWidth="1"/>
    <col min="8" max="8" width="41.44140625" style="45" customWidth="1"/>
    <col min="9" max="9" width="17.6640625" style="45" customWidth="1"/>
    <col min="10" max="10" width="12.88671875" style="88" customWidth="1"/>
    <col min="11" max="16384" width="8.88671875" style="45"/>
  </cols>
  <sheetData>
    <row r="1" spans="1:10" ht="14.4" customHeight="1">
      <c r="A1" s="55" t="s">
        <v>488</v>
      </c>
      <c r="B1" s="63" t="s">
        <v>742</v>
      </c>
      <c r="C1" s="54" t="s">
        <v>741</v>
      </c>
      <c r="D1" s="63" t="s">
        <v>740</v>
      </c>
      <c r="E1" s="63" t="s">
        <v>739</v>
      </c>
      <c r="F1" s="63" t="s">
        <v>738</v>
      </c>
      <c r="G1" s="57" t="s">
        <v>482</v>
      </c>
      <c r="H1" s="63" t="s">
        <v>737</v>
      </c>
      <c r="I1" s="57" t="s">
        <v>482</v>
      </c>
      <c r="J1" s="16" t="s">
        <v>146</v>
      </c>
    </row>
    <row r="2" spans="1:10" ht="14.4" customHeight="1">
      <c r="A2" s="79" t="s">
        <v>492</v>
      </c>
      <c r="B2" s="77" t="s">
        <v>493</v>
      </c>
      <c r="C2" s="77" t="s">
        <v>494</v>
      </c>
      <c r="D2" s="77" t="s">
        <v>495</v>
      </c>
      <c r="E2" s="80" t="s">
        <v>496</v>
      </c>
      <c r="F2" s="77" t="s">
        <v>154</v>
      </c>
      <c r="G2" s="81">
        <v>904.25</v>
      </c>
      <c r="H2" s="82" t="s">
        <v>154</v>
      </c>
      <c r="I2" s="85">
        <v>904.25</v>
      </c>
      <c r="J2" s="89">
        <f>I2/7836.73</f>
        <v>0.11538613681982154</v>
      </c>
    </row>
    <row r="3" spans="1:10" ht="14.4" customHeight="1">
      <c r="A3" s="79" t="s">
        <v>497</v>
      </c>
      <c r="B3" s="78" t="s">
        <v>159</v>
      </c>
      <c r="C3" s="77" t="s">
        <v>498</v>
      </c>
      <c r="D3" s="77" t="s">
        <v>499</v>
      </c>
      <c r="E3" s="80" t="s">
        <v>500</v>
      </c>
      <c r="F3" s="77" t="s">
        <v>161</v>
      </c>
      <c r="G3" s="81">
        <v>116</v>
      </c>
      <c r="H3" s="83" t="s">
        <v>161</v>
      </c>
      <c r="I3" s="85">
        <v>116</v>
      </c>
      <c r="J3" s="89">
        <f>I3/7836.73</f>
        <v>1.4802092199169808E-2</v>
      </c>
    </row>
    <row r="4" spans="1:10" ht="14.4" customHeight="1">
      <c r="A4" s="79" t="s">
        <v>501</v>
      </c>
      <c r="B4" s="78" t="s">
        <v>502</v>
      </c>
      <c r="C4" s="77" t="s">
        <v>503</v>
      </c>
      <c r="D4" s="77" t="s">
        <v>504</v>
      </c>
      <c r="E4" s="80" t="s">
        <v>505</v>
      </c>
      <c r="F4" s="77" t="s">
        <v>169</v>
      </c>
      <c r="G4" s="81">
        <v>75</v>
      </c>
      <c r="H4" s="207" t="s">
        <v>169</v>
      </c>
      <c r="I4" s="210">
        <v>130</v>
      </c>
      <c r="J4" s="215">
        <f t="shared" ref="J4:J6" si="0">I4/7836.73</f>
        <v>1.6588551602517886E-2</v>
      </c>
    </row>
    <row r="5" spans="1:10" ht="14.4" customHeight="1">
      <c r="A5" s="79" t="s">
        <v>506</v>
      </c>
      <c r="B5" s="78" t="s">
        <v>507</v>
      </c>
      <c r="C5" s="77" t="s">
        <v>508</v>
      </c>
      <c r="D5" s="77" t="s">
        <v>509</v>
      </c>
      <c r="E5" s="80" t="s">
        <v>510</v>
      </c>
      <c r="F5" s="77" t="s">
        <v>169</v>
      </c>
      <c r="G5" s="81">
        <v>55</v>
      </c>
      <c r="H5" s="209"/>
      <c r="I5" s="211">
        <v>0</v>
      </c>
      <c r="J5" s="216"/>
    </row>
    <row r="6" spans="1:10" ht="14.4" customHeight="1">
      <c r="A6" s="79" t="s">
        <v>511</v>
      </c>
      <c r="B6" s="78" t="s">
        <v>736</v>
      </c>
      <c r="C6" s="77" t="s">
        <v>512</v>
      </c>
      <c r="D6" s="77" t="s">
        <v>513</v>
      </c>
      <c r="E6" s="80" t="s">
        <v>514</v>
      </c>
      <c r="F6" s="77" t="s">
        <v>12</v>
      </c>
      <c r="G6" s="81">
        <v>50</v>
      </c>
      <c r="H6" s="207" t="s">
        <v>12</v>
      </c>
      <c r="I6" s="210">
        <v>186</v>
      </c>
      <c r="J6" s="215">
        <f t="shared" si="0"/>
        <v>2.3734389215910208E-2</v>
      </c>
    </row>
    <row r="7" spans="1:10" ht="14.4" customHeight="1">
      <c r="A7" s="79" t="s">
        <v>515</v>
      </c>
      <c r="B7" s="78" t="s">
        <v>516</v>
      </c>
      <c r="C7" s="77" t="s">
        <v>517</v>
      </c>
      <c r="D7" s="77" t="s">
        <v>518</v>
      </c>
      <c r="E7" s="80" t="s">
        <v>519</v>
      </c>
      <c r="F7" s="77" t="s">
        <v>12</v>
      </c>
      <c r="G7" s="81">
        <v>95</v>
      </c>
      <c r="H7" s="208"/>
      <c r="I7" s="212">
        <v>0</v>
      </c>
      <c r="J7" s="217"/>
    </row>
    <row r="8" spans="1:10" ht="14.4" customHeight="1">
      <c r="A8" s="79" t="s">
        <v>520</v>
      </c>
      <c r="B8" s="78" t="s">
        <v>735</v>
      </c>
      <c r="C8" s="77" t="s">
        <v>521</v>
      </c>
      <c r="D8" s="77" t="s">
        <v>522</v>
      </c>
      <c r="E8" s="80" t="s">
        <v>523</v>
      </c>
      <c r="F8" s="77" t="s">
        <v>12</v>
      </c>
      <c r="G8" s="81">
        <v>41</v>
      </c>
      <c r="H8" s="209"/>
      <c r="I8" s="211">
        <v>0</v>
      </c>
      <c r="J8" s="216"/>
    </row>
    <row r="9" spans="1:10" ht="14.4" customHeight="1">
      <c r="A9" s="79" t="s">
        <v>524</v>
      </c>
      <c r="B9" s="78" t="s">
        <v>734</v>
      </c>
      <c r="C9" s="77" t="s">
        <v>525</v>
      </c>
      <c r="D9" s="77" t="s">
        <v>526</v>
      </c>
      <c r="E9" s="80" t="s">
        <v>527</v>
      </c>
      <c r="F9" s="77" t="s">
        <v>178</v>
      </c>
      <c r="G9" s="81">
        <v>75</v>
      </c>
      <c r="H9" s="83" t="s">
        <v>178</v>
      </c>
      <c r="I9" s="85">
        <v>75</v>
      </c>
      <c r="J9" s="89">
        <f>I9/7836.73</f>
        <v>9.5703182322218576E-3</v>
      </c>
    </row>
    <row r="10" spans="1:10" ht="14.4" customHeight="1">
      <c r="A10" s="79" t="s">
        <v>528</v>
      </c>
      <c r="B10" s="78" t="s">
        <v>529</v>
      </c>
      <c r="C10" s="77" t="s">
        <v>530</v>
      </c>
      <c r="D10" s="77" t="s">
        <v>531</v>
      </c>
      <c r="E10" s="80" t="s">
        <v>532</v>
      </c>
      <c r="F10" s="77" t="s">
        <v>23</v>
      </c>
      <c r="G10" s="81">
        <v>125</v>
      </c>
      <c r="H10" s="207" t="s">
        <v>23</v>
      </c>
      <c r="I10" s="210">
        <v>210</v>
      </c>
      <c r="J10" s="215">
        <f t="shared" ref="J10:J27" si="1">I10/7836.73</f>
        <v>2.6796891050221202E-2</v>
      </c>
    </row>
    <row r="11" spans="1:10" ht="14.4" customHeight="1">
      <c r="A11" s="79" t="s">
        <v>533</v>
      </c>
      <c r="B11" s="78" t="s">
        <v>534</v>
      </c>
      <c r="C11" s="77" t="s">
        <v>535</v>
      </c>
      <c r="D11" s="77" t="s">
        <v>536</v>
      </c>
      <c r="E11" s="80" t="s">
        <v>537</v>
      </c>
      <c r="F11" s="77" t="s">
        <v>23</v>
      </c>
      <c r="G11" s="81">
        <v>85</v>
      </c>
      <c r="H11" s="209"/>
      <c r="I11" s="211">
        <v>0</v>
      </c>
      <c r="J11" s="216"/>
    </row>
    <row r="12" spans="1:10" ht="14.4" customHeight="1">
      <c r="A12" s="79" t="s">
        <v>538</v>
      </c>
      <c r="B12" s="78" t="s">
        <v>187</v>
      </c>
      <c r="C12" s="77" t="s">
        <v>539</v>
      </c>
      <c r="D12" s="77" t="s">
        <v>540</v>
      </c>
      <c r="E12" s="80" t="s">
        <v>541</v>
      </c>
      <c r="F12" s="77" t="s">
        <v>34</v>
      </c>
      <c r="G12" s="81">
        <v>145</v>
      </c>
      <c r="H12" s="207" t="s">
        <v>34</v>
      </c>
      <c r="I12" s="210">
        <v>1028.4000000000001</v>
      </c>
      <c r="J12" s="215">
        <f t="shared" si="1"/>
        <v>0.13122820360022613</v>
      </c>
    </row>
    <row r="13" spans="1:10" ht="14.4" customHeight="1">
      <c r="A13" s="79" t="s">
        <v>542</v>
      </c>
      <c r="B13" s="78" t="s">
        <v>543</v>
      </c>
      <c r="C13" s="77" t="s">
        <v>544</v>
      </c>
      <c r="D13" s="77" t="s">
        <v>545</v>
      </c>
      <c r="E13" s="80" t="s">
        <v>546</v>
      </c>
      <c r="F13" s="77" t="s">
        <v>34</v>
      </c>
      <c r="G13" s="81">
        <v>90</v>
      </c>
      <c r="H13" s="208"/>
      <c r="I13" s="212">
        <v>0</v>
      </c>
      <c r="J13" s="217"/>
    </row>
    <row r="14" spans="1:10" ht="14.4" customHeight="1">
      <c r="A14" s="79" t="s">
        <v>547</v>
      </c>
      <c r="B14" s="78" t="s">
        <v>548</v>
      </c>
      <c r="C14" s="77" t="s">
        <v>549</v>
      </c>
      <c r="D14" s="77" t="s">
        <v>550</v>
      </c>
      <c r="E14" s="80" t="s">
        <v>551</v>
      </c>
      <c r="F14" s="77" t="s">
        <v>34</v>
      </c>
      <c r="G14" s="81">
        <v>170</v>
      </c>
      <c r="H14" s="208"/>
      <c r="I14" s="212">
        <v>0</v>
      </c>
      <c r="J14" s="217"/>
    </row>
    <row r="15" spans="1:10" ht="14.4" customHeight="1">
      <c r="A15" s="79" t="s">
        <v>552</v>
      </c>
      <c r="B15" s="77" t="s">
        <v>553</v>
      </c>
      <c r="C15" s="77" t="s">
        <v>554</v>
      </c>
      <c r="D15" s="77" t="s">
        <v>555</v>
      </c>
      <c r="E15" s="80" t="s">
        <v>556</v>
      </c>
      <c r="F15" s="77" t="s">
        <v>34</v>
      </c>
      <c r="G15" s="81">
        <v>128</v>
      </c>
      <c r="H15" s="208"/>
      <c r="I15" s="212">
        <v>0</v>
      </c>
      <c r="J15" s="217"/>
    </row>
    <row r="16" spans="1:10" ht="14.4" customHeight="1">
      <c r="A16" s="79" t="s">
        <v>557</v>
      </c>
      <c r="B16" s="78" t="s">
        <v>558</v>
      </c>
      <c r="C16" s="77" t="s">
        <v>559</v>
      </c>
      <c r="D16" s="77" t="s">
        <v>560</v>
      </c>
      <c r="E16" s="80" t="s">
        <v>561</v>
      </c>
      <c r="F16" s="77" t="s">
        <v>34</v>
      </c>
      <c r="G16" s="81">
        <v>60</v>
      </c>
      <c r="H16" s="208"/>
      <c r="I16" s="212">
        <v>0</v>
      </c>
      <c r="J16" s="217"/>
    </row>
    <row r="17" spans="1:10" ht="14.4" customHeight="1">
      <c r="A17" s="79" t="s">
        <v>445</v>
      </c>
      <c r="B17" s="77" t="s">
        <v>444</v>
      </c>
      <c r="C17" s="77" t="s">
        <v>443</v>
      </c>
      <c r="D17" s="77" t="s">
        <v>442</v>
      </c>
      <c r="E17" s="80" t="s">
        <v>441</v>
      </c>
      <c r="F17" s="77" t="s">
        <v>34</v>
      </c>
      <c r="G17" s="81">
        <v>110</v>
      </c>
      <c r="H17" s="208"/>
      <c r="I17" s="212">
        <v>0</v>
      </c>
      <c r="J17" s="217"/>
    </row>
    <row r="18" spans="1:10" ht="14.4" customHeight="1">
      <c r="A18" s="79" t="s">
        <v>562</v>
      </c>
      <c r="B18" s="78" t="s">
        <v>563</v>
      </c>
      <c r="C18" s="77" t="s">
        <v>564</v>
      </c>
      <c r="D18" s="77" t="s">
        <v>565</v>
      </c>
      <c r="E18" s="80" t="s">
        <v>566</v>
      </c>
      <c r="F18" s="77" t="s">
        <v>34</v>
      </c>
      <c r="G18" s="81">
        <v>125</v>
      </c>
      <c r="H18" s="208"/>
      <c r="I18" s="212">
        <v>0</v>
      </c>
      <c r="J18" s="217"/>
    </row>
    <row r="19" spans="1:10" ht="14.4" customHeight="1">
      <c r="A19" s="79" t="s">
        <v>436</v>
      </c>
      <c r="B19" s="78" t="s">
        <v>435</v>
      </c>
      <c r="C19" s="77" t="s">
        <v>434</v>
      </c>
      <c r="D19" s="77" t="s">
        <v>433</v>
      </c>
      <c r="E19" s="80" t="s">
        <v>432</v>
      </c>
      <c r="F19" s="77" t="s">
        <v>34</v>
      </c>
      <c r="G19" s="81">
        <v>95.4</v>
      </c>
      <c r="H19" s="208"/>
      <c r="I19" s="212">
        <v>0</v>
      </c>
      <c r="J19" s="217"/>
    </row>
    <row r="20" spans="1:10" ht="14.4" customHeight="1">
      <c r="A20" s="79" t="s">
        <v>567</v>
      </c>
      <c r="B20" s="78" t="s">
        <v>568</v>
      </c>
      <c r="C20" s="77" t="s">
        <v>569</v>
      </c>
      <c r="D20" s="77" t="s">
        <v>570</v>
      </c>
      <c r="E20" s="80" t="s">
        <v>571</v>
      </c>
      <c r="F20" s="77" t="s">
        <v>34</v>
      </c>
      <c r="G20" s="81">
        <v>40</v>
      </c>
      <c r="H20" s="208"/>
      <c r="I20" s="212">
        <v>0</v>
      </c>
      <c r="J20" s="217"/>
    </row>
    <row r="21" spans="1:10" ht="14.4" customHeight="1">
      <c r="A21" s="79" t="s">
        <v>572</v>
      </c>
      <c r="B21" s="78" t="s">
        <v>573</v>
      </c>
      <c r="C21" s="77" t="s">
        <v>574</v>
      </c>
      <c r="D21" s="77" t="s">
        <v>575</v>
      </c>
      <c r="E21" s="80" t="s">
        <v>576</v>
      </c>
      <c r="F21" s="77" t="s">
        <v>34</v>
      </c>
      <c r="G21" s="81">
        <v>65</v>
      </c>
      <c r="H21" s="209"/>
      <c r="I21" s="211">
        <v>0</v>
      </c>
      <c r="J21" s="216"/>
    </row>
    <row r="22" spans="1:10" ht="14.4" customHeight="1">
      <c r="A22" s="79" t="s">
        <v>577</v>
      </c>
      <c r="B22" s="78" t="s">
        <v>578</v>
      </c>
      <c r="C22" s="77" t="s">
        <v>579</v>
      </c>
      <c r="D22" s="77" t="s">
        <v>580</v>
      </c>
      <c r="E22" s="80" t="s">
        <v>581</v>
      </c>
      <c r="F22" s="77" t="s">
        <v>78</v>
      </c>
      <c r="G22" s="81">
        <v>68</v>
      </c>
      <c r="H22" s="207" t="s">
        <v>78</v>
      </c>
      <c r="I22" s="210">
        <v>634.1</v>
      </c>
      <c r="J22" s="215">
        <f t="shared" si="1"/>
        <v>8.0913850547358404E-2</v>
      </c>
    </row>
    <row r="23" spans="1:10" ht="14.4" customHeight="1">
      <c r="A23" s="79" t="s">
        <v>582</v>
      </c>
      <c r="B23" s="78" t="s">
        <v>220</v>
      </c>
      <c r="C23" s="77" t="s">
        <v>583</v>
      </c>
      <c r="D23" s="77" t="s">
        <v>584</v>
      </c>
      <c r="E23" s="80" t="s">
        <v>585</v>
      </c>
      <c r="F23" s="77" t="s">
        <v>78</v>
      </c>
      <c r="G23" s="81">
        <v>220</v>
      </c>
      <c r="H23" s="208"/>
      <c r="I23" s="212">
        <v>0</v>
      </c>
      <c r="J23" s="217"/>
    </row>
    <row r="24" spans="1:10" ht="14.4" customHeight="1">
      <c r="A24" s="79" t="s">
        <v>586</v>
      </c>
      <c r="B24" s="78" t="s">
        <v>204</v>
      </c>
      <c r="C24" s="77" t="s">
        <v>587</v>
      </c>
      <c r="D24" s="77" t="s">
        <v>588</v>
      </c>
      <c r="E24" s="80" t="s">
        <v>589</v>
      </c>
      <c r="F24" s="77" t="s">
        <v>78</v>
      </c>
      <c r="G24" s="81">
        <v>73</v>
      </c>
      <c r="H24" s="208"/>
      <c r="I24" s="212">
        <v>0</v>
      </c>
      <c r="J24" s="217"/>
    </row>
    <row r="25" spans="1:10" ht="14.4" customHeight="1">
      <c r="A25" s="79" t="s">
        <v>590</v>
      </c>
      <c r="B25" s="78" t="s">
        <v>591</v>
      </c>
      <c r="C25" s="77" t="s">
        <v>592</v>
      </c>
      <c r="D25" s="77" t="s">
        <v>593</v>
      </c>
      <c r="E25" s="80" t="s">
        <v>594</v>
      </c>
      <c r="F25" s="77" t="s">
        <v>78</v>
      </c>
      <c r="G25" s="81">
        <v>90.1</v>
      </c>
      <c r="H25" s="208"/>
      <c r="I25" s="212">
        <v>0</v>
      </c>
      <c r="J25" s="217"/>
    </row>
    <row r="26" spans="1:10" ht="14.4" customHeight="1">
      <c r="A26" s="79" t="s">
        <v>595</v>
      </c>
      <c r="B26" s="78" t="s">
        <v>596</v>
      </c>
      <c r="C26" s="77" t="s">
        <v>597</v>
      </c>
      <c r="D26" s="77" t="s">
        <v>598</v>
      </c>
      <c r="E26" s="80" t="s">
        <v>599</v>
      </c>
      <c r="F26" s="77" t="s">
        <v>78</v>
      </c>
      <c r="G26" s="81">
        <v>183</v>
      </c>
      <c r="H26" s="209"/>
      <c r="I26" s="211">
        <v>0</v>
      </c>
      <c r="J26" s="216"/>
    </row>
    <row r="27" spans="1:10" ht="14.4" customHeight="1">
      <c r="A27" s="79" t="s">
        <v>600</v>
      </c>
      <c r="B27" s="78" t="s">
        <v>223</v>
      </c>
      <c r="C27" s="77" t="s">
        <v>601</v>
      </c>
      <c r="D27" s="77" t="s">
        <v>602</v>
      </c>
      <c r="E27" s="80" t="s">
        <v>603</v>
      </c>
      <c r="F27" s="77" t="s">
        <v>225</v>
      </c>
      <c r="G27" s="81">
        <v>96</v>
      </c>
      <c r="H27" s="207" t="s">
        <v>225</v>
      </c>
      <c r="I27" s="210">
        <v>158</v>
      </c>
      <c r="J27" s="215">
        <f t="shared" si="1"/>
        <v>2.0161470409214049E-2</v>
      </c>
    </row>
    <row r="28" spans="1:10" ht="14.4" customHeight="1">
      <c r="A28" s="79" t="s">
        <v>604</v>
      </c>
      <c r="B28" s="78" t="s">
        <v>605</v>
      </c>
      <c r="C28" s="77" t="s">
        <v>606</v>
      </c>
      <c r="D28" s="77" t="s">
        <v>607</v>
      </c>
      <c r="E28" s="80" t="s">
        <v>608</v>
      </c>
      <c r="F28" s="77" t="s">
        <v>225</v>
      </c>
      <c r="G28" s="81">
        <v>62</v>
      </c>
      <c r="H28" s="209"/>
      <c r="I28" s="211">
        <v>0</v>
      </c>
      <c r="J28" s="216"/>
    </row>
    <row r="29" spans="1:10" ht="14.4" customHeight="1">
      <c r="A29" s="79" t="s">
        <v>609</v>
      </c>
      <c r="B29" s="78" t="s">
        <v>733</v>
      </c>
      <c r="C29" s="77" t="s">
        <v>610</v>
      </c>
      <c r="D29" s="77" t="s">
        <v>611</v>
      </c>
      <c r="E29" s="80" t="s">
        <v>612</v>
      </c>
      <c r="F29" s="77" t="s">
        <v>92</v>
      </c>
      <c r="G29" s="81">
        <v>80</v>
      </c>
      <c r="H29" s="83" t="s">
        <v>92</v>
      </c>
      <c r="I29" s="85">
        <v>80</v>
      </c>
      <c r="J29" s="89">
        <f>I29/7836.73</f>
        <v>1.0208339447703316E-2</v>
      </c>
    </row>
    <row r="30" spans="1:10" ht="14.4" customHeight="1">
      <c r="A30" s="79" t="s">
        <v>613</v>
      </c>
      <c r="B30" s="78" t="s">
        <v>614</v>
      </c>
      <c r="C30" s="77" t="s">
        <v>615</v>
      </c>
      <c r="D30" s="77" t="s">
        <v>616</v>
      </c>
      <c r="E30" s="80" t="s">
        <v>617</v>
      </c>
      <c r="F30" s="77" t="s">
        <v>96</v>
      </c>
      <c r="G30" s="81">
        <v>145</v>
      </c>
      <c r="H30" s="207" t="s">
        <v>96</v>
      </c>
      <c r="I30" s="210">
        <v>630</v>
      </c>
      <c r="J30" s="215">
        <f t="shared" ref="J30:J34" si="2">I30/7836.73</f>
        <v>8.0390673150663616E-2</v>
      </c>
    </row>
    <row r="31" spans="1:10" ht="14.4" customHeight="1">
      <c r="A31" s="79" t="s">
        <v>618</v>
      </c>
      <c r="B31" s="78" t="s">
        <v>619</v>
      </c>
      <c r="C31" s="77" t="s">
        <v>620</v>
      </c>
      <c r="D31" s="77" t="s">
        <v>621</v>
      </c>
      <c r="E31" s="80" t="s">
        <v>622</v>
      </c>
      <c r="F31" s="77" t="s">
        <v>96</v>
      </c>
      <c r="G31" s="81">
        <v>320</v>
      </c>
      <c r="H31" s="208"/>
      <c r="I31" s="212">
        <v>0</v>
      </c>
      <c r="J31" s="217"/>
    </row>
    <row r="32" spans="1:10" ht="14.4" customHeight="1">
      <c r="A32" s="79" t="s">
        <v>623</v>
      </c>
      <c r="B32" s="78" t="s">
        <v>624</v>
      </c>
      <c r="C32" s="77" t="s">
        <v>625</v>
      </c>
      <c r="D32" s="77" t="s">
        <v>626</v>
      </c>
      <c r="E32" s="80" t="s">
        <v>627</v>
      </c>
      <c r="F32" s="77" t="s">
        <v>96</v>
      </c>
      <c r="G32" s="81">
        <v>95</v>
      </c>
      <c r="H32" s="208"/>
      <c r="I32" s="212">
        <v>0</v>
      </c>
      <c r="J32" s="217"/>
    </row>
    <row r="33" spans="1:10" ht="14.4" customHeight="1">
      <c r="A33" s="79" t="s">
        <v>628</v>
      </c>
      <c r="B33" s="78" t="s">
        <v>629</v>
      </c>
      <c r="C33" s="77" t="s">
        <v>630</v>
      </c>
      <c r="D33" s="77" t="s">
        <v>631</v>
      </c>
      <c r="E33" s="80" t="s">
        <v>632</v>
      </c>
      <c r="F33" s="77" t="s">
        <v>96</v>
      </c>
      <c r="G33" s="81">
        <v>70</v>
      </c>
      <c r="H33" s="209"/>
      <c r="I33" s="211">
        <v>0</v>
      </c>
      <c r="J33" s="216"/>
    </row>
    <row r="34" spans="1:10" ht="14.4" customHeight="1">
      <c r="A34" s="79" t="s">
        <v>633</v>
      </c>
      <c r="B34" s="78" t="s">
        <v>634</v>
      </c>
      <c r="C34" s="77" t="s">
        <v>635</v>
      </c>
      <c r="D34" s="77" t="s">
        <v>636</v>
      </c>
      <c r="E34" s="80" t="s">
        <v>637</v>
      </c>
      <c r="F34" s="77" t="s">
        <v>100</v>
      </c>
      <c r="G34" s="81">
        <v>114</v>
      </c>
      <c r="H34" s="207" t="s">
        <v>100</v>
      </c>
      <c r="I34" s="210">
        <v>274</v>
      </c>
      <c r="J34" s="215">
        <f t="shared" si="2"/>
        <v>3.4963562608383854E-2</v>
      </c>
    </row>
    <row r="35" spans="1:10" ht="14.4" customHeight="1">
      <c r="A35" s="79" t="s">
        <v>638</v>
      </c>
      <c r="B35" s="78" t="s">
        <v>267</v>
      </c>
      <c r="C35" s="77" t="s">
        <v>639</v>
      </c>
      <c r="D35" s="77" t="s">
        <v>640</v>
      </c>
      <c r="E35" s="80" t="s">
        <v>641</v>
      </c>
      <c r="F35" s="77" t="s">
        <v>100</v>
      </c>
      <c r="G35" s="81">
        <v>70</v>
      </c>
      <c r="H35" s="208"/>
      <c r="I35" s="212">
        <v>0</v>
      </c>
      <c r="J35" s="217"/>
    </row>
    <row r="36" spans="1:10" ht="14.4" customHeight="1">
      <c r="A36" s="79" t="s">
        <v>642</v>
      </c>
      <c r="B36" s="78" t="s">
        <v>643</v>
      </c>
      <c r="C36" s="77" t="s">
        <v>644</v>
      </c>
      <c r="D36" s="77" t="s">
        <v>645</v>
      </c>
      <c r="E36" s="80" t="s">
        <v>646</v>
      </c>
      <c r="F36" s="77" t="s">
        <v>100</v>
      </c>
      <c r="G36" s="81">
        <v>90</v>
      </c>
      <c r="H36" s="209"/>
      <c r="I36" s="211">
        <v>0</v>
      </c>
      <c r="J36" s="216"/>
    </row>
    <row r="37" spans="1:10" ht="14.4" customHeight="1">
      <c r="A37" s="79" t="s">
        <v>647</v>
      </c>
      <c r="B37" s="78" t="s">
        <v>648</v>
      </c>
      <c r="C37" s="77" t="s">
        <v>649</v>
      </c>
      <c r="D37" s="77" t="s">
        <v>650</v>
      </c>
      <c r="E37" s="80" t="s">
        <v>651</v>
      </c>
      <c r="F37" s="77" t="s">
        <v>104</v>
      </c>
      <c r="G37" s="81">
        <v>65</v>
      </c>
      <c r="H37" s="83" t="s">
        <v>104</v>
      </c>
      <c r="I37" s="85">
        <v>65</v>
      </c>
      <c r="J37" s="89">
        <f>I37/7836.73</f>
        <v>8.2942758012589431E-3</v>
      </c>
    </row>
    <row r="38" spans="1:10" ht="14.4" customHeight="1">
      <c r="A38" s="79" t="s">
        <v>366</v>
      </c>
      <c r="B38" s="78" t="s">
        <v>732</v>
      </c>
      <c r="C38" s="77" t="s">
        <v>364</v>
      </c>
      <c r="D38" s="77" t="s">
        <v>363</v>
      </c>
      <c r="E38" s="80" t="s">
        <v>362</v>
      </c>
      <c r="F38" s="77" t="s">
        <v>108</v>
      </c>
      <c r="G38" s="81">
        <v>230</v>
      </c>
      <c r="H38" s="207" t="s">
        <v>108</v>
      </c>
      <c r="I38" s="210">
        <v>885.98</v>
      </c>
      <c r="J38" s="215">
        <f t="shared" ref="J38" si="3">I38/7836.73</f>
        <v>0.1130548072984523</v>
      </c>
    </row>
    <row r="39" spans="1:10" ht="14.4" customHeight="1">
      <c r="A39" s="79" t="s">
        <v>652</v>
      </c>
      <c r="B39" s="78" t="s">
        <v>281</v>
      </c>
      <c r="C39" s="77" t="s">
        <v>653</v>
      </c>
      <c r="D39" s="77" t="s">
        <v>654</v>
      </c>
      <c r="E39" s="80" t="s">
        <v>655</v>
      </c>
      <c r="F39" s="77" t="s">
        <v>108</v>
      </c>
      <c r="G39" s="81">
        <v>250.98</v>
      </c>
      <c r="H39" s="208"/>
      <c r="I39" s="212">
        <v>0</v>
      </c>
      <c r="J39" s="217"/>
    </row>
    <row r="40" spans="1:10" ht="14.4" customHeight="1">
      <c r="A40" s="79" t="s">
        <v>656</v>
      </c>
      <c r="B40" s="78" t="s">
        <v>293</v>
      </c>
      <c r="C40" s="77" t="s">
        <v>657</v>
      </c>
      <c r="D40" s="77" t="s">
        <v>658</v>
      </c>
      <c r="E40" s="80" t="s">
        <v>659</v>
      </c>
      <c r="F40" s="77" t="s">
        <v>108</v>
      </c>
      <c r="G40" s="81">
        <v>45</v>
      </c>
      <c r="H40" s="208"/>
      <c r="I40" s="212">
        <v>0</v>
      </c>
      <c r="J40" s="217"/>
    </row>
    <row r="41" spans="1:10" ht="14.4" customHeight="1">
      <c r="A41" s="79" t="s">
        <v>660</v>
      </c>
      <c r="B41" s="77" t="s">
        <v>296</v>
      </c>
      <c r="C41" s="77" t="s">
        <v>661</v>
      </c>
      <c r="D41" s="77" t="s">
        <v>662</v>
      </c>
      <c r="E41" s="80" t="s">
        <v>663</v>
      </c>
      <c r="F41" s="77" t="s">
        <v>108</v>
      </c>
      <c r="G41" s="81">
        <v>122</v>
      </c>
      <c r="H41" s="208"/>
      <c r="I41" s="212">
        <v>0</v>
      </c>
      <c r="J41" s="217"/>
    </row>
    <row r="42" spans="1:10" ht="14.4" customHeight="1">
      <c r="A42" s="79" t="s">
        <v>664</v>
      </c>
      <c r="B42" s="78" t="s">
        <v>276</v>
      </c>
      <c r="C42" s="77" t="s">
        <v>665</v>
      </c>
      <c r="D42" s="77" t="s">
        <v>666</v>
      </c>
      <c r="E42" s="80" t="s">
        <v>667</v>
      </c>
      <c r="F42" s="77" t="s">
        <v>108</v>
      </c>
      <c r="G42" s="81">
        <v>108</v>
      </c>
      <c r="H42" s="208"/>
      <c r="I42" s="212">
        <v>0</v>
      </c>
      <c r="J42" s="217"/>
    </row>
    <row r="43" spans="1:10" ht="14.4" customHeight="1">
      <c r="A43" s="79" t="s">
        <v>668</v>
      </c>
      <c r="B43" s="77" t="s">
        <v>290</v>
      </c>
      <c r="C43" s="77" t="s">
        <v>669</v>
      </c>
      <c r="D43" s="77" t="s">
        <v>670</v>
      </c>
      <c r="E43" s="80" t="s">
        <v>671</v>
      </c>
      <c r="F43" s="77" t="s">
        <v>292</v>
      </c>
      <c r="G43" s="81">
        <v>130</v>
      </c>
      <c r="H43" s="209"/>
      <c r="I43" s="211">
        <v>0</v>
      </c>
      <c r="J43" s="216"/>
    </row>
    <row r="44" spans="1:10" ht="14.4" customHeight="1">
      <c r="A44" s="79" t="s">
        <v>672</v>
      </c>
      <c r="B44" s="77" t="s">
        <v>673</v>
      </c>
      <c r="C44" s="77" t="s">
        <v>674</v>
      </c>
      <c r="D44" s="77" t="s">
        <v>675</v>
      </c>
      <c r="E44" s="80" t="s">
        <v>676</v>
      </c>
      <c r="F44" s="77" t="s">
        <v>677</v>
      </c>
      <c r="G44" s="81">
        <v>110</v>
      </c>
      <c r="H44" s="83" t="s">
        <v>677</v>
      </c>
      <c r="I44" s="85">
        <v>110</v>
      </c>
      <c r="J44" s="89">
        <f>I44/7836.73</f>
        <v>1.4036466740592059E-2</v>
      </c>
    </row>
    <row r="45" spans="1:10" ht="14.4" customHeight="1">
      <c r="A45" s="79" t="s">
        <v>678</v>
      </c>
      <c r="B45" s="78" t="s">
        <v>302</v>
      </c>
      <c r="C45" s="77" t="s">
        <v>679</v>
      </c>
      <c r="D45" s="77" t="s">
        <v>680</v>
      </c>
      <c r="E45" s="80" t="s">
        <v>681</v>
      </c>
      <c r="F45" s="77" t="s">
        <v>117</v>
      </c>
      <c r="G45" s="81">
        <v>126</v>
      </c>
      <c r="H45" s="207" t="s">
        <v>117</v>
      </c>
      <c r="I45" s="210">
        <v>226</v>
      </c>
      <c r="J45" s="215">
        <f t="shared" ref="J45" si="4">I45/7836.73</f>
        <v>2.8838558939761866E-2</v>
      </c>
    </row>
    <row r="46" spans="1:10" ht="14.4" customHeight="1">
      <c r="A46" s="79" t="s">
        <v>682</v>
      </c>
      <c r="B46" s="78" t="s">
        <v>683</v>
      </c>
      <c r="C46" s="77" t="s">
        <v>684</v>
      </c>
      <c r="D46" s="77" t="s">
        <v>685</v>
      </c>
      <c r="E46" s="80" t="s">
        <v>686</v>
      </c>
      <c r="F46" s="77" t="s">
        <v>117</v>
      </c>
      <c r="G46" s="81">
        <v>100</v>
      </c>
      <c r="H46" s="209"/>
      <c r="I46" s="211">
        <v>0</v>
      </c>
      <c r="J46" s="216"/>
    </row>
    <row r="47" spans="1:10" ht="14.4" customHeight="1">
      <c r="A47" s="79" t="s">
        <v>687</v>
      </c>
      <c r="B47" s="78" t="s">
        <v>731</v>
      </c>
      <c r="C47" s="77" t="s">
        <v>688</v>
      </c>
      <c r="D47" s="77" t="s">
        <v>689</v>
      </c>
      <c r="E47" s="80" t="s">
        <v>690</v>
      </c>
      <c r="F47" s="77" t="s">
        <v>691</v>
      </c>
      <c r="G47" s="81">
        <v>240</v>
      </c>
      <c r="H47" s="83" t="s">
        <v>691</v>
      </c>
      <c r="I47" s="85">
        <v>240</v>
      </c>
      <c r="J47" s="89">
        <f>I47/7836.73</f>
        <v>3.0625018343109947E-2</v>
      </c>
    </row>
    <row r="48" spans="1:10" ht="14.4" customHeight="1">
      <c r="A48" s="79" t="s">
        <v>692</v>
      </c>
      <c r="B48" s="78" t="s">
        <v>305</v>
      </c>
      <c r="C48" s="77" t="s">
        <v>693</v>
      </c>
      <c r="D48" s="77" t="s">
        <v>694</v>
      </c>
      <c r="E48" s="80" t="s">
        <v>695</v>
      </c>
      <c r="F48" s="77" t="s">
        <v>307</v>
      </c>
      <c r="G48" s="81">
        <v>200</v>
      </c>
      <c r="H48" s="83" t="s">
        <v>307</v>
      </c>
      <c r="I48" s="85">
        <v>200</v>
      </c>
      <c r="J48" s="89">
        <f>I48/7836.73</f>
        <v>2.5520848619258289E-2</v>
      </c>
    </row>
    <row r="49" spans="1:10" ht="14.4" customHeight="1">
      <c r="A49" s="79" t="s">
        <v>696</v>
      </c>
      <c r="B49" s="78" t="s">
        <v>730</v>
      </c>
      <c r="C49" s="77" t="s">
        <v>697</v>
      </c>
      <c r="D49" s="77" t="s">
        <v>698</v>
      </c>
      <c r="E49" s="80" t="s">
        <v>699</v>
      </c>
      <c r="F49" s="77" t="s">
        <v>121</v>
      </c>
      <c r="G49" s="81">
        <v>100</v>
      </c>
      <c r="H49" s="83" t="s">
        <v>121</v>
      </c>
      <c r="I49" s="85">
        <v>100</v>
      </c>
      <c r="J49" s="89">
        <f>I49/7836.73</f>
        <v>1.2760424309629145E-2</v>
      </c>
    </row>
    <row r="50" spans="1:10" ht="14.4" customHeight="1">
      <c r="A50" s="79" t="s">
        <v>700</v>
      </c>
      <c r="B50" s="77" t="s">
        <v>309</v>
      </c>
      <c r="C50" s="77" t="s">
        <v>701</v>
      </c>
      <c r="D50" s="77" t="s">
        <v>702</v>
      </c>
      <c r="E50" s="80" t="s">
        <v>703</v>
      </c>
      <c r="F50" s="77" t="s">
        <v>311</v>
      </c>
      <c r="G50" s="81">
        <v>724</v>
      </c>
      <c r="H50" s="207" t="s">
        <v>311</v>
      </c>
      <c r="I50" s="210">
        <v>794</v>
      </c>
      <c r="J50" s="215">
        <f t="shared" ref="J50:J52" si="5">I50/7836.73</f>
        <v>0.10131776901845541</v>
      </c>
    </row>
    <row r="51" spans="1:10" ht="14.4" customHeight="1">
      <c r="A51" s="79" t="s">
        <v>704</v>
      </c>
      <c r="B51" s="77" t="s">
        <v>705</v>
      </c>
      <c r="C51" s="77" t="s">
        <v>706</v>
      </c>
      <c r="D51" s="77" t="s">
        <v>707</v>
      </c>
      <c r="E51" s="80" t="s">
        <v>708</v>
      </c>
      <c r="F51" s="77" t="s">
        <v>125</v>
      </c>
      <c r="G51" s="81">
        <v>70</v>
      </c>
      <c r="H51" s="209"/>
      <c r="I51" s="211">
        <v>0</v>
      </c>
      <c r="J51" s="216"/>
    </row>
    <row r="52" spans="1:10" ht="14.4" customHeight="1">
      <c r="A52" s="79" t="s">
        <v>709</v>
      </c>
      <c r="B52" s="78" t="s">
        <v>729</v>
      </c>
      <c r="C52" s="77" t="s">
        <v>710</v>
      </c>
      <c r="D52" s="77" t="s">
        <v>711</v>
      </c>
      <c r="E52" s="80" t="s">
        <v>712</v>
      </c>
      <c r="F52" s="77" t="s">
        <v>317</v>
      </c>
      <c r="G52" s="81">
        <v>110</v>
      </c>
      <c r="H52" s="207" t="s">
        <v>317</v>
      </c>
      <c r="I52" s="210">
        <v>420</v>
      </c>
      <c r="J52" s="215">
        <f t="shared" si="5"/>
        <v>5.3593782100442404E-2</v>
      </c>
    </row>
    <row r="53" spans="1:10" ht="14.4" customHeight="1">
      <c r="A53" s="79" t="s">
        <v>713</v>
      </c>
      <c r="B53" s="77" t="s">
        <v>714</v>
      </c>
      <c r="C53" s="77" t="s">
        <v>715</v>
      </c>
      <c r="D53" s="77" t="s">
        <v>716</v>
      </c>
      <c r="E53" s="80" t="s">
        <v>717</v>
      </c>
      <c r="F53" s="77" t="s">
        <v>317</v>
      </c>
      <c r="G53" s="81">
        <v>310</v>
      </c>
      <c r="H53" s="209"/>
      <c r="I53" s="211">
        <v>0</v>
      </c>
      <c r="J53" s="216"/>
    </row>
    <row r="54" spans="1:10" ht="14.4" customHeight="1">
      <c r="A54" s="79" t="s">
        <v>718</v>
      </c>
      <c r="B54" s="77" t="s">
        <v>719</v>
      </c>
      <c r="C54" s="77" t="s">
        <v>720</v>
      </c>
      <c r="D54" s="77" t="s">
        <v>721</v>
      </c>
      <c r="E54" s="80" t="s">
        <v>722</v>
      </c>
      <c r="F54" s="77" t="s">
        <v>723</v>
      </c>
      <c r="G54" s="81">
        <v>90</v>
      </c>
      <c r="H54" s="83" t="s">
        <v>723</v>
      </c>
      <c r="I54" s="85">
        <v>90</v>
      </c>
      <c r="J54" s="89">
        <f>I54/7836.73</f>
        <v>1.148438187866623E-2</v>
      </c>
    </row>
    <row r="55" spans="1:10" ht="14.4" customHeight="1">
      <c r="A55" s="79" t="s">
        <v>724</v>
      </c>
      <c r="B55" s="78" t="s">
        <v>725</v>
      </c>
      <c r="C55" s="77" t="s">
        <v>726</v>
      </c>
      <c r="D55" s="77" t="s">
        <v>727</v>
      </c>
      <c r="E55" s="80" t="s">
        <v>728</v>
      </c>
      <c r="F55" s="77" t="s">
        <v>321</v>
      </c>
      <c r="G55" s="81">
        <v>280</v>
      </c>
      <c r="H55" s="83" t="s">
        <v>321</v>
      </c>
      <c r="I55" s="85">
        <v>280</v>
      </c>
      <c r="J55" s="89">
        <f>I55/7836.73</f>
        <v>3.5729188066961605E-2</v>
      </c>
    </row>
    <row r="56" spans="1:10" ht="14.4" customHeight="1">
      <c r="A56" s="213"/>
      <c r="B56" s="213"/>
      <c r="C56" s="213"/>
      <c r="D56" s="213"/>
      <c r="E56" s="213"/>
      <c r="F56" s="72">
        <f>G56/G56*100%</f>
        <v>1</v>
      </c>
      <c r="G56" s="84">
        <f>SUM(G18:G55)</f>
        <v>5512.48</v>
      </c>
      <c r="H56" s="72" t="s">
        <v>322</v>
      </c>
      <c r="I56" s="87">
        <f>SUM(I2:I55)</f>
        <v>7836.73</v>
      </c>
      <c r="J56" s="72">
        <f>SUM(J2:J55)</f>
        <v>1</v>
      </c>
    </row>
    <row r="57" spans="1:10" ht="14.4" customHeight="1">
      <c r="A57" s="214"/>
      <c r="B57" s="214"/>
      <c r="C57" s="214"/>
      <c r="D57" s="214"/>
      <c r="E57" s="214"/>
      <c r="F57" s="72">
        <f>G57/G56*100%</f>
        <v>3.9002409079035211E-2</v>
      </c>
      <c r="G57" s="65">
        <f>SUM(G18,G36)</f>
        <v>215</v>
      </c>
      <c r="H57" s="72" t="s">
        <v>323</v>
      </c>
      <c r="I57" s="86">
        <v>904.25</v>
      </c>
      <c r="J57" s="89">
        <v>0.11538613681982154</v>
      </c>
    </row>
    <row r="58" spans="1:10" ht="14.4" customHeight="1">
      <c r="A58" s="214"/>
      <c r="B58" s="214"/>
      <c r="C58" s="214"/>
      <c r="D58" s="214"/>
      <c r="E58" s="214"/>
      <c r="F58" s="72">
        <f>G58/G56*100%</f>
        <v>0.96099759092096482</v>
      </c>
      <c r="G58" s="65">
        <f>G56-G57</f>
        <v>5297.48</v>
      </c>
      <c r="H58" s="72" t="s">
        <v>324</v>
      </c>
      <c r="I58" s="86">
        <f>I56-I57</f>
        <v>6932.48</v>
      </c>
      <c r="J58" s="47">
        <v>0.88461386318017843</v>
      </c>
    </row>
  </sheetData>
  <mergeCells count="39">
    <mergeCell ref="J52:J53"/>
    <mergeCell ref="J4:J5"/>
    <mergeCell ref="J6:J8"/>
    <mergeCell ref="J10:J11"/>
    <mergeCell ref="J12:J21"/>
    <mergeCell ref="J22:J26"/>
    <mergeCell ref="J27:J28"/>
    <mergeCell ref="J30:J33"/>
    <mergeCell ref="J34:J36"/>
    <mergeCell ref="J38:J43"/>
    <mergeCell ref="J45:J46"/>
    <mergeCell ref="J50:J51"/>
    <mergeCell ref="I52:I53"/>
    <mergeCell ref="I27:I28"/>
    <mergeCell ref="I30:I33"/>
    <mergeCell ref="I34:I36"/>
    <mergeCell ref="I38:I43"/>
    <mergeCell ref="I45:I46"/>
    <mergeCell ref="I50:I51"/>
    <mergeCell ref="A56:E56"/>
    <mergeCell ref="A57:E57"/>
    <mergeCell ref="A58:E58"/>
    <mergeCell ref="H27:H28"/>
    <mergeCell ref="H22:H26"/>
    <mergeCell ref="I4:I5"/>
    <mergeCell ref="I6:I8"/>
    <mergeCell ref="I10:I11"/>
    <mergeCell ref="I12:I21"/>
    <mergeCell ref="I22:I26"/>
    <mergeCell ref="H12:H21"/>
    <mergeCell ref="H10:H11"/>
    <mergeCell ref="H6:H8"/>
    <mergeCell ref="H4:H5"/>
    <mergeCell ref="H52:H53"/>
    <mergeCell ref="H50:H51"/>
    <mergeCell ref="H45:H46"/>
    <mergeCell ref="H38:H43"/>
    <mergeCell ref="H34:H36"/>
    <mergeCell ref="H30:H33"/>
  </mergeCells>
  <phoneticPr fontId="1" type="noConversion"/>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49"/>
  <sheetViews>
    <sheetView topLeftCell="B1" workbookViewId="0">
      <selection activeCell="I14" sqref="I14:I15"/>
    </sheetView>
  </sheetViews>
  <sheetFormatPr defaultRowHeight="14.4"/>
  <cols>
    <col min="1" max="1" width="16.109375" style="92" customWidth="1"/>
    <col min="2" max="2" width="15.6640625" style="90" customWidth="1"/>
    <col min="3" max="3" width="14.6640625" style="90" hidden="1" customWidth="1"/>
    <col min="4" max="4" width="51.77734375" style="90" hidden="1" customWidth="1"/>
    <col min="5" max="5" width="28.5546875" style="91" hidden="1" customWidth="1"/>
    <col min="6" max="6" width="36.5546875" style="90" hidden="1" customWidth="1"/>
    <col min="7" max="7" width="21.44140625" style="90" hidden="1" customWidth="1"/>
    <col min="8" max="8" width="36.5546875" style="90" customWidth="1"/>
    <col min="9" max="9" width="21.44140625" style="90" customWidth="1"/>
    <col min="10" max="10" width="11" style="90" customWidth="1"/>
    <col min="11" max="16384" width="8.88671875" style="90"/>
  </cols>
  <sheetData>
    <row r="1" spans="1:10" ht="24" customHeight="1">
      <c r="A1" s="55" t="s">
        <v>488</v>
      </c>
      <c r="B1" s="63" t="s">
        <v>852</v>
      </c>
      <c r="C1" s="54" t="s">
        <v>851</v>
      </c>
      <c r="D1" s="63" t="s">
        <v>491</v>
      </c>
      <c r="E1" s="63" t="s">
        <v>850</v>
      </c>
      <c r="F1" s="63" t="s">
        <v>738</v>
      </c>
      <c r="G1" s="63" t="s">
        <v>4</v>
      </c>
      <c r="H1" s="63" t="s">
        <v>738</v>
      </c>
      <c r="I1" s="63" t="s">
        <v>482</v>
      </c>
      <c r="J1" s="16" t="s">
        <v>146</v>
      </c>
    </row>
    <row r="2" spans="1:10">
      <c r="A2" s="97" t="s">
        <v>778</v>
      </c>
      <c r="B2" s="96" t="s">
        <v>777</v>
      </c>
      <c r="C2" s="85" t="s">
        <v>776</v>
      </c>
      <c r="D2" s="85" t="s">
        <v>775</v>
      </c>
      <c r="E2" s="95" t="s">
        <v>774</v>
      </c>
      <c r="F2" s="85" t="s">
        <v>773</v>
      </c>
      <c r="G2" s="102">
        <v>120</v>
      </c>
      <c r="H2" s="100" t="s">
        <v>773</v>
      </c>
      <c r="I2" s="94">
        <f>SUMIF(F2:F22,H2,G2:G22)</f>
        <v>120</v>
      </c>
      <c r="J2" s="103">
        <f>I2/I23</f>
        <v>4.5052147861149271E-2</v>
      </c>
    </row>
    <row r="3" spans="1:10">
      <c r="A3" s="97" t="s">
        <v>808</v>
      </c>
      <c r="B3" s="96" t="s">
        <v>807</v>
      </c>
      <c r="C3" s="85" t="s">
        <v>806</v>
      </c>
      <c r="D3" s="85" t="s">
        <v>805</v>
      </c>
      <c r="E3" s="95" t="s">
        <v>804</v>
      </c>
      <c r="F3" s="85" t="s">
        <v>169</v>
      </c>
      <c r="G3" s="102">
        <v>68</v>
      </c>
      <c r="H3" s="207" t="s">
        <v>169</v>
      </c>
      <c r="I3" s="220">
        <f>SUMIF(F3:F23,H3,G3:G23)</f>
        <v>208</v>
      </c>
      <c r="J3" s="218">
        <f>I3/$I$23</f>
        <v>7.8090389625992074E-2</v>
      </c>
    </row>
    <row r="4" spans="1:10">
      <c r="A4" s="98" t="s">
        <v>757</v>
      </c>
      <c r="B4" s="96" t="s">
        <v>756</v>
      </c>
      <c r="C4" s="85" t="s">
        <v>755</v>
      </c>
      <c r="D4" s="85" t="s">
        <v>754</v>
      </c>
      <c r="E4" s="95" t="s">
        <v>753</v>
      </c>
      <c r="F4" s="85" t="s">
        <v>169</v>
      </c>
      <c r="G4" s="102">
        <v>140</v>
      </c>
      <c r="H4" s="209"/>
      <c r="I4" s="221"/>
      <c r="J4" s="219"/>
    </row>
    <row r="5" spans="1:10">
      <c r="A5" s="97" t="s">
        <v>833</v>
      </c>
      <c r="B5" s="96" t="s">
        <v>832</v>
      </c>
      <c r="C5" s="85" t="s">
        <v>831</v>
      </c>
      <c r="D5" s="85" t="s">
        <v>830</v>
      </c>
      <c r="E5" s="95" t="s">
        <v>829</v>
      </c>
      <c r="F5" s="85" t="s">
        <v>12</v>
      </c>
      <c r="G5" s="102">
        <v>90</v>
      </c>
      <c r="H5" s="85" t="s">
        <v>12</v>
      </c>
      <c r="I5" s="94">
        <f>SUMIF(F5:F25,H5,G5:G25)</f>
        <v>90</v>
      </c>
      <c r="J5" s="103">
        <f t="shared" ref="J5:J22" si="0">I5/$I$23</f>
        <v>3.3789110895861958E-2</v>
      </c>
    </row>
    <row r="6" spans="1:10">
      <c r="A6" s="98" t="s">
        <v>849</v>
      </c>
      <c r="B6" s="96" t="s">
        <v>848</v>
      </c>
      <c r="C6" s="85" t="s">
        <v>847</v>
      </c>
      <c r="D6" s="85" t="s">
        <v>846</v>
      </c>
      <c r="E6" s="95" t="s">
        <v>845</v>
      </c>
      <c r="F6" s="85" t="s">
        <v>844</v>
      </c>
      <c r="G6" s="102">
        <v>600</v>
      </c>
      <c r="H6" s="100" t="s">
        <v>844</v>
      </c>
      <c r="I6" s="94">
        <f>SUMIF(F6:F25,H6,G6:G25)</f>
        <v>600</v>
      </c>
      <c r="J6" s="103">
        <f t="shared" si="0"/>
        <v>0.22526073930574636</v>
      </c>
    </row>
    <row r="7" spans="1:10">
      <c r="A7" s="97" t="s">
        <v>818</v>
      </c>
      <c r="B7" s="96" t="s">
        <v>817</v>
      </c>
      <c r="C7" s="85" t="s">
        <v>816</v>
      </c>
      <c r="D7" s="85" t="s">
        <v>815</v>
      </c>
      <c r="E7" s="95" t="s">
        <v>814</v>
      </c>
      <c r="F7" s="85" t="s">
        <v>181</v>
      </c>
      <c r="G7" s="102">
        <v>82.68</v>
      </c>
      <c r="H7" s="207" t="s">
        <v>181</v>
      </c>
      <c r="I7" s="220">
        <f>SUMIF(F7:F25,H7,G7:G25)</f>
        <v>132.68</v>
      </c>
      <c r="J7" s="218">
        <f t="shared" si="0"/>
        <v>4.9812658151810719E-2</v>
      </c>
    </row>
    <row r="8" spans="1:10">
      <c r="A8" s="97" t="s">
        <v>798</v>
      </c>
      <c r="B8" s="96" t="s">
        <v>797</v>
      </c>
      <c r="C8" s="85" t="s">
        <v>796</v>
      </c>
      <c r="D8" s="85" t="s">
        <v>795</v>
      </c>
      <c r="E8" s="95" t="s">
        <v>794</v>
      </c>
      <c r="F8" s="85" t="s">
        <v>181</v>
      </c>
      <c r="G8" s="102">
        <v>50</v>
      </c>
      <c r="H8" s="209"/>
      <c r="I8" s="221"/>
      <c r="J8" s="219"/>
    </row>
    <row r="9" spans="1:10">
      <c r="A9" s="97" t="s">
        <v>828</v>
      </c>
      <c r="B9" s="96" t="s">
        <v>827</v>
      </c>
      <c r="C9" s="85" t="s">
        <v>826</v>
      </c>
      <c r="D9" s="85" t="s">
        <v>825</v>
      </c>
      <c r="E9" s="95" t="s">
        <v>824</v>
      </c>
      <c r="F9" s="85" t="s">
        <v>23</v>
      </c>
      <c r="G9" s="102">
        <v>167</v>
      </c>
      <c r="H9" s="85" t="s">
        <v>23</v>
      </c>
      <c r="I9" s="94">
        <f>SUMIF(F9:F25,H9,G9:G25)</f>
        <v>167</v>
      </c>
      <c r="J9" s="103">
        <f t="shared" si="0"/>
        <v>6.2697572440099408E-2</v>
      </c>
    </row>
    <row r="10" spans="1:10">
      <c r="A10" s="97" t="s">
        <v>843</v>
      </c>
      <c r="B10" s="96" t="s">
        <v>842</v>
      </c>
      <c r="C10" s="85" t="s">
        <v>841</v>
      </c>
      <c r="D10" s="85" t="s">
        <v>840</v>
      </c>
      <c r="E10" s="95" t="s">
        <v>839</v>
      </c>
      <c r="F10" s="85" t="s">
        <v>34</v>
      </c>
      <c r="G10" s="102">
        <v>70</v>
      </c>
      <c r="H10" s="207" t="s">
        <v>34</v>
      </c>
      <c r="I10" s="220">
        <f>SUMIF(F10:F25,H10,G10:G25)</f>
        <v>152</v>
      </c>
      <c r="J10" s="218">
        <f t="shared" si="0"/>
        <v>5.7066053957455745E-2</v>
      </c>
    </row>
    <row r="11" spans="1:10">
      <c r="A11" s="97" t="s">
        <v>762</v>
      </c>
      <c r="B11" s="96" t="s">
        <v>761</v>
      </c>
      <c r="C11" s="85" t="s">
        <v>760</v>
      </c>
      <c r="D11" s="85" t="s">
        <v>759</v>
      </c>
      <c r="E11" s="95" t="s">
        <v>758</v>
      </c>
      <c r="F11" s="85" t="s">
        <v>34</v>
      </c>
      <c r="G11" s="102">
        <v>82</v>
      </c>
      <c r="H11" s="209"/>
      <c r="I11" s="221"/>
      <c r="J11" s="219"/>
    </row>
    <row r="12" spans="1:10" ht="12.6" customHeight="1">
      <c r="A12" s="97" t="s">
        <v>747</v>
      </c>
      <c r="B12" s="96" t="s">
        <v>746</v>
      </c>
      <c r="C12" s="85" t="s">
        <v>745</v>
      </c>
      <c r="D12" s="85" t="s">
        <v>744</v>
      </c>
      <c r="E12" s="95" t="s">
        <v>743</v>
      </c>
      <c r="F12" s="85" t="s">
        <v>74</v>
      </c>
      <c r="G12" s="102">
        <v>140</v>
      </c>
      <c r="H12" s="100" t="s">
        <v>74</v>
      </c>
      <c r="I12" s="94">
        <f>SUMIF(F12:F25,H12,G12:G25)</f>
        <v>140</v>
      </c>
      <c r="J12" s="103">
        <f t="shared" si="0"/>
        <v>5.2560839171340822E-2</v>
      </c>
    </row>
    <row r="13" spans="1:10" ht="14.4" hidden="1" customHeight="1">
      <c r="A13" s="99" t="s">
        <v>793</v>
      </c>
      <c r="B13" s="95" t="s">
        <v>792</v>
      </c>
      <c r="C13" s="85" t="s">
        <v>791</v>
      </c>
      <c r="D13" s="85" t="s">
        <v>790</v>
      </c>
      <c r="E13" s="95" t="s">
        <v>789</v>
      </c>
      <c r="F13" s="85" t="s">
        <v>100</v>
      </c>
      <c r="G13" s="102">
        <v>75</v>
      </c>
      <c r="H13" s="85" t="s">
        <v>100</v>
      </c>
      <c r="I13" s="94">
        <f>SUMIF(F13:F25,H13,G13:G25)</f>
        <v>75</v>
      </c>
      <c r="J13" s="103">
        <f t="shared" si="0"/>
        <v>2.8157592413218295E-2</v>
      </c>
    </row>
    <row r="14" spans="1:10">
      <c r="A14" s="97" t="s">
        <v>772</v>
      </c>
      <c r="B14" s="96" t="s">
        <v>771</v>
      </c>
      <c r="C14" s="85" t="s">
        <v>770</v>
      </c>
      <c r="D14" s="85" t="s">
        <v>769</v>
      </c>
      <c r="E14" s="95" t="s">
        <v>768</v>
      </c>
      <c r="F14" s="85" t="s">
        <v>78</v>
      </c>
      <c r="G14" s="102">
        <v>45</v>
      </c>
      <c r="H14" s="207" t="s">
        <v>78</v>
      </c>
      <c r="I14" s="220">
        <f>SUMIF(F14:F25,H14,G14:G25)</f>
        <v>145</v>
      </c>
      <c r="J14" s="218">
        <f t="shared" si="0"/>
        <v>5.4438011998888709E-2</v>
      </c>
    </row>
    <row r="15" spans="1:10">
      <c r="A15" s="97" t="s">
        <v>767</v>
      </c>
      <c r="B15" s="96" t="s">
        <v>766</v>
      </c>
      <c r="C15" s="85" t="s">
        <v>765</v>
      </c>
      <c r="D15" s="85" t="s">
        <v>764</v>
      </c>
      <c r="E15" s="95" t="s">
        <v>763</v>
      </c>
      <c r="F15" s="85" t="s">
        <v>78</v>
      </c>
      <c r="G15" s="102">
        <v>100</v>
      </c>
      <c r="H15" s="209"/>
      <c r="I15" s="221"/>
      <c r="J15" s="219"/>
    </row>
    <row r="16" spans="1:10">
      <c r="A16" s="97" t="s">
        <v>838</v>
      </c>
      <c r="B16" s="96" t="s">
        <v>837</v>
      </c>
      <c r="C16" s="85" t="s">
        <v>836</v>
      </c>
      <c r="D16" s="85" t="s">
        <v>835</v>
      </c>
      <c r="E16" s="95" t="s">
        <v>834</v>
      </c>
      <c r="F16" s="85" t="s">
        <v>225</v>
      </c>
      <c r="G16" s="102">
        <v>300</v>
      </c>
      <c r="H16" s="85" t="s">
        <v>225</v>
      </c>
      <c r="I16" s="94">
        <f>SUMIF(F16:F25,H16,G16:G25)</f>
        <v>300</v>
      </c>
      <c r="J16" s="103">
        <f t="shared" si="0"/>
        <v>0.11263036965287318</v>
      </c>
    </row>
    <row r="17" spans="1:10">
      <c r="A17" s="97" t="s">
        <v>823</v>
      </c>
      <c r="B17" s="96" t="s">
        <v>822</v>
      </c>
      <c r="C17" s="85" t="s">
        <v>821</v>
      </c>
      <c r="D17" s="85" t="s">
        <v>820</v>
      </c>
      <c r="E17" s="95" t="s">
        <v>819</v>
      </c>
      <c r="F17" s="85" t="s">
        <v>96</v>
      </c>
      <c r="G17" s="102">
        <v>108</v>
      </c>
      <c r="H17" s="207" t="s">
        <v>96</v>
      </c>
      <c r="I17" s="220">
        <f>SUMIF(F17:F25,H17,G17:G25)</f>
        <v>140</v>
      </c>
      <c r="J17" s="218">
        <f t="shared" si="0"/>
        <v>5.2560839171340822E-2</v>
      </c>
    </row>
    <row r="18" spans="1:10">
      <c r="A18" s="97" t="s">
        <v>752</v>
      </c>
      <c r="B18" s="96" t="s">
        <v>751</v>
      </c>
      <c r="C18" s="85" t="s">
        <v>750</v>
      </c>
      <c r="D18" s="85" t="s">
        <v>749</v>
      </c>
      <c r="E18" s="95" t="s">
        <v>748</v>
      </c>
      <c r="F18" s="85" t="s">
        <v>96</v>
      </c>
      <c r="G18" s="102">
        <v>32</v>
      </c>
      <c r="H18" s="209"/>
      <c r="I18" s="221"/>
      <c r="J18" s="219"/>
    </row>
    <row r="19" spans="1:10">
      <c r="A19" s="97" t="s">
        <v>813</v>
      </c>
      <c r="B19" s="96" t="s">
        <v>812</v>
      </c>
      <c r="C19" s="85" t="s">
        <v>811</v>
      </c>
      <c r="D19" s="85" t="s">
        <v>810</v>
      </c>
      <c r="E19" s="95" t="s">
        <v>809</v>
      </c>
      <c r="F19" s="85" t="s">
        <v>117</v>
      </c>
      <c r="G19" s="102">
        <v>155</v>
      </c>
      <c r="H19" s="207" t="s">
        <v>117</v>
      </c>
      <c r="I19" s="220">
        <f>SUMIF(F19:F25,H19,G19:G25)</f>
        <v>223.9</v>
      </c>
      <c r="J19" s="218">
        <f t="shared" si="0"/>
        <v>8.405979921759435E-2</v>
      </c>
    </row>
    <row r="20" spans="1:10">
      <c r="A20" s="98" t="s">
        <v>803</v>
      </c>
      <c r="B20" s="96" t="s">
        <v>802</v>
      </c>
      <c r="C20" s="85" t="s">
        <v>801</v>
      </c>
      <c r="D20" s="85" t="s">
        <v>800</v>
      </c>
      <c r="E20" s="95" t="s">
        <v>799</v>
      </c>
      <c r="F20" s="85" t="s">
        <v>117</v>
      </c>
      <c r="G20" s="102">
        <v>68.900000000000006</v>
      </c>
      <c r="H20" s="209"/>
      <c r="I20" s="221"/>
      <c r="J20" s="219"/>
    </row>
    <row r="21" spans="1:10">
      <c r="A21" s="97" t="s">
        <v>788</v>
      </c>
      <c r="B21" s="96" t="s">
        <v>787</v>
      </c>
      <c r="C21" s="85" t="s">
        <v>786</v>
      </c>
      <c r="D21" s="85" t="s">
        <v>785</v>
      </c>
      <c r="E21" s="95" t="s">
        <v>784</v>
      </c>
      <c r="F21" s="85" t="s">
        <v>723</v>
      </c>
      <c r="G21" s="102">
        <v>124</v>
      </c>
      <c r="H21" s="85" t="s">
        <v>723</v>
      </c>
      <c r="I21" s="94">
        <f>SUMIF(F21:F25,H21,G21:G25)</f>
        <v>124</v>
      </c>
      <c r="J21" s="103">
        <f t="shared" si="0"/>
        <v>4.6553886123187581E-2</v>
      </c>
    </row>
    <row r="22" spans="1:10">
      <c r="A22" s="98" t="s">
        <v>783</v>
      </c>
      <c r="B22" s="96" t="s">
        <v>782</v>
      </c>
      <c r="C22" s="85" t="s">
        <v>781</v>
      </c>
      <c r="D22" s="85" t="s">
        <v>780</v>
      </c>
      <c r="E22" s="95" t="s">
        <v>779</v>
      </c>
      <c r="F22" s="85" t="s">
        <v>321</v>
      </c>
      <c r="G22" s="102">
        <v>46</v>
      </c>
      <c r="H22" s="85" t="s">
        <v>321</v>
      </c>
      <c r="I22" s="94">
        <f>SUMIF(F22:F25,H22,G22:G25)</f>
        <v>46</v>
      </c>
      <c r="J22" s="103">
        <f t="shared" si="0"/>
        <v>1.7269990013440557E-2</v>
      </c>
    </row>
    <row r="23" spans="1:10">
      <c r="E23" s="93"/>
      <c r="H23" s="104" t="s">
        <v>853</v>
      </c>
      <c r="I23" s="105">
        <f>SUM(I2:I22)</f>
        <v>2663.5800000000004</v>
      </c>
      <c r="J23" s="66">
        <f>SUM(J2:J22)</f>
        <v>0.99999999999999978</v>
      </c>
    </row>
    <row r="24" spans="1:10">
      <c r="H24" s="101" t="s">
        <v>323</v>
      </c>
      <c r="I24" s="105">
        <f>I2+I6+I12</f>
        <v>860</v>
      </c>
      <c r="J24" s="66">
        <f>I24/I23</f>
        <v>0.32287372633823647</v>
      </c>
    </row>
    <row r="25" spans="1:10">
      <c r="H25" s="101" t="s">
        <v>324</v>
      </c>
      <c r="I25" s="105">
        <f>I23-I24</f>
        <v>1803.5800000000004</v>
      </c>
      <c r="J25" s="66">
        <f>I25/I23</f>
        <v>0.67712627366176359</v>
      </c>
    </row>
    <row r="26" spans="1:10">
      <c r="E26" s="90"/>
    </row>
    <row r="27" spans="1:10">
      <c r="E27" s="90"/>
    </row>
    <row r="28" spans="1:10">
      <c r="E28" s="90"/>
    </row>
    <row r="29" spans="1:10">
      <c r="E29" s="90"/>
    </row>
    <row r="30" spans="1:10">
      <c r="E30" s="90"/>
    </row>
    <row r="31" spans="1:10">
      <c r="E31" s="90"/>
    </row>
    <row r="32" spans="1:10">
      <c r="E32" s="90"/>
    </row>
    <row r="33" spans="5:5">
      <c r="E33" s="90"/>
    </row>
    <row r="34" spans="5:5">
      <c r="E34" s="90"/>
    </row>
    <row r="35" spans="5:5">
      <c r="E35" s="90"/>
    </row>
    <row r="36" spans="5:5">
      <c r="E36" s="90"/>
    </row>
    <row r="37" spans="5:5">
      <c r="E37" s="90"/>
    </row>
    <row r="38" spans="5:5">
      <c r="E38" s="90"/>
    </row>
    <row r="39" spans="5:5">
      <c r="E39" s="90"/>
    </row>
    <row r="40" spans="5:5">
      <c r="E40" s="90"/>
    </row>
    <row r="41" spans="5:5">
      <c r="E41" s="90"/>
    </row>
    <row r="42" spans="5:5">
      <c r="E42" s="90"/>
    </row>
    <row r="43" spans="5:5">
      <c r="E43" s="90"/>
    </row>
    <row r="44" spans="5:5">
      <c r="E44" s="90"/>
    </row>
    <row r="45" spans="5:5">
      <c r="E45" s="90"/>
    </row>
    <row r="46" spans="5:5">
      <c r="E46" s="90"/>
    </row>
    <row r="47" spans="5:5">
      <c r="E47" s="90"/>
    </row>
    <row r="48" spans="5:5">
      <c r="E48" s="90"/>
    </row>
    <row r="49" spans="5:5">
      <c r="E49" s="90"/>
    </row>
  </sheetData>
  <mergeCells count="18">
    <mergeCell ref="J19:J20"/>
    <mergeCell ref="I3:I4"/>
    <mergeCell ref="I7:I8"/>
    <mergeCell ref="I10:I11"/>
    <mergeCell ref="I14:I15"/>
    <mergeCell ref="I17:I18"/>
    <mergeCell ref="I19:I20"/>
    <mergeCell ref="J3:J4"/>
    <mergeCell ref="J7:J8"/>
    <mergeCell ref="J10:J11"/>
    <mergeCell ref="J14:J15"/>
    <mergeCell ref="J17:J18"/>
    <mergeCell ref="H3:H4"/>
    <mergeCell ref="H7:H8"/>
    <mergeCell ref="H14:H15"/>
    <mergeCell ref="H10:H11"/>
    <mergeCell ref="H19:H20"/>
    <mergeCell ref="H17:H18"/>
  </mergeCells>
  <phoneticPr fontId="1" type="noConversion"/>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topLeftCell="A29" workbookViewId="0">
      <selection activeCell="H18" sqref="H18:H23"/>
    </sheetView>
  </sheetViews>
  <sheetFormatPr defaultRowHeight="12"/>
  <cols>
    <col min="1" max="3" width="8.88671875" style="22"/>
    <col min="4" max="4" width="6.6640625" style="22" customWidth="1"/>
    <col min="5" max="5" width="4.6640625" style="31" customWidth="1"/>
    <col min="6" max="6" width="43" style="22" customWidth="1"/>
    <col min="7" max="7" width="8.21875" style="32" customWidth="1"/>
    <col min="8" max="8" width="11.5546875" style="39" customWidth="1"/>
    <col min="9" max="16384" width="8.88671875" style="22"/>
  </cols>
  <sheetData>
    <row r="1" spans="1:8" ht="14.4" customHeight="1">
      <c r="A1" s="18" t="s">
        <v>147</v>
      </c>
      <c r="B1" s="18" t="s">
        <v>148</v>
      </c>
      <c r="C1" s="18" t="s">
        <v>149</v>
      </c>
      <c r="D1" s="19" t="s">
        <v>3</v>
      </c>
      <c r="E1" s="20" t="s">
        <v>150</v>
      </c>
      <c r="F1" s="40" t="s">
        <v>3</v>
      </c>
      <c r="G1" s="21" t="s">
        <v>4</v>
      </c>
      <c r="H1" s="36" t="s">
        <v>325</v>
      </c>
    </row>
    <row r="2" spans="1:8" ht="14.4" customHeight="1">
      <c r="A2" s="23" t="s">
        <v>151</v>
      </c>
      <c r="B2" s="23" t="s">
        <v>152</v>
      </c>
      <c r="C2" s="23" t="s">
        <v>153</v>
      </c>
      <c r="D2" s="24" t="s">
        <v>154</v>
      </c>
      <c r="E2" s="25">
        <v>35</v>
      </c>
      <c r="F2" s="233" t="s">
        <v>154</v>
      </c>
      <c r="G2" s="227">
        <v>80</v>
      </c>
      <c r="H2" s="222">
        <v>2.4083473318521998E-2</v>
      </c>
    </row>
    <row r="3" spans="1:8" ht="14.4" customHeight="1">
      <c r="A3" s="23" t="s">
        <v>155</v>
      </c>
      <c r="B3" s="23" t="s">
        <v>156</v>
      </c>
      <c r="C3" s="23" t="s">
        <v>157</v>
      </c>
      <c r="D3" s="24" t="s">
        <v>154</v>
      </c>
      <c r="E3" s="26">
        <v>45</v>
      </c>
      <c r="F3" s="234"/>
      <c r="G3" s="228"/>
      <c r="H3" s="224"/>
    </row>
    <row r="4" spans="1:8" ht="14.4" customHeight="1">
      <c r="A4" s="23" t="s">
        <v>158</v>
      </c>
      <c r="B4" s="23" t="s">
        <v>159</v>
      </c>
      <c r="C4" s="23" t="s">
        <v>160</v>
      </c>
      <c r="D4" s="24" t="s">
        <v>161</v>
      </c>
      <c r="E4" s="27">
        <v>116</v>
      </c>
      <c r="F4" s="41" t="s">
        <v>161</v>
      </c>
      <c r="G4" s="28">
        <v>116</v>
      </c>
      <c r="H4" s="37">
        <v>3.4921036311856897E-2</v>
      </c>
    </row>
    <row r="5" spans="1:8" ht="14.4" customHeight="1">
      <c r="A5" s="23" t="s">
        <v>162</v>
      </c>
      <c r="B5" s="23" t="s">
        <v>163</v>
      </c>
      <c r="C5" s="23" t="s">
        <v>164</v>
      </c>
      <c r="D5" s="24" t="s">
        <v>165</v>
      </c>
      <c r="E5" s="25">
        <v>0.2</v>
      </c>
      <c r="F5" s="225" t="s">
        <v>165</v>
      </c>
      <c r="G5" s="227">
        <v>0.2</v>
      </c>
      <c r="H5" s="222">
        <v>6.0208683296304998E-5</v>
      </c>
    </row>
    <row r="6" spans="1:8" ht="14.4" customHeight="1">
      <c r="A6" s="23" t="s">
        <v>166</v>
      </c>
      <c r="B6" s="23" t="s">
        <v>167</v>
      </c>
      <c r="C6" s="23" t="s">
        <v>168</v>
      </c>
      <c r="D6" s="24" t="s">
        <v>169</v>
      </c>
      <c r="E6" s="26">
        <v>61</v>
      </c>
      <c r="F6" s="226"/>
      <c r="G6" s="228"/>
      <c r="H6" s="224"/>
    </row>
    <row r="7" spans="1:8" ht="14.4" customHeight="1">
      <c r="A7" s="23" t="s">
        <v>170</v>
      </c>
      <c r="B7" s="23" t="s">
        <v>171</v>
      </c>
      <c r="C7" s="23" t="s">
        <v>172</v>
      </c>
      <c r="D7" s="24" t="s">
        <v>12</v>
      </c>
      <c r="E7" s="25">
        <v>41</v>
      </c>
      <c r="F7" s="225" t="s">
        <v>12</v>
      </c>
      <c r="G7" s="227">
        <v>76</v>
      </c>
      <c r="H7" s="222">
        <v>2.28792996525959E-2</v>
      </c>
    </row>
    <row r="8" spans="1:8" ht="14.4" customHeight="1">
      <c r="A8" s="23" t="s">
        <v>173</v>
      </c>
      <c r="B8" s="23" t="s">
        <v>174</v>
      </c>
      <c r="C8" s="23" t="s">
        <v>175</v>
      </c>
      <c r="D8" s="24" t="s">
        <v>12</v>
      </c>
      <c r="E8" s="26">
        <v>35</v>
      </c>
      <c r="F8" s="226"/>
      <c r="G8" s="228"/>
      <c r="H8" s="224"/>
    </row>
    <row r="9" spans="1:8" ht="14.4" customHeight="1">
      <c r="A9" s="23" t="s">
        <v>126</v>
      </c>
      <c r="B9" s="23" t="s">
        <v>176</v>
      </c>
      <c r="C9" s="23" t="s">
        <v>177</v>
      </c>
      <c r="D9" s="24" t="s">
        <v>178</v>
      </c>
      <c r="E9" s="27">
        <v>75</v>
      </c>
      <c r="F9" s="41" t="s">
        <v>178</v>
      </c>
      <c r="G9" s="28">
        <v>75</v>
      </c>
      <c r="H9" s="37">
        <v>2.2578256236114373E-2</v>
      </c>
    </row>
    <row r="10" spans="1:8" ht="14.4" customHeight="1">
      <c r="A10" s="23" t="s">
        <v>158</v>
      </c>
      <c r="B10" s="23" t="s">
        <v>179</v>
      </c>
      <c r="C10" s="23" t="s">
        <v>180</v>
      </c>
      <c r="D10" s="24" t="s">
        <v>181</v>
      </c>
      <c r="E10" s="25">
        <v>26</v>
      </c>
      <c r="F10" s="225" t="s">
        <v>181</v>
      </c>
      <c r="G10" s="227">
        <v>324.3</v>
      </c>
      <c r="H10" s="222">
        <v>9.7628379964958559E-2</v>
      </c>
    </row>
    <row r="11" spans="1:8" ht="14.4" customHeight="1">
      <c r="A11" s="23" t="s">
        <v>182</v>
      </c>
      <c r="B11" s="23" t="s">
        <v>183</v>
      </c>
      <c r="C11" s="23" t="s">
        <v>184</v>
      </c>
      <c r="D11" s="29" t="s">
        <v>185</v>
      </c>
      <c r="E11" s="26">
        <v>298.3</v>
      </c>
      <c r="F11" s="226"/>
      <c r="G11" s="228"/>
      <c r="H11" s="224"/>
    </row>
    <row r="12" spans="1:8" ht="14.4" customHeight="1">
      <c r="A12" s="23" t="s">
        <v>186</v>
      </c>
      <c r="B12" s="23" t="s">
        <v>187</v>
      </c>
      <c r="C12" s="23" t="s">
        <v>188</v>
      </c>
      <c r="D12" s="24" t="s">
        <v>34</v>
      </c>
      <c r="E12" s="25">
        <v>145</v>
      </c>
      <c r="F12" s="225" t="s">
        <v>34</v>
      </c>
      <c r="G12" s="227">
        <v>933.7</v>
      </c>
      <c r="H12" s="222">
        <v>0.28108423796879989</v>
      </c>
    </row>
    <row r="13" spans="1:8" ht="14.4" customHeight="1">
      <c r="A13" s="23" t="s">
        <v>189</v>
      </c>
      <c r="B13" s="23" t="s">
        <v>190</v>
      </c>
      <c r="C13" s="23" t="s">
        <v>191</v>
      </c>
      <c r="D13" s="24" t="s">
        <v>34</v>
      </c>
      <c r="E13" s="30" t="s">
        <v>192</v>
      </c>
      <c r="F13" s="231"/>
      <c r="G13" s="232"/>
      <c r="H13" s="223"/>
    </row>
    <row r="14" spans="1:8" ht="14.4" customHeight="1">
      <c r="A14" s="23" t="s">
        <v>193</v>
      </c>
      <c r="B14" s="23" t="s">
        <v>194</v>
      </c>
      <c r="C14" s="23" t="s">
        <v>195</v>
      </c>
      <c r="D14" s="24" t="s">
        <v>34</v>
      </c>
      <c r="E14" s="30">
        <v>349.7</v>
      </c>
      <c r="F14" s="231"/>
      <c r="G14" s="232"/>
      <c r="H14" s="223"/>
    </row>
    <row r="15" spans="1:8" ht="14.4" customHeight="1">
      <c r="A15" s="23" t="s">
        <v>196</v>
      </c>
      <c r="B15" s="23" t="s">
        <v>197</v>
      </c>
      <c r="C15" s="23" t="s">
        <v>198</v>
      </c>
      <c r="D15" s="24" t="s">
        <v>34</v>
      </c>
      <c r="E15" s="30">
        <v>103</v>
      </c>
      <c r="F15" s="231"/>
      <c r="G15" s="232"/>
      <c r="H15" s="223"/>
    </row>
    <row r="16" spans="1:8" ht="14.4" customHeight="1">
      <c r="A16" s="23" t="s">
        <v>82</v>
      </c>
      <c r="B16" s="23" t="s">
        <v>199</v>
      </c>
      <c r="C16" s="23" t="s">
        <v>200</v>
      </c>
      <c r="D16" s="24" t="s">
        <v>34</v>
      </c>
      <c r="E16" s="26">
        <v>336</v>
      </c>
      <c r="F16" s="226"/>
      <c r="G16" s="228"/>
      <c r="H16" s="224"/>
    </row>
    <row r="17" spans="1:8" ht="14.4" customHeight="1">
      <c r="A17" s="23" t="s">
        <v>189</v>
      </c>
      <c r="B17" s="23" t="s">
        <v>201</v>
      </c>
      <c r="C17" s="23" t="s">
        <v>202</v>
      </c>
      <c r="D17" s="24" t="s">
        <v>74</v>
      </c>
      <c r="E17" s="27">
        <v>350</v>
      </c>
      <c r="F17" s="42" t="s">
        <v>74</v>
      </c>
      <c r="G17" s="28">
        <v>350</v>
      </c>
      <c r="H17" s="37">
        <v>0.10536519576853375</v>
      </c>
    </row>
    <row r="18" spans="1:8" ht="14.4" customHeight="1">
      <c r="A18" s="23" t="s">
        <v>203</v>
      </c>
      <c r="B18" s="23" t="s">
        <v>204</v>
      </c>
      <c r="C18" s="23" t="s">
        <v>205</v>
      </c>
      <c r="D18" s="24" t="s">
        <v>78</v>
      </c>
      <c r="E18" s="25">
        <v>73</v>
      </c>
      <c r="F18" s="225" t="s">
        <v>78</v>
      </c>
      <c r="G18" s="227">
        <v>501</v>
      </c>
      <c r="H18" s="222">
        <v>0.15082275165724401</v>
      </c>
    </row>
    <row r="19" spans="1:8" ht="14.4" customHeight="1">
      <c r="A19" s="23" t="s">
        <v>206</v>
      </c>
      <c r="B19" s="23" t="s">
        <v>207</v>
      </c>
      <c r="C19" s="23" t="s">
        <v>208</v>
      </c>
      <c r="D19" s="24" t="s">
        <v>209</v>
      </c>
      <c r="E19" s="30">
        <v>63</v>
      </c>
      <c r="F19" s="231"/>
      <c r="G19" s="232"/>
      <c r="H19" s="223"/>
    </row>
    <row r="20" spans="1:8" ht="14.4" customHeight="1">
      <c r="A20" s="23" t="s">
        <v>210</v>
      </c>
      <c r="B20" s="23" t="s">
        <v>211</v>
      </c>
      <c r="C20" s="23" t="s">
        <v>212</v>
      </c>
      <c r="D20" s="24" t="s">
        <v>78</v>
      </c>
      <c r="E20" s="30">
        <v>85</v>
      </c>
      <c r="F20" s="231"/>
      <c r="G20" s="232"/>
      <c r="H20" s="223"/>
    </row>
    <row r="21" spans="1:8" ht="14.4" customHeight="1">
      <c r="A21" s="23" t="s">
        <v>213</v>
      </c>
      <c r="B21" s="23" t="s">
        <v>214</v>
      </c>
      <c r="C21" s="23" t="s">
        <v>215</v>
      </c>
      <c r="D21" s="24" t="s">
        <v>78</v>
      </c>
      <c r="E21" s="30">
        <v>65</v>
      </c>
      <c r="F21" s="231"/>
      <c r="G21" s="232"/>
      <c r="H21" s="223"/>
    </row>
    <row r="22" spans="1:8" ht="14.4" customHeight="1">
      <c r="A22" s="23" t="s">
        <v>216</v>
      </c>
      <c r="B22" s="23" t="s">
        <v>217</v>
      </c>
      <c r="C22" s="23" t="s">
        <v>218</v>
      </c>
      <c r="D22" s="24" t="s">
        <v>78</v>
      </c>
      <c r="E22" s="30">
        <v>58</v>
      </c>
      <c r="F22" s="231"/>
      <c r="G22" s="232"/>
      <c r="H22" s="223"/>
    </row>
    <row r="23" spans="1:8" ht="14.4" customHeight="1">
      <c r="A23" s="23" t="s">
        <v>219</v>
      </c>
      <c r="B23" s="23" t="s">
        <v>220</v>
      </c>
      <c r="C23" s="23" t="s">
        <v>221</v>
      </c>
      <c r="D23" s="24" t="s">
        <v>78</v>
      </c>
      <c r="E23" s="26">
        <v>220</v>
      </c>
      <c r="F23" s="226"/>
      <c r="G23" s="228"/>
      <c r="H23" s="224"/>
    </row>
    <row r="24" spans="1:8" ht="14.4" customHeight="1">
      <c r="A24" s="23" t="s">
        <v>222</v>
      </c>
      <c r="B24" s="23" t="s">
        <v>223</v>
      </c>
      <c r="C24" s="23" t="s">
        <v>224</v>
      </c>
      <c r="D24" s="24" t="s">
        <v>225</v>
      </c>
      <c r="E24" s="27">
        <v>96</v>
      </c>
      <c r="F24" s="41" t="s">
        <v>225</v>
      </c>
      <c r="G24" s="28">
        <v>96</v>
      </c>
      <c r="H24" s="37">
        <v>2.8900167982226398E-2</v>
      </c>
    </row>
    <row r="25" spans="1:8" ht="14.4" customHeight="1">
      <c r="A25" s="23" t="s">
        <v>226</v>
      </c>
      <c r="B25" s="23" t="s">
        <v>227</v>
      </c>
      <c r="C25" s="23" t="s">
        <v>228</v>
      </c>
      <c r="D25" s="24" t="s">
        <v>92</v>
      </c>
      <c r="E25" s="25">
        <v>50</v>
      </c>
      <c r="F25" s="225" t="s">
        <v>92</v>
      </c>
      <c r="G25" s="227">
        <v>476</v>
      </c>
      <c r="H25" s="222">
        <v>0.1432966662452059</v>
      </c>
    </row>
    <row r="26" spans="1:8" ht="14.4" customHeight="1">
      <c r="A26" s="23" t="s">
        <v>229</v>
      </c>
      <c r="B26" s="23" t="s">
        <v>230</v>
      </c>
      <c r="C26" s="23" t="s">
        <v>231</v>
      </c>
      <c r="D26" s="24" t="s">
        <v>92</v>
      </c>
      <c r="E26" s="30">
        <v>286</v>
      </c>
      <c r="F26" s="231"/>
      <c r="G26" s="232"/>
      <c r="H26" s="223"/>
    </row>
    <row r="27" spans="1:8" ht="14.4" customHeight="1">
      <c r="A27" s="23" t="s">
        <v>232</v>
      </c>
      <c r="B27" s="23" t="s">
        <v>233</v>
      </c>
      <c r="C27" s="23" t="s">
        <v>234</v>
      </c>
      <c r="D27" s="24" t="s">
        <v>92</v>
      </c>
      <c r="E27" s="30">
        <v>140</v>
      </c>
      <c r="F27" s="231"/>
      <c r="G27" s="232"/>
      <c r="H27" s="223"/>
    </row>
    <row r="28" spans="1:8" ht="14.4" customHeight="1">
      <c r="A28" s="23" t="s">
        <v>235</v>
      </c>
      <c r="B28" s="23" t="s">
        <v>236</v>
      </c>
      <c r="C28" s="23" t="s">
        <v>237</v>
      </c>
      <c r="D28" s="24" t="s">
        <v>96</v>
      </c>
      <c r="E28" s="30">
        <v>69</v>
      </c>
      <c r="F28" s="231"/>
      <c r="G28" s="232"/>
      <c r="H28" s="223"/>
    </row>
    <row r="29" spans="1:8" ht="14.4" customHeight="1">
      <c r="A29" s="23" t="s">
        <v>170</v>
      </c>
      <c r="B29" s="23" t="s">
        <v>238</v>
      </c>
      <c r="C29" s="23" t="s">
        <v>239</v>
      </c>
      <c r="D29" s="24" t="s">
        <v>96</v>
      </c>
      <c r="E29" s="30">
        <v>60</v>
      </c>
      <c r="F29" s="231"/>
      <c r="G29" s="232"/>
      <c r="H29" s="223"/>
    </row>
    <row r="30" spans="1:8" ht="14.4" customHeight="1">
      <c r="A30" s="23" t="s">
        <v>240</v>
      </c>
      <c r="B30" s="23" t="s">
        <v>241</v>
      </c>
      <c r="C30" s="23" t="s">
        <v>242</v>
      </c>
      <c r="D30" s="24" t="s">
        <v>96</v>
      </c>
      <c r="E30" s="30">
        <v>301.5</v>
      </c>
      <c r="F30" s="231"/>
      <c r="G30" s="232"/>
      <c r="H30" s="223"/>
    </row>
    <row r="31" spans="1:8" ht="14.4" customHeight="1">
      <c r="A31" s="23" t="s">
        <v>243</v>
      </c>
      <c r="B31" s="23" t="s">
        <v>244</v>
      </c>
      <c r="C31" s="23" t="s">
        <v>245</v>
      </c>
      <c r="D31" s="24" t="s">
        <v>96</v>
      </c>
      <c r="E31" s="30">
        <v>150</v>
      </c>
      <c r="F31" s="231"/>
      <c r="G31" s="232"/>
      <c r="H31" s="223"/>
    </row>
    <row r="32" spans="1:8" ht="14.4" customHeight="1">
      <c r="A32" s="23" t="s">
        <v>246</v>
      </c>
      <c r="B32" s="23" t="s">
        <v>247</v>
      </c>
      <c r="C32" s="23" t="s">
        <v>248</v>
      </c>
      <c r="D32" s="24" t="s">
        <v>96</v>
      </c>
      <c r="E32" s="26">
        <v>60</v>
      </c>
      <c r="F32" s="226"/>
      <c r="G32" s="228"/>
      <c r="H32" s="224"/>
    </row>
    <row r="33" spans="1:8" ht="14.4" customHeight="1">
      <c r="A33" s="23" t="s">
        <v>249</v>
      </c>
      <c r="B33" s="23" t="s">
        <v>250</v>
      </c>
      <c r="C33" s="23" t="s">
        <v>251</v>
      </c>
      <c r="D33" s="24" t="s">
        <v>100</v>
      </c>
      <c r="E33" s="25">
        <v>50</v>
      </c>
      <c r="F33" s="225" t="s">
        <v>100</v>
      </c>
      <c r="G33" s="227">
        <v>783</v>
      </c>
      <c r="H33" s="222">
        <v>0.23571699510503408</v>
      </c>
    </row>
    <row r="34" spans="1:8" ht="14.4" customHeight="1">
      <c r="A34" s="23" t="s">
        <v>38</v>
      </c>
      <c r="B34" s="23" t="s">
        <v>252</v>
      </c>
      <c r="C34" s="23" t="s">
        <v>253</v>
      </c>
      <c r="D34" s="24" t="s">
        <v>100</v>
      </c>
      <c r="E34" s="30">
        <v>130</v>
      </c>
      <c r="F34" s="231"/>
      <c r="G34" s="232"/>
      <c r="H34" s="223"/>
    </row>
    <row r="35" spans="1:8" ht="14.4" customHeight="1">
      <c r="A35" s="23" t="s">
        <v>254</v>
      </c>
      <c r="B35" s="23" t="s">
        <v>255</v>
      </c>
      <c r="C35" s="23" t="s">
        <v>256</v>
      </c>
      <c r="D35" s="24" t="s">
        <v>100</v>
      </c>
      <c r="E35" s="30">
        <v>98</v>
      </c>
      <c r="F35" s="231"/>
      <c r="G35" s="232"/>
      <c r="H35" s="223"/>
    </row>
    <row r="36" spans="1:8" ht="14.4" customHeight="1">
      <c r="A36" s="23" t="s">
        <v>257</v>
      </c>
      <c r="B36" s="23" t="s">
        <v>258</v>
      </c>
      <c r="C36" s="23" t="s">
        <v>259</v>
      </c>
      <c r="D36" s="24" t="s">
        <v>100</v>
      </c>
      <c r="E36" s="30">
        <v>210</v>
      </c>
      <c r="F36" s="231"/>
      <c r="G36" s="232"/>
      <c r="H36" s="223"/>
    </row>
    <row r="37" spans="1:8" ht="14.4" customHeight="1">
      <c r="A37" s="23" t="s">
        <v>260</v>
      </c>
      <c r="B37" s="23" t="s">
        <v>261</v>
      </c>
      <c r="C37" s="23" t="s">
        <v>262</v>
      </c>
      <c r="D37" s="29" t="s">
        <v>100</v>
      </c>
      <c r="E37" s="30">
        <v>115</v>
      </c>
      <c r="F37" s="231"/>
      <c r="G37" s="232"/>
      <c r="H37" s="223"/>
    </row>
    <row r="38" spans="1:8" ht="14.4" customHeight="1">
      <c r="A38" s="23" t="s">
        <v>263</v>
      </c>
      <c r="B38" s="23" t="s">
        <v>264</v>
      </c>
      <c r="C38" s="23" t="s">
        <v>265</v>
      </c>
      <c r="D38" s="29" t="s">
        <v>100</v>
      </c>
      <c r="E38" s="30">
        <v>110</v>
      </c>
      <c r="F38" s="231"/>
      <c r="G38" s="232"/>
      <c r="H38" s="223"/>
    </row>
    <row r="39" spans="1:8" ht="14.4" customHeight="1">
      <c r="A39" s="23" t="s">
        <v>266</v>
      </c>
      <c r="B39" s="23" t="s">
        <v>267</v>
      </c>
      <c r="C39" s="23" t="s">
        <v>268</v>
      </c>
      <c r="D39" s="24" t="s">
        <v>100</v>
      </c>
      <c r="E39" s="26">
        <v>70</v>
      </c>
      <c r="F39" s="226"/>
      <c r="G39" s="228"/>
      <c r="H39" s="224"/>
    </row>
    <row r="40" spans="1:8" ht="14.4" customHeight="1">
      <c r="A40" s="23" t="s">
        <v>269</v>
      </c>
      <c r="B40" s="23" t="s">
        <v>270</v>
      </c>
      <c r="C40" s="23" t="s">
        <v>271</v>
      </c>
      <c r="D40" s="24" t="s">
        <v>108</v>
      </c>
      <c r="E40" s="25">
        <v>81</v>
      </c>
      <c r="F40" s="225" t="s">
        <v>108</v>
      </c>
      <c r="G40" s="227">
        <v>1117.78</v>
      </c>
      <c r="H40" s="222">
        <v>0.33650031007471898</v>
      </c>
    </row>
    <row r="41" spans="1:8" ht="14.4" customHeight="1">
      <c r="A41" s="23" t="s">
        <v>31</v>
      </c>
      <c r="B41" s="23" t="s">
        <v>272</v>
      </c>
      <c r="C41" s="23" t="s">
        <v>273</v>
      </c>
      <c r="D41" s="24" t="s">
        <v>108</v>
      </c>
      <c r="E41" s="30" t="s">
        <v>274</v>
      </c>
      <c r="F41" s="231"/>
      <c r="G41" s="232"/>
      <c r="H41" s="223"/>
    </row>
    <row r="42" spans="1:8" ht="14.4" customHeight="1">
      <c r="A42" s="23" t="s">
        <v>275</v>
      </c>
      <c r="B42" s="23" t="s">
        <v>276</v>
      </c>
      <c r="C42" s="23" t="s">
        <v>277</v>
      </c>
      <c r="D42" s="24" t="s">
        <v>108</v>
      </c>
      <c r="E42" s="30">
        <v>108</v>
      </c>
      <c r="F42" s="231"/>
      <c r="G42" s="232"/>
      <c r="H42" s="223"/>
    </row>
    <row r="43" spans="1:8" ht="14.4" customHeight="1">
      <c r="A43" s="23" t="s">
        <v>189</v>
      </c>
      <c r="B43" s="23" t="s">
        <v>278</v>
      </c>
      <c r="C43" s="23" t="s">
        <v>279</v>
      </c>
      <c r="D43" s="24" t="s">
        <v>108</v>
      </c>
      <c r="E43" s="30">
        <v>439.5</v>
      </c>
      <c r="F43" s="231"/>
      <c r="G43" s="232"/>
      <c r="H43" s="223"/>
    </row>
    <row r="44" spans="1:8" ht="14.4" customHeight="1">
      <c r="A44" s="23" t="s">
        <v>280</v>
      </c>
      <c r="B44" s="23" t="s">
        <v>281</v>
      </c>
      <c r="C44" s="23" t="s">
        <v>282</v>
      </c>
      <c r="D44" s="24" t="s">
        <v>108</v>
      </c>
      <c r="E44" s="30">
        <v>250.98</v>
      </c>
      <c r="F44" s="231"/>
      <c r="G44" s="232"/>
      <c r="H44" s="223"/>
    </row>
    <row r="45" spans="1:8" ht="14.4" customHeight="1">
      <c r="A45" s="23" t="s">
        <v>283</v>
      </c>
      <c r="B45" s="23" t="s">
        <v>284</v>
      </c>
      <c r="C45" s="23" t="s">
        <v>285</v>
      </c>
      <c r="D45" s="24" t="s">
        <v>108</v>
      </c>
      <c r="E45" s="30">
        <v>1.3</v>
      </c>
      <c r="F45" s="231"/>
      <c r="G45" s="232"/>
      <c r="H45" s="223"/>
    </row>
    <row r="46" spans="1:8" ht="14.4" customHeight="1">
      <c r="A46" s="23" t="s">
        <v>286</v>
      </c>
      <c r="B46" s="23" t="s">
        <v>287</v>
      </c>
      <c r="C46" s="23" t="s">
        <v>288</v>
      </c>
      <c r="D46" s="24" t="s">
        <v>108</v>
      </c>
      <c r="E46" s="30">
        <v>70</v>
      </c>
      <c r="F46" s="231"/>
      <c r="G46" s="232"/>
      <c r="H46" s="223"/>
    </row>
    <row r="47" spans="1:8" ht="14.4" customHeight="1">
      <c r="A47" s="23" t="s">
        <v>289</v>
      </c>
      <c r="B47" s="23" t="s">
        <v>290</v>
      </c>
      <c r="C47" s="23" t="s">
        <v>291</v>
      </c>
      <c r="D47" s="24" t="s">
        <v>292</v>
      </c>
      <c r="E47" s="30">
        <v>130</v>
      </c>
      <c r="F47" s="231"/>
      <c r="G47" s="232"/>
      <c r="H47" s="223"/>
    </row>
    <row r="48" spans="1:8" ht="14.4" customHeight="1">
      <c r="A48" s="23" t="s">
        <v>263</v>
      </c>
      <c r="B48" s="23" t="s">
        <v>293</v>
      </c>
      <c r="C48" s="23" t="s">
        <v>294</v>
      </c>
      <c r="D48" s="24" t="s">
        <v>108</v>
      </c>
      <c r="E48" s="30">
        <v>45</v>
      </c>
      <c r="F48" s="231"/>
      <c r="G48" s="232"/>
      <c r="H48" s="223"/>
    </row>
    <row r="49" spans="1:8" ht="14.4" customHeight="1">
      <c r="A49" s="23" t="s">
        <v>295</v>
      </c>
      <c r="B49" s="23" t="s">
        <v>296</v>
      </c>
      <c r="C49" s="23" t="s">
        <v>297</v>
      </c>
      <c r="D49" s="24" t="s">
        <v>108</v>
      </c>
      <c r="E49" s="26">
        <v>122</v>
      </c>
      <c r="F49" s="226"/>
      <c r="G49" s="228"/>
      <c r="H49" s="224"/>
    </row>
    <row r="50" spans="1:8" ht="14.4" customHeight="1">
      <c r="A50" s="23" t="s">
        <v>298</v>
      </c>
      <c r="B50" s="23" t="s">
        <v>299</v>
      </c>
      <c r="C50" s="23" t="s">
        <v>300</v>
      </c>
      <c r="D50" s="24" t="s">
        <v>117</v>
      </c>
      <c r="E50" s="25">
        <v>55</v>
      </c>
      <c r="F50" s="225" t="s">
        <v>117</v>
      </c>
      <c r="G50" s="227">
        <v>181</v>
      </c>
      <c r="H50" s="222">
        <v>5.4488858383156022E-2</v>
      </c>
    </row>
    <row r="51" spans="1:8" ht="14.4" customHeight="1">
      <c r="A51" s="23" t="s">
        <v>301</v>
      </c>
      <c r="B51" s="23" t="s">
        <v>302</v>
      </c>
      <c r="C51" s="23" t="s">
        <v>303</v>
      </c>
      <c r="D51" s="24" t="s">
        <v>117</v>
      </c>
      <c r="E51" s="26">
        <v>126</v>
      </c>
      <c r="F51" s="226"/>
      <c r="G51" s="228"/>
      <c r="H51" s="224"/>
    </row>
    <row r="52" spans="1:8" ht="14.4" customHeight="1">
      <c r="A52" s="23" t="s">
        <v>304</v>
      </c>
      <c r="B52" s="23" t="s">
        <v>305</v>
      </c>
      <c r="C52" s="23" t="s">
        <v>306</v>
      </c>
      <c r="D52" s="24" t="s">
        <v>307</v>
      </c>
      <c r="E52" s="27">
        <v>200</v>
      </c>
      <c r="F52" s="41" t="s">
        <v>307</v>
      </c>
      <c r="G52" s="28">
        <v>200</v>
      </c>
      <c r="H52" s="37">
        <v>6.0208683296305E-2</v>
      </c>
    </row>
    <row r="53" spans="1:8" ht="14.4" customHeight="1">
      <c r="A53" s="23" t="s">
        <v>308</v>
      </c>
      <c r="B53" s="23" t="s">
        <v>309</v>
      </c>
      <c r="C53" s="23" t="s">
        <v>310</v>
      </c>
      <c r="D53" s="29" t="s">
        <v>311</v>
      </c>
      <c r="E53" s="27">
        <v>724</v>
      </c>
      <c r="F53" s="43" t="s">
        <v>311</v>
      </c>
      <c r="G53" s="28">
        <v>724</v>
      </c>
      <c r="H53" s="37">
        <v>0.21795543353262409</v>
      </c>
    </row>
    <row r="54" spans="1:8" ht="14.4" customHeight="1">
      <c r="A54" s="23" t="s">
        <v>222</v>
      </c>
      <c r="B54" s="23" t="s">
        <v>312</v>
      </c>
      <c r="C54" s="23" t="s">
        <v>313</v>
      </c>
      <c r="D54" s="24" t="s">
        <v>132</v>
      </c>
      <c r="E54" s="27">
        <v>86</v>
      </c>
      <c r="F54" s="41" t="s">
        <v>132</v>
      </c>
      <c r="G54" s="28">
        <v>86</v>
      </c>
      <c r="H54" s="37">
        <v>2.5889733817411147E-2</v>
      </c>
    </row>
    <row r="55" spans="1:8" ht="14.4" customHeight="1">
      <c r="A55" s="23" t="s">
        <v>314</v>
      </c>
      <c r="B55" s="23" t="s">
        <v>315</v>
      </c>
      <c r="C55" s="23" t="s">
        <v>316</v>
      </c>
      <c r="D55" s="24" t="s">
        <v>317</v>
      </c>
      <c r="E55" s="27">
        <v>110</v>
      </c>
      <c r="F55" s="41" t="s">
        <v>317</v>
      </c>
      <c r="G55" s="28">
        <v>110</v>
      </c>
      <c r="H55" s="37">
        <v>3.3114775812967748E-2</v>
      </c>
    </row>
    <row r="56" spans="1:8" ht="14.4" customHeight="1">
      <c r="A56" s="33" t="s">
        <v>318</v>
      </c>
      <c r="B56" s="33" t="s">
        <v>319</v>
      </c>
      <c r="C56" s="33" t="s">
        <v>320</v>
      </c>
      <c r="D56" s="34" t="s">
        <v>321</v>
      </c>
      <c r="E56" s="25">
        <v>120</v>
      </c>
      <c r="F56" s="44" t="s">
        <v>321</v>
      </c>
      <c r="G56" s="28">
        <v>120</v>
      </c>
      <c r="H56" s="37">
        <v>3.6125209977782999E-2</v>
      </c>
    </row>
    <row r="57" spans="1:8" ht="14.4" customHeight="1">
      <c r="A57" s="229"/>
      <c r="B57" s="229"/>
      <c r="C57" s="229"/>
      <c r="D57" s="229"/>
      <c r="E57" s="229"/>
      <c r="F57" s="35" t="s">
        <v>322</v>
      </c>
      <c r="G57" s="11">
        <f>SUM(G31:G56)</f>
        <v>3321.7799999999997</v>
      </c>
      <c r="H57" s="38">
        <v>0.99999999999999989</v>
      </c>
    </row>
    <row r="58" spans="1:8" ht="14.4" customHeight="1">
      <c r="A58" s="230"/>
      <c r="B58" s="230"/>
      <c r="C58" s="230"/>
      <c r="D58" s="230"/>
      <c r="E58" s="230"/>
      <c r="F58" s="35" t="s">
        <v>323</v>
      </c>
      <c r="G58" s="6">
        <v>430</v>
      </c>
      <c r="H58" s="12">
        <v>0.12944866908705574</v>
      </c>
    </row>
    <row r="59" spans="1:8" ht="14.4" customHeight="1">
      <c r="A59" s="230"/>
      <c r="B59" s="230"/>
      <c r="C59" s="230"/>
      <c r="D59" s="230"/>
      <c r="E59" s="230"/>
      <c r="F59" s="35" t="s">
        <v>324</v>
      </c>
      <c r="G59" s="6">
        <f>G57-G58</f>
        <v>2891.7799999999997</v>
      </c>
      <c r="H59" s="12">
        <v>0.87055133091294423</v>
      </c>
    </row>
  </sheetData>
  <mergeCells count="33">
    <mergeCell ref="F2:F3"/>
    <mergeCell ref="G2:G3"/>
    <mergeCell ref="F5:F6"/>
    <mergeCell ref="G5:G6"/>
    <mergeCell ref="F7:F8"/>
    <mergeCell ref="G7:G8"/>
    <mergeCell ref="F10:F11"/>
    <mergeCell ref="G10:G11"/>
    <mergeCell ref="F12:F16"/>
    <mergeCell ref="G12:G16"/>
    <mergeCell ref="F18:F23"/>
    <mergeCell ref="G18:G23"/>
    <mergeCell ref="F25:F32"/>
    <mergeCell ref="G25:G32"/>
    <mergeCell ref="F33:F39"/>
    <mergeCell ref="G33:G39"/>
    <mergeCell ref="F40:F49"/>
    <mergeCell ref="G40:G49"/>
    <mergeCell ref="F50:F51"/>
    <mergeCell ref="G50:G51"/>
    <mergeCell ref="A57:E57"/>
    <mergeCell ref="A58:E58"/>
    <mergeCell ref="A59:E59"/>
    <mergeCell ref="H25:H32"/>
    <mergeCell ref="H33:H39"/>
    <mergeCell ref="H40:H49"/>
    <mergeCell ref="H50:H51"/>
    <mergeCell ref="H2:H3"/>
    <mergeCell ref="H5:H6"/>
    <mergeCell ref="H7:H8"/>
    <mergeCell ref="H10:H11"/>
    <mergeCell ref="H12:H16"/>
    <mergeCell ref="H18:H23"/>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0" workbookViewId="0">
      <selection activeCell="A2" sqref="A2:H42"/>
    </sheetView>
  </sheetViews>
  <sheetFormatPr defaultRowHeight="14.4"/>
  <cols>
    <col min="3" max="5" width="0" hidden="1" customWidth="1"/>
    <col min="6" max="6" width="56.33203125" customWidth="1"/>
    <col min="8" max="8" width="8.88671875" style="15"/>
  </cols>
  <sheetData>
    <row r="1" spans="1:8">
      <c r="A1" s="1" t="s">
        <v>0</v>
      </c>
      <c r="B1" s="1" t="s">
        <v>1</v>
      </c>
      <c r="C1" s="1" t="s">
        <v>2</v>
      </c>
      <c r="D1" s="2" t="s">
        <v>3</v>
      </c>
      <c r="E1" s="3" t="s">
        <v>4</v>
      </c>
      <c r="F1" s="4" t="s">
        <v>3</v>
      </c>
      <c r="G1" s="3" t="s">
        <v>4</v>
      </c>
      <c r="H1" s="16" t="s">
        <v>146</v>
      </c>
    </row>
    <row r="2" spans="1:8">
      <c r="A2" s="5" t="s">
        <v>5</v>
      </c>
      <c r="B2" s="5" t="s">
        <v>6</v>
      </c>
      <c r="C2" s="5" t="s">
        <v>7</v>
      </c>
      <c r="D2" s="5" t="s">
        <v>8</v>
      </c>
      <c r="E2" s="6">
        <v>155.30000000000001</v>
      </c>
      <c r="F2" s="7" t="s">
        <v>8</v>
      </c>
      <c r="G2" s="6">
        <v>155.30000000000001</v>
      </c>
      <c r="H2" s="10">
        <f>G2/$G$40*100%</f>
        <v>3.4763104996664712E-2</v>
      </c>
    </row>
    <row r="3" spans="1:8">
      <c r="A3" s="5" t="s">
        <v>9</v>
      </c>
      <c r="B3" s="5" t="s">
        <v>10</v>
      </c>
      <c r="C3" s="5" t="s">
        <v>11</v>
      </c>
      <c r="D3" s="5" t="s">
        <v>12</v>
      </c>
      <c r="E3" s="6">
        <v>55</v>
      </c>
      <c r="F3" s="236" t="s">
        <v>12</v>
      </c>
      <c r="G3" s="236">
        <v>220</v>
      </c>
      <c r="H3" s="238">
        <f>G3/$G$40*100%</f>
        <v>4.9245866704869516E-2</v>
      </c>
    </row>
    <row r="4" spans="1:8">
      <c r="A4" s="5" t="s">
        <v>13</v>
      </c>
      <c r="B4" s="5" t="s">
        <v>14</v>
      </c>
      <c r="C4" s="5" t="s">
        <v>15</v>
      </c>
      <c r="D4" s="5" t="s">
        <v>12</v>
      </c>
      <c r="E4" s="6">
        <v>75</v>
      </c>
      <c r="F4" s="237"/>
      <c r="G4" s="237"/>
      <c r="H4" s="239">
        <f>G4/$G$40*100%</f>
        <v>0</v>
      </c>
    </row>
    <row r="5" spans="1:8">
      <c r="A5" s="5" t="s">
        <v>16</v>
      </c>
      <c r="B5" s="5" t="s">
        <v>17</v>
      </c>
      <c r="C5" s="5" t="s">
        <v>18</v>
      </c>
      <c r="D5" s="5" t="s">
        <v>19</v>
      </c>
      <c r="E5" s="6">
        <v>90</v>
      </c>
      <c r="F5" s="241"/>
      <c r="G5" s="241"/>
      <c r="H5" s="240">
        <f>G5/$G$40*100%</f>
        <v>0</v>
      </c>
    </row>
    <row r="6" spans="1:8">
      <c r="A6" s="5" t="s">
        <v>20</v>
      </c>
      <c r="B6" s="5" t="s">
        <v>21</v>
      </c>
      <c r="C6" s="5" t="s">
        <v>22</v>
      </c>
      <c r="D6" s="5" t="s">
        <v>23</v>
      </c>
      <c r="E6" s="6">
        <v>72.5</v>
      </c>
      <c r="F6" s="236" t="s">
        <v>23</v>
      </c>
      <c r="G6" s="236">
        <v>142.5</v>
      </c>
      <c r="H6" s="238">
        <f>142.5/$G$40*100%</f>
        <v>3.1897890933835937E-2</v>
      </c>
    </row>
    <row r="7" spans="1:8">
      <c r="A7" s="5" t="s">
        <v>24</v>
      </c>
      <c r="B7" s="5" t="s">
        <v>25</v>
      </c>
      <c r="C7" s="5" t="s">
        <v>26</v>
      </c>
      <c r="D7" s="5" t="s">
        <v>23</v>
      </c>
      <c r="E7" s="6">
        <v>70</v>
      </c>
      <c r="F7" s="241"/>
      <c r="G7" s="241"/>
      <c r="H7" s="240"/>
    </row>
    <row r="8" spans="1:8">
      <c r="A8" s="5" t="s">
        <v>27</v>
      </c>
      <c r="B8" s="5" t="s">
        <v>28</v>
      </c>
      <c r="C8" s="5" t="s">
        <v>29</v>
      </c>
      <c r="D8" s="5" t="s">
        <v>30</v>
      </c>
      <c r="E8" s="6">
        <v>50</v>
      </c>
      <c r="F8" s="8" t="s">
        <v>30</v>
      </c>
      <c r="G8" s="6">
        <v>50</v>
      </c>
      <c r="H8" s="10">
        <f>50/$G$40*100%</f>
        <v>1.119224243292489E-2</v>
      </c>
    </row>
    <row r="9" spans="1:8">
      <c r="A9" s="5" t="s">
        <v>31</v>
      </c>
      <c r="B9" s="5" t="s">
        <v>32</v>
      </c>
      <c r="C9" s="5" t="s">
        <v>33</v>
      </c>
      <c r="D9" s="5" t="s">
        <v>34</v>
      </c>
      <c r="E9" s="6">
        <v>180</v>
      </c>
      <c r="F9" s="236" t="s">
        <v>34</v>
      </c>
      <c r="G9" s="236">
        <v>866.58</v>
      </c>
      <c r="H9" s="238">
        <f>866.58/$G$40*100%</f>
        <v>0.19397946895048104</v>
      </c>
    </row>
    <row r="10" spans="1:8">
      <c r="A10" s="5" t="s">
        <v>35</v>
      </c>
      <c r="B10" s="5" t="s">
        <v>36</v>
      </c>
      <c r="C10" s="5" t="s">
        <v>37</v>
      </c>
      <c r="D10" s="5" t="s">
        <v>34</v>
      </c>
      <c r="E10" s="6">
        <v>55</v>
      </c>
      <c r="F10" s="237"/>
      <c r="G10" s="237"/>
      <c r="H10" s="239"/>
    </row>
    <row r="11" spans="1:8">
      <c r="A11" s="5" t="s">
        <v>38</v>
      </c>
      <c r="B11" s="5" t="s">
        <v>39</v>
      </c>
      <c r="C11" s="5" t="s">
        <v>40</v>
      </c>
      <c r="D11" s="5" t="s">
        <v>34</v>
      </c>
      <c r="E11" s="6">
        <v>35</v>
      </c>
      <c r="F11" s="237"/>
      <c r="G11" s="237"/>
      <c r="H11" s="239"/>
    </row>
    <row r="12" spans="1:8">
      <c r="A12" s="5" t="s">
        <v>41</v>
      </c>
      <c r="B12" s="5" t="s">
        <v>42</v>
      </c>
      <c r="C12" s="5" t="s">
        <v>43</v>
      </c>
      <c r="D12" s="5" t="s">
        <v>34</v>
      </c>
      <c r="E12" s="6">
        <v>120</v>
      </c>
      <c r="F12" s="237"/>
      <c r="G12" s="237"/>
      <c r="H12" s="239"/>
    </row>
    <row r="13" spans="1:8">
      <c r="A13" s="5" t="s">
        <v>44</v>
      </c>
      <c r="B13" s="5" t="s">
        <v>45</v>
      </c>
      <c r="C13" s="5" t="s">
        <v>46</v>
      </c>
      <c r="D13" s="5" t="s">
        <v>34</v>
      </c>
      <c r="E13" s="6">
        <v>70</v>
      </c>
      <c r="F13" s="237"/>
      <c r="G13" s="237"/>
      <c r="H13" s="239"/>
    </row>
    <row r="14" spans="1:8">
      <c r="A14" s="5" t="s">
        <v>47</v>
      </c>
      <c r="B14" s="5" t="s">
        <v>48</v>
      </c>
      <c r="C14" s="5" t="s">
        <v>49</v>
      </c>
      <c r="D14" s="5" t="s">
        <v>34</v>
      </c>
      <c r="E14" s="6">
        <v>151.58000000000001</v>
      </c>
      <c r="F14" s="237"/>
      <c r="G14" s="237"/>
      <c r="H14" s="239"/>
    </row>
    <row r="15" spans="1:8">
      <c r="A15" s="5" t="s">
        <v>50</v>
      </c>
      <c r="B15" s="5" t="s">
        <v>51</v>
      </c>
      <c r="C15" s="5" t="s">
        <v>52</v>
      </c>
      <c r="D15" s="5" t="s">
        <v>34</v>
      </c>
      <c r="E15" s="6">
        <v>150</v>
      </c>
      <c r="F15" s="237"/>
      <c r="G15" s="237"/>
      <c r="H15" s="239"/>
    </row>
    <row r="16" spans="1:8">
      <c r="A16" s="5" t="s">
        <v>53</v>
      </c>
      <c r="B16" s="5" t="s">
        <v>54</v>
      </c>
      <c r="C16" s="5" t="s">
        <v>55</v>
      </c>
      <c r="D16" s="5" t="s">
        <v>34</v>
      </c>
      <c r="E16" s="6">
        <v>105</v>
      </c>
      <c r="F16" s="241"/>
      <c r="G16" s="241"/>
      <c r="H16" s="240"/>
    </row>
    <row r="17" spans="1:8">
      <c r="A17" s="5" t="s">
        <v>56</v>
      </c>
      <c r="B17" s="5" t="s">
        <v>57</v>
      </c>
      <c r="C17" s="5" t="s">
        <v>58</v>
      </c>
      <c r="D17" s="5" t="s">
        <v>59</v>
      </c>
      <c r="E17" s="6" t="s">
        <v>60</v>
      </c>
      <c r="F17" s="8" t="s">
        <v>61</v>
      </c>
      <c r="G17" s="6">
        <v>210</v>
      </c>
      <c r="H17" s="10">
        <f>210/$G$40*100%</f>
        <v>4.7007418218284538E-2</v>
      </c>
    </row>
    <row r="18" spans="1:8">
      <c r="A18" s="5" t="s">
        <v>62</v>
      </c>
      <c r="B18" s="5" t="s">
        <v>63</v>
      </c>
      <c r="C18" s="5" t="s">
        <v>64</v>
      </c>
      <c r="D18" s="5" t="s">
        <v>65</v>
      </c>
      <c r="E18" s="6">
        <v>180</v>
      </c>
      <c r="F18" s="236" t="s">
        <v>65</v>
      </c>
      <c r="G18" s="236">
        <v>300</v>
      </c>
      <c r="H18" s="238">
        <f>300/$G$40*100%</f>
        <v>6.7153454597549345E-2</v>
      </c>
    </row>
    <row r="19" spans="1:8">
      <c r="A19" s="5" t="s">
        <v>66</v>
      </c>
      <c r="B19" s="5" t="s">
        <v>67</v>
      </c>
      <c r="C19" s="9" t="s">
        <v>68</v>
      </c>
      <c r="D19" s="5" t="s">
        <v>69</v>
      </c>
      <c r="E19" s="6" t="s">
        <v>70</v>
      </c>
      <c r="F19" s="241"/>
      <c r="G19" s="241"/>
      <c r="H19" s="240"/>
    </row>
    <row r="20" spans="1:8">
      <c r="A20" s="5" t="s">
        <v>71</v>
      </c>
      <c r="B20" s="5" t="s">
        <v>72</v>
      </c>
      <c r="C20" s="5" t="s">
        <v>73</v>
      </c>
      <c r="D20" s="5" t="s">
        <v>74</v>
      </c>
      <c r="E20" s="6">
        <v>200</v>
      </c>
      <c r="F20" s="7" t="s">
        <v>74</v>
      </c>
      <c r="G20" s="6">
        <v>200</v>
      </c>
      <c r="H20" s="10">
        <f>200/$G$40*100%</f>
        <v>4.4768969731699561E-2</v>
      </c>
    </row>
    <row r="21" spans="1:8">
      <c r="A21" s="5" t="s">
        <v>75</v>
      </c>
      <c r="B21" s="5" t="s">
        <v>76</v>
      </c>
      <c r="C21" s="5" t="s">
        <v>77</v>
      </c>
      <c r="D21" s="5" t="s">
        <v>78</v>
      </c>
      <c r="E21" s="6">
        <v>130</v>
      </c>
      <c r="F21" s="236" t="s">
        <v>78</v>
      </c>
      <c r="G21" s="236">
        <v>205</v>
      </c>
      <c r="H21" s="238">
        <f>205/$G$40*100%</f>
        <v>4.5888193974992053E-2</v>
      </c>
    </row>
    <row r="22" spans="1:8">
      <c r="A22" s="5" t="s">
        <v>79</v>
      </c>
      <c r="B22" s="5" t="s">
        <v>80</v>
      </c>
      <c r="C22" s="5" t="s">
        <v>81</v>
      </c>
      <c r="D22" s="5" t="s">
        <v>78</v>
      </c>
      <c r="E22" s="6">
        <v>75</v>
      </c>
      <c r="F22" s="241"/>
      <c r="G22" s="241"/>
      <c r="H22" s="240"/>
    </row>
    <row r="23" spans="1:8">
      <c r="A23" s="5" t="s">
        <v>82</v>
      </c>
      <c r="B23" s="5" t="s">
        <v>83</v>
      </c>
      <c r="C23" s="5" t="s">
        <v>84</v>
      </c>
      <c r="D23" s="5" t="s">
        <v>85</v>
      </c>
      <c r="E23" s="6">
        <v>70</v>
      </c>
      <c r="F23" s="236" t="s">
        <v>85</v>
      </c>
      <c r="G23" s="236">
        <v>145</v>
      </c>
      <c r="H23" s="238">
        <f>145/$G$40*100%</f>
        <v>3.245750305548218E-2</v>
      </c>
    </row>
    <row r="24" spans="1:8">
      <c r="A24" s="5" t="s">
        <v>86</v>
      </c>
      <c r="B24" s="5" t="s">
        <v>87</v>
      </c>
      <c r="C24" s="5" t="s">
        <v>88</v>
      </c>
      <c r="D24" s="5" t="s">
        <v>85</v>
      </c>
      <c r="E24" s="6">
        <v>75</v>
      </c>
      <c r="F24" s="241"/>
      <c r="G24" s="241"/>
      <c r="H24" s="240"/>
    </row>
    <row r="25" spans="1:8">
      <c r="A25" s="5" t="s">
        <v>89</v>
      </c>
      <c r="B25" s="5" t="s">
        <v>90</v>
      </c>
      <c r="C25" s="5" t="s">
        <v>91</v>
      </c>
      <c r="D25" s="5" t="s">
        <v>92</v>
      </c>
      <c r="E25" s="6">
        <v>100</v>
      </c>
      <c r="F25" s="8" t="s">
        <v>92</v>
      </c>
      <c r="G25" s="8">
        <v>100</v>
      </c>
      <c r="H25" s="17">
        <f>100/$G$40*100%</f>
        <v>2.238448486584978E-2</v>
      </c>
    </row>
    <row r="26" spans="1:8">
      <c r="A26" s="5" t="s">
        <v>93</v>
      </c>
      <c r="B26" s="5" t="s">
        <v>94</v>
      </c>
      <c r="C26" s="5" t="s">
        <v>95</v>
      </c>
      <c r="D26" s="5" t="s">
        <v>96</v>
      </c>
      <c r="E26" s="6">
        <v>70</v>
      </c>
      <c r="F26" s="8" t="s">
        <v>96</v>
      </c>
      <c r="G26" s="6">
        <v>70</v>
      </c>
      <c r="H26" s="10">
        <f>70/$G$40*100%</f>
        <v>1.5669139406094847E-2</v>
      </c>
    </row>
    <row r="27" spans="1:8">
      <c r="A27" s="5" t="s">
        <v>97</v>
      </c>
      <c r="B27" s="5" t="s">
        <v>98</v>
      </c>
      <c r="C27" s="5" t="s">
        <v>99</v>
      </c>
      <c r="D27" s="5" t="s">
        <v>100</v>
      </c>
      <c r="E27" s="6">
        <v>65</v>
      </c>
      <c r="F27" s="8" t="s">
        <v>100</v>
      </c>
      <c r="G27" s="6">
        <v>65</v>
      </c>
      <c r="H27" s="10">
        <f>65/$G$40*100%</f>
        <v>1.4549915162802358E-2</v>
      </c>
    </row>
    <row r="28" spans="1:8">
      <c r="A28" s="5" t="s">
        <v>101</v>
      </c>
      <c r="B28" s="5" t="s">
        <v>102</v>
      </c>
      <c r="C28" s="5" t="s">
        <v>103</v>
      </c>
      <c r="D28" s="5" t="s">
        <v>104</v>
      </c>
      <c r="E28" s="6">
        <v>614</v>
      </c>
      <c r="F28" s="8" t="s">
        <v>104</v>
      </c>
      <c r="G28" s="6">
        <v>614</v>
      </c>
      <c r="H28" s="10">
        <f>614/$G$40*100%</f>
        <v>0.13744073707631765</v>
      </c>
    </row>
    <row r="29" spans="1:8">
      <c r="A29" s="5" t="s">
        <v>105</v>
      </c>
      <c r="B29" s="5" t="s">
        <v>106</v>
      </c>
      <c r="C29" s="5" t="s">
        <v>107</v>
      </c>
      <c r="D29" s="5" t="s">
        <v>108</v>
      </c>
      <c r="E29" s="6">
        <v>120</v>
      </c>
      <c r="F29" s="236" t="s">
        <v>108</v>
      </c>
      <c r="G29" s="236">
        <v>260</v>
      </c>
      <c r="H29" s="238">
        <f>260/$G$40*100%</f>
        <v>5.8199660651209434E-2</v>
      </c>
    </row>
    <row r="30" spans="1:8">
      <c r="A30" s="5" t="s">
        <v>82</v>
      </c>
      <c r="B30" s="5" t="s">
        <v>109</v>
      </c>
      <c r="C30" s="5" t="s">
        <v>110</v>
      </c>
      <c r="D30" s="5" t="s">
        <v>108</v>
      </c>
      <c r="E30" s="6">
        <v>80</v>
      </c>
      <c r="F30" s="237"/>
      <c r="G30" s="237"/>
      <c r="H30" s="239"/>
    </row>
    <row r="31" spans="1:8">
      <c r="A31" s="5" t="s">
        <v>111</v>
      </c>
      <c r="B31" s="5" t="s">
        <v>112</v>
      </c>
      <c r="C31" s="5" t="s">
        <v>113</v>
      </c>
      <c r="D31" s="5" t="s">
        <v>108</v>
      </c>
      <c r="E31" s="6">
        <v>60</v>
      </c>
      <c r="F31" s="241"/>
      <c r="G31" s="241"/>
      <c r="H31" s="240"/>
    </row>
    <row r="32" spans="1:8">
      <c r="A32" s="5" t="s">
        <v>114</v>
      </c>
      <c r="B32" s="5" t="s">
        <v>115</v>
      </c>
      <c r="C32" s="5" t="s">
        <v>116</v>
      </c>
      <c r="D32" s="5" t="s">
        <v>117</v>
      </c>
      <c r="E32" s="6">
        <v>196</v>
      </c>
      <c r="F32" s="8" t="s">
        <v>117</v>
      </c>
      <c r="G32" s="6">
        <v>196</v>
      </c>
      <c r="H32" s="10">
        <f>196/$G$40*100%</f>
        <v>4.3873590337065574E-2</v>
      </c>
    </row>
    <row r="33" spans="1:9">
      <c r="A33" s="5" t="s">
        <v>118</v>
      </c>
      <c r="B33" s="5" t="s">
        <v>119</v>
      </c>
      <c r="C33" s="5" t="s">
        <v>120</v>
      </c>
      <c r="D33" s="5" t="s">
        <v>121</v>
      </c>
      <c r="E33" s="6">
        <v>158</v>
      </c>
      <c r="F33" s="8" t="s">
        <v>121</v>
      </c>
      <c r="G33" s="6">
        <v>158</v>
      </c>
      <c r="H33" s="10">
        <f>158/$G$40*100%</f>
        <v>3.5367486088042653E-2</v>
      </c>
    </row>
    <row r="34" spans="1:9">
      <c r="A34" s="5" t="s">
        <v>122</v>
      </c>
      <c r="B34" s="5" t="s">
        <v>123</v>
      </c>
      <c r="C34" s="5" t="s">
        <v>124</v>
      </c>
      <c r="D34" s="5" t="s">
        <v>125</v>
      </c>
      <c r="E34" s="6">
        <v>135</v>
      </c>
      <c r="F34" s="236" t="s">
        <v>125</v>
      </c>
      <c r="G34" s="236">
        <v>205</v>
      </c>
      <c r="H34" s="238">
        <f>205/$G$40*100%</f>
        <v>4.5888193974992053E-2</v>
      </c>
    </row>
    <row r="35" spans="1:9">
      <c r="A35" s="5" t="s">
        <v>126</v>
      </c>
      <c r="B35" s="5" t="s">
        <v>127</v>
      </c>
      <c r="C35" s="5" t="s">
        <v>128</v>
      </c>
      <c r="D35" s="5" t="s">
        <v>125</v>
      </c>
      <c r="E35" s="6">
        <v>70</v>
      </c>
      <c r="F35" s="241"/>
      <c r="G35" s="241"/>
      <c r="H35" s="240"/>
    </row>
    <row r="36" spans="1:9">
      <c r="A36" s="5" t="s">
        <v>129</v>
      </c>
      <c r="B36" s="5" t="s">
        <v>130</v>
      </c>
      <c r="C36" s="5" t="s">
        <v>131</v>
      </c>
      <c r="D36" s="5" t="s">
        <v>132</v>
      </c>
      <c r="E36" s="6">
        <v>120</v>
      </c>
      <c r="F36" s="8" t="s">
        <v>132</v>
      </c>
      <c r="G36" s="6">
        <v>120</v>
      </c>
      <c r="H36" s="10">
        <f>120/$G$40*100%</f>
        <v>2.6861381839019739E-2</v>
      </c>
    </row>
    <row r="37" spans="1:9">
      <c r="A37" s="5" t="s">
        <v>126</v>
      </c>
      <c r="B37" s="5" t="s">
        <v>133</v>
      </c>
      <c r="C37" s="5" t="s">
        <v>134</v>
      </c>
      <c r="D37" s="5" t="s">
        <v>135</v>
      </c>
      <c r="E37" s="6">
        <v>55</v>
      </c>
      <c r="F37" s="8" t="s">
        <v>135</v>
      </c>
      <c r="G37" s="6">
        <v>55</v>
      </c>
      <c r="H37" s="10">
        <f>55/$G$40*100%</f>
        <v>1.2311466676217379E-2</v>
      </c>
    </row>
    <row r="38" spans="1:9">
      <c r="A38" s="5" t="s">
        <v>136</v>
      </c>
      <c r="B38" s="5" t="s">
        <v>137</v>
      </c>
      <c r="C38" s="5" t="s">
        <v>138</v>
      </c>
      <c r="D38" s="5" t="s">
        <v>139</v>
      </c>
      <c r="E38" s="6">
        <v>50</v>
      </c>
      <c r="F38" s="236" t="s">
        <v>139</v>
      </c>
      <c r="G38" s="236">
        <v>130</v>
      </c>
      <c r="H38" s="235">
        <f>130/$G$40*100%</f>
        <v>2.9099830325604717E-2</v>
      </c>
    </row>
    <row r="39" spans="1:9">
      <c r="A39" s="5" t="s">
        <v>140</v>
      </c>
      <c r="B39" s="5" t="s">
        <v>141</v>
      </c>
      <c r="C39" s="5" t="s">
        <v>142</v>
      </c>
      <c r="D39" s="5" t="s">
        <v>139</v>
      </c>
      <c r="E39" s="6">
        <v>80</v>
      </c>
      <c r="F39" s="237"/>
      <c r="G39" s="237"/>
      <c r="H39" s="235"/>
    </row>
    <row r="40" spans="1:9">
      <c r="A40" s="229" t="s">
        <v>143</v>
      </c>
      <c r="B40" s="229"/>
      <c r="C40" s="229"/>
      <c r="D40" s="229"/>
      <c r="E40" s="229"/>
      <c r="F40" s="10">
        <f>G40/G40*100%</f>
        <v>1</v>
      </c>
      <c r="G40" s="11">
        <f>SUM(G2:G39)</f>
        <v>4467.38</v>
      </c>
      <c r="H40" s="14">
        <v>1</v>
      </c>
      <c r="I40" s="13"/>
    </row>
    <row r="41" spans="1:9">
      <c r="A41" s="230" t="s">
        <v>144</v>
      </c>
      <c r="B41" s="230"/>
      <c r="C41" s="230"/>
      <c r="D41" s="230"/>
      <c r="E41" s="230"/>
      <c r="F41" s="10">
        <f>G41/G40*100%</f>
        <v>7.953207472836428E-2</v>
      </c>
      <c r="G41" s="6">
        <f>SUM(G2,G20)</f>
        <v>355.3</v>
      </c>
      <c r="H41" s="14">
        <v>7.953207472836428E-2</v>
      </c>
      <c r="I41" s="13"/>
    </row>
    <row r="42" spans="1:9">
      <c r="A42" s="230" t="s">
        <v>145</v>
      </c>
      <c r="B42" s="230"/>
      <c r="C42" s="230"/>
      <c r="D42" s="230"/>
      <c r="E42" s="230"/>
      <c r="F42" s="10">
        <f>G42/G40*100%</f>
        <v>0.92046792527163568</v>
      </c>
      <c r="G42" s="6">
        <f>G40-G41</f>
        <v>4112.08</v>
      </c>
      <c r="H42" s="14">
        <v>0.92046792527163568</v>
      </c>
      <c r="I42" s="13"/>
    </row>
  </sheetData>
  <mergeCells count="30">
    <mergeCell ref="F3:F5"/>
    <mergeCell ref="G3:G5"/>
    <mergeCell ref="F6:F7"/>
    <mergeCell ref="G6:G7"/>
    <mergeCell ref="F9:F16"/>
    <mergeCell ref="G9:G16"/>
    <mergeCell ref="F18:F19"/>
    <mergeCell ref="G18:G19"/>
    <mergeCell ref="F21:F22"/>
    <mergeCell ref="G21:G22"/>
    <mergeCell ref="F23:F24"/>
    <mergeCell ref="G23:G24"/>
    <mergeCell ref="H23:H24"/>
    <mergeCell ref="H29:H31"/>
    <mergeCell ref="F29:F31"/>
    <mergeCell ref="G29:G31"/>
    <mergeCell ref="F34:F35"/>
    <mergeCell ref="G34:G35"/>
    <mergeCell ref="H34:H35"/>
    <mergeCell ref="H3:H5"/>
    <mergeCell ref="H6:H7"/>
    <mergeCell ref="H9:H16"/>
    <mergeCell ref="H18:H19"/>
    <mergeCell ref="H21:H22"/>
    <mergeCell ref="H38:H39"/>
    <mergeCell ref="A40:E40"/>
    <mergeCell ref="A41:E41"/>
    <mergeCell ref="A42:E42"/>
    <mergeCell ref="F38:F39"/>
    <mergeCell ref="G38:G39"/>
  </mergeCells>
  <phoneticPr fontId="1" type="noConversion"/>
  <hyperlinks>
    <hyperlink ref="C19"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锂电池（新增）</vt:lpstr>
      <vt:lpstr>电力(更新)</vt:lpstr>
      <vt:lpstr>公用(更新)</vt:lpstr>
      <vt:lpstr>融资租赁</vt:lpstr>
      <vt:lpstr>风电</vt:lpstr>
      <vt:lpstr>新能源电池</vt:lpstr>
      <vt:lpstr>电力(失效)</vt:lpstr>
      <vt:lpstr>公用(失效)</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Wade Z Shao</dc:creator>
  <cp:lastModifiedBy>Wade Z Shao</cp:lastModifiedBy>
  <dcterms:created xsi:type="dcterms:W3CDTF">2020-03-13T06:11:22Z</dcterms:created>
  <dcterms:modified xsi:type="dcterms:W3CDTF">2020-03-18T07:46:37Z</dcterms:modified>
</cp:coreProperties>
</file>