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245" windowHeight="5790" activeTab="1"/>
  </bookViews>
  <sheets>
    <sheet name="Benz" sheetId="1" r:id="rId1"/>
    <sheet name="BMW" sheetId="2" r:id="rId2"/>
    <sheet name="Subaru Sport" sheetId="6" r:id="rId3"/>
    <sheet name="Subaru LTD" sheetId="5" r:id="rId4"/>
    <sheet name="Subaru Tour" sheetId="3" r:id="rId5"/>
    <sheet name="Payments" sheetId="4" r:id="rId6"/>
  </sheets>
  <definedNames>
    <definedName name="_xlnm.Print_Area" localSheetId="0">Benz!$A$1:$K$47</definedName>
    <definedName name="solver_adj" localSheetId="0" hidden="1">Benz!$A$5</definedName>
    <definedName name="solver_adj" localSheetId="1" hidden="1">BMW!$A$5</definedName>
    <definedName name="solver_adj" localSheetId="3" hidden="1">'Subaru LTD'!$A$5</definedName>
    <definedName name="solver_adj" localSheetId="2" hidden="1">'Subaru Sport'!$A$5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2" hidden="1">2147483647</definedName>
    <definedName name="solver_lhs1" localSheetId="0" hidden="1">Benz!$A$5</definedName>
    <definedName name="solver_lhs1" localSheetId="1" hidden="1">BMW!$A$5</definedName>
    <definedName name="solver_lhs2" localSheetId="0" hidden="1">Benz!$A$5</definedName>
    <definedName name="solver_lhs2" localSheetId="1" hidden="1">BMW!$A$5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3" hidden="1">0</definedName>
    <definedName name="solver_num" localSheetId="2" hidden="1">0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2" hidden="1">1</definedName>
    <definedName name="solver_opt" localSheetId="0" hidden="1">Benz!$A$28</definedName>
    <definedName name="solver_opt" localSheetId="1" hidden="1">BMW!$A$28</definedName>
    <definedName name="solver_opt" localSheetId="3" hidden="1">'Subaru LTD'!$A$28</definedName>
    <definedName name="solver_opt" localSheetId="2" hidden="1">'Subaru Sport'!$A$28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Benz!$A$4</definedName>
    <definedName name="solver_rhs1" localSheetId="1" hidden="1">BMW!$A$4</definedName>
    <definedName name="solver_rhs2" localSheetId="0" hidden="1">10000</definedName>
    <definedName name="solver_rhs2" localSheetId="1" hidden="1">10000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2" hidden="1">0.01</definedName>
    <definedName name="solver_typ" localSheetId="0" hidden="1">3</definedName>
    <definedName name="solver_typ" localSheetId="1" hidden="1">3</definedName>
    <definedName name="solver_typ" localSheetId="3" hidden="1">3</definedName>
    <definedName name="solver_typ" localSheetId="2" hidden="1">3</definedName>
    <definedName name="solver_val" localSheetId="0" hidden="1">503.75</definedName>
    <definedName name="solver_val" localSheetId="1" hidden="1">500</definedName>
    <definedName name="solver_val" localSheetId="3" hidden="1">353</definedName>
    <definedName name="solver_val" localSheetId="2" hidden="1">363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A46" i="6" l="1"/>
  <c r="A36" i="6"/>
  <c r="A35" i="6"/>
  <c r="A34" i="6"/>
  <c r="E21" i="6"/>
  <c r="A21" i="6"/>
  <c r="A15" i="6"/>
  <c r="E11" i="6"/>
  <c r="E10" i="6"/>
  <c r="E6" i="6"/>
  <c r="E5" i="6"/>
  <c r="E4" i="6"/>
  <c r="E7" i="6" s="1"/>
  <c r="E18" i="6" s="1"/>
  <c r="A36" i="5"/>
  <c r="A46" i="5" s="1"/>
  <c r="A35" i="5"/>
  <c r="A34" i="5"/>
  <c r="E21" i="5"/>
  <c r="A21" i="5"/>
  <c r="A15" i="5"/>
  <c r="E11" i="5"/>
  <c r="E12" i="5" s="1"/>
  <c r="E10" i="5"/>
  <c r="E6" i="5"/>
  <c r="E5" i="5"/>
  <c r="E4" i="5"/>
  <c r="E7" i="5" s="1"/>
  <c r="E2" i="4"/>
  <c r="E12" i="6" l="1"/>
  <c r="A19" i="6" s="1"/>
  <c r="A18" i="6"/>
  <c r="E19" i="5"/>
  <c r="A19" i="5"/>
  <c r="A18" i="5"/>
  <c r="A20" i="5" s="1"/>
  <c r="A22" i="5" s="1"/>
  <c r="A26" i="5" s="1"/>
  <c r="E18" i="5"/>
  <c r="A46" i="3"/>
  <c r="A36" i="3"/>
  <c r="A35" i="3"/>
  <c r="A34" i="3"/>
  <c r="E21" i="3"/>
  <c r="A21" i="3"/>
  <c r="A15" i="3"/>
  <c r="E11" i="3"/>
  <c r="E10" i="3"/>
  <c r="E12" i="3" s="1"/>
  <c r="E7" i="3"/>
  <c r="A18" i="3" s="1"/>
  <c r="E6" i="3"/>
  <c r="E5" i="3"/>
  <c r="E4" i="3"/>
  <c r="A36" i="2"/>
  <c r="A46" i="2" s="1"/>
  <c r="A35" i="2"/>
  <c r="A34" i="2"/>
  <c r="E21" i="2"/>
  <c r="A21" i="2"/>
  <c r="A15" i="2"/>
  <c r="E11" i="2"/>
  <c r="E10" i="2"/>
  <c r="E12" i="2" s="1"/>
  <c r="E7" i="2"/>
  <c r="A18" i="2" s="1"/>
  <c r="E6" i="2"/>
  <c r="E5" i="2"/>
  <c r="E4" i="2"/>
  <c r="C2" i="4"/>
  <c r="E4" i="1"/>
  <c r="E7" i="1" s="1"/>
  <c r="E18" i="1" s="1"/>
  <c r="E5" i="1"/>
  <c r="E6" i="1"/>
  <c r="E10" i="1"/>
  <c r="E11" i="1"/>
  <c r="A15" i="1"/>
  <c r="A21" i="1"/>
  <c r="E21" i="1"/>
  <c r="A34" i="1"/>
  <c r="A35" i="1"/>
  <c r="A36" i="1"/>
  <c r="A46" i="1"/>
  <c r="A20" i="6" l="1"/>
  <c r="A22" i="6" s="1"/>
  <c r="A26" i="6" s="1"/>
  <c r="E19" i="6"/>
  <c r="E20" i="6" s="1"/>
  <c r="E22" i="6" s="1"/>
  <c r="A27" i="6" s="1"/>
  <c r="E20" i="5"/>
  <c r="E22" i="5" s="1"/>
  <c r="A27" i="5" s="1"/>
  <c r="A28" i="5" s="1"/>
  <c r="A19" i="3"/>
  <c r="E19" i="3"/>
  <c r="A20" i="3"/>
  <c r="A22" i="3" s="1"/>
  <c r="A26" i="3" s="1"/>
  <c r="E18" i="3"/>
  <c r="A19" i="2"/>
  <c r="A20" i="2" s="1"/>
  <c r="A22" i="2" s="1"/>
  <c r="A26" i="2" s="1"/>
  <c r="E19" i="2"/>
  <c r="E18" i="2"/>
  <c r="E12" i="1"/>
  <c r="A19" i="1" s="1"/>
  <c r="A18" i="1"/>
  <c r="A28" i="6" l="1"/>
  <c r="A29" i="6" s="1"/>
  <c r="A30" i="6" s="1"/>
  <c r="A29" i="5"/>
  <c r="A30" i="5" s="1"/>
  <c r="E20" i="2"/>
  <c r="E22" i="2" s="1"/>
  <c r="A27" i="2" s="1"/>
  <c r="A28" i="2" s="1"/>
  <c r="A29" i="2" s="1"/>
  <c r="A30" i="2" s="1"/>
  <c r="E20" i="3"/>
  <c r="E22" i="3" s="1"/>
  <c r="A27" i="3" s="1"/>
  <c r="A28" i="3" s="1"/>
  <c r="A20" i="1"/>
  <c r="A22" i="1" s="1"/>
  <c r="A26" i="1" s="1"/>
  <c r="E19" i="1"/>
  <c r="E20" i="1" s="1"/>
  <c r="E22" i="1" s="1"/>
  <c r="A27" i="1" s="1"/>
  <c r="A38" i="6" l="1"/>
  <c r="A39" i="6" s="1"/>
  <c r="A43" i="6" s="1"/>
  <c r="A44" i="6"/>
  <c r="A44" i="5"/>
  <c r="A38" i="5"/>
  <c r="A39" i="5" s="1"/>
  <c r="A43" i="5" s="1"/>
  <c r="A29" i="3"/>
  <c r="A30" i="3" s="1"/>
  <c r="A38" i="2"/>
  <c r="A39" i="2" s="1"/>
  <c r="A43" i="2" s="1"/>
  <c r="A44" i="2"/>
  <c r="A28" i="1"/>
  <c r="A29" i="1" s="1"/>
  <c r="A30" i="1" s="1"/>
  <c r="A45" i="6" l="1"/>
  <c r="A47" i="6" s="1"/>
  <c r="A45" i="5"/>
  <c r="A47" i="5" s="1"/>
  <c r="A38" i="3"/>
  <c r="A39" i="3" s="1"/>
  <c r="A43" i="3" s="1"/>
  <c r="A44" i="3"/>
  <c r="A45" i="2"/>
  <c r="A47" i="2" s="1"/>
  <c r="A38" i="1"/>
  <c r="A39" i="1" s="1"/>
  <c r="A43" i="1" s="1"/>
  <c r="A44" i="1"/>
  <c r="A45" i="3" l="1"/>
  <c r="A47" i="3" s="1"/>
  <c r="A45" i="1"/>
  <c r="A47" i="1" s="1"/>
</calcChain>
</file>

<file path=xl/sharedStrings.xml><?xml version="1.0" encoding="utf-8"?>
<sst xmlns="http://schemas.openxmlformats.org/spreadsheetml/2006/main" count="265" uniqueCount="44">
  <si>
    <t>security deposit</t>
  </si>
  <si>
    <t>acquisition fee</t>
  </si>
  <si>
    <t>registration, etc.</t>
  </si>
  <si>
    <t>sales tax</t>
  </si>
  <si>
    <t>miles/year</t>
  </si>
  <si>
    <t>residual</t>
  </si>
  <si>
    <t>money factor</t>
  </si>
  <si>
    <t>down payment</t>
  </si>
  <si>
    <t>cap cost</t>
  </si>
  <si>
    <t>MSRP</t>
  </si>
  <si>
    <t>residual %</t>
  </si>
  <si>
    <t>lease term</t>
  </si>
  <si>
    <t>monthly depreciation</t>
  </si>
  <si>
    <t>monthly interest</t>
  </si>
  <si>
    <t>base payment</t>
  </si>
  <si>
    <t>total monthly payment</t>
  </si>
  <si>
    <t>Drive Off Amount</t>
  </si>
  <si>
    <t>Monthly Depreciation</t>
  </si>
  <si>
    <t>Monthly Interest</t>
  </si>
  <si>
    <t>first month payment</t>
  </si>
  <si>
    <t>Total Monthly Payment</t>
  </si>
  <si>
    <t>total drive off</t>
  </si>
  <si>
    <t>Total Lease Cost</t>
  </si>
  <si>
    <t>total payments</t>
  </si>
  <si>
    <t>security deposit refund</t>
  </si>
  <si>
    <t>total lease cost</t>
  </si>
  <si>
    <t>Cap Cost</t>
  </si>
  <si>
    <t>Residual</t>
  </si>
  <si>
    <t>cap reduction sales tax</t>
  </si>
  <si>
    <t>cap reduction (down payment)</t>
  </si>
  <si>
    <t>Input Assumptions Here</t>
  </si>
  <si>
    <t>sale price</t>
  </si>
  <si>
    <t>monthly payments</t>
  </si>
  <si>
    <t>interest rate (calculated from money factor)</t>
  </si>
  <si>
    <t>Monthly</t>
  </si>
  <si>
    <t>Annual Rate</t>
  </si>
  <si>
    <t>MonthlyRate</t>
  </si>
  <si>
    <t>Term</t>
  </si>
  <si>
    <t>Total</t>
  </si>
  <si>
    <t>2019 Mercedes-Benz GLA 250 4MATIC 4dr SUV AWD</t>
  </si>
  <si>
    <t>2019 BMW X3 sDrive30i 4dr SUV</t>
  </si>
  <si>
    <t>2019 Subaru Forester Touring</t>
  </si>
  <si>
    <t>2019 Subaru Forester Limited</t>
  </si>
  <si>
    <t>2019 Subaru Forester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</si>
</sst>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#,##0.00000"/>
  </numFmts>
  <fonts count="9" x14ac:knownFonts="1">
    <font>
      <sz val="10"/>
      <name val="Arial"/>
    </font>
    <font>
      <sz val="11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1"/>
      <color indexed="10"/>
      <name val="Arial"/>
      <family val="2"/>
    </font>
    <font>
      <b/>
      <sz val="11"/>
      <name val="Arial"/>
      <family val="2"/>
    </font>
    <font>
      <sz val="11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4" fontId="3" fillId="0" borderId="0" xfId="0" applyNumberFormat="1" applyFont="1"/>
    <xf numFmtId="4" fontId="2" fillId="0" borderId="0" xfId="0" applyNumberFormat="1" applyFont="1"/>
    <xf numFmtId="0" fontId="5" fillId="0" borderId="0" xfId="0" applyFont="1"/>
    <xf numFmtId="0" fontId="6" fillId="0" borderId="0" xfId="0" applyFont="1"/>
    <xf numFmtId="3" fontId="0" fillId="0" borderId="0" xfId="0" applyNumberFormat="1"/>
    <xf numFmtId="4" fontId="7" fillId="2" borderId="0" xfId="0" applyNumberFormat="1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7" fillId="0" borderId="0" xfId="0" applyNumberFormat="1" applyFont="1" applyFill="1"/>
    <xf numFmtId="3" fontId="8" fillId="0" borderId="0" xfId="0" applyNumberFormat="1" applyFont="1"/>
    <xf numFmtId="10" fontId="8" fillId="0" borderId="0" xfId="0" applyNumberFormat="1" applyFont="1"/>
    <xf numFmtId="9" fontId="8" fillId="0" borderId="0" xfId="0" applyNumberFormat="1" applyFont="1"/>
    <xf numFmtId="165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workbookViewId="0">
      <selection activeCell="A5" sqref="A5"/>
    </sheetView>
  </sheetViews>
  <sheetFormatPr defaultRowHeight="12.75" x14ac:dyDescent="0.2"/>
  <cols>
    <col min="1" max="1" width="11.7109375" customWidth="1"/>
    <col min="2" max="2" width="1.42578125" customWidth="1"/>
    <col min="3" max="3" width="42.140625" bestFit="1" customWidth="1"/>
    <col min="4" max="4" width="20" customWidth="1"/>
    <col min="5" max="5" width="21" style="18" customWidth="1"/>
    <col min="6" max="6" width="29.85546875" bestFit="1" customWidth="1"/>
    <col min="7" max="7" width="6.28515625" customWidth="1"/>
    <col min="8" max="9" width="11.7109375" customWidth="1"/>
  </cols>
  <sheetData>
    <row r="1" spans="1:15" ht="15.75" x14ac:dyDescent="0.25">
      <c r="A1" s="8"/>
      <c r="B1" s="2"/>
      <c r="C1" s="2"/>
      <c r="D1" s="2"/>
      <c r="E1" s="12"/>
      <c r="F1" s="2"/>
      <c r="G1" s="2"/>
      <c r="H1" s="2"/>
      <c r="I1" s="2"/>
      <c r="J1" s="2"/>
      <c r="K1" s="2"/>
      <c r="L1" s="2"/>
    </row>
    <row r="2" spans="1:15" ht="15.75" x14ac:dyDescent="0.25">
      <c r="A2" s="8" t="s">
        <v>39</v>
      </c>
      <c r="B2" s="2"/>
      <c r="C2" s="2"/>
      <c r="D2" s="2"/>
      <c r="E2" s="12"/>
      <c r="F2" s="2"/>
      <c r="G2" s="2"/>
      <c r="H2" s="2"/>
      <c r="I2" s="2"/>
      <c r="J2" s="2"/>
      <c r="K2" s="2"/>
      <c r="L2" s="2"/>
    </row>
    <row r="3" spans="1:15" ht="15" x14ac:dyDescent="0.25">
      <c r="A3" s="9" t="s">
        <v>30</v>
      </c>
      <c r="B3" s="2"/>
      <c r="C3" s="2"/>
      <c r="D3" s="2"/>
      <c r="E3" s="13" t="s">
        <v>26</v>
      </c>
      <c r="F3" s="2"/>
      <c r="G3" s="2"/>
      <c r="H3" s="2"/>
      <c r="I3" s="3"/>
      <c r="J3" s="2"/>
      <c r="K3" s="2"/>
      <c r="L3" s="2"/>
    </row>
    <row r="4" spans="1:15" ht="14.25" x14ac:dyDescent="0.2">
      <c r="A4" s="22">
        <v>49915</v>
      </c>
      <c r="B4" s="3"/>
      <c r="C4" s="3" t="s">
        <v>9</v>
      </c>
      <c r="D4" s="3"/>
      <c r="E4" s="14">
        <f>A5</f>
        <v>44000</v>
      </c>
      <c r="F4" s="3" t="s">
        <v>31</v>
      </c>
      <c r="G4" s="3"/>
      <c r="H4" s="3"/>
      <c r="I4" s="3"/>
      <c r="J4" s="2"/>
      <c r="K4" s="2"/>
      <c r="L4" s="2"/>
    </row>
    <row r="5" spans="1:15" ht="14.25" x14ac:dyDescent="0.2">
      <c r="A5" s="22">
        <v>44000</v>
      </c>
      <c r="B5" s="3"/>
      <c r="C5" s="3" t="s">
        <v>31</v>
      </c>
      <c r="D5" s="3"/>
      <c r="E5" s="14">
        <f>A6</f>
        <v>0</v>
      </c>
      <c r="F5" s="3" t="s">
        <v>29</v>
      </c>
      <c r="G5" s="3"/>
      <c r="H5" s="3"/>
      <c r="I5" s="3"/>
      <c r="J5" s="2"/>
      <c r="K5" s="2"/>
      <c r="L5" s="2"/>
    </row>
    <row r="6" spans="1:15" ht="14.25" x14ac:dyDescent="0.2">
      <c r="A6" s="22">
        <v>0</v>
      </c>
      <c r="B6" s="3"/>
      <c r="C6" s="3" t="s">
        <v>7</v>
      </c>
      <c r="D6" s="3"/>
      <c r="E6" s="15">
        <f>A8</f>
        <v>595</v>
      </c>
      <c r="F6" s="3" t="s">
        <v>1</v>
      </c>
      <c r="G6" s="3"/>
      <c r="H6" s="3"/>
      <c r="I6" s="3"/>
      <c r="J6" s="2"/>
      <c r="K6" s="2"/>
      <c r="L6" s="2"/>
    </row>
    <row r="7" spans="1:15" ht="14.25" x14ac:dyDescent="0.2">
      <c r="A7" s="22">
        <v>0</v>
      </c>
      <c r="B7" s="3"/>
      <c r="C7" s="3" t="s">
        <v>0</v>
      </c>
      <c r="D7" s="3"/>
      <c r="E7" s="14">
        <f>E4-E5+E6</f>
        <v>44595</v>
      </c>
      <c r="F7" s="3" t="s">
        <v>8</v>
      </c>
      <c r="G7" s="3"/>
      <c r="H7" s="3"/>
      <c r="I7" s="3"/>
      <c r="J7" s="2"/>
      <c r="K7" s="2"/>
      <c r="L7" s="2"/>
    </row>
    <row r="8" spans="1:15" ht="14.25" x14ac:dyDescent="0.2">
      <c r="A8" s="22">
        <v>595</v>
      </c>
      <c r="B8" s="3"/>
      <c r="C8" s="3" t="s">
        <v>1</v>
      </c>
      <c r="D8" s="3"/>
      <c r="E8" s="14"/>
      <c r="F8" s="3"/>
      <c r="G8" s="3"/>
      <c r="H8" s="3"/>
      <c r="I8" s="3"/>
      <c r="J8" s="2"/>
      <c r="K8" s="2"/>
      <c r="L8" s="2"/>
    </row>
    <row r="9" spans="1:15" ht="15" x14ac:dyDescent="0.25">
      <c r="A9" s="22">
        <v>490</v>
      </c>
      <c r="B9" s="3"/>
      <c r="C9" s="3" t="s">
        <v>2</v>
      </c>
      <c r="D9" s="3"/>
      <c r="E9" s="16" t="s">
        <v>27</v>
      </c>
      <c r="F9" s="3"/>
      <c r="G9" s="3"/>
      <c r="H9" s="3"/>
      <c r="I9" s="3"/>
      <c r="J9" s="2"/>
      <c r="K9" s="2"/>
      <c r="L9" s="2"/>
    </row>
    <row r="10" spans="1:15" ht="14.25" x14ac:dyDescent="0.2">
      <c r="A10" s="23">
        <v>9.2499999999999999E-2</v>
      </c>
      <c r="B10" s="3"/>
      <c r="C10" s="3" t="s">
        <v>3</v>
      </c>
      <c r="D10" s="3"/>
      <c r="E10" s="14">
        <f>A4</f>
        <v>49915</v>
      </c>
      <c r="F10" s="3" t="s">
        <v>9</v>
      </c>
      <c r="G10" s="3"/>
      <c r="H10" s="3"/>
      <c r="I10" s="3"/>
      <c r="J10" s="2"/>
      <c r="K10" s="2"/>
      <c r="L10" s="2"/>
    </row>
    <row r="11" spans="1:15" ht="14.25" x14ac:dyDescent="0.2">
      <c r="A11" s="22">
        <v>10000</v>
      </c>
      <c r="B11" s="3"/>
      <c r="C11" s="3" t="s">
        <v>4</v>
      </c>
      <c r="D11" s="3"/>
      <c r="E11" s="17">
        <f>A13</f>
        <v>0.56999999999999995</v>
      </c>
      <c r="F11" s="3" t="s">
        <v>10</v>
      </c>
      <c r="G11" s="3"/>
      <c r="H11" s="3"/>
      <c r="I11" s="3"/>
      <c r="J11" s="2"/>
      <c r="K11" s="2"/>
      <c r="L11" s="2"/>
    </row>
    <row r="12" spans="1:15" ht="14.25" x14ac:dyDescent="0.2">
      <c r="A12" s="22">
        <v>36</v>
      </c>
      <c r="B12" s="3"/>
      <c r="C12" s="3" t="s">
        <v>11</v>
      </c>
      <c r="D12" s="3"/>
      <c r="E12" s="14">
        <f>E10*E11</f>
        <v>28451.55</v>
      </c>
      <c r="F12" s="3" t="s">
        <v>5</v>
      </c>
      <c r="G12" s="3"/>
      <c r="H12" s="3"/>
      <c r="I12" s="3"/>
      <c r="J12" s="2"/>
      <c r="K12" s="2"/>
      <c r="L12" s="2"/>
    </row>
    <row r="13" spans="1:15" ht="14.25" x14ac:dyDescent="0.2">
      <c r="A13" s="24">
        <v>0.56999999999999995</v>
      </c>
      <c r="B13" s="3"/>
      <c r="C13" s="3" t="s">
        <v>5</v>
      </c>
      <c r="D13" s="3"/>
      <c r="J13" s="2"/>
      <c r="K13" s="2"/>
      <c r="L13" s="2"/>
    </row>
    <row r="14" spans="1:15" ht="14.25" x14ac:dyDescent="0.2">
      <c r="A14" s="25">
        <v>6.8999999999999997E-4</v>
      </c>
      <c r="B14" s="3"/>
      <c r="C14" s="3" t="s">
        <v>6</v>
      </c>
      <c r="D14" s="3"/>
      <c r="I14" s="2"/>
    </row>
    <row r="15" spans="1:15" ht="14.25" x14ac:dyDescent="0.2">
      <c r="A15" s="23">
        <f>A14*24</f>
        <v>1.6559999999999998E-2</v>
      </c>
      <c r="B15" s="3"/>
      <c r="C15" s="3" t="s">
        <v>33</v>
      </c>
      <c r="D15" s="3"/>
      <c r="I15" s="2"/>
      <c r="J15" s="10"/>
      <c r="K15" s="10"/>
      <c r="L15" s="10"/>
      <c r="N15" s="10"/>
      <c r="O15" s="10"/>
    </row>
    <row r="16" spans="1:15" ht="14.25" x14ac:dyDescent="0.2">
      <c r="A16" s="3"/>
      <c r="B16" s="3"/>
      <c r="C16" s="3"/>
      <c r="D16" s="3"/>
      <c r="E16" s="14"/>
      <c r="F16" s="3"/>
      <c r="G16" s="3"/>
      <c r="H16" s="3"/>
      <c r="I16" s="2"/>
      <c r="J16" s="10"/>
      <c r="K16" s="10"/>
      <c r="L16" s="10"/>
      <c r="M16" s="2"/>
      <c r="N16" s="4"/>
      <c r="O16" s="10"/>
    </row>
    <row r="17" spans="1:15" ht="15" x14ac:dyDescent="0.25">
      <c r="A17" s="7" t="s">
        <v>17</v>
      </c>
      <c r="B17" s="3"/>
      <c r="C17" s="3"/>
      <c r="D17" s="3"/>
      <c r="E17" s="16" t="s">
        <v>18</v>
      </c>
      <c r="F17" s="3"/>
      <c r="G17" s="3"/>
      <c r="H17" s="3"/>
      <c r="I17" s="2"/>
      <c r="M17" s="2"/>
      <c r="N17" s="2"/>
    </row>
    <row r="18" spans="1:15" ht="14.25" x14ac:dyDescent="0.2">
      <c r="A18" s="3">
        <f>E7</f>
        <v>44595</v>
      </c>
      <c r="B18" s="3"/>
      <c r="C18" s="3" t="s">
        <v>8</v>
      </c>
      <c r="D18" s="3"/>
      <c r="E18" s="14">
        <f>E7</f>
        <v>44595</v>
      </c>
      <c r="F18" s="3" t="s">
        <v>8</v>
      </c>
      <c r="G18" s="3"/>
      <c r="H18" s="3"/>
      <c r="I18" s="2"/>
      <c r="M18" s="2"/>
      <c r="N18" s="2"/>
    </row>
    <row r="19" spans="1:15" ht="14.25" x14ac:dyDescent="0.2">
      <c r="A19" s="6">
        <f>E12</f>
        <v>28451.55</v>
      </c>
      <c r="B19" s="3"/>
      <c r="C19" s="3" t="s">
        <v>5</v>
      </c>
      <c r="D19" s="3"/>
      <c r="E19" s="15">
        <f>E12</f>
        <v>28451.55</v>
      </c>
      <c r="F19" s="3" t="s">
        <v>5</v>
      </c>
      <c r="G19" s="3"/>
      <c r="H19" s="3"/>
      <c r="I19" s="2"/>
      <c r="M19" s="2"/>
      <c r="N19" s="2"/>
    </row>
    <row r="20" spans="1:15" ht="14.25" x14ac:dyDescent="0.2">
      <c r="A20" s="3">
        <f>A18-A19</f>
        <v>16143.45</v>
      </c>
      <c r="B20" s="3"/>
      <c r="C20" s="3"/>
      <c r="D20" s="3"/>
      <c r="E20" s="14">
        <f>E18+E19</f>
        <v>73046.55</v>
      </c>
      <c r="F20" s="3"/>
      <c r="G20" s="3"/>
      <c r="H20" s="3"/>
      <c r="I20" s="2"/>
      <c r="L20" s="10"/>
      <c r="N20" s="2"/>
    </row>
    <row r="21" spans="1:15" ht="14.25" x14ac:dyDescent="0.2">
      <c r="A21" s="4">
        <f>A12</f>
        <v>36</v>
      </c>
      <c r="B21" s="3"/>
      <c r="C21" s="3" t="s">
        <v>11</v>
      </c>
      <c r="D21" s="3"/>
      <c r="E21" s="19">
        <f>A14</f>
        <v>6.8999999999999997E-4</v>
      </c>
      <c r="F21" s="3" t="s">
        <v>6</v>
      </c>
      <c r="G21" s="3"/>
      <c r="H21" s="3"/>
      <c r="I21" s="3"/>
      <c r="J21" s="2"/>
      <c r="K21" s="2"/>
      <c r="L21" s="2"/>
      <c r="N21" s="2"/>
    </row>
    <row r="22" spans="1:15" ht="14.25" x14ac:dyDescent="0.2">
      <c r="A22" s="3">
        <f>A20/A21</f>
        <v>448.42916666666667</v>
      </c>
      <c r="B22" s="3"/>
      <c r="C22" s="3" t="s">
        <v>12</v>
      </c>
      <c r="D22" s="3"/>
      <c r="E22" s="14">
        <f>E20*E21</f>
        <v>50.402119499999998</v>
      </c>
      <c r="F22" s="3" t="s">
        <v>13</v>
      </c>
      <c r="G22" s="3"/>
      <c r="H22" s="3"/>
      <c r="I22" s="3"/>
      <c r="J22" s="10"/>
      <c r="K22" s="10"/>
      <c r="L22" s="2"/>
      <c r="N22" s="10"/>
      <c r="O22" s="10"/>
    </row>
    <row r="23" spans="1:15" ht="14.25" x14ac:dyDescent="0.2">
      <c r="A23" s="3"/>
      <c r="B23" s="3"/>
      <c r="C23" s="3"/>
      <c r="D23" s="3"/>
      <c r="E23" s="14"/>
      <c r="F23" s="3"/>
      <c r="G23" s="3"/>
      <c r="H23" s="3"/>
      <c r="I23" s="3"/>
      <c r="J23" s="2"/>
      <c r="K23" s="2"/>
      <c r="L23" s="2"/>
    </row>
    <row r="24" spans="1:15" ht="14.25" x14ac:dyDescent="0.2">
      <c r="A24" s="3"/>
      <c r="B24" s="3"/>
      <c r="C24" s="3"/>
      <c r="D24" s="3"/>
      <c r="E24" s="14"/>
      <c r="F24" s="3"/>
      <c r="G24" s="3"/>
      <c r="H24" s="3"/>
      <c r="I24" s="3"/>
      <c r="J24" s="2"/>
      <c r="K24" s="2"/>
      <c r="L24" s="2"/>
      <c r="N24" s="2"/>
    </row>
    <row r="25" spans="1:15" ht="15" x14ac:dyDescent="0.25">
      <c r="A25" s="7" t="s">
        <v>20</v>
      </c>
      <c r="B25" s="3"/>
      <c r="C25" s="3"/>
      <c r="D25" s="3"/>
      <c r="E25" s="14"/>
      <c r="F25" s="3"/>
      <c r="G25" s="3"/>
      <c r="H25" s="3"/>
      <c r="I25" s="3"/>
      <c r="J25" s="2"/>
      <c r="K25" s="2"/>
      <c r="L25" s="2"/>
    </row>
    <row r="26" spans="1:15" ht="14.25" x14ac:dyDescent="0.2">
      <c r="A26" s="3">
        <f>A22</f>
        <v>448.42916666666667</v>
      </c>
      <c r="B26" s="3"/>
      <c r="C26" s="3" t="s">
        <v>12</v>
      </c>
      <c r="D26" s="3"/>
      <c r="E26" s="14"/>
      <c r="F26" s="3"/>
      <c r="G26" s="3"/>
      <c r="H26" s="3"/>
      <c r="I26" s="3"/>
      <c r="J26" s="2"/>
      <c r="K26" s="2"/>
      <c r="L26" s="2"/>
    </row>
    <row r="27" spans="1:15" ht="14.25" x14ac:dyDescent="0.2">
      <c r="A27" s="6">
        <f>E22</f>
        <v>50.402119499999998</v>
      </c>
      <c r="B27" s="3"/>
      <c r="C27" s="3" t="s">
        <v>13</v>
      </c>
      <c r="D27" s="3"/>
      <c r="E27" s="14"/>
      <c r="F27" s="3"/>
      <c r="G27" s="3"/>
      <c r="H27" s="3"/>
      <c r="I27" s="3"/>
      <c r="J27" s="2"/>
      <c r="K27" s="2"/>
      <c r="L27" s="2"/>
    </row>
    <row r="28" spans="1:15" ht="14.25" x14ac:dyDescent="0.2">
      <c r="A28" s="3">
        <f>A26+A27</f>
        <v>498.8312861666667</v>
      </c>
      <c r="B28" s="3"/>
      <c r="C28" s="3" t="s">
        <v>14</v>
      </c>
      <c r="D28" s="3"/>
      <c r="E28" s="14"/>
      <c r="F28" s="3"/>
      <c r="G28" s="3"/>
      <c r="H28" s="3"/>
      <c r="I28" s="3"/>
      <c r="J28" s="2"/>
      <c r="K28" s="2"/>
      <c r="L28" s="2"/>
    </row>
    <row r="29" spans="1:15" ht="14.25" x14ac:dyDescent="0.2">
      <c r="A29" s="6">
        <f>A10*A28</f>
        <v>46.141893970416668</v>
      </c>
      <c r="B29" s="3"/>
      <c r="C29" s="3" t="s">
        <v>3</v>
      </c>
      <c r="D29" s="3"/>
      <c r="E29" s="14"/>
      <c r="F29" s="1"/>
      <c r="G29" s="3"/>
      <c r="H29" s="1"/>
      <c r="I29" s="1"/>
    </row>
    <row r="30" spans="1:15" ht="15" x14ac:dyDescent="0.25">
      <c r="A30" s="11">
        <f>A28+A29</f>
        <v>544.97318013708332</v>
      </c>
      <c r="B30" s="11"/>
      <c r="C30" s="11" t="s">
        <v>15</v>
      </c>
      <c r="D30" s="21"/>
      <c r="E30" s="14"/>
      <c r="F30" s="1"/>
      <c r="G30" s="3"/>
      <c r="H30" s="1"/>
      <c r="I30" s="1"/>
    </row>
    <row r="31" spans="1:15" ht="14.25" x14ac:dyDescent="0.2">
      <c r="A31" s="3"/>
      <c r="B31" s="3"/>
      <c r="C31" s="3"/>
      <c r="D31" s="3"/>
      <c r="E31" s="14"/>
      <c r="F31" s="1"/>
      <c r="G31" s="3"/>
      <c r="H31" s="1"/>
      <c r="I31" s="1"/>
    </row>
    <row r="32" spans="1:15" ht="14.25" x14ac:dyDescent="0.2">
      <c r="A32" s="2"/>
      <c r="B32" s="2"/>
      <c r="C32" s="2"/>
      <c r="D32" s="2"/>
      <c r="E32" s="12"/>
      <c r="G32" s="2"/>
    </row>
    <row r="33" spans="1:8" ht="15" x14ac:dyDescent="0.25">
      <c r="A33" s="5" t="s">
        <v>16</v>
      </c>
      <c r="B33" s="2"/>
      <c r="C33" s="2"/>
      <c r="D33" s="2"/>
      <c r="E33" s="12"/>
      <c r="G33" s="2"/>
    </row>
    <row r="34" spans="1:8" ht="14.25" x14ac:dyDescent="0.2">
      <c r="A34" s="3">
        <f>A6</f>
        <v>0</v>
      </c>
      <c r="B34" s="2"/>
      <c r="C34" s="3" t="s">
        <v>7</v>
      </c>
      <c r="D34" s="2"/>
      <c r="E34" s="12"/>
      <c r="G34" s="2"/>
    </row>
    <row r="35" spans="1:8" ht="14.25" x14ac:dyDescent="0.2">
      <c r="A35" s="3">
        <f>A6*A10</f>
        <v>0</v>
      </c>
      <c r="B35" s="2"/>
      <c r="C35" s="3" t="s">
        <v>28</v>
      </c>
      <c r="D35" s="2"/>
      <c r="E35" s="12"/>
      <c r="G35" s="2"/>
    </row>
    <row r="36" spans="1:8" ht="14.25" x14ac:dyDescent="0.2">
      <c r="A36" s="3">
        <f>A7</f>
        <v>0</v>
      </c>
      <c r="B36" s="2"/>
      <c r="C36" s="3" t="s">
        <v>0</v>
      </c>
      <c r="D36" s="2"/>
      <c r="E36" s="12"/>
      <c r="G36" s="2"/>
    </row>
    <row r="37" spans="1:8" ht="14.25" x14ac:dyDescent="0.2">
      <c r="A37" s="3">
        <v>490</v>
      </c>
      <c r="B37" s="2"/>
      <c r="C37" s="3" t="s">
        <v>2</v>
      </c>
      <c r="D37" s="2"/>
      <c r="E37" s="12"/>
      <c r="F37" s="2"/>
      <c r="G37" s="2"/>
      <c r="H37" s="2"/>
    </row>
    <row r="38" spans="1:8" ht="14.25" x14ac:dyDescent="0.2">
      <c r="A38" s="6">
        <f>A30</f>
        <v>544.97318013708332</v>
      </c>
      <c r="B38" s="2"/>
      <c r="C38" s="3" t="s">
        <v>19</v>
      </c>
      <c r="D38" s="2"/>
      <c r="E38" s="12"/>
      <c r="F38" s="2"/>
      <c r="G38" s="2"/>
      <c r="H38" s="2"/>
    </row>
    <row r="39" spans="1:8" ht="14.25" x14ac:dyDescent="0.2">
      <c r="A39" s="3">
        <f>SUM(A34:A38)</f>
        <v>1034.9731801370833</v>
      </c>
      <c r="B39" s="2"/>
      <c r="C39" s="2" t="s">
        <v>21</v>
      </c>
      <c r="D39" s="2"/>
      <c r="E39" s="12"/>
      <c r="F39" s="2"/>
      <c r="G39" s="2"/>
      <c r="H39" s="2"/>
    </row>
    <row r="40" spans="1:8" ht="14.25" x14ac:dyDescent="0.2">
      <c r="A40" s="3"/>
      <c r="B40" s="2"/>
      <c r="C40" s="2"/>
      <c r="D40" s="2"/>
      <c r="E40" s="12"/>
      <c r="F40" s="2"/>
      <c r="G40" s="2"/>
      <c r="H40" s="2"/>
    </row>
    <row r="41" spans="1:8" ht="14.25" x14ac:dyDescent="0.2">
      <c r="A41" s="3"/>
      <c r="B41" s="2"/>
      <c r="C41" s="2"/>
      <c r="D41" s="2"/>
      <c r="E41" s="12"/>
      <c r="F41" s="2"/>
      <c r="G41" s="2"/>
      <c r="H41" s="2"/>
    </row>
    <row r="42" spans="1:8" ht="15" x14ac:dyDescent="0.25">
      <c r="A42" s="5" t="s">
        <v>22</v>
      </c>
      <c r="B42" s="2"/>
      <c r="C42" s="2"/>
      <c r="D42" s="2"/>
      <c r="E42" s="12"/>
      <c r="F42" s="2"/>
      <c r="G42" s="2"/>
      <c r="H42" s="2"/>
    </row>
    <row r="43" spans="1:8" ht="14.25" x14ac:dyDescent="0.2">
      <c r="A43" s="3">
        <f>A39</f>
        <v>1034.9731801370833</v>
      </c>
      <c r="B43" s="3"/>
      <c r="C43" s="3" t="s">
        <v>21</v>
      </c>
      <c r="D43" s="3"/>
      <c r="E43" s="14"/>
      <c r="F43" s="3"/>
      <c r="G43" s="3"/>
      <c r="H43" s="2"/>
    </row>
    <row r="44" spans="1:8" ht="14.25" x14ac:dyDescent="0.2">
      <c r="A44" s="6">
        <f>A30*(A12-1)</f>
        <v>19074.061304797917</v>
      </c>
      <c r="B44" s="3"/>
      <c r="C44" s="3" t="s">
        <v>32</v>
      </c>
      <c r="D44" s="3"/>
      <c r="E44" s="14"/>
      <c r="F44" s="3"/>
      <c r="G44" s="3"/>
      <c r="H44" s="2"/>
    </row>
    <row r="45" spans="1:8" ht="14.25" x14ac:dyDescent="0.2">
      <c r="A45" s="3">
        <f>SUM(A43:A44)</f>
        <v>20109.034484935</v>
      </c>
      <c r="B45" s="3"/>
      <c r="C45" s="3" t="s">
        <v>23</v>
      </c>
      <c r="D45" s="3"/>
      <c r="E45" s="14"/>
      <c r="F45" s="3"/>
      <c r="G45" s="3"/>
      <c r="H45" s="2"/>
    </row>
    <row r="46" spans="1:8" ht="14.25" x14ac:dyDescent="0.2">
      <c r="A46" s="6">
        <f>A36</f>
        <v>0</v>
      </c>
      <c r="B46" s="3"/>
      <c r="C46" s="3" t="s">
        <v>24</v>
      </c>
      <c r="D46" s="3"/>
      <c r="E46" s="14"/>
      <c r="F46" s="3"/>
      <c r="G46" s="3"/>
      <c r="H46" s="2"/>
    </row>
    <row r="47" spans="1:8" ht="14.25" x14ac:dyDescent="0.2">
      <c r="A47" s="3">
        <f>A45-A46</f>
        <v>20109.034484935</v>
      </c>
      <c r="B47" s="3"/>
      <c r="C47" s="3" t="s">
        <v>25</v>
      </c>
      <c r="D47" s="3"/>
      <c r="E47" s="14"/>
      <c r="F47" s="1"/>
      <c r="G47" s="1"/>
    </row>
    <row r="48" spans="1:8" ht="14.25" x14ac:dyDescent="0.2">
      <c r="A48" s="3"/>
      <c r="B48" s="3"/>
      <c r="C48" s="3"/>
      <c r="D48" s="3"/>
      <c r="E48" s="14"/>
      <c r="F48" s="1"/>
      <c r="G48" s="1"/>
    </row>
    <row r="49" spans="1:7" ht="14.25" x14ac:dyDescent="0.2">
      <c r="A49" s="3"/>
      <c r="B49" s="3"/>
      <c r="C49" s="3"/>
      <c r="D49" s="3"/>
      <c r="E49" s="14"/>
      <c r="F49" s="1"/>
      <c r="G49" s="1"/>
    </row>
    <row r="50" spans="1:7" ht="14.25" x14ac:dyDescent="0.2">
      <c r="A50" s="3"/>
      <c r="B50" s="3"/>
      <c r="C50" s="3"/>
      <c r="D50" s="3"/>
      <c r="E50" s="14"/>
      <c r="F50" s="1"/>
      <c r="G50" s="1"/>
    </row>
    <row r="51" spans="1:7" ht="14.25" x14ac:dyDescent="0.2">
      <c r="A51" s="3"/>
      <c r="B51" s="3"/>
      <c r="C51" s="3"/>
      <c r="D51" s="3"/>
      <c r="E51" s="14"/>
      <c r="F51" s="1"/>
      <c r="G51" s="1"/>
    </row>
    <row r="52" spans="1:7" ht="14.25" x14ac:dyDescent="0.2">
      <c r="A52" s="3"/>
      <c r="B52" s="3"/>
      <c r="C52" s="3"/>
      <c r="D52" s="3"/>
      <c r="E52" s="14"/>
      <c r="F52" s="1"/>
      <c r="G52" s="1"/>
    </row>
    <row r="53" spans="1:7" x14ac:dyDescent="0.2">
      <c r="A53" s="1"/>
      <c r="B53" s="1"/>
      <c r="C53" s="1"/>
      <c r="D53" s="1"/>
      <c r="E53" s="20"/>
      <c r="F53" s="1"/>
      <c r="G53" s="1"/>
    </row>
    <row r="54" spans="1:7" x14ac:dyDescent="0.2">
      <c r="A54" s="1"/>
      <c r="B54" s="1"/>
      <c r="C54" s="1"/>
      <c r="D54" s="1"/>
      <c r="E54" s="20"/>
      <c r="F54" s="1"/>
      <c r="G54" s="1"/>
    </row>
  </sheetData>
  <phoneticPr fontId="4" type="noConversion"/>
  <pageMargins left="0.75" right="0.75" top="1" bottom="1" header="0.5" footer="0.5"/>
  <pageSetup scale="86" orientation="portrait" r:id="rId1"/>
  <headerFooter alignWithMargins="0"/>
  <ignoredErrors>
    <ignoredError sqref="A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A5" sqref="A5"/>
    </sheetView>
  </sheetViews>
  <sheetFormatPr defaultRowHeight="12.75" x14ac:dyDescent="0.2"/>
  <cols>
    <col min="1" max="1" width="11.7109375" customWidth="1"/>
    <col min="2" max="2" width="1.42578125" customWidth="1"/>
    <col min="3" max="3" width="42.140625" bestFit="1" customWidth="1"/>
    <col min="4" max="4" width="20" customWidth="1"/>
    <col min="5" max="5" width="21" style="18" customWidth="1"/>
    <col min="6" max="6" width="29.85546875" bestFit="1" customWidth="1"/>
    <col min="7" max="7" width="6.28515625" customWidth="1"/>
    <col min="8" max="9" width="11.7109375" customWidth="1"/>
  </cols>
  <sheetData>
    <row r="1" spans="1:15" ht="15.75" x14ac:dyDescent="0.25">
      <c r="A1" s="8"/>
      <c r="B1" s="2"/>
      <c r="C1" s="2"/>
      <c r="D1" s="2"/>
      <c r="E1" s="12"/>
      <c r="F1" s="2"/>
      <c r="G1" s="2"/>
      <c r="H1" s="2"/>
      <c r="I1" s="2"/>
      <c r="J1" s="2"/>
      <c r="K1" s="2"/>
      <c r="L1" s="2"/>
    </row>
    <row r="2" spans="1:15" ht="15.75" x14ac:dyDescent="0.25">
      <c r="A2" s="8" t="s">
        <v>40</v>
      </c>
      <c r="B2" s="2"/>
      <c r="C2" s="2"/>
      <c r="D2" s="2"/>
      <c r="E2" s="12"/>
      <c r="F2" s="2"/>
      <c r="G2" s="2"/>
      <c r="H2" s="2"/>
      <c r="I2" s="2"/>
      <c r="J2" s="2"/>
      <c r="K2" s="2"/>
      <c r="L2" s="2"/>
    </row>
    <row r="3" spans="1:15" ht="15" x14ac:dyDescent="0.25">
      <c r="A3" s="9" t="s">
        <v>30</v>
      </c>
      <c r="B3" s="2"/>
      <c r="C3" s="2"/>
      <c r="D3" s="2"/>
      <c r="E3" s="13" t="s">
        <v>26</v>
      </c>
      <c r="F3" s="2"/>
      <c r="G3" s="2"/>
      <c r="H3" s="2"/>
      <c r="I3" s="3"/>
      <c r="J3" s="2"/>
      <c r="K3" s="2"/>
      <c r="L3" s="2"/>
    </row>
    <row r="4" spans="1:15" ht="14.25" x14ac:dyDescent="0.2">
      <c r="A4" s="22">
        <v>45495</v>
      </c>
      <c r="B4" s="3"/>
      <c r="C4" s="3" t="s">
        <v>9</v>
      </c>
      <c r="D4" s="3"/>
      <c r="E4" s="14">
        <f>A5</f>
        <v>39839.115628049964</v>
      </c>
      <c r="F4" s="3" t="s">
        <v>31</v>
      </c>
      <c r="G4" s="3"/>
      <c r="H4" s="3"/>
      <c r="I4" s="3"/>
      <c r="J4" s="2"/>
      <c r="K4" s="2"/>
      <c r="L4" s="2"/>
    </row>
    <row r="5" spans="1:15" ht="14.25" x14ac:dyDescent="0.2">
      <c r="A5" s="22">
        <v>39839.115628049964</v>
      </c>
      <c r="B5" s="3"/>
      <c r="C5" s="3" t="s">
        <v>31</v>
      </c>
      <c r="D5" s="3"/>
      <c r="E5" s="14">
        <f>A6</f>
        <v>0</v>
      </c>
      <c r="F5" s="3" t="s">
        <v>29</v>
      </c>
      <c r="G5" s="3"/>
      <c r="H5" s="3"/>
      <c r="I5" s="3"/>
      <c r="J5" s="2"/>
      <c r="K5" s="2"/>
      <c r="L5" s="2"/>
    </row>
    <row r="6" spans="1:15" ht="14.25" x14ac:dyDescent="0.2">
      <c r="A6" s="22">
        <v>0</v>
      </c>
      <c r="B6" s="3"/>
      <c r="C6" s="3" t="s">
        <v>7</v>
      </c>
      <c r="D6" s="3"/>
      <c r="E6" s="15">
        <f>A8</f>
        <v>595</v>
      </c>
      <c r="F6" s="3" t="s">
        <v>1</v>
      </c>
      <c r="G6" s="3"/>
      <c r="H6" s="3"/>
      <c r="I6" s="3"/>
      <c r="J6" s="2"/>
      <c r="K6" s="2"/>
      <c r="L6" s="2"/>
    </row>
    <row r="7" spans="1:15" ht="14.25" x14ac:dyDescent="0.2">
      <c r="A7" s="22">
        <v>0</v>
      </c>
      <c r="B7" s="3"/>
      <c r="C7" s="3" t="s">
        <v>0</v>
      </c>
      <c r="D7" s="3"/>
      <c r="E7" s="14">
        <f>E4-E5+E6</f>
        <v>40434.115628049964</v>
      </c>
      <c r="F7" s="3" t="s">
        <v>8</v>
      </c>
      <c r="G7" s="3"/>
      <c r="H7" s="3"/>
      <c r="I7" s="3"/>
      <c r="J7" s="2"/>
      <c r="K7" s="2"/>
      <c r="L7" s="2"/>
    </row>
    <row r="8" spans="1:15" ht="14.25" x14ac:dyDescent="0.2">
      <c r="A8" s="22">
        <v>595</v>
      </c>
      <c r="B8" s="3"/>
      <c r="C8" s="3" t="s">
        <v>1</v>
      </c>
      <c r="D8" s="3"/>
      <c r="E8" s="14"/>
      <c r="F8" s="3"/>
      <c r="G8" s="3"/>
      <c r="H8" s="3"/>
      <c r="I8" s="3"/>
      <c r="J8" s="2"/>
      <c r="K8" s="2"/>
      <c r="L8" s="2"/>
    </row>
    <row r="9" spans="1:15" ht="15" x14ac:dyDescent="0.25">
      <c r="A9" s="22">
        <v>490</v>
      </c>
      <c r="B9" s="3"/>
      <c r="C9" s="3" t="s">
        <v>2</v>
      </c>
      <c r="D9" s="3"/>
      <c r="E9" s="16" t="s">
        <v>27</v>
      </c>
      <c r="F9" s="3"/>
      <c r="G9" s="3"/>
      <c r="H9" s="3"/>
      <c r="I9" s="3"/>
      <c r="J9" s="2"/>
      <c r="K9" s="2"/>
      <c r="L9" s="2"/>
    </row>
    <row r="10" spans="1:15" ht="14.25" x14ac:dyDescent="0.2">
      <c r="A10" s="23">
        <v>9.2499999999999999E-2</v>
      </c>
      <c r="B10" s="3"/>
      <c r="C10" s="3" t="s">
        <v>3</v>
      </c>
      <c r="D10" s="3"/>
      <c r="E10" s="14">
        <f>A4</f>
        <v>45495</v>
      </c>
      <c r="F10" s="3" t="s">
        <v>9</v>
      </c>
      <c r="G10" s="3"/>
      <c r="H10" s="3"/>
      <c r="I10" s="3"/>
      <c r="J10" s="2"/>
      <c r="K10" s="2"/>
      <c r="L10" s="2"/>
    </row>
    <row r="11" spans="1:15" ht="14.25" x14ac:dyDescent="0.2">
      <c r="A11" s="22">
        <v>10000</v>
      </c>
      <c r="B11" s="3"/>
      <c r="C11" s="3" t="s">
        <v>4</v>
      </c>
      <c r="D11" s="3"/>
      <c r="E11" s="17">
        <f>A13</f>
        <v>0.59</v>
      </c>
      <c r="F11" s="3" t="s">
        <v>10</v>
      </c>
      <c r="G11" s="3"/>
      <c r="H11" s="3"/>
      <c r="I11" s="3"/>
      <c r="J11" s="2"/>
      <c r="K11" s="2"/>
      <c r="L11" s="2"/>
    </row>
    <row r="12" spans="1:15" ht="14.25" x14ac:dyDescent="0.2">
      <c r="A12" s="22">
        <v>36</v>
      </c>
      <c r="B12" s="3"/>
      <c r="C12" s="3" t="s">
        <v>11</v>
      </c>
      <c r="D12" s="3"/>
      <c r="E12" s="14">
        <f>E10*E11</f>
        <v>26842.05</v>
      </c>
      <c r="F12" s="3" t="s">
        <v>5</v>
      </c>
      <c r="G12" s="3"/>
      <c r="H12" s="3"/>
      <c r="I12" s="3"/>
      <c r="J12" s="2"/>
      <c r="K12" s="2"/>
      <c r="L12" s="2"/>
    </row>
    <row r="13" spans="1:15" ht="14.25" x14ac:dyDescent="0.2">
      <c r="A13" s="24">
        <v>0.59</v>
      </c>
      <c r="B13" s="3"/>
      <c r="C13" s="3" t="s">
        <v>5</v>
      </c>
      <c r="D13" s="3"/>
      <c r="J13" s="2"/>
      <c r="K13" s="2"/>
      <c r="L13" s="2"/>
    </row>
    <row r="14" spans="1:15" ht="14.25" x14ac:dyDescent="0.2">
      <c r="A14" s="25">
        <v>1.82E-3</v>
      </c>
      <c r="B14" s="3"/>
      <c r="C14" s="3" t="s">
        <v>6</v>
      </c>
      <c r="D14" s="3"/>
      <c r="I14" s="2"/>
    </row>
    <row r="15" spans="1:15" ht="14.25" x14ac:dyDescent="0.2">
      <c r="A15" s="23">
        <f>A14*24</f>
        <v>4.3679999999999997E-2</v>
      </c>
      <c r="B15" s="3"/>
      <c r="C15" s="3" t="s">
        <v>33</v>
      </c>
      <c r="D15" s="3"/>
      <c r="I15" s="2"/>
      <c r="J15" s="10"/>
      <c r="K15" s="10"/>
      <c r="L15" s="10"/>
      <c r="N15" s="10"/>
      <c r="O15" s="10"/>
    </row>
    <row r="16" spans="1:15" ht="14.25" x14ac:dyDescent="0.2">
      <c r="A16" s="3"/>
      <c r="B16" s="3"/>
      <c r="C16" s="3"/>
      <c r="D16" s="3"/>
      <c r="E16" s="14"/>
      <c r="F16" s="3"/>
      <c r="G16" s="3"/>
      <c r="H16" s="3"/>
      <c r="I16" s="2"/>
      <c r="J16" s="10"/>
      <c r="K16" s="10"/>
      <c r="L16" s="10"/>
      <c r="M16" s="2"/>
      <c r="N16" s="4"/>
      <c r="O16" s="10"/>
    </row>
    <row r="17" spans="1:15" ht="15" x14ac:dyDescent="0.25">
      <c r="A17" s="7" t="s">
        <v>17</v>
      </c>
      <c r="B17" s="3"/>
      <c r="C17" s="3"/>
      <c r="D17" s="3"/>
      <c r="E17" s="16" t="s">
        <v>18</v>
      </c>
      <c r="F17" s="3"/>
      <c r="G17" s="3"/>
      <c r="H17" s="3"/>
      <c r="I17" s="2"/>
      <c r="M17" s="2"/>
      <c r="N17" s="2"/>
    </row>
    <row r="18" spans="1:15" ht="14.25" x14ac:dyDescent="0.2">
      <c r="A18" s="3">
        <f>E7</f>
        <v>40434.115628049964</v>
      </c>
      <c r="B18" s="3"/>
      <c r="C18" s="3" t="s">
        <v>8</v>
      </c>
      <c r="D18" s="3"/>
      <c r="E18" s="14">
        <f>E7</f>
        <v>40434.115628049964</v>
      </c>
      <c r="F18" s="3" t="s">
        <v>8</v>
      </c>
      <c r="G18" s="3"/>
      <c r="H18" s="3"/>
      <c r="I18" s="2"/>
      <c r="M18" s="2"/>
      <c r="N18" s="2"/>
    </row>
    <row r="19" spans="1:15" ht="14.25" x14ac:dyDescent="0.2">
      <c r="A19" s="6">
        <f>E12</f>
        <v>26842.05</v>
      </c>
      <c r="B19" s="3"/>
      <c r="C19" s="3" t="s">
        <v>5</v>
      </c>
      <c r="D19" s="3"/>
      <c r="E19" s="15">
        <f>E12</f>
        <v>26842.05</v>
      </c>
      <c r="F19" s="3" t="s">
        <v>5</v>
      </c>
      <c r="G19" s="3"/>
      <c r="H19" s="3"/>
      <c r="I19" s="2"/>
      <c r="M19" s="2"/>
      <c r="N19" s="2"/>
    </row>
    <row r="20" spans="1:15" ht="14.25" x14ac:dyDescent="0.2">
      <c r="A20" s="3">
        <f>A18-A19</f>
        <v>13592.065628049964</v>
      </c>
      <c r="B20" s="3"/>
      <c r="C20" s="3"/>
      <c r="D20" s="3"/>
      <c r="E20" s="14">
        <f>E18+E19</f>
        <v>67276.165628049959</v>
      </c>
      <c r="F20" s="3"/>
      <c r="G20" s="3"/>
      <c r="H20" s="3"/>
      <c r="I20" s="2"/>
      <c r="L20" s="10"/>
      <c r="N20" s="2"/>
    </row>
    <row r="21" spans="1:15" ht="14.25" x14ac:dyDescent="0.2">
      <c r="A21" s="4">
        <f>A12</f>
        <v>36</v>
      </c>
      <c r="B21" s="3"/>
      <c r="C21" s="3" t="s">
        <v>11</v>
      </c>
      <c r="D21" s="3"/>
      <c r="E21" s="19">
        <f>A14</f>
        <v>1.82E-3</v>
      </c>
      <c r="F21" s="3" t="s">
        <v>6</v>
      </c>
      <c r="G21" s="3"/>
      <c r="H21" s="3"/>
      <c r="I21" s="3"/>
      <c r="J21" s="2"/>
      <c r="K21" s="2"/>
      <c r="L21" s="2"/>
      <c r="N21" s="2"/>
    </row>
    <row r="22" spans="1:15" ht="14.25" x14ac:dyDescent="0.2">
      <c r="A22" s="3">
        <f>A20/A21</f>
        <v>377.55737855694343</v>
      </c>
      <c r="B22" s="3"/>
      <c r="C22" s="3" t="s">
        <v>12</v>
      </c>
      <c r="D22" s="3"/>
      <c r="E22" s="14">
        <f>E20*E21</f>
        <v>122.44262144305092</v>
      </c>
      <c r="F22" s="3" t="s">
        <v>13</v>
      </c>
      <c r="G22" s="3"/>
      <c r="H22" s="3"/>
      <c r="I22" s="3"/>
      <c r="J22" s="10"/>
      <c r="K22" s="10"/>
      <c r="L22" s="2"/>
      <c r="N22" s="10"/>
      <c r="O22" s="10"/>
    </row>
    <row r="23" spans="1:15" ht="14.25" x14ac:dyDescent="0.2">
      <c r="A23" s="3"/>
      <c r="B23" s="3"/>
      <c r="C23" s="3"/>
      <c r="D23" s="3"/>
      <c r="E23" s="14"/>
      <c r="F23" s="3"/>
      <c r="G23" s="3"/>
      <c r="H23" s="3"/>
      <c r="I23" s="3"/>
      <c r="J23" s="2"/>
      <c r="K23" s="2"/>
      <c r="L23" s="2"/>
    </row>
    <row r="24" spans="1:15" ht="14.25" x14ac:dyDescent="0.2">
      <c r="A24" s="3"/>
      <c r="B24" s="3"/>
      <c r="C24" s="3"/>
      <c r="D24" s="3"/>
      <c r="E24" s="14"/>
      <c r="F24" s="3"/>
      <c r="G24" s="3"/>
      <c r="H24" s="3"/>
      <c r="I24" s="3"/>
      <c r="J24" s="2"/>
      <c r="K24" s="2"/>
      <c r="L24" s="2"/>
      <c r="N24" s="2"/>
    </row>
    <row r="25" spans="1:15" ht="15" x14ac:dyDescent="0.25">
      <c r="A25" s="7" t="s">
        <v>20</v>
      </c>
      <c r="B25" s="3"/>
      <c r="C25" s="3"/>
      <c r="D25" s="3"/>
      <c r="E25" s="14"/>
      <c r="F25" s="3"/>
      <c r="G25" s="3"/>
      <c r="H25" s="3"/>
      <c r="I25" s="3"/>
      <c r="J25" s="2"/>
      <c r="K25" s="2"/>
      <c r="L25" s="2"/>
    </row>
    <row r="26" spans="1:15" ht="14.25" x14ac:dyDescent="0.2">
      <c r="A26" s="3">
        <f>A22</f>
        <v>377.55737855694343</v>
      </c>
      <c r="B26" s="3"/>
      <c r="C26" s="3" t="s">
        <v>12</v>
      </c>
      <c r="D26" s="3"/>
      <c r="E26" s="14"/>
      <c r="F26" s="3"/>
      <c r="G26" s="3"/>
      <c r="H26" s="3"/>
      <c r="I26" s="3"/>
      <c r="J26" s="2"/>
      <c r="K26" s="2"/>
      <c r="L26" s="2"/>
    </row>
    <row r="27" spans="1:15" ht="14.25" x14ac:dyDescent="0.2">
      <c r="A27" s="6">
        <f>E22</f>
        <v>122.44262144305092</v>
      </c>
      <c r="B27" s="3"/>
      <c r="C27" s="3" t="s">
        <v>13</v>
      </c>
      <c r="D27" s="3"/>
      <c r="E27" s="14"/>
      <c r="F27" s="3"/>
      <c r="G27" s="3"/>
      <c r="H27" s="3"/>
      <c r="I27" s="3"/>
      <c r="J27" s="2"/>
      <c r="K27" s="2"/>
      <c r="L27" s="2"/>
    </row>
    <row r="28" spans="1:15" ht="14.25" x14ac:dyDescent="0.2">
      <c r="A28" s="3">
        <f>A26+A27</f>
        <v>499.99999999999437</v>
      </c>
      <c r="B28" s="3"/>
      <c r="C28" s="3" t="s">
        <v>14</v>
      </c>
      <c r="D28" s="3"/>
      <c r="E28" s="14"/>
      <c r="F28" s="3"/>
      <c r="G28" s="3"/>
      <c r="H28" s="3"/>
      <c r="I28" s="3"/>
      <c r="J28" s="2"/>
      <c r="K28" s="2"/>
      <c r="L28" s="2"/>
    </row>
    <row r="29" spans="1:15" ht="14.25" x14ac:dyDescent="0.2">
      <c r="A29" s="6">
        <f>A10*A28</f>
        <v>46.249999999999481</v>
      </c>
      <c r="B29" s="3"/>
      <c r="C29" s="3" t="s">
        <v>3</v>
      </c>
      <c r="D29" s="3"/>
      <c r="E29" s="14"/>
      <c r="F29" s="1"/>
      <c r="G29" s="3"/>
      <c r="H29" s="1"/>
      <c r="I29" s="1"/>
    </row>
    <row r="30" spans="1:15" ht="15" x14ac:dyDescent="0.25">
      <c r="A30" s="11">
        <f>A28+A29</f>
        <v>546.24999999999386</v>
      </c>
      <c r="B30" s="11"/>
      <c r="C30" s="11" t="s">
        <v>15</v>
      </c>
      <c r="D30" s="21"/>
      <c r="E30" s="14"/>
      <c r="F30" s="1"/>
      <c r="G30" s="3"/>
      <c r="H30" s="1"/>
      <c r="I30" s="1"/>
    </row>
    <row r="31" spans="1:15" ht="14.25" x14ac:dyDescent="0.2">
      <c r="A31" s="3"/>
      <c r="B31" s="3"/>
      <c r="C31" s="3"/>
      <c r="D31" s="3"/>
      <c r="E31" s="14"/>
      <c r="F31" s="1"/>
      <c r="G31" s="3"/>
      <c r="H31" s="1"/>
      <c r="I31" s="1"/>
    </row>
    <row r="32" spans="1:15" ht="14.25" x14ac:dyDescent="0.2">
      <c r="A32" s="2"/>
      <c r="B32" s="2"/>
      <c r="C32" s="2"/>
      <c r="D32" s="2"/>
      <c r="E32" s="12"/>
      <c r="G32" s="2"/>
    </row>
    <row r="33" spans="1:8" ht="15" x14ac:dyDescent="0.25">
      <c r="A33" s="5" t="s">
        <v>16</v>
      </c>
      <c r="B33" s="2"/>
      <c r="C33" s="2"/>
      <c r="D33" s="2"/>
      <c r="E33" s="12"/>
      <c r="G33" s="2"/>
    </row>
    <row r="34" spans="1:8" ht="14.25" x14ac:dyDescent="0.2">
      <c r="A34" s="3">
        <f>A6</f>
        <v>0</v>
      </c>
      <c r="B34" s="2"/>
      <c r="C34" s="3" t="s">
        <v>7</v>
      </c>
      <c r="D34" s="2"/>
      <c r="E34" s="12"/>
      <c r="G34" s="2"/>
    </row>
    <row r="35" spans="1:8" ht="14.25" x14ac:dyDescent="0.2">
      <c r="A35" s="3">
        <f>A6*A10</f>
        <v>0</v>
      </c>
      <c r="B35" s="2"/>
      <c r="C35" s="3" t="s">
        <v>28</v>
      </c>
      <c r="D35" s="2"/>
      <c r="E35" s="12"/>
      <c r="G35" s="2"/>
    </row>
    <row r="36" spans="1:8" ht="14.25" x14ac:dyDescent="0.2">
      <c r="A36" s="3">
        <f>A7</f>
        <v>0</v>
      </c>
      <c r="B36" s="2"/>
      <c r="C36" s="3" t="s">
        <v>0</v>
      </c>
      <c r="D36" s="2"/>
      <c r="E36" s="12"/>
      <c r="G36" s="2"/>
    </row>
    <row r="37" spans="1:8" ht="14.25" x14ac:dyDescent="0.2">
      <c r="A37" s="3">
        <v>490</v>
      </c>
      <c r="B37" s="2"/>
      <c r="C37" s="3" t="s">
        <v>2</v>
      </c>
      <c r="D37" s="2"/>
      <c r="E37" s="12"/>
      <c r="F37" s="2"/>
      <c r="G37" s="2"/>
      <c r="H37" s="2"/>
    </row>
    <row r="38" spans="1:8" ht="14.25" x14ac:dyDescent="0.2">
      <c r="A38" s="6">
        <f>A30</f>
        <v>546.24999999999386</v>
      </c>
      <c r="B38" s="2"/>
      <c r="C38" s="3" t="s">
        <v>19</v>
      </c>
      <c r="D38" s="2"/>
      <c r="E38" s="12"/>
      <c r="F38" s="2"/>
      <c r="G38" s="2"/>
      <c r="H38" s="2"/>
    </row>
    <row r="39" spans="1:8" ht="14.25" x14ac:dyDescent="0.2">
      <c r="A39" s="3">
        <f>SUM(A34:A38)</f>
        <v>1036.2499999999939</v>
      </c>
      <c r="B39" s="2"/>
      <c r="C39" s="2" t="s">
        <v>21</v>
      </c>
      <c r="D39" s="2"/>
      <c r="E39" s="12"/>
      <c r="F39" s="2"/>
      <c r="G39" s="2"/>
      <c r="H39" s="2"/>
    </row>
    <row r="40" spans="1:8" ht="14.25" x14ac:dyDescent="0.2">
      <c r="A40" s="3"/>
      <c r="B40" s="2"/>
      <c r="C40" s="2"/>
      <c r="D40" s="2"/>
      <c r="E40" s="12"/>
      <c r="F40" s="2"/>
      <c r="G40" s="2"/>
      <c r="H40" s="2"/>
    </row>
    <row r="41" spans="1:8" ht="14.25" x14ac:dyDescent="0.2">
      <c r="A41" s="3"/>
      <c r="B41" s="2"/>
      <c r="C41" s="2"/>
      <c r="D41" s="2"/>
      <c r="E41" s="12"/>
      <c r="F41" s="2"/>
      <c r="G41" s="2"/>
      <c r="H41" s="2"/>
    </row>
    <row r="42" spans="1:8" ht="15" x14ac:dyDescent="0.25">
      <c r="A42" s="5" t="s">
        <v>22</v>
      </c>
      <c r="B42" s="2"/>
      <c r="C42" s="2"/>
      <c r="D42" s="2"/>
      <c r="E42" s="12"/>
      <c r="F42" s="2"/>
      <c r="G42" s="2"/>
      <c r="H42" s="2"/>
    </row>
    <row r="43" spans="1:8" ht="14.25" x14ac:dyDescent="0.2">
      <c r="A43" s="3">
        <f>A39</f>
        <v>1036.2499999999939</v>
      </c>
      <c r="B43" s="3"/>
      <c r="C43" s="3" t="s">
        <v>21</v>
      </c>
      <c r="D43" s="3"/>
      <c r="E43" s="14"/>
      <c r="F43" s="3"/>
      <c r="G43" s="3"/>
      <c r="H43" s="2"/>
    </row>
    <row r="44" spans="1:8" ht="14.25" x14ac:dyDescent="0.2">
      <c r="A44" s="6">
        <f>A30*(A12-1)</f>
        <v>19118.749999999785</v>
      </c>
      <c r="B44" s="3"/>
      <c r="C44" s="3" t="s">
        <v>32</v>
      </c>
      <c r="D44" s="3"/>
      <c r="E44" s="14"/>
      <c r="F44" s="3"/>
      <c r="G44" s="3"/>
      <c r="H44" s="2"/>
    </row>
    <row r="45" spans="1:8" ht="14.25" x14ac:dyDescent="0.2">
      <c r="A45" s="3">
        <f>SUM(A43:A44)</f>
        <v>20154.999999999778</v>
      </c>
      <c r="B45" s="3"/>
      <c r="C45" s="3" t="s">
        <v>23</v>
      </c>
      <c r="D45" s="3"/>
      <c r="E45" s="14"/>
      <c r="F45" s="3"/>
      <c r="G45" s="3"/>
      <c r="H45" s="2"/>
    </row>
    <row r="46" spans="1:8" ht="14.25" x14ac:dyDescent="0.2">
      <c r="A46" s="6">
        <f>A36</f>
        <v>0</v>
      </c>
      <c r="B46" s="3"/>
      <c r="C46" s="3" t="s">
        <v>24</v>
      </c>
      <c r="D46" s="3"/>
      <c r="E46" s="14"/>
      <c r="F46" s="3"/>
      <c r="G46" s="3"/>
      <c r="H46" s="2"/>
    </row>
    <row r="47" spans="1:8" ht="14.25" x14ac:dyDescent="0.2">
      <c r="A47" s="3">
        <f>A45-A46</f>
        <v>20154.999999999778</v>
      </c>
      <c r="B47" s="3"/>
      <c r="C47" s="3" t="s">
        <v>25</v>
      </c>
      <c r="D47" s="3"/>
      <c r="E47" s="14"/>
      <c r="F47" s="1"/>
      <c r="G47" s="1"/>
    </row>
    <row r="48" spans="1:8" ht="14.25" x14ac:dyDescent="0.2">
      <c r="A48" s="3"/>
      <c r="B48" s="3"/>
      <c r="C48" s="3"/>
      <c r="D48" s="3"/>
      <c r="E48" s="14"/>
      <c r="F48" s="1"/>
      <c r="G48" s="1"/>
    </row>
    <row r="49" spans="1:7" ht="14.25" x14ac:dyDescent="0.2">
      <c r="A49" s="3"/>
      <c r="B49" s="3"/>
      <c r="C49" s="3"/>
      <c r="D49" s="3"/>
      <c r="E49" s="14"/>
      <c r="F49" s="1"/>
      <c r="G49" s="1"/>
    </row>
    <row r="50" spans="1:7" ht="14.25" x14ac:dyDescent="0.2">
      <c r="A50" s="3"/>
      <c r="B50" s="3"/>
      <c r="C50" s="3"/>
      <c r="D50" s="3"/>
      <c r="E50" s="14"/>
      <c r="F50" s="1"/>
      <c r="G50" s="1"/>
    </row>
    <row r="51" spans="1:7" ht="14.25" x14ac:dyDescent="0.2">
      <c r="A51" s="3"/>
      <c r="B51" s="3"/>
      <c r="C51" s="3"/>
      <c r="D51" s="3"/>
      <c r="E51" s="14"/>
      <c r="F51" s="1"/>
      <c r="G51" s="1"/>
    </row>
    <row r="52" spans="1:7" ht="14.25" x14ac:dyDescent="0.2">
      <c r="A52" s="3"/>
      <c r="B52" s="3"/>
      <c r="C52" s="3"/>
      <c r="D52" s="3"/>
      <c r="E52" s="14"/>
      <c r="F52" s="1"/>
      <c r="G52" s="1"/>
    </row>
    <row r="53" spans="1:7" x14ac:dyDescent="0.2">
      <c r="A53" s="1"/>
      <c r="B53" s="1"/>
      <c r="C53" s="1"/>
      <c r="D53" s="1"/>
      <c r="E53" s="20"/>
      <c r="F53" s="1"/>
      <c r="G53" s="1"/>
    </row>
    <row r="54" spans="1:7" x14ac:dyDescent="0.2">
      <c r="A54" s="1"/>
      <c r="B54" s="1"/>
      <c r="C54" s="1"/>
      <c r="D54" s="1"/>
      <c r="E54" s="20"/>
      <c r="F54" s="1"/>
      <c r="G54" s="1"/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A5" sqref="A5"/>
    </sheetView>
  </sheetViews>
  <sheetFormatPr defaultRowHeight="12.75" x14ac:dyDescent="0.2"/>
  <cols>
    <col min="1" max="1" width="11.7109375" customWidth="1"/>
    <col min="2" max="2" width="1.42578125" customWidth="1"/>
    <col min="3" max="3" width="42.140625" bestFit="1" customWidth="1"/>
    <col min="4" max="4" width="20" customWidth="1"/>
    <col min="5" max="5" width="21" style="18" customWidth="1"/>
    <col min="6" max="6" width="29.85546875" bestFit="1" customWidth="1"/>
    <col min="7" max="7" width="6.28515625" customWidth="1"/>
    <col min="8" max="9" width="11.7109375" customWidth="1"/>
  </cols>
  <sheetData>
    <row r="1" spans="1:15" ht="15.75" x14ac:dyDescent="0.25">
      <c r="A1" s="8"/>
      <c r="B1" s="2"/>
      <c r="C1" s="2"/>
      <c r="D1" s="2"/>
      <c r="E1" s="12"/>
      <c r="F1" s="2"/>
      <c r="G1" s="2"/>
      <c r="H1" s="2"/>
      <c r="I1" s="2"/>
      <c r="J1" s="2"/>
      <c r="K1" s="2"/>
      <c r="L1" s="2"/>
    </row>
    <row r="2" spans="1:15" ht="15.75" x14ac:dyDescent="0.25">
      <c r="A2" s="8" t="s">
        <v>43</v>
      </c>
      <c r="B2" s="2"/>
      <c r="C2" s="2"/>
      <c r="D2" s="2"/>
      <c r="E2" s="12"/>
      <c r="F2" s="2"/>
      <c r="G2" s="2"/>
      <c r="H2" s="2"/>
      <c r="I2" s="2"/>
      <c r="J2" s="2"/>
      <c r="K2" s="2"/>
      <c r="L2" s="2"/>
    </row>
    <row r="3" spans="1:15" ht="15" x14ac:dyDescent="0.25">
      <c r="A3" s="9" t="s">
        <v>30</v>
      </c>
      <c r="B3" s="2"/>
      <c r="C3" s="2"/>
      <c r="D3" s="2"/>
      <c r="E3" s="13" t="s">
        <v>26</v>
      </c>
      <c r="F3" s="2"/>
      <c r="G3" s="2"/>
      <c r="H3" s="2"/>
      <c r="I3" s="3"/>
      <c r="J3" s="2"/>
      <c r="K3" s="2"/>
      <c r="L3" s="2"/>
    </row>
    <row r="4" spans="1:15" ht="14.25" x14ac:dyDescent="0.2">
      <c r="A4" s="22">
        <v>32526</v>
      </c>
      <c r="B4" s="3"/>
      <c r="C4" s="3" t="s">
        <v>9</v>
      </c>
      <c r="D4" s="3"/>
      <c r="E4" s="14">
        <f>A5</f>
        <v>30164.13903351863</v>
      </c>
      <c r="F4" s="3" t="s">
        <v>31</v>
      </c>
      <c r="G4" s="3"/>
      <c r="H4" s="3"/>
      <c r="I4" s="3"/>
      <c r="J4" s="2"/>
      <c r="K4" s="2"/>
      <c r="L4" s="2"/>
    </row>
    <row r="5" spans="1:15" ht="14.25" x14ac:dyDescent="0.2">
      <c r="A5" s="22">
        <v>30164.13903351863</v>
      </c>
      <c r="B5" s="3"/>
      <c r="C5" s="3" t="s">
        <v>31</v>
      </c>
      <c r="D5" s="3"/>
      <c r="E5" s="14">
        <f>A6</f>
        <v>0</v>
      </c>
      <c r="F5" s="3" t="s">
        <v>29</v>
      </c>
      <c r="G5" s="3"/>
      <c r="H5" s="3"/>
      <c r="I5" s="3"/>
      <c r="J5" s="2"/>
      <c r="K5" s="2"/>
      <c r="L5" s="2"/>
    </row>
    <row r="6" spans="1:15" ht="14.25" x14ac:dyDescent="0.2">
      <c r="A6" s="22">
        <v>0</v>
      </c>
      <c r="B6" s="3"/>
      <c r="C6" s="3" t="s">
        <v>7</v>
      </c>
      <c r="D6" s="3"/>
      <c r="E6" s="15">
        <f>A8</f>
        <v>595</v>
      </c>
      <c r="F6" s="3" t="s">
        <v>1</v>
      </c>
      <c r="G6" s="3"/>
      <c r="H6" s="3"/>
      <c r="I6" s="3"/>
      <c r="J6" s="2"/>
      <c r="K6" s="2"/>
      <c r="L6" s="2"/>
    </row>
    <row r="7" spans="1:15" ht="14.25" x14ac:dyDescent="0.2">
      <c r="A7" s="22">
        <v>0</v>
      </c>
      <c r="B7" s="3"/>
      <c r="C7" s="3" t="s">
        <v>0</v>
      </c>
      <c r="D7" s="3"/>
      <c r="E7" s="14">
        <f>E4-E5+E6</f>
        <v>30759.13903351863</v>
      </c>
      <c r="F7" s="3" t="s">
        <v>8</v>
      </c>
      <c r="G7" s="3"/>
      <c r="H7" s="3"/>
      <c r="I7" s="3"/>
      <c r="J7" s="2"/>
      <c r="K7" s="2"/>
      <c r="L7" s="2"/>
    </row>
    <row r="8" spans="1:15" ht="14.25" x14ac:dyDescent="0.2">
      <c r="A8" s="22">
        <v>595</v>
      </c>
      <c r="B8" s="3"/>
      <c r="C8" s="3" t="s">
        <v>1</v>
      </c>
      <c r="D8" s="3"/>
      <c r="E8" s="14"/>
      <c r="F8" s="3"/>
      <c r="G8" s="3"/>
      <c r="H8" s="3"/>
      <c r="I8" s="3"/>
      <c r="J8" s="2"/>
      <c r="K8" s="2"/>
      <c r="L8" s="2"/>
    </row>
    <row r="9" spans="1:15" ht="15" x14ac:dyDescent="0.25">
      <c r="A9" s="22">
        <v>490</v>
      </c>
      <c r="B9" s="3"/>
      <c r="C9" s="3" t="s">
        <v>2</v>
      </c>
      <c r="D9" s="3"/>
      <c r="E9" s="16" t="s">
        <v>27</v>
      </c>
      <c r="F9" s="3"/>
      <c r="G9" s="3"/>
      <c r="H9" s="3"/>
      <c r="I9" s="3"/>
      <c r="J9" s="2"/>
      <c r="K9" s="2"/>
      <c r="L9" s="2"/>
    </row>
    <row r="10" spans="1:15" ht="14.25" x14ac:dyDescent="0.2">
      <c r="A10" s="23">
        <v>9.2499999999999999E-2</v>
      </c>
      <c r="B10" s="3"/>
      <c r="C10" s="3" t="s">
        <v>3</v>
      </c>
      <c r="D10" s="3"/>
      <c r="E10" s="14">
        <f>A4</f>
        <v>32526</v>
      </c>
      <c r="F10" s="3" t="s">
        <v>9</v>
      </c>
      <c r="G10" s="3"/>
      <c r="H10" s="3"/>
      <c r="I10" s="3"/>
      <c r="J10" s="2"/>
      <c r="K10" s="2"/>
      <c r="L10" s="2"/>
    </row>
    <row r="11" spans="1:15" ht="14.25" x14ac:dyDescent="0.2">
      <c r="A11" s="22">
        <v>10000</v>
      </c>
      <c r="B11" s="3"/>
      <c r="C11" s="3" t="s">
        <v>4</v>
      </c>
      <c r="D11" s="3"/>
      <c r="E11" s="17">
        <f>A13</f>
        <v>0.62</v>
      </c>
      <c r="F11" s="3" t="s">
        <v>10</v>
      </c>
      <c r="G11" s="3"/>
      <c r="H11" s="3"/>
      <c r="I11" s="3"/>
      <c r="J11" s="2"/>
      <c r="K11" s="2"/>
      <c r="L11" s="2"/>
    </row>
    <row r="12" spans="1:15" ht="14.25" x14ac:dyDescent="0.2">
      <c r="A12" s="22">
        <v>36</v>
      </c>
      <c r="B12" s="3"/>
      <c r="C12" s="3" t="s">
        <v>11</v>
      </c>
      <c r="D12" s="3"/>
      <c r="E12" s="14">
        <f>E10*E11</f>
        <v>20166.12</v>
      </c>
      <c r="F12" s="3" t="s">
        <v>5</v>
      </c>
      <c r="G12" s="3"/>
      <c r="H12" s="3"/>
      <c r="I12" s="3"/>
      <c r="J12" s="2"/>
      <c r="K12" s="2"/>
      <c r="L12" s="2"/>
    </row>
    <row r="13" spans="1:15" ht="14.25" x14ac:dyDescent="0.2">
      <c r="A13" s="24">
        <v>0.62</v>
      </c>
      <c r="B13" s="3"/>
      <c r="C13" s="3" t="s">
        <v>5</v>
      </c>
      <c r="D13" s="3"/>
      <c r="J13" s="2"/>
      <c r="K13" s="2"/>
      <c r="L13" s="2"/>
    </row>
    <row r="14" spans="1:15" ht="14.25" x14ac:dyDescent="0.2">
      <c r="A14" s="25">
        <v>1.3500000000000001E-3</v>
      </c>
      <c r="B14" s="3"/>
      <c r="C14" s="3" t="s">
        <v>6</v>
      </c>
      <c r="D14" s="3"/>
      <c r="I14" s="2"/>
    </row>
    <row r="15" spans="1:15" ht="14.25" x14ac:dyDescent="0.2">
      <c r="A15" s="23">
        <f>A14*24</f>
        <v>3.2399999999999998E-2</v>
      </c>
      <c r="B15" s="3"/>
      <c r="C15" s="3" t="s">
        <v>33</v>
      </c>
      <c r="D15" s="3"/>
      <c r="I15" s="2"/>
      <c r="J15" s="10"/>
      <c r="K15" s="10"/>
      <c r="L15" s="10"/>
      <c r="N15" s="10"/>
      <c r="O15" s="10"/>
    </row>
    <row r="16" spans="1:15" ht="14.25" x14ac:dyDescent="0.2">
      <c r="A16" s="3"/>
      <c r="B16" s="3"/>
      <c r="C16" s="3"/>
      <c r="D16" s="3"/>
      <c r="E16" s="14"/>
      <c r="F16" s="3"/>
      <c r="G16" s="3"/>
      <c r="H16" s="3"/>
      <c r="I16" s="2"/>
      <c r="J16" s="10"/>
      <c r="K16" s="10"/>
      <c r="L16" s="10"/>
      <c r="M16" s="2"/>
      <c r="N16" s="4"/>
      <c r="O16" s="10"/>
    </row>
    <row r="17" spans="1:15" ht="15" x14ac:dyDescent="0.25">
      <c r="A17" s="7" t="s">
        <v>17</v>
      </c>
      <c r="B17" s="3"/>
      <c r="C17" s="3"/>
      <c r="D17" s="3"/>
      <c r="E17" s="16" t="s">
        <v>18</v>
      </c>
      <c r="F17" s="3"/>
      <c r="G17" s="3"/>
      <c r="H17" s="3"/>
      <c r="I17" s="2"/>
      <c r="M17" s="2"/>
      <c r="N17" s="2"/>
    </row>
    <row r="18" spans="1:15" ht="14.25" x14ac:dyDescent="0.2">
      <c r="A18" s="3">
        <f>E7</f>
        <v>30759.13903351863</v>
      </c>
      <c r="B18" s="3"/>
      <c r="C18" s="3" t="s">
        <v>8</v>
      </c>
      <c r="D18" s="3"/>
      <c r="E18" s="14">
        <f>E7</f>
        <v>30759.13903351863</v>
      </c>
      <c r="F18" s="3" t="s">
        <v>8</v>
      </c>
      <c r="G18" s="3"/>
      <c r="H18" s="3"/>
      <c r="I18" s="2"/>
      <c r="M18" s="2"/>
      <c r="N18" s="2"/>
    </row>
    <row r="19" spans="1:15" ht="14.25" x14ac:dyDescent="0.2">
      <c r="A19" s="6">
        <f>E12</f>
        <v>20166.12</v>
      </c>
      <c r="B19" s="3"/>
      <c r="C19" s="3" t="s">
        <v>5</v>
      </c>
      <c r="D19" s="3"/>
      <c r="E19" s="15">
        <f>E12</f>
        <v>20166.12</v>
      </c>
      <c r="F19" s="3" t="s">
        <v>5</v>
      </c>
      <c r="G19" s="3"/>
      <c r="H19" s="3"/>
      <c r="I19" s="2"/>
      <c r="M19" s="2"/>
      <c r="N19" s="2"/>
    </row>
    <row r="20" spans="1:15" ht="14.25" x14ac:dyDescent="0.2">
      <c r="A20" s="3">
        <f>A18-A19</f>
        <v>10593.019033518631</v>
      </c>
      <c r="B20" s="3"/>
      <c r="C20" s="3"/>
      <c r="D20" s="3"/>
      <c r="E20" s="14">
        <f>E18+E19</f>
        <v>50925.259033518625</v>
      </c>
      <c r="F20" s="3"/>
      <c r="G20" s="3"/>
      <c r="H20" s="3"/>
      <c r="I20" s="2"/>
      <c r="L20" s="10"/>
      <c r="N20" s="2"/>
    </row>
    <row r="21" spans="1:15" ht="14.25" x14ac:dyDescent="0.2">
      <c r="A21" s="4">
        <f>A12</f>
        <v>36</v>
      </c>
      <c r="B21" s="3"/>
      <c r="C21" s="3" t="s">
        <v>11</v>
      </c>
      <c r="D21" s="3"/>
      <c r="E21" s="19">
        <f>A14</f>
        <v>1.3500000000000001E-3</v>
      </c>
      <c r="F21" s="3" t="s">
        <v>6</v>
      </c>
      <c r="G21" s="3"/>
      <c r="H21" s="3"/>
      <c r="I21" s="3"/>
      <c r="J21" s="2"/>
      <c r="K21" s="2"/>
      <c r="L21" s="2"/>
      <c r="N21" s="2"/>
    </row>
    <row r="22" spans="1:15" ht="14.25" x14ac:dyDescent="0.2">
      <c r="A22" s="3">
        <f>A20/A21</f>
        <v>294.25052870885088</v>
      </c>
      <c r="B22" s="3"/>
      <c r="C22" s="3" t="s">
        <v>12</v>
      </c>
      <c r="D22" s="3"/>
      <c r="E22" s="14">
        <f>E20*E21</f>
        <v>68.749099695250152</v>
      </c>
      <c r="F22" s="3" t="s">
        <v>13</v>
      </c>
      <c r="G22" s="3"/>
      <c r="H22" s="3"/>
      <c r="I22" s="3"/>
      <c r="J22" s="10"/>
      <c r="K22" s="10"/>
      <c r="L22" s="2"/>
      <c r="N22" s="10"/>
      <c r="O22" s="10"/>
    </row>
    <row r="23" spans="1:15" ht="14.25" x14ac:dyDescent="0.2">
      <c r="A23" s="3"/>
      <c r="B23" s="3"/>
      <c r="C23" s="3"/>
      <c r="D23" s="3"/>
      <c r="E23" s="14"/>
      <c r="F23" s="3"/>
      <c r="G23" s="3"/>
      <c r="H23" s="3"/>
      <c r="I23" s="3"/>
      <c r="J23" s="2"/>
      <c r="K23" s="2"/>
      <c r="L23" s="2"/>
    </row>
    <row r="24" spans="1:15" ht="14.25" x14ac:dyDescent="0.2">
      <c r="A24" s="3"/>
      <c r="B24" s="3"/>
      <c r="C24" s="3"/>
      <c r="D24" s="3"/>
      <c r="E24" s="14"/>
      <c r="F24" s="3"/>
      <c r="G24" s="3"/>
      <c r="H24" s="3"/>
      <c r="I24" s="3"/>
      <c r="J24" s="2"/>
      <c r="K24" s="2"/>
      <c r="L24" s="2"/>
      <c r="N24" s="2"/>
    </row>
    <row r="25" spans="1:15" ht="15" x14ac:dyDescent="0.25">
      <c r="A25" s="7" t="s">
        <v>20</v>
      </c>
      <c r="B25" s="3"/>
      <c r="C25" s="3"/>
      <c r="D25" s="3"/>
      <c r="E25" s="14"/>
      <c r="F25" s="3"/>
      <c r="G25" s="3"/>
      <c r="H25" s="3"/>
      <c r="I25" s="3"/>
      <c r="J25" s="2"/>
      <c r="K25" s="2"/>
      <c r="L25" s="2"/>
    </row>
    <row r="26" spans="1:15" ht="14.25" x14ac:dyDescent="0.2">
      <c r="A26" s="3">
        <f>A22</f>
        <v>294.25052870885088</v>
      </c>
      <c r="B26" s="3"/>
      <c r="C26" s="3" t="s">
        <v>12</v>
      </c>
      <c r="D26" s="3"/>
      <c r="E26" s="14"/>
      <c r="F26" s="3"/>
      <c r="G26" s="3"/>
      <c r="H26" s="3"/>
      <c r="I26" s="3"/>
      <c r="J26" s="2"/>
      <c r="K26" s="2"/>
      <c r="L26" s="2"/>
    </row>
    <row r="27" spans="1:15" ht="14.25" x14ac:dyDescent="0.2">
      <c r="A27" s="6">
        <f>E22</f>
        <v>68.749099695250152</v>
      </c>
      <c r="B27" s="3"/>
      <c r="C27" s="3" t="s">
        <v>13</v>
      </c>
      <c r="D27" s="3"/>
      <c r="E27" s="14"/>
      <c r="F27" s="3"/>
      <c r="G27" s="3"/>
      <c r="H27" s="3"/>
      <c r="I27" s="3"/>
      <c r="J27" s="2"/>
      <c r="K27" s="2"/>
      <c r="L27" s="2"/>
    </row>
    <row r="28" spans="1:15" ht="14.25" x14ac:dyDescent="0.2">
      <c r="A28" s="3">
        <f>A26+A27</f>
        <v>362.99962840410103</v>
      </c>
      <c r="B28" s="3"/>
      <c r="C28" s="3" t="s">
        <v>14</v>
      </c>
      <c r="D28" s="3"/>
      <c r="E28" s="14"/>
      <c r="F28" s="3"/>
      <c r="G28" s="3"/>
      <c r="H28" s="3"/>
      <c r="I28" s="3"/>
      <c r="J28" s="2"/>
      <c r="K28" s="2"/>
      <c r="L28" s="2"/>
    </row>
    <row r="29" spans="1:15" ht="14.25" x14ac:dyDescent="0.2">
      <c r="A29" s="6">
        <f>A10*A28</f>
        <v>33.577465627379347</v>
      </c>
      <c r="B29" s="3"/>
      <c r="C29" s="3" t="s">
        <v>3</v>
      </c>
      <c r="D29" s="3"/>
      <c r="E29" s="14"/>
      <c r="F29" s="1"/>
      <c r="G29" s="3"/>
      <c r="H29" s="1"/>
      <c r="I29" s="1"/>
    </row>
    <row r="30" spans="1:15" ht="15" x14ac:dyDescent="0.25">
      <c r="A30" s="11">
        <f>A28+A29</f>
        <v>396.57709403148039</v>
      </c>
      <c r="B30" s="11"/>
      <c r="C30" s="11" t="s">
        <v>15</v>
      </c>
      <c r="D30" s="21"/>
      <c r="E30" s="14"/>
      <c r="F30" s="1"/>
      <c r="G30" s="3"/>
      <c r="H30" s="1"/>
      <c r="I30" s="1"/>
    </row>
    <row r="31" spans="1:15" ht="14.25" x14ac:dyDescent="0.2">
      <c r="A31" s="3"/>
      <c r="B31" s="3"/>
      <c r="C31" s="3"/>
      <c r="D31" s="3"/>
      <c r="E31" s="14"/>
      <c r="F31" s="1"/>
      <c r="G31" s="3"/>
      <c r="H31" s="1"/>
      <c r="I31" s="1"/>
    </row>
    <row r="32" spans="1:15" ht="14.25" x14ac:dyDescent="0.2">
      <c r="A32" s="2"/>
      <c r="B32" s="2"/>
      <c r="C32" s="2"/>
      <c r="D32" s="2"/>
      <c r="E32" s="12"/>
      <c r="G32" s="2"/>
    </row>
    <row r="33" spans="1:8" ht="15" x14ac:dyDescent="0.25">
      <c r="A33" s="5" t="s">
        <v>16</v>
      </c>
      <c r="B33" s="2"/>
      <c r="C33" s="2"/>
      <c r="D33" s="2"/>
      <c r="E33" s="12"/>
      <c r="G33" s="2"/>
    </row>
    <row r="34" spans="1:8" ht="14.25" x14ac:dyDescent="0.2">
      <c r="A34" s="3">
        <f>A6</f>
        <v>0</v>
      </c>
      <c r="B34" s="2"/>
      <c r="C34" s="3" t="s">
        <v>7</v>
      </c>
      <c r="D34" s="2"/>
      <c r="E34" s="12"/>
      <c r="G34" s="2"/>
    </row>
    <row r="35" spans="1:8" ht="14.25" x14ac:dyDescent="0.2">
      <c r="A35" s="3">
        <f>A6*A10</f>
        <v>0</v>
      </c>
      <c r="B35" s="2"/>
      <c r="C35" s="3" t="s">
        <v>28</v>
      </c>
      <c r="D35" s="2"/>
      <c r="E35" s="12"/>
      <c r="G35" s="2"/>
    </row>
    <row r="36" spans="1:8" ht="14.25" x14ac:dyDescent="0.2">
      <c r="A36" s="3">
        <f>A7</f>
        <v>0</v>
      </c>
      <c r="B36" s="2"/>
      <c r="C36" s="3" t="s">
        <v>0</v>
      </c>
      <c r="D36" s="2"/>
      <c r="E36" s="12"/>
      <c r="G36" s="2"/>
    </row>
    <row r="37" spans="1:8" ht="14.25" x14ac:dyDescent="0.2">
      <c r="A37" s="3">
        <v>490</v>
      </c>
      <c r="B37" s="2"/>
      <c r="C37" s="3" t="s">
        <v>2</v>
      </c>
      <c r="D37" s="2"/>
      <c r="E37" s="12"/>
      <c r="F37" s="2"/>
      <c r="G37" s="2"/>
      <c r="H37" s="2"/>
    </row>
    <row r="38" spans="1:8" ht="14.25" x14ac:dyDescent="0.2">
      <c r="A38" s="6">
        <f>A30</f>
        <v>396.57709403148039</v>
      </c>
      <c r="B38" s="2"/>
      <c r="C38" s="3" t="s">
        <v>19</v>
      </c>
      <c r="D38" s="2"/>
      <c r="E38" s="12"/>
      <c r="F38" s="2"/>
      <c r="G38" s="2"/>
      <c r="H38" s="2"/>
    </row>
    <row r="39" spans="1:8" ht="14.25" x14ac:dyDescent="0.2">
      <c r="A39" s="3">
        <f>SUM(A34:A38)</f>
        <v>886.57709403148033</v>
      </c>
      <c r="B39" s="2"/>
      <c r="C39" s="2" t="s">
        <v>21</v>
      </c>
      <c r="D39" s="2"/>
      <c r="E39" s="12"/>
      <c r="F39" s="2"/>
      <c r="G39" s="2"/>
      <c r="H39" s="2"/>
    </row>
    <row r="40" spans="1:8" ht="14.25" x14ac:dyDescent="0.2">
      <c r="A40" s="3"/>
      <c r="B40" s="2"/>
      <c r="C40" s="2"/>
      <c r="D40" s="2"/>
      <c r="E40" s="12"/>
      <c r="F40" s="2"/>
      <c r="G40" s="2"/>
      <c r="H40" s="2"/>
    </row>
    <row r="41" spans="1:8" ht="14.25" x14ac:dyDescent="0.2">
      <c r="A41" s="3"/>
      <c r="B41" s="2"/>
      <c r="C41" s="2"/>
      <c r="D41" s="2"/>
      <c r="E41" s="12"/>
      <c r="F41" s="2"/>
      <c r="G41" s="2"/>
      <c r="H41" s="2"/>
    </row>
    <row r="42" spans="1:8" ht="15" x14ac:dyDescent="0.25">
      <c r="A42" s="5" t="s">
        <v>22</v>
      </c>
      <c r="B42" s="2"/>
      <c r="C42" s="2"/>
      <c r="D42" s="2"/>
      <c r="E42" s="12"/>
      <c r="F42" s="2"/>
      <c r="G42" s="2"/>
      <c r="H42" s="2"/>
    </row>
    <row r="43" spans="1:8" ht="14.25" x14ac:dyDescent="0.2">
      <c r="A43" s="3">
        <f>A39</f>
        <v>886.57709403148033</v>
      </c>
      <c r="B43" s="3"/>
      <c r="C43" s="3" t="s">
        <v>21</v>
      </c>
      <c r="D43" s="3"/>
      <c r="E43" s="14"/>
      <c r="F43" s="3"/>
      <c r="G43" s="3"/>
      <c r="H43" s="2"/>
    </row>
    <row r="44" spans="1:8" ht="14.25" x14ac:dyDescent="0.2">
      <c r="A44" s="6">
        <f>A30*(A12-1)</f>
        <v>13880.198291101813</v>
      </c>
      <c r="B44" s="3"/>
      <c r="C44" s="3" t="s">
        <v>32</v>
      </c>
      <c r="D44" s="3"/>
      <c r="E44" s="14"/>
      <c r="F44" s="3"/>
      <c r="G44" s="3"/>
      <c r="H44" s="2"/>
    </row>
    <row r="45" spans="1:8" ht="14.25" x14ac:dyDescent="0.2">
      <c r="A45" s="3">
        <f>SUM(A43:A44)</f>
        <v>14766.775385133293</v>
      </c>
      <c r="B45" s="3"/>
      <c r="C45" s="3" t="s">
        <v>23</v>
      </c>
      <c r="D45" s="3"/>
      <c r="E45" s="14"/>
      <c r="F45" s="3"/>
      <c r="G45" s="3"/>
      <c r="H45" s="2"/>
    </row>
    <row r="46" spans="1:8" ht="14.25" x14ac:dyDescent="0.2">
      <c r="A46" s="6">
        <f>A36</f>
        <v>0</v>
      </c>
      <c r="B46" s="3"/>
      <c r="C46" s="3" t="s">
        <v>24</v>
      </c>
      <c r="D46" s="3"/>
      <c r="E46" s="14"/>
      <c r="F46" s="3"/>
      <c r="G46" s="3"/>
      <c r="H46" s="2"/>
    </row>
    <row r="47" spans="1:8" ht="14.25" x14ac:dyDescent="0.2">
      <c r="A47" s="3">
        <f>A45-A46</f>
        <v>14766.775385133293</v>
      </c>
      <c r="B47" s="3"/>
      <c r="C47" s="3" t="s">
        <v>25</v>
      </c>
      <c r="D47" s="3"/>
      <c r="E47" s="14"/>
      <c r="F47" s="1"/>
      <c r="G47" s="1"/>
    </row>
    <row r="48" spans="1:8" ht="14.25" x14ac:dyDescent="0.2">
      <c r="A48" s="3"/>
      <c r="B48" s="3"/>
      <c r="C48" s="3"/>
      <c r="D48" s="3"/>
      <c r="E48" s="14"/>
      <c r="F48" s="1"/>
      <c r="G48" s="1"/>
    </row>
    <row r="49" spans="1:7" ht="14.25" x14ac:dyDescent="0.2">
      <c r="A49" s="3"/>
      <c r="B49" s="3"/>
      <c r="C49" s="3"/>
      <c r="D49" s="3"/>
      <c r="E49" s="14"/>
      <c r="F49" s="1"/>
      <c r="G49" s="1"/>
    </row>
    <row r="50" spans="1:7" ht="14.25" x14ac:dyDescent="0.2">
      <c r="A50" s="3"/>
      <c r="B50" s="3"/>
      <c r="C50" s="3"/>
      <c r="D50" s="3"/>
      <c r="E50" s="14"/>
      <c r="F50" s="1"/>
      <c r="G50" s="1"/>
    </row>
    <row r="51" spans="1:7" ht="14.25" x14ac:dyDescent="0.2">
      <c r="A51" s="3"/>
      <c r="B51" s="3"/>
      <c r="C51" s="3"/>
      <c r="D51" s="3"/>
      <c r="E51" s="14"/>
      <c r="F51" s="1"/>
      <c r="G51" s="1"/>
    </row>
    <row r="52" spans="1:7" ht="14.25" x14ac:dyDescent="0.2">
      <c r="A52" s="3"/>
      <c r="B52" s="3"/>
      <c r="C52" s="3"/>
      <c r="D52" s="3"/>
      <c r="E52" s="14"/>
      <c r="F52" s="1"/>
      <c r="G52" s="1"/>
    </row>
    <row r="53" spans="1:7" x14ac:dyDescent="0.2">
      <c r="A53" s="1"/>
      <c r="B53" s="1"/>
      <c r="C53" s="1"/>
      <c r="D53" s="1"/>
      <c r="E53" s="20"/>
      <c r="F53" s="1"/>
      <c r="G53" s="1"/>
    </row>
    <row r="54" spans="1:7" x14ac:dyDescent="0.2">
      <c r="A54" s="1"/>
      <c r="B54" s="1"/>
      <c r="C54" s="1"/>
      <c r="D54" s="1"/>
      <c r="E54" s="20"/>
      <c r="F54" s="1"/>
      <c r="G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sqref="A1:XFD1048576"/>
    </sheetView>
  </sheetViews>
  <sheetFormatPr defaultRowHeight="12.75" x14ac:dyDescent="0.2"/>
  <cols>
    <col min="1" max="1" width="11.7109375" customWidth="1"/>
    <col min="2" max="2" width="1.42578125" customWidth="1"/>
    <col min="3" max="3" width="42.140625" bestFit="1" customWidth="1"/>
    <col min="4" max="4" width="20" customWidth="1"/>
    <col min="5" max="5" width="21" style="18" customWidth="1"/>
    <col min="6" max="6" width="29.85546875" bestFit="1" customWidth="1"/>
    <col min="7" max="7" width="6.28515625" customWidth="1"/>
    <col min="8" max="9" width="11.7109375" customWidth="1"/>
  </cols>
  <sheetData>
    <row r="1" spans="1:15" ht="15.75" x14ac:dyDescent="0.25">
      <c r="A1" s="8"/>
      <c r="B1" s="2"/>
      <c r="C1" s="2"/>
      <c r="D1" s="2"/>
      <c r="E1" s="12"/>
      <c r="F1" s="2"/>
      <c r="G1" s="2"/>
      <c r="H1" s="2"/>
      <c r="I1" s="2"/>
      <c r="J1" s="2"/>
      <c r="K1" s="2"/>
      <c r="L1" s="2"/>
    </row>
    <row r="2" spans="1:15" ht="15.75" x14ac:dyDescent="0.25">
      <c r="A2" s="8" t="s">
        <v>42</v>
      </c>
      <c r="B2" s="2"/>
      <c r="C2" s="2"/>
      <c r="D2" s="2"/>
      <c r="E2" s="12"/>
      <c r="F2" s="2"/>
      <c r="G2" s="2"/>
      <c r="H2" s="2"/>
      <c r="I2" s="2"/>
      <c r="J2" s="2"/>
      <c r="K2" s="2"/>
      <c r="L2" s="2"/>
    </row>
    <row r="3" spans="1:15" ht="15" x14ac:dyDescent="0.25">
      <c r="A3" s="9" t="s">
        <v>30</v>
      </c>
      <c r="B3" s="2"/>
      <c r="C3" s="2"/>
      <c r="D3" s="2"/>
      <c r="E3" s="13" t="s">
        <v>26</v>
      </c>
      <c r="F3" s="2"/>
      <c r="G3" s="2"/>
      <c r="H3" s="2"/>
      <c r="I3" s="3"/>
      <c r="J3" s="2"/>
      <c r="K3" s="2"/>
      <c r="L3" s="2"/>
    </row>
    <row r="4" spans="1:15" ht="14.25" x14ac:dyDescent="0.2">
      <c r="A4" s="22">
        <v>34456</v>
      </c>
      <c r="B4" s="3"/>
      <c r="C4" s="3" t="s">
        <v>9</v>
      </c>
      <c r="D4" s="3"/>
      <c r="E4" s="14">
        <f>A5</f>
        <v>31313.716295780014</v>
      </c>
      <c r="F4" s="3" t="s">
        <v>31</v>
      </c>
      <c r="G4" s="3"/>
      <c r="H4" s="3"/>
      <c r="I4" s="3"/>
      <c r="J4" s="2"/>
      <c r="K4" s="2"/>
      <c r="L4" s="2"/>
    </row>
    <row r="5" spans="1:15" ht="14.25" x14ac:dyDescent="0.2">
      <c r="A5" s="22">
        <v>31313.716295780014</v>
      </c>
      <c r="B5" s="3"/>
      <c r="C5" s="3" t="s">
        <v>31</v>
      </c>
      <c r="D5" s="3"/>
      <c r="E5" s="14">
        <f>A6</f>
        <v>0</v>
      </c>
      <c r="F5" s="3" t="s">
        <v>29</v>
      </c>
      <c r="G5" s="3"/>
      <c r="H5" s="3"/>
      <c r="I5" s="3"/>
      <c r="J5" s="2"/>
      <c r="K5" s="2"/>
      <c r="L5" s="2"/>
    </row>
    <row r="6" spans="1:15" ht="14.25" x14ac:dyDescent="0.2">
      <c r="A6" s="22">
        <v>0</v>
      </c>
      <c r="B6" s="3"/>
      <c r="C6" s="3" t="s">
        <v>7</v>
      </c>
      <c r="D6" s="3"/>
      <c r="E6" s="15">
        <f>A8</f>
        <v>595</v>
      </c>
      <c r="F6" s="3" t="s">
        <v>1</v>
      </c>
      <c r="G6" s="3"/>
      <c r="H6" s="3"/>
      <c r="I6" s="3"/>
      <c r="J6" s="2"/>
      <c r="K6" s="2"/>
      <c r="L6" s="2"/>
    </row>
    <row r="7" spans="1:15" ht="14.25" x14ac:dyDescent="0.2">
      <c r="A7" s="22">
        <v>0</v>
      </c>
      <c r="B7" s="3"/>
      <c r="C7" s="3" t="s">
        <v>0</v>
      </c>
      <c r="D7" s="3"/>
      <c r="E7" s="14">
        <f>E4-E5+E6</f>
        <v>31908.716295780014</v>
      </c>
      <c r="F7" s="3" t="s">
        <v>8</v>
      </c>
      <c r="G7" s="3"/>
      <c r="H7" s="3"/>
      <c r="I7" s="3"/>
      <c r="J7" s="2"/>
      <c r="K7" s="2"/>
      <c r="L7" s="2"/>
    </row>
    <row r="8" spans="1:15" ht="14.25" x14ac:dyDescent="0.2">
      <c r="A8" s="22">
        <v>595</v>
      </c>
      <c r="B8" s="3"/>
      <c r="C8" s="3" t="s">
        <v>1</v>
      </c>
      <c r="D8" s="3"/>
      <c r="E8" s="14"/>
      <c r="F8" s="3"/>
      <c r="G8" s="3"/>
      <c r="H8" s="3"/>
      <c r="I8" s="3"/>
      <c r="J8" s="2"/>
      <c r="K8" s="2"/>
      <c r="L8" s="2"/>
    </row>
    <row r="9" spans="1:15" ht="15" x14ac:dyDescent="0.25">
      <c r="A9" s="22">
        <v>490</v>
      </c>
      <c r="B9" s="3"/>
      <c r="C9" s="3" t="s">
        <v>2</v>
      </c>
      <c r="D9" s="3"/>
      <c r="E9" s="16" t="s">
        <v>27</v>
      </c>
      <c r="F9" s="3"/>
      <c r="G9" s="3"/>
      <c r="H9" s="3"/>
      <c r="I9" s="3"/>
      <c r="J9" s="2"/>
      <c r="K9" s="2"/>
      <c r="L9" s="2"/>
    </row>
    <row r="10" spans="1:15" ht="14.25" x14ac:dyDescent="0.2">
      <c r="A10" s="23">
        <v>9.2499999999999999E-2</v>
      </c>
      <c r="B10" s="3"/>
      <c r="C10" s="3" t="s">
        <v>3</v>
      </c>
      <c r="D10" s="3"/>
      <c r="E10" s="14">
        <f>A4</f>
        <v>34456</v>
      </c>
      <c r="F10" s="3" t="s">
        <v>9</v>
      </c>
      <c r="G10" s="3"/>
      <c r="H10" s="3"/>
      <c r="I10" s="3"/>
      <c r="J10" s="2"/>
      <c r="K10" s="2"/>
      <c r="L10" s="2"/>
    </row>
    <row r="11" spans="1:15" ht="14.25" x14ac:dyDescent="0.2">
      <c r="A11" s="22">
        <v>10000</v>
      </c>
      <c r="B11" s="3"/>
      <c r="C11" s="3" t="s">
        <v>4</v>
      </c>
      <c r="D11" s="3"/>
      <c r="E11" s="17">
        <f>A13</f>
        <v>0.59</v>
      </c>
      <c r="F11" s="3" t="s">
        <v>10</v>
      </c>
      <c r="G11" s="3"/>
      <c r="H11" s="3"/>
      <c r="I11" s="3"/>
      <c r="J11" s="2"/>
      <c r="K11" s="2"/>
      <c r="L11" s="2"/>
    </row>
    <row r="12" spans="1:15" ht="14.25" x14ac:dyDescent="0.2">
      <c r="A12" s="22">
        <v>36</v>
      </c>
      <c r="B12" s="3"/>
      <c r="C12" s="3" t="s">
        <v>11</v>
      </c>
      <c r="D12" s="3"/>
      <c r="E12" s="14">
        <f>E10*E11</f>
        <v>20329.039999999997</v>
      </c>
      <c r="F12" s="3" t="s">
        <v>5</v>
      </c>
      <c r="G12" s="3"/>
      <c r="H12" s="3"/>
      <c r="I12" s="3"/>
      <c r="J12" s="2"/>
      <c r="K12" s="2"/>
      <c r="L12" s="2"/>
    </row>
    <row r="13" spans="1:15" ht="14.25" x14ac:dyDescent="0.2">
      <c r="A13" s="24">
        <v>0.59</v>
      </c>
      <c r="B13" s="3"/>
      <c r="C13" s="3" t="s">
        <v>5</v>
      </c>
      <c r="D13" s="3"/>
      <c r="J13" s="2"/>
      <c r="K13" s="2"/>
      <c r="L13" s="2"/>
    </row>
    <row r="14" spans="1:15" ht="14.25" x14ac:dyDescent="0.2">
      <c r="A14" s="25">
        <v>5.9999999999999995E-4</v>
      </c>
      <c r="B14" s="3"/>
      <c r="C14" s="3" t="s">
        <v>6</v>
      </c>
      <c r="D14" s="3"/>
      <c r="I14" s="2"/>
    </row>
    <row r="15" spans="1:15" ht="14.25" x14ac:dyDescent="0.2">
      <c r="A15" s="23">
        <f>A14*24</f>
        <v>1.44E-2</v>
      </c>
      <c r="B15" s="3"/>
      <c r="C15" s="3" t="s">
        <v>33</v>
      </c>
      <c r="D15" s="3"/>
      <c r="I15" s="2"/>
      <c r="J15" s="10"/>
      <c r="K15" s="10"/>
      <c r="L15" s="10"/>
      <c r="N15" s="10"/>
      <c r="O15" s="10"/>
    </row>
    <row r="16" spans="1:15" ht="14.25" x14ac:dyDescent="0.2">
      <c r="A16" s="3"/>
      <c r="B16" s="3"/>
      <c r="C16" s="3"/>
      <c r="D16" s="3"/>
      <c r="E16" s="14"/>
      <c r="F16" s="3"/>
      <c r="G16" s="3"/>
      <c r="H16" s="3"/>
      <c r="I16" s="2"/>
      <c r="J16" s="10"/>
      <c r="K16" s="10"/>
      <c r="L16" s="10"/>
      <c r="M16" s="2"/>
      <c r="N16" s="4"/>
      <c r="O16" s="10"/>
    </row>
    <row r="17" spans="1:15" ht="15" x14ac:dyDescent="0.25">
      <c r="A17" s="7" t="s">
        <v>17</v>
      </c>
      <c r="B17" s="3"/>
      <c r="C17" s="3"/>
      <c r="D17" s="3"/>
      <c r="E17" s="16" t="s">
        <v>18</v>
      </c>
      <c r="F17" s="3"/>
      <c r="G17" s="3"/>
      <c r="H17" s="3"/>
      <c r="I17" s="2"/>
      <c r="M17" s="2"/>
      <c r="N17" s="2"/>
    </row>
    <row r="18" spans="1:15" ht="14.25" x14ac:dyDescent="0.2">
      <c r="A18" s="3">
        <f>E7</f>
        <v>31908.716295780014</v>
      </c>
      <c r="B18" s="3"/>
      <c r="C18" s="3" t="s">
        <v>8</v>
      </c>
      <c r="D18" s="3"/>
      <c r="E18" s="14">
        <f>E7</f>
        <v>31908.716295780014</v>
      </c>
      <c r="F18" s="3" t="s">
        <v>8</v>
      </c>
      <c r="G18" s="3"/>
      <c r="H18" s="3"/>
      <c r="I18" s="2"/>
      <c r="M18" s="2"/>
      <c r="N18" s="2"/>
    </row>
    <row r="19" spans="1:15" ht="14.25" x14ac:dyDescent="0.2">
      <c r="A19" s="6">
        <f>E12</f>
        <v>20329.039999999997</v>
      </c>
      <c r="B19" s="3"/>
      <c r="C19" s="3" t="s">
        <v>5</v>
      </c>
      <c r="D19" s="3"/>
      <c r="E19" s="15">
        <f>E12</f>
        <v>20329.039999999997</v>
      </c>
      <c r="F19" s="3" t="s">
        <v>5</v>
      </c>
      <c r="G19" s="3"/>
      <c r="H19" s="3"/>
      <c r="I19" s="2"/>
      <c r="M19" s="2"/>
      <c r="N19" s="2"/>
    </row>
    <row r="20" spans="1:15" ht="14.25" x14ac:dyDescent="0.2">
      <c r="A20" s="3">
        <f>A18-A19</f>
        <v>11579.676295780017</v>
      </c>
      <c r="B20" s="3"/>
      <c r="C20" s="3"/>
      <c r="D20" s="3"/>
      <c r="E20" s="14">
        <f>E18+E19</f>
        <v>52237.756295780011</v>
      </c>
      <c r="F20" s="3"/>
      <c r="G20" s="3"/>
      <c r="H20" s="3"/>
      <c r="I20" s="2"/>
      <c r="L20" s="10"/>
      <c r="N20" s="2"/>
    </row>
    <row r="21" spans="1:15" ht="14.25" x14ac:dyDescent="0.2">
      <c r="A21" s="4">
        <f>A12</f>
        <v>36</v>
      </c>
      <c r="B21" s="3"/>
      <c r="C21" s="3" t="s">
        <v>11</v>
      </c>
      <c r="D21" s="3"/>
      <c r="E21" s="19">
        <f>A14</f>
        <v>5.9999999999999995E-4</v>
      </c>
      <c r="F21" s="3" t="s">
        <v>6</v>
      </c>
      <c r="G21" s="3"/>
      <c r="H21" s="3"/>
      <c r="I21" s="3"/>
      <c r="J21" s="2"/>
      <c r="K21" s="2"/>
      <c r="L21" s="2"/>
      <c r="N21" s="2"/>
    </row>
    <row r="22" spans="1:15" ht="14.25" x14ac:dyDescent="0.2">
      <c r="A22" s="3">
        <f>A20/A21</f>
        <v>321.65767488277822</v>
      </c>
      <c r="B22" s="3"/>
      <c r="C22" s="3" t="s">
        <v>12</v>
      </c>
      <c r="D22" s="3"/>
      <c r="E22" s="14">
        <f>E20*E21</f>
        <v>31.342653777468005</v>
      </c>
      <c r="F22" s="3" t="s">
        <v>13</v>
      </c>
      <c r="G22" s="3"/>
      <c r="H22" s="3"/>
      <c r="I22" s="3"/>
      <c r="J22" s="10"/>
      <c r="K22" s="10"/>
      <c r="L22" s="2"/>
      <c r="N22" s="10"/>
      <c r="O22" s="10"/>
    </row>
    <row r="23" spans="1:15" ht="14.25" x14ac:dyDescent="0.2">
      <c r="A23" s="3"/>
      <c r="B23" s="3"/>
      <c r="C23" s="3"/>
      <c r="D23" s="3"/>
      <c r="E23" s="14"/>
      <c r="F23" s="3"/>
      <c r="G23" s="3"/>
      <c r="H23" s="3"/>
      <c r="I23" s="3"/>
      <c r="J23" s="2"/>
      <c r="K23" s="2"/>
      <c r="L23" s="2"/>
    </row>
    <row r="24" spans="1:15" ht="14.25" x14ac:dyDescent="0.2">
      <c r="A24" s="3"/>
      <c r="B24" s="3"/>
      <c r="C24" s="3"/>
      <c r="D24" s="3"/>
      <c r="E24" s="14"/>
      <c r="F24" s="3"/>
      <c r="G24" s="3"/>
      <c r="H24" s="3"/>
      <c r="I24" s="3"/>
      <c r="J24" s="2"/>
      <c r="K24" s="2"/>
      <c r="L24" s="2"/>
      <c r="N24" s="2"/>
    </row>
    <row r="25" spans="1:15" ht="15" x14ac:dyDescent="0.25">
      <c r="A25" s="7" t="s">
        <v>20</v>
      </c>
      <c r="B25" s="3"/>
      <c r="C25" s="3"/>
      <c r="D25" s="3"/>
      <c r="E25" s="14"/>
      <c r="F25" s="3"/>
      <c r="G25" s="3"/>
      <c r="H25" s="3"/>
      <c r="I25" s="3"/>
      <c r="J25" s="2"/>
      <c r="K25" s="2"/>
      <c r="L25" s="2"/>
    </row>
    <row r="26" spans="1:15" ht="14.25" x14ac:dyDescent="0.2">
      <c r="A26" s="3">
        <f>A22</f>
        <v>321.65767488277822</v>
      </c>
      <c r="B26" s="3"/>
      <c r="C26" s="3" t="s">
        <v>12</v>
      </c>
      <c r="D26" s="3"/>
      <c r="E26" s="14"/>
      <c r="F26" s="3"/>
      <c r="G26" s="3"/>
      <c r="H26" s="3"/>
      <c r="I26" s="3"/>
      <c r="J26" s="2"/>
      <c r="K26" s="2"/>
      <c r="L26" s="2"/>
    </row>
    <row r="27" spans="1:15" ht="14.25" x14ac:dyDescent="0.2">
      <c r="A27" s="6">
        <f>E22</f>
        <v>31.342653777468005</v>
      </c>
      <c r="B27" s="3"/>
      <c r="C27" s="3" t="s">
        <v>13</v>
      </c>
      <c r="D27" s="3"/>
      <c r="E27" s="14"/>
      <c r="F27" s="3"/>
      <c r="G27" s="3"/>
      <c r="H27" s="3"/>
      <c r="I27" s="3"/>
      <c r="J27" s="2"/>
      <c r="K27" s="2"/>
      <c r="L27" s="2"/>
    </row>
    <row r="28" spans="1:15" ht="14.25" x14ac:dyDescent="0.2">
      <c r="A28" s="3">
        <f>A26+A27</f>
        <v>353.00032866024623</v>
      </c>
      <c r="B28" s="3"/>
      <c r="C28" s="3" t="s">
        <v>14</v>
      </c>
      <c r="D28" s="3"/>
      <c r="E28" s="14"/>
      <c r="F28" s="3"/>
      <c r="G28" s="3"/>
      <c r="H28" s="3"/>
      <c r="I28" s="3"/>
      <c r="J28" s="2"/>
      <c r="K28" s="2"/>
      <c r="L28" s="2"/>
    </row>
    <row r="29" spans="1:15" ht="14.25" x14ac:dyDescent="0.2">
      <c r="A29" s="6">
        <f>A10*A28</f>
        <v>32.652530401072774</v>
      </c>
      <c r="B29" s="3"/>
      <c r="C29" s="3" t="s">
        <v>3</v>
      </c>
      <c r="D29" s="3"/>
      <c r="E29" s="14"/>
      <c r="F29" s="1"/>
      <c r="G29" s="3"/>
      <c r="H29" s="1"/>
      <c r="I29" s="1"/>
    </row>
    <row r="30" spans="1:15" ht="15" x14ac:dyDescent="0.25">
      <c r="A30" s="11">
        <f>A28+A29</f>
        <v>385.65285906131902</v>
      </c>
      <c r="B30" s="11"/>
      <c r="C30" s="11" t="s">
        <v>15</v>
      </c>
      <c r="D30" s="21"/>
      <c r="E30" s="14"/>
      <c r="F30" s="1"/>
      <c r="G30" s="3"/>
      <c r="H30" s="1"/>
      <c r="I30" s="1"/>
    </row>
    <row r="31" spans="1:15" ht="14.25" x14ac:dyDescent="0.2">
      <c r="A31" s="3"/>
      <c r="B31" s="3"/>
      <c r="C31" s="3"/>
      <c r="D31" s="3"/>
      <c r="E31" s="14"/>
      <c r="F31" s="1"/>
      <c r="G31" s="3"/>
      <c r="H31" s="1"/>
      <c r="I31" s="1"/>
    </row>
    <row r="32" spans="1:15" ht="14.25" x14ac:dyDescent="0.2">
      <c r="A32" s="2"/>
      <c r="B32" s="2"/>
      <c r="C32" s="2"/>
      <c r="D32" s="2"/>
      <c r="E32" s="12"/>
      <c r="G32" s="2"/>
    </row>
    <row r="33" spans="1:8" ht="15" x14ac:dyDescent="0.25">
      <c r="A33" s="5" t="s">
        <v>16</v>
      </c>
      <c r="B33" s="2"/>
      <c r="C33" s="2"/>
      <c r="D33" s="2"/>
      <c r="E33" s="12"/>
      <c r="G33" s="2"/>
    </row>
    <row r="34" spans="1:8" ht="14.25" x14ac:dyDescent="0.2">
      <c r="A34" s="3">
        <f>A6</f>
        <v>0</v>
      </c>
      <c r="B34" s="2"/>
      <c r="C34" s="3" t="s">
        <v>7</v>
      </c>
      <c r="D34" s="2"/>
      <c r="E34" s="12"/>
      <c r="G34" s="2"/>
    </row>
    <row r="35" spans="1:8" ht="14.25" x14ac:dyDescent="0.2">
      <c r="A35" s="3">
        <f>A6*A10</f>
        <v>0</v>
      </c>
      <c r="B35" s="2"/>
      <c r="C35" s="3" t="s">
        <v>28</v>
      </c>
      <c r="D35" s="2"/>
      <c r="E35" s="12"/>
      <c r="G35" s="2"/>
    </row>
    <row r="36" spans="1:8" ht="14.25" x14ac:dyDescent="0.2">
      <c r="A36" s="3">
        <f>A7</f>
        <v>0</v>
      </c>
      <c r="B36" s="2"/>
      <c r="C36" s="3" t="s">
        <v>0</v>
      </c>
      <c r="D36" s="2"/>
      <c r="E36" s="12"/>
      <c r="G36" s="2"/>
    </row>
    <row r="37" spans="1:8" ht="14.25" x14ac:dyDescent="0.2">
      <c r="A37" s="3">
        <v>490</v>
      </c>
      <c r="B37" s="2"/>
      <c r="C37" s="3" t="s">
        <v>2</v>
      </c>
      <c r="D37" s="2"/>
      <c r="E37" s="12"/>
      <c r="F37" s="2"/>
      <c r="G37" s="2"/>
      <c r="H37" s="2"/>
    </row>
    <row r="38" spans="1:8" ht="14.25" x14ac:dyDescent="0.2">
      <c r="A38" s="6">
        <f>A30</f>
        <v>385.65285906131902</v>
      </c>
      <c r="B38" s="2"/>
      <c r="C38" s="3" t="s">
        <v>19</v>
      </c>
      <c r="D38" s="2"/>
      <c r="E38" s="12"/>
      <c r="F38" s="2"/>
      <c r="G38" s="2"/>
      <c r="H38" s="2"/>
    </row>
    <row r="39" spans="1:8" ht="14.25" x14ac:dyDescent="0.2">
      <c r="A39" s="3">
        <f>SUM(A34:A38)</f>
        <v>875.65285906131908</v>
      </c>
      <c r="B39" s="2"/>
      <c r="C39" s="2" t="s">
        <v>21</v>
      </c>
      <c r="D39" s="2"/>
      <c r="E39" s="12"/>
      <c r="F39" s="2"/>
      <c r="G39" s="2"/>
      <c r="H39" s="2"/>
    </row>
    <row r="40" spans="1:8" ht="14.25" x14ac:dyDescent="0.2">
      <c r="A40" s="3"/>
      <c r="B40" s="2"/>
      <c r="C40" s="2"/>
      <c r="D40" s="2"/>
      <c r="E40" s="12"/>
      <c r="F40" s="2"/>
      <c r="G40" s="2"/>
      <c r="H40" s="2"/>
    </row>
    <row r="41" spans="1:8" ht="14.25" x14ac:dyDescent="0.2">
      <c r="A41" s="3"/>
      <c r="B41" s="2"/>
      <c r="C41" s="2"/>
      <c r="D41" s="2"/>
      <c r="E41" s="12"/>
      <c r="F41" s="2"/>
      <c r="G41" s="2"/>
      <c r="H41" s="2"/>
    </row>
    <row r="42" spans="1:8" ht="15" x14ac:dyDescent="0.25">
      <c r="A42" s="5" t="s">
        <v>22</v>
      </c>
      <c r="B42" s="2"/>
      <c r="C42" s="2"/>
      <c r="D42" s="2"/>
      <c r="E42" s="12"/>
      <c r="F42" s="2"/>
      <c r="G42" s="2"/>
      <c r="H42" s="2"/>
    </row>
    <row r="43" spans="1:8" ht="14.25" x14ac:dyDescent="0.2">
      <c r="A43" s="3">
        <f>A39</f>
        <v>875.65285906131908</v>
      </c>
      <c r="B43" s="3"/>
      <c r="C43" s="3" t="s">
        <v>21</v>
      </c>
      <c r="D43" s="3"/>
      <c r="E43" s="14"/>
      <c r="F43" s="3"/>
      <c r="G43" s="3"/>
      <c r="H43" s="2"/>
    </row>
    <row r="44" spans="1:8" ht="14.25" x14ac:dyDescent="0.2">
      <c r="A44" s="6">
        <f>A30*(A12-1)</f>
        <v>13497.850067146166</v>
      </c>
      <c r="B44" s="3"/>
      <c r="C44" s="3" t="s">
        <v>32</v>
      </c>
      <c r="D44" s="3"/>
      <c r="E44" s="14"/>
      <c r="F44" s="3"/>
      <c r="G44" s="3"/>
      <c r="H44" s="2"/>
    </row>
    <row r="45" spans="1:8" ht="14.25" x14ac:dyDescent="0.2">
      <c r="A45" s="3">
        <f>SUM(A43:A44)</f>
        <v>14373.502926207486</v>
      </c>
      <c r="B45" s="3"/>
      <c r="C45" s="3" t="s">
        <v>23</v>
      </c>
      <c r="D45" s="3"/>
      <c r="E45" s="14"/>
      <c r="F45" s="3"/>
      <c r="G45" s="3"/>
      <c r="H45" s="2"/>
    </row>
    <row r="46" spans="1:8" ht="14.25" x14ac:dyDescent="0.2">
      <c r="A46" s="6">
        <f>A36</f>
        <v>0</v>
      </c>
      <c r="B46" s="3"/>
      <c r="C46" s="3" t="s">
        <v>24</v>
      </c>
      <c r="D46" s="3"/>
      <c r="E46" s="14"/>
      <c r="F46" s="3"/>
      <c r="G46" s="3"/>
      <c r="H46" s="2"/>
    </row>
    <row r="47" spans="1:8" ht="14.25" x14ac:dyDescent="0.2">
      <c r="A47" s="3">
        <f>A45-A46</f>
        <v>14373.502926207486</v>
      </c>
      <c r="B47" s="3"/>
      <c r="C47" s="3" t="s">
        <v>25</v>
      </c>
      <c r="D47" s="3"/>
      <c r="E47" s="14"/>
      <c r="F47" s="1"/>
      <c r="G47" s="1"/>
    </row>
    <row r="48" spans="1:8" ht="14.25" x14ac:dyDescent="0.2">
      <c r="A48" s="3"/>
      <c r="B48" s="3"/>
      <c r="C48" s="3"/>
      <c r="D48" s="3"/>
      <c r="E48" s="14"/>
      <c r="F48" s="1"/>
      <c r="G48" s="1"/>
    </row>
    <row r="49" spans="1:7" ht="14.25" x14ac:dyDescent="0.2">
      <c r="A49" s="3"/>
      <c r="B49" s="3"/>
      <c r="C49" s="3"/>
      <c r="D49" s="3"/>
      <c r="E49" s="14"/>
      <c r="F49" s="1"/>
      <c r="G49" s="1"/>
    </row>
    <row r="50" spans="1:7" ht="14.25" x14ac:dyDescent="0.2">
      <c r="A50" s="3"/>
      <c r="B50" s="3"/>
      <c r="C50" s="3"/>
      <c r="D50" s="3"/>
      <c r="E50" s="14"/>
      <c r="F50" s="1"/>
      <c r="G50" s="1"/>
    </row>
    <row r="51" spans="1:7" ht="14.25" x14ac:dyDescent="0.2">
      <c r="A51" s="3"/>
      <c r="B51" s="3"/>
      <c r="C51" s="3"/>
      <c r="D51" s="3"/>
      <c r="E51" s="14"/>
      <c r="F51" s="1"/>
      <c r="G51" s="1"/>
    </row>
    <row r="52" spans="1:7" ht="14.25" x14ac:dyDescent="0.2">
      <c r="A52" s="3"/>
      <c r="B52" s="3"/>
      <c r="C52" s="3"/>
      <c r="D52" s="3"/>
      <c r="E52" s="14"/>
      <c r="F52" s="1"/>
      <c r="G52" s="1"/>
    </row>
    <row r="53" spans="1:7" x14ac:dyDescent="0.2">
      <c r="A53" s="1"/>
      <c r="B53" s="1"/>
      <c r="C53" s="1"/>
      <c r="D53" s="1"/>
      <c r="E53" s="20"/>
      <c r="F53" s="1"/>
      <c r="G53" s="1"/>
    </row>
    <row r="54" spans="1:7" x14ac:dyDescent="0.2">
      <c r="A54" s="1"/>
      <c r="B54" s="1"/>
      <c r="C54" s="1"/>
      <c r="D54" s="1"/>
      <c r="E54" s="20"/>
      <c r="F54" s="1"/>
      <c r="G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A12" sqref="A12"/>
    </sheetView>
  </sheetViews>
  <sheetFormatPr defaultRowHeight="12.75" x14ac:dyDescent="0.2"/>
  <cols>
    <col min="1" max="1" width="11.7109375" customWidth="1"/>
    <col min="2" max="2" width="1.42578125" customWidth="1"/>
    <col min="3" max="3" width="42.140625" bestFit="1" customWidth="1"/>
    <col min="4" max="4" width="20" customWidth="1"/>
    <col min="5" max="5" width="21" style="18" customWidth="1"/>
    <col min="6" max="6" width="29.85546875" bestFit="1" customWidth="1"/>
    <col min="7" max="7" width="6.28515625" customWidth="1"/>
    <col min="8" max="9" width="11.7109375" customWidth="1"/>
  </cols>
  <sheetData>
    <row r="1" spans="1:15" ht="15.75" x14ac:dyDescent="0.25">
      <c r="A1" s="8"/>
      <c r="B1" s="2"/>
      <c r="C1" s="2"/>
      <c r="D1" s="2"/>
      <c r="E1" s="12"/>
      <c r="F1" s="2"/>
      <c r="G1" s="2"/>
      <c r="H1" s="2"/>
      <c r="I1" s="2"/>
      <c r="J1" s="2"/>
      <c r="K1" s="2"/>
      <c r="L1" s="2"/>
    </row>
    <row r="2" spans="1:15" ht="15.75" x14ac:dyDescent="0.25">
      <c r="A2" s="8" t="s">
        <v>41</v>
      </c>
      <c r="B2" s="2"/>
      <c r="C2" s="2"/>
      <c r="D2" s="2"/>
      <c r="E2" s="12"/>
      <c r="F2" s="2"/>
      <c r="G2" s="2"/>
      <c r="H2" s="2"/>
      <c r="I2" s="2"/>
      <c r="J2" s="2"/>
      <c r="K2" s="2"/>
      <c r="L2" s="2"/>
    </row>
    <row r="3" spans="1:15" ht="15" x14ac:dyDescent="0.25">
      <c r="A3" s="9" t="s">
        <v>30</v>
      </c>
      <c r="B3" s="2"/>
      <c r="C3" s="2"/>
      <c r="D3" s="2"/>
      <c r="E3" s="13" t="s">
        <v>26</v>
      </c>
      <c r="F3" s="2"/>
      <c r="G3" s="2"/>
      <c r="H3" s="2"/>
      <c r="I3" s="3"/>
      <c r="J3" s="2"/>
      <c r="K3" s="2"/>
      <c r="L3" s="2"/>
    </row>
    <row r="4" spans="1:15" ht="14.25" x14ac:dyDescent="0.2">
      <c r="A4" s="22">
        <v>40458</v>
      </c>
      <c r="B4" s="3"/>
      <c r="C4" s="3" t="s">
        <v>9</v>
      </c>
      <c r="D4" s="3"/>
      <c r="E4" s="14">
        <f>A5</f>
        <v>37200</v>
      </c>
      <c r="F4" s="3" t="s">
        <v>31</v>
      </c>
      <c r="G4" s="3"/>
      <c r="H4" s="3"/>
      <c r="I4" s="3"/>
      <c r="J4" s="2"/>
      <c r="K4" s="2"/>
      <c r="L4" s="2"/>
    </row>
    <row r="5" spans="1:15" ht="14.25" x14ac:dyDescent="0.2">
      <c r="A5" s="22">
        <v>37200</v>
      </c>
      <c r="B5" s="3"/>
      <c r="C5" s="3" t="s">
        <v>31</v>
      </c>
      <c r="D5" s="3"/>
      <c r="E5" s="14">
        <f>A6</f>
        <v>0</v>
      </c>
      <c r="F5" s="3" t="s">
        <v>29</v>
      </c>
      <c r="G5" s="3"/>
      <c r="H5" s="3"/>
      <c r="I5" s="3"/>
      <c r="J5" s="2"/>
      <c r="K5" s="2"/>
      <c r="L5" s="2"/>
    </row>
    <row r="6" spans="1:15" ht="14.25" x14ac:dyDescent="0.2">
      <c r="A6" s="22">
        <v>0</v>
      </c>
      <c r="B6" s="3"/>
      <c r="C6" s="3" t="s">
        <v>7</v>
      </c>
      <c r="D6" s="3"/>
      <c r="E6" s="15">
        <f>A8</f>
        <v>595</v>
      </c>
      <c r="F6" s="3" t="s">
        <v>1</v>
      </c>
      <c r="G6" s="3"/>
      <c r="H6" s="3"/>
      <c r="I6" s="3"/>
      <c r="J6" s="2"/>
      <c r="K6" s="2"/>
      <c r="L6" s="2"/>
    </row>
    <row r="7" spans="1:15" ht="14.25" x14ac:dyDescent="0.2">
      <c r="A7" s="22">
        <v>0</v>
      </c>
      <c r="B7" s="3"/>
      <c r="C7" s="3" t="s">
        <v>0</v>
      </c>
      <c r="D7" s="3"/>
      <c r="E7" s="14">
        <f>E4-E5+E6</f>
        <v>37795</v>
      </c>
      <c r="F7" s="3" t="s">
        <v>8</v>
      </c>
      <c r="G7" s="3"/>
      <c r="H7" s="3"/>
      <c r="I7" s="3"/>
      <c r="J7" s="2"/>
      <c r="K7" s="2"/>
      <c r="L7" s="2"/>
    </row>
    <row r="8" spans="1:15" ht="14.25" x14ac:dyDescent="0.2">
      <c r="A8" s="22">
        <v>595</v>
      </c>
      <c r="B8" s="3"/>
      <c r="C8" s="3" t="s">
        <v>1</v>
      </c>
      <c r="D8" s="3"/>
      <c r="E8" s="14"/>
      <c r="F8" s="3"/>
      <c r="G8" s="3"/>
      <c r="H8" s="3"/>
      <c r="I8" s="3"/>
      <c r="J8" s="2"/>
      <c r="K8" s="2"/>
      <c r="L8" s="2"/>
    </row>
    <row r="9" spans="1:15" ht="15" x14ac:dyDescent="0.25">
      <c r="A9" s="22">
        <v>490</v>
      </c>
      <c r="B9" s="3"/>
      <c r="C9" s="3" t="s">
        <v>2</v>
      </c>
      <c r="D9" s="3"/>
      <c r="E9" s="16" t="s">
        <v>27</v>
      </c>
      <c r="F9" s="3"/>
      <c r="G9" s="3"/>
      <c r="H9" s="3"/>
      <c r="I9" s="3"/>
      <c r="J9" s="2"/>
      <c r="K9" s="2"/>
      <c r="L9" s="2"/>
    </row>
    <row r="10" spans="1:15" ht="14.25" x14ac:dyDescent="0.2">
      <c r="A10" s="23">
        <v>9.2499999999999999E-2</v>
      </c>
      <c r="B10" s="3"/>
      <c r="C10" s="3" t="s">
        <v>3</v>
      </c>
      <c r="D10" s="3"/>
      <c r="E10" s="14">
        <f>A4</f>
        <v>40458</v>
      </c>
      <c r="F10" s="3" t="s">
        <v>9</v>
      </c>
      <c r="G10" s="3"/>
      <c r="H10" s="3"/>
      <c r="I10" s="3"/>
      <c r="J10" s="2"/>
      <c r="K10" s="2"/>
      <c r="L10" s="2"/>
    </row>
    <row r="11" spans="1:15" ht="14.25" x14ac:dyDescent="0.2">
      <c r="A11" s="22">
        <v>10000</v>
      </c>
      <c r="B11" s="3"/>
      <c r="C11" s="3" t="s">
        <v>4</v>
      </c>
      <c r="D11" s="3"/>
      <c r="E11" s="17">
        <f>A13</f>
        <v>0.56999999999999995</v>
      </c>
      <c r="F11" s="3" t="s">
        <v>10</v>
      </c>
      <c r="G11" s="3"/>
      <c r="H11" s="3"/>
      <c r="I11" s="3"/>
      <c r="J11" s="2"/>
      <c r="K11" s="2"/>
      <c r="L11" s="2"/>
    </row>
    <row r="12" spans="1:15" ht="14.25" x14ac:dyDescent="0.2">
      <c r="A12" s="22">
        <v>36</v>
      </c>
      <c r="B12" s="3"/>
      <c r="C12" s="3" t="s">
        <v>11</v>
      </c>
      <c r="D12" s="3"/>
      <c r="E12" s="14">
        <f>E10*E11</f>
        <v>23061.059999999998</v>
      </c>
      <c r="F12" s="3" t="s">
        <v>5</v>
      </c>
      <c r="G12" s="3"/>
      <c r="H12" s="3"/>
      <c r="I12" s="3"/>
      <c r="J12" s="2"/>
      <c r="K12" s="2"/>
      <c r="L12" s="2"/>
    </row>
    <row r="13" spans="1:15" ht="14.25" x14ac:dyDescent="0.2">
      <c r="A13" s="24">
        <v>0.56999999999999995</v>
      </c>
      <c r="B13" s="3"/>
      <c r="C13" s="3" t="s">
        <v>5</v>
      </c>
      <c r="D13" s="3"/>
      <c r="J13" s="2"/>
      <c r="K13" s="2"/>
      <c r="L13" s="2"/>
    </row>
    <row r="14" spans="1:15" ht="14.25" x14ac:dyDescent="0.2">
      <c r="A14" s="25">
        <v>3.5E-4</v>
      </c>
      <c r="B14" s="3"/>
      <c r="C14" s="3" t="s">
        <v>6</v>
      </c>
      <c r="D14" s="3"/>
      <c r="I14" s="2"/>
    </row>
    <row r="15" spans="1:15" ht="14.25" x14ac:dyDescent="0.2">
      <c r="A15" s="23">
        <f>A14*24</f>
        <v>8.3999999999999995E-3</v>
      </c>
      <c r="B15" s="3"/>
      <c r="C15" s="3" t="s">
        <v>33</v>
      </c>
      <c r="D15" s="3"/>
      <c r="I15" s="2"/>
      <c r="J15" s="10"/>
      <c r="K15" s="10"/>
      <c r="L15" s="10"/>
      <c r="N15" s="10"/>
      <c r="O15" s="10"/>
    </row>
    <row r="16" spans="1:15" ht="14.25" x14ac:dyDescent="0.2">
      <c r="A16" s="3"/>
      <c r="B16" s="3"/>
      <c r="C16" s="3"/>
      <c r="D16" s="3"/>
      <c r="E16" s="14"/>
      <c r="F16" s="3"/>
      <c r="G16" s="3"/>
      <c r="H16" s="3"/>
      <c r="I16" s="2"/>
      <c r="J16" s="10"/>
      <c r="K16" s="10"/>
      <c r="L16" s="10"/>
      <c r="M16" s="2"/>
      <c r="N16" s="4"/>
      <c r="O16" s="10"/>
    </row>
    <row r="17" spans="1:15" ht="15" x14ac:dyDescent="0.25">
      <c r="A17" s="7" t="s">
        <v>17</v>
      </c>
      <c r="B17" s="3"/>
      <c r="C17" s="3"/>
      <c r="D17" s="3"/>
      <c r="E17" s="16" t="s">
        <v>18</v>
      </c>
      <c r="F17" s="3"/>
      <c r="G17" s="3"/>
      <c r="H17" s="3"/>
      <c r="I17" s="2"/>
      <c r="M17" s="2"/>
      <c r="N17" s="2"/>
    </row>
    <row r="18" spans="1:15" ht="14.25" x14ac:dyDescent="0.2">
      <c r="A18" s="3">
        <f>E7</f>
        <v>37795</v>
      </c>
      <c r="B18" s="3"/>
      <c r="C18" s="3" t="s">
        <v>8</v>
      </c>
      <c r="D18" s="3"/>
      <c r="E18" s="14">
        <f>E7</f>
        <v>37795</v>
      </c>
      <c r="F18" s="3" t="s">
        <v>8</v>
      </c>
      <c r="G18" s="3"/>
      <c r="H18" s="3"/>
      <c r="I18" s="2"/>
      <c r="M18" s="2"/>
      <c r="N18" s="2"/>
    </row>
    <row r="19" spans="1:15" ht="14.25" x14ac:dyDescent="0.2">
      <c r="A19" s="6">
        <f>E12</f>
        <v>23061.059999999998</v>
      </c>
      <c r="B19" s="3"/>
      <c r="C19" s="3" t="s">
        <v>5</v>
      </c>
      <c r="D19" s="3"/>
      <c r="E19" s="15">
        <f>E12</f>
        <v>23061.059999999998</v>
      </c>
      <c r="F19" s="3" t="s">
        <v>5</v>
      </c>
      <c r="G19" s="3"/>
      <c r="H19" s="3"/>
      <c r="I19" s="2"/>
      <c r="M19" s="2"/>
      <c r="N19" s="2"/>
    </row>
    <row r="20" spans="1:15" ht="14.25" x14ac:dyDescent="0.2">
      <c r="A20" s="3">
        <f>A18-A19</f>
        <v>14733.940000000002</v>
      </c>
      <c r="B20" s="3"/>
      <c r="C20" s="3"/>
      <c r="D20" s="3"/>
      <c r="E20" s="14">
        <f>E18+E19</f>
        <v>60856.06</v>
      </c>
      <c r="F20" s="3"/>
      <c r="G20" s="3"/>
      <c r="H20" s="3"/>
      <c r="I20" s="2"/>
      <c r="L20" s="10"/>
      <c r="N20" s="2"/>
    </row>
    <row r="21" spans="1:15" ht="14.25" x14ac:dyDescent="0.2">
      <c r="A21" s="4">
        <f>A12</f>
        <v>36</v>
      </c>
      <c r="B21" s="3"/>
      <c r="C21" s="3" t="s">
        <v>11</v>
      </c>
      <c r="D21" s="3"/>
      <c r="E21" s="19">
        <f>A14</f>
        <v>3.5E-4</v>
      </c>
      <c r="F21" s="3" t="s">
        <v>6</v>
      </c>
      <c r="G21" s="3"/>
      <c r="H21" s="3"/>
      <c r="I21" s="3"/>
      <c r="J21" s="2"/>
      <c r="K21" s="2"/>
      <c r="L21" s="2"/>
      <c r="N21" s="2"/>
    </row>
    <row r="22" spans="1:15" ht="14.25" x14ac:dyDescent="0.2">
      <c r="A22" s="3">
        <f>A20/A21</f>
        <v>409.27611111111116</v>
      </c>
      <c r="B22" s="3"/>
      <c r="C22" s="3" t="s">
        <v>12</v>
      </c>
      <c r="D22" s="3"/>
      <c r="E22" s="14">
        <f>E20*E21</f>
        <v>21.299620999999998</v>
      </c>
      <c r="F22" s="3" t="s">
        <v>13</v>
      </c>
      <c r="G22" s="3"/>
      <c r="H22" s="3"/>
      <c r="I22" s="3"/>
      <c r="J22" s="10"/>
      <c r="K22" s="10"/>
      <c r="L22" s="2"/>
      <c r="N22" s="10"/>
      <c r="O22" s="10"/>
    </row>
    <row r="23" spans="1:15" ht="14.25" x14ac:dyDescent="0.2">
      <c r="A23" s="3"/>
      <c r="B23" s="3"/>
      <c r="C23" s="3"/>
      <c r="D23" s="3"/>
      <c r="E23" s="14"/>
      <c r="F23" s="3"/>
      <c r="G23" s="3"/>
      <c r="H23" s="3"/>
      <c r="I23" s="3"/>
      <c r="J23" s="2"/>
      <c r="K23" s="2"/>
      <c r="L23" s="2"/>
    </row>
    <row r="24" spans="1:15" ht="14.25" x14ac:dyDescent="0.2">
      <c r="A24" s="3"/>
      <c r="B24" s="3"/>
      <c r="C24" s="3"/>
      <c r="D24" s="3"/>
      <c r="E24" s="14"/>
      <c r="F24" s="3"/>
      <c r="G24" s="3"/>
      <c r="H24" s="3"/>
      <c r="I24" s="3"/>
      <c r="J24" s="2"/>
      <c r="K24" s="2"/>
      <c r="L24" s="2"/>
      <c r="N24" s="2"/>
    </row>
    <row r="25" spans="1:15" ht="15" x14ac:dyDescent="0.25">
      <c r="A25" s="7" t="s">
        <v>20</v>
      </c>
      <c r="B25" s="3"/>
      <c r="C25" s="3"/>
      <c r="D25" s="3"/>
      <c r="E25" s="14"/>
      <c r="F25" s="3"/>
      <c r="G25" s="3"/>
      <c r="H25" s="3"/>
      <c r="I25" s="3"/>
      <c r="J25" s="2"/>
      <c r="K25" s="2"/>
      <c r="L25" s="2"/>
    </row>
    <row r="26" spans="1:15" ht="14.25" x14ac:dyDescent="0.2">
      <c r="A26" s="3">
        <f>A22</f>
        <v>409.27611111111116</v>
      </c>
      <c r="B26" s="3"/>
      <c r="C26" s="3" t="s">
        <v>12</v>
      </c>
      <c r="D26" s="3"/>
      <c r="E26" s="14"/>
      <c r="F26" s="3"/>
      <c r="G26" s="3"/>
      <c r="H26" s="3"/>
      <c r="I26" s="3"/>
      <c r="J26" s="2"/>
      <c r="K26" s="2"/>
      <c r="L26" s="2"/>
    </row>
    <row r="27" spans="1:15" ht="14.25" x14ac:dyDescent="0.2">
      <c r="A27" s="6">
        <f>E22</f>
        <v>21.299620999999998</v>
      </c>
      <c r="B27" s="3"/>
      <c r="C27" s="3" t="s">
        <v>13</v>
      </c>
      <c r="D27" s="3"/>
      <c r="E27" s="14"/>
      <c r="F27" s="3"/>
      <c r="G27" s="3"/>
      <c r="H27" s="3"/>
      <c r="I27" s="3"/>
      <c r="J27" s="2"/>
      <c r="K27" s="2"/>
      <c r="L27" s="2"/>
    </row>
    <row r="28" spans="1:15" ht="14.25" x14ac:dyDescent="0.2">
      <c r="A28" s="3">
        <f>A26+A27</f>
        <v>430.57573211111117</v>
      </c>
      <c r="B28" s="3"/>
      <c r="C28" s="3" t="s">
        <v>14</v>
      </c>
      <c r="D28" s="3"/>
      <c r="E28" s="14"/>
      <c r="F28" s="3"/>
      <c r="G28" s="3"/>
      <c r="H28" s="3"/>
      <c r="I28" s="3"/>
      <c r="J28" s="2"/>
      <c r="K28" s="2"/>
      <c r="L28" s="2"/>
    </row>
    <row r="29" spans="1:15" ht="14.25" x14ac:dyDescent="0.2">
      <c r="A29" s="6">
        <f>A10*A28</f>
        <v>39.828255220277782</v>
      </c>
      <c r="B29" s="3"/>
      <c r="C29" s="3" t="s">
        <v>3</v>
      </c>
      <c r="D29" s="3"/>
      <c r="E29" s="14"/>
      <c r="F29" s="1"/>
      <c r="G29" s="3"/>
      <c r="H29" s="1"/>
      <c r="I29" s="1"/>
    </row>
    <row r="30" spans="1:15" ht="15" x14ac:dyDescent="0.25">
      <c r="A30" s="11">
        <f>A28+A29</f>
        <v>470.40398733138898</v>
      </c>
      <c r="B30" s="11"/>
      <c r="C30" s="11" t="s">
        <v>15</v>
      </c>
      <c r="D30" s="21"/>
      <c r="E30" s="14"/>
      <c r="F30" s="1"/>
      <c r="G30" s="3"/>
      <c r="H30" s="1"/>
      <c r="I30" s="1"/>
    </row>
    <row r="31" spans="1:15" ht="14.25" x14ac:dyDescent="0.2">
      <c r="A31" s="3"/>
      <c r="B31" s="3"/>
      <c r="C31" s="3"/>
      <c r="D31" s="3"/>
      <c r="E31" s="14"/>
      <c r="F31" s="1"/>
      <c r="G31" s="3"/>
      <c r="H31" s="1"/>
      <c r="I31" s="1"/>
    </row>
    <row r="32" spans="1:15" ht="14.25" x14ac:dyDescent="0.2">
      <c r="A32" s="2"/>
      <c r="B32" s="2"/>
      <c r="C32" s="2"/>
      <c r="D32" s="2"/>
      <c r="E32" s="12"/>
      <c r="G32" s="2"/>
    </row>
    <row r="33" spans="1:8" ht="15" x14ac:dyDescent="0.25">
      <c r="A33" s="5" t="s">
        <v>16</v>
      </c>
      <c r="B33" s="2"/>
      <c r="C33" s="2"/>
      <c r="D33" s="2"/>
      <c r="E33" s="12"/>
      <c r="G33" s="2"/>
    </row>
    <row r="34" spans="1:8" ht="14.25" x14ac:dyDescent="0.2">
      <c r="A34" s="3">
        <f>A6</f>
        <v>0</v>
      </c>
      <c r="B34" s="2"/>
      <c r="C34" s="3" t="s">
        <v>7</v>
      </c>
      <c r="D34" s="2"/>
      <c r="E34" s="12"/>
      <c r="G34" s="2"/>
    </row>
    <row r="35" spans="1:8" ht="14.25" x14ac:dyDescent="0.2">
      <c r="A35" s="3">
        <f>A6*A10</f>
        <v>0</v>
      </c>
      <c r="B35" s="2"/>
      <c r="C35" s="3" t="s">
        <v>28</v>
      </c>
      <c r="D35" s="2"/>
      <c r="E35" s="12"/>
      <c r="G35" s="2"/>
    </row>
    <row r="36" spans="1:8" ht="14.25" x14ac:dyDescent="0.2">
      <c r="A36" s="3">
        <f>A7</f>
        <v>0</v>
      </c>
      <c r="B36" s="2"/>
      <c r="C36" s="3" t="s">
        <v>0</v>
      </c>
      <c r="D36" s="2"/>
      <c r="E36" s="12"/>
      <c r="G36" s="2"/>
    </row>
    <row r="37" spans="1:8" ht="14.25" x14ac:dyDescent="0.2">
      <c r="A37" s="3">
        <v>490</v>
      </c>
      <c r="B37" s="2"/>
      <c r="C37" s="3" t="s">
        <v>2</v>
      </c>
      <c r="D37" s="2"/>
      <c r="E37" s="12"/>
      <c r="F37" s="2"/>
      <c r="G37" s="2"/>
      <c r="H37" s="2"/>
    </row>
    <row r="38" spans="1:8" ht="14.25" x14ac:dyDescent="0.2">
      <c r="A38" s="6">
        <f>A30</f>
        <v>470.40398733138898</v>
      </c>
      <c r="B38" s="2"/>
      <c r="C38" s="3" t="s">
        <v>19</v>
      </c>
      <c r="D38" s="2"/>
      <c r="E38" s="12"/>
      <c r="F38" s="2"/>
      <c r="G38" s="2"/>
      <c r="H38" s="2"/>
    </row>
    <row r="39" spans="1:8" ht="14.25" x14ac:dyDescent="0.2">
      <c r="A39" s="3">
        <f>SUM(A34:A38)</f>
        <v>960.40398733138898</v>
      </c>
      <c r="B39" s="2"/>
      <c r="C39" s="2" t="s">
        <v>21</v>
      </c>
      <c r="D39" s="2"/>
      <c r="E39" s="12"/>
      <c r="F39" s="2"/>
      <c r="G39" s="2"/>
      <c r="H39" s="2"/>
    </row>
    <row r="40" spans="1:8" ht="14.25" x14ac:dyDescent="0.2">
      <c r="A40" s="3"/>
      <c r="B40" s="2"/>
      <c r="C40" s="2"/>
      <c r="D40" s="2"/>
      <c r="E40" s="12"/>
      <c r="F40" s="2"/>
      <c r="G40" s="2"/>
      <c r="H40" s="2"/>
    </row>
    <row r="41" spans="1:8" ht="14.25" x14ac:dyDescent="0.2">
      <c r="A41" s="3"/>
      <c r="B41" s="2"/>
      <c r="C41" s="2"/>
      <c r="D41" s="2"/>
      <c r="E41" s="12"/>
      <c r="F41" s="2"/>
      <c r="G41" s="2"/>
      <c r="H41" s="2"/>
    </row>
    <row r="42" spans="1:8" ht="15" x14ac:dyDescent="0.25">
      <c r="A42" s="5" t="s">
        <v>22</v>
      </c>
      <c r="B42" s="2"/>
      <c r="C42" s="2"/>
      <c r="D42" s="2"/>
      <c r="E42" s="12"/>
      <c r="F42" s="2"/>
      <c r="G42" s="2"/>
      <c r="H42" s="2"/>
    </row>
    <row r="43" spans="1:8" ht="14.25" x14ac:dyDescent="0.2">
      <c r="A43" s="3">
        <f>A39</f>
        <v>960.40398733138898</v>
      </c>
      <c r="B43" s="3"/>
      <c r="C43" s="3" t="s">
        <v>21</v>
      </c>
      <c r="D43" s="3"/>
      <c r="E43" s="14"/>
      <c r="F43" s="3"/>
      <c r="G43" s="3"/>
      <c r="H43" s="2"/>
    </row>
    <row r="44" spans="1:8" ht="14.25" x14ac:dyDescent="0.2">
      <c r="A44" s="6">
        <f>A30*(A12-1)</f>
        <v>16464.139556598613</v>
      </c>
      <c r="B44" s="3"/>
      <c r="C44" s="3" t="s">
        <v>32</v>
      </c>
      <c r="D44" s="3"/>
      <c r="E44" s="14"/>
      <c r="F44" s="3"/>
      <c r="G44" s="3"/>
      <c r="H44" s="2"/>
    </row>
    <row r="45" spans="1:8" ht="14.25" x14ac:dyDescent="0.2">
      <c r="A45" s="3">
        <f>SUM(A43:A44)</f>
        <v>17424.543543930002</v>
      </c>
      <c r="B45" s="3"/>
      <c r="C45" s="3" t="s">
        <v>23</v>
      </c>
      <c r="D45" s="3"/>
      <c r="E45" s="14"/>
      <c r="F45" s="3"/>
      <c r="G45" s="3"/>
      <c r="H45" s="2"/>
    </row>
    <row r="46" spans="1:8" ht="14.25" x14ac:dyDescent="0.2">
      <c r="A46" s="6">
        <f>A36</f>
        <v>0</v>
      </c>
      <c r="B46" s="3"/>
      <c r="C46" s="3" t="s">
        <v>24</v>
      </c>
      <c r="D46" s="3"/>
      <c r="E46" s="14"/>
      <c r="F46" s="3"/>
      <c r="G46" s="3"/>
      <c r="H46" s="2"/>
    </row>
    <row r="47" spans="1:8" ht="14.25" x14ac:dyDescent="0.2">
      <c r="A47" s="3">
        <f>A45-A46</f>
        <v>17424.543543930002</v>
      </c>
      <c r="B47" s="3"/>
      <c r="C47" s="3" t="s">
        <v>25</v>
      </c>
      <c r="D47" s="3"/>
      <c r="E47" s="14"/>
      <c r="F47" s="1"/>
      <c r="G47" s="1"/>
    </row>
    <row r="48" spans="1:8" ht="14.25" x14ac:dyDescent="0.2">
      <c r="A48" s="3"/>
      <c r="B48" s="3"/>
      <c r="C48" s="3"/>
      <c r="D48" s="3"/>
      <c r="E48" s="14"/>
      <c r="F48" s="1"/>
      <c r="G48" s="1"/>
    </row>
    <row r="49" spans="1:7" ht="14.25" x14ac:dyDescent="0.2">
      <c r="A49" s="3"/>
      <c r="B49" s="3"/>
      <c r="C49" s="3"/>
      <c r="D49" s="3"/>
      <c r="E49" s="14"/>
      <c r="F49" s="1"/>
      <c r="G49" s="1"/>
    </row>
    <row r="50" spans="1:7" ht="14.25" x14ac:dyDescent="0.2">
      <c r="A50" s="3"/>
      <c r="B50" s="3"/>
      <c r="C50" s="3"/>
      <c r="D50" s="3"/>
      <c r="E50" s="14"/>
      <c r="F50" s="1"/>
      <c r="G50" s="1"/>
    </row>
    <row r="51" spans="1:7" ht="14.25" x14ac:dyDescent="0.2">
      <c r="A51" s="3"/>
      <c r="B51" s="3"/>
      <c r="C51" s="3"/>
      <c r="D51" s="3"/>
      <c r="E51" s="14"/>
      <c r="F51" s="1"/>
      <c r="G51" s="1"/>
    </row>
    <row r="52" spans="1:7" ht="14.25" x14ac:dyDescent="0.2">
      <c r="A52" s="3"/>
      <c r="B52" s="3"/>
      <c r="C52" s="3"/>
      <c r="D52" s="3"/>
      <c r="E52" s="14"/>
      <c r="F52" s="1"/>
      <c r="G52" s="1"/>
    </row>
    <row r="53" spans="1:7" x14ac:dyDescent="0.2">
      <c r="A53" s="1"/>
      <c r="B53" s="1"/>
      <c r="C53" s="1"/>
      <c r="D53" s="1"/>
      <c r="E53" s="20"/>
      <c r="F53" s="1"/>
      <c r="G53" s="1"/>
    </row>
    <row r="54" spans="1:7" x14ac:dyDescent="0.2">
      <c r="A54" s="1"/>
      <c r="B54" s="1"/>
      <c r="C54" s="1"/>
      <c r="D54" s="1"/>
      <c r="E54" s="20"/>
      <c r="F54" s="1"/>
      <c r="G54" s="1"/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2.75" x14ac:dyDescent="0.2"/>
  <sheetData>
    <row r="1" spans="1:5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">
      <c r="A2">
        <v>37</v>
      </c>
      <c r="B2">
        <v>2.5000000000000001E-2</v>
      </c>
      <c r="C2">
        <f>1+B2/12</f>
        <v>1.0020833333333334</v>
      </c>
      <c r="D2">
        <v>36</v>
      </c>
      <c r="E2">
        <f>A2*(C2^D2-1)/(C2-1)</f>
        <v>1381.7290876411744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Benz</vt:lpstr>
      <vt:lpstr>BMW</vt:lpstr>
      <vt:lpstr>Subaru Sport</vt:lpstr>
      <vt:lpstr>Subaru LTD</vt:lpstr>
      <vt:lpstr>Subaru Tour</vt:lpstr>
      <vt:lpstr>Payments</vt:lpstr>
      <vt:lpstr>Benz!Print_Area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Chenlin Ye</cp:lastModifiedBy>
  <cp:lastPrinted>2009-07-02T21:44:27Z</cp:lastPrinted>
  <dcterms:created xsi:type="dcterms:W3CDTF">2005-10-15T15:25:54Z</dcterms:created>
  <dcterms:modified xsi:type="dcterms:W3CDTF">2018-12-28T01:35:55Z</dcterms:modified>
</cp:coreProperties>
</file>