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0" yWindow="0" windowWidth="20610" windowHeight="8130" firstSheet="2" activeTab="7"/>
  </bookViews>
  <sheets>
    <sheet name="People and Organizations" sheetId="7" r:id="rId1"/>
    <sheet name="Dataset Citation" sheetId="1" r:id="rId2"/>
    <sheet name="Sampling Features" sheetId="2" r:id="rId3"/>
    <sheet name="Related Features" sheetId="9" r:id="rId4"/>
    <sheet name="Methods" sheetId="8" r:id="rId5"/>
    <sheet name="Results Description" sheetId="4" r:id="rId6"/>
    <sheet name="Data Values" sheetId="5" r:id="rId7"/>
    <sheet name="YODA Blocks" sheetId="11" r:id="rId8"/>
    <sheet name="YODA File" sheetId="6" r:id="rId9"/>
    <sheet name="YODA File - Clean" sheetId="10" r:id="rId10"/>
    <sheet name="Controlled Vocabularies" sheetId="3" r:id="rId11"/>
  </sheets>
  <definedNames>
    <definedName name="_xlnm._FilterDatabase" localSheetId="8" hidden="1">'YODA Blocks'!$B$2:$B$12</definedName>
    <definedName name="_xlnm._FilterDatabase" localSheetId="9" hidden="1">'YODA File - Clean'!$A$1:$A$2384</definedName>
    <definedName name="Boolean">OFFSET(INDIRECT((CONCATENATE("'Controlled Vocabularies'!$",CHAR(MATCH("Boolean",ListOfVocabularies,0)+64),"$2"))),0,0,COUNTA(ControlledVocabularies[Boolean]),1)</definedName>
    <definedName name="CitationDOI">'Dataset Citation'!$B$14</definedName>
    <definedName name="CitationInformation">'Dataset Citation'!$B$10:$B$17</definedName>
    <definedName name="CitationLink">'Dataset Citation'!$B$15</definedName>
    <definedName name="CitationTitle">'Dataset Citation'!$B$11</definedName>
    <definedName name="DatasetAbstract">'Dataset Citation'!$B$9</definedName>
    <definedName name="DatasetCitationRelationship">'Dataset Citation'!$B$10</definedName>
    <definedName name="DatasetCode">'Dataset Citation'!$B$7</definedName>
    <definedName name="DatasetTitle">'Dataset Citation'!$B$8</definedName>
    <definedName name="DatasetType">'Dataset Citation'!$B$6</definedName>
    <definedName name="DataSetTypeCV">OFFSET(INDIRECT((CONCATENATE("'Controlled Vocabularies'!$",CHAR(MATCH("DataSetTypeCV",ListOfVocabularies,0)+64),"$2"))),0,0,COUNTA(ControlledVocabularies[DataSetTypeCV]),1)</definedName>
    <definedName name="DatasetUUID">'Dataset Citation'!$B$5</definedName>
    <definedName name="ElevationDatum">'Sampling Features'!$B$5</definedName>
    <definedName name="ElevationDatumCV">OFFSET(INDIRECT((CONCATENATE("'Controlled Vocabularies'!$",CHAR(MATCH("ElevationDatumCV",ListOfVocabularies,0)+64),"$2"))),0,0,COUNTA(ControlledVocabularies[ElevationDatumCV]),1)</definedName>
    <definedName name="LatLonDatum">'Sampling Features'!$B$6</definedName>
    <definedName name="LatLonDatumID">OFFSET(INDIRECT((CONCATENATE("'Controlled Vocabularies'!$",CHAR(MATCH("LatLonDatumID",ListOfVocabularies,0)+64),"$2"))),0,0,COUNTA(ControlledVocabularies[LatLonDatumID]),1)</definedName>
    <definedName name="ListOfVocabularies">'Controlled Vocabularies'!$1:$1</definedName>
    <definedName name="NotApplicable">OFFSET(INDIRECT((CONCATENATE("'Controlled Vocabularies'!$",CHAR(MATCH("NotApplicable",ListOfVocabularies,0)+64),"$2"))),0,0,COUNTA(ControlledVocabularies[NotApplicable]),1)</definedName>
    <definedName name="OrganizationTypeCV">OFFSET(INDIRECT((CONCATENATE("'Controlled Vocabularies'!$",CHAR(MATCH("OrganizationTypeCV",ListOfVocabularies,0)+64),"$2"))),0,0,COUNTA(ControlledVocabularies[OrganizationTypeCV]),1)</definedName>
    <definedName name="PriorVersionUUID">'Dataset Citation'!$B$17</definedName>
    <definedName name="PublicationYear">'Dataset Citation'!$B$13</definedName>
    <definedName name="Publisher">'Dataset Citation'!$B$12</definedName>
    <definedName name="RelationshipTypeCV">OFFSET(INDIRECT((CONCATENATE("'Controlled Vocabularies'!$",CHAR(MATCH("RelationshipTypeCV",ListOfVocabularies,0)+64),"$2"))),0,0,COUNTA(ControlledVocabularies[RelationshipTypeCV]),1)</definedName>
    <definedName name="SampledMediumCV">OFFSET(INDIRECT((CONCATENATE("'Controlled Vocabularies'!$",CHAR(MATCH("SampledMediumCV",ListOfVocabularies,0)+64),"$2"))),0,0,COUNTA(ControlledVocabularies[SampledMediumCV]),1)</definedName>
    <definedName name="SamplingFeatureGeotypeCV">OFFSET(INDIRECT((CONCATENATE("'Controlled Vocabularies'!$",CHAR(MATCH("SamplingFeatureGeotypeCV",ListOfVocabularies,0)+64),"$2"))),0,0,COUNTA(ControlledVocabularies[SamplingFeatureGeotypeCV]),1)</definedName>
    <definedName name="SamplingFeatureTypeCV">OFFSET(INDIRECT((CONCATENATE("'Controlled Vocabularies'!$",CHAR(MATCH("SamplingFeatureTypeCV",ListOfVocabularies,0)+64),"$2"))),0,0,COUNTA(ControlledVocabularies[SamplingFeatureTypeCV]),1)</definedName>
    <definedName name="SiteTypeCV">OFFSET(INDIRECT((CONCATENATE("'Controlled Vocabularies'!$",CHAR(MATCH("SiteTypeCV",ListOfVocabularies,0)+64),"$2"))),0,0,COUNTA(ControlledVocabularies[SiteTypeCV]),1)</definedName>
    <definedName name="SpecimenTypeCV">OFFSET(INDIRECT((CONCATENATE("'Controlled Vocabularies'!$",CHAR(MATCH("SpecimenTypeCV",ListOfVocabularies,0)+64),"$2"))),0,0,COUNTA(ControlledVocabularies[SpecimenTypeCV]),1)</definedName>
    <definedName name="VersionCode">'Dataset Citation'!$B$16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  <c r="K3" i="11"/>
  <c r="E3" i="11"/>
  <c r="D3" i="11"/>
  <c r="J3" i="11"/>
  <c r="I3" i="11"/>
  <c r="H3" i="11"/>
  <c r="F3" i="11"/>
  <c r="K4" i="11"/>
  <c r="E4" i="11"/>
  <c r="G2" i="11"/>
  <c r="A42" i="10"/>
  <c r="C3" i="11"/>
  <c r="C4" i="11"/>
  <c r="C5" i="11"/>
  <c r="C6" i="11"/>
  <c r="C7" i="11"/>
  <c r="D5" i="11"/>
  <c r="D6" i="11"/>
  <c r="D7" i="11"/>
  <c r="D8" i="11"/>
  <c r="D9" i="11"/>
  <c r="D10" i="11"/>
  <c r="D11" i="11"/>
  <c r="D12" i="11"/>
  <c r="E5" i="11"/>
  <c r="E6" i="11"/>
  <c r="E7" i="11"/>
  <c r="E8" i="11"/>
  <c r="E9" i="11"/>
  <c r="E10" i="11"/>
  <c r="E11" i="11"/>
  <c r="E12" i="11"/>
  <c r="F4" i="11"/>
  <c r="F5" i="11"/>
  <c r="F6" i="11"/>
  <c r="F7" i="11"/>
  <c r="F8" i="11"/>
  <c r="F9" i="11"/>
  <c r="F10" i="11"/>
  <c r="F11" i="11"/>
  <c r="F12" i="11"/>
  <c r="G3" i="11"/>
  <c r="G4" i="11"/>
  <c r="G5" i="11"/>
  <c r="G6" i="11"/>
  <c r="H2" i="11"/>
  <c r="H4" i="11"/>
  <c r="H5" i="11"/>
  <c r="H6" i="11"/>
  <c r="H7" i="11"/>
  <c r="H8" i="11"/>
  <c r="H9" i="11"/>
  <c r="H10" i="11"/>
  <c r="H11" i="11"/>
  <c r="H12" i="11"/>
  <c r="I2" i="11"/>
  <c r="I4" i="11"/>
  <c r="I5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2233" i="10"/>
  <c r="A2234" i="10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3" i="10"/>
  <c r="A44" i="10"/>
  <c r="A45" i="10"/>
  <c r="A46" i="10"/>
  <c r="A47" i="10"/>
  <c r="A48" i="10"/>
  <c r="A49" i="10"/>
  <c r="A50" i="10"/>
  <c r="P58" i="2"/>
  <c r="O58" i="2"/>
  <c r="N58" i="2"/>
  <c r="P57" i="2"/>
  <c r="O57" i="2"/>
  <c r="N57" i="2"/>
  <c r="P56" i="2"/>
  <c r="O56" i="2"/>
  <c r="N56" i="2"/>
  <c r="P55" i="2"/>
  <c r="O55" i="2"/>
  <c r="N55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P15" i="2"/>
  <c r="O15" i="2"/>
  <c r="N15" i="2"/>
  <c r="P10" i="2"/>
  <c r="O10" i="2"/>
  <c r="N10" i="2"/>
  <c r="P9" i="2"/>
  <c r="O9" i="2"/>
  <c r="N9" i="2"/>
  <c r="N16" i="2"/>
  <c r="J14" i="2"/>
  <c r="J13" i="2"/>
  <c r="J12" i="2"/>
  <c r="J11" i="2"/>
  <c r="J58" i="2"/>
  <c r="J57" i="2"/>
  <c r="J56" i="2"/>
  <c r="J55" i="2"/>
  <c r="J51" i="2"/>
  <c r="J50" i="2"/>
  <c r="J49" i="2"/>
  <c r="J48" i="2"/>
  <c r="J47" i="2"/>
  <c r="J46" i="2"/>
  <c r="J37" i="2"/>
  <c r="J36" i="2"/>
  <c r="J35" i="2"/>
  <c r="J34" i="2"/>
  <c r="J33" i="2"/>
  <c r="J32" i="2"/>
  <c r="J31" i="2"/>
  <c r="J30" i="2"/>
  <c r="J29" i="2"/>
  <c r="J28" i="2"/>
  <c r="J27" i="2"/>
  <c r="J25" i="2"/>
  <c r="J24" i="2"/>
  <c r="J23" i="2"/>
  <c r="J22" i="2"/>
  <c r="J21" i="2"/>
  <c r="J20" i="2"/>
  <c r="J19" i="2"/>
  <c r="J18" i="2"/>
  <c r="J17" i="2"/>
  <c r="J16" i="2"/>
  <c r="L58" i="2"/>
  <c r="K58" i="2"/>
  <c r="L57" i="2"/>
  <c r="K57" i="2"/>
  <c r="L56" i="2"/>
  <c r="K56" i="2"/>
  <c r="L55" i="2"/>
  <c r="K55" i="2"/>
  <c r="L51" i="2"/>
  <c r="K51" i="2"/>
  <c r="L50" i="2"/>
  <c r="K50" i="2"/>
  <c r="L49" i="2"/>
  <c r="K49" i="2"/>
  <c r="L48" i="2"/>
  <c r="K48" i="2"/>
  <c r="L47" i="2"/>
  <c r="K47" i="2"/>
  <c r="L46" i="2"/>
  <c r="K46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2" i="2"/>
  <c r="K12" i="2"/>
  <c r="L11" i="2"/>
  <c r="K11" i="2"/>
  <c r="A1" i="10"/>
  <c r="A2" i="10"/>
</calcChain>
</file>

<file path=xl/comments1.xml><?xml version="1.0" encoding="utf-8"?>
<comments xmlns="http://schemas.openxmlformats.org/spreadsheetml/2006/main">
  <authors>
    <author>Sara Geleskie Damiano</author>
  </authors>
  <commentList>
    <comment ref="D21" authorId="0">
      <text>
        <r>
          <rPr>
            <sz val="9"/>
            <color indexed="81"/>
            <rFont val="Tahoma"/>
            <family val="2"/>
          </rPr>
          <t>http://orcid.org/</t>
        </r>
      </text>
    </comment>
    <comment ref="E21" authorId="0">
      <text>
        <r>
          <rPr>
            <sz val="9"/>
            <color indexed="81"/>
            <rFont val="Tahoma"/>
            <family val="2"/>
          </rPr>
          <t>If the organization doesn't appear on the drop-down list, make sure you've added it above!</t>
        </r>
      </text>
    </comment>
  </commentList>
</comments>
</file>

<file path=xl/comments2.xml><?xml version="1.0" encoding="utf-8"?>
<comments xmlns="http://schemas.openxmlformats.org/spreadsheetml/2006/main">
  <authors>
    <author>Sara Geleskie Damiano</author>
  </authors>
  <commentList>
    <comment ref="B10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1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2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3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20" authorId="0">
      <text>
        <r>
          <rPr>
            <sz val="9"/>
            <color indexed="81"/>
            <rFont val="Tahoma"/>
            <family val="2"/>
          </rPr>
          <t>This must be selected from the list on the "People and Organizations" Tab</t>
        </r>
      </text>
    </comment>
  </commentList>
</comments>
</file>

<file path=xl/comments3.xml><?xml version="1.0" encoding="utf-8"?>
<comments xmlns="http://schemas.openxmlformats.org/spreadsheetml/2006/main">
  <authors>
    <author>Sara Geleskie Damiano</author>
  </authors>
  <commentList>
    <comment ref="A6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K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L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O8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  <comment ref="P8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</commentList>
</comments>
</file>

<file path=xl/sharedStrings.xml><?xml version="1.0" encoding="utf-8"?>
<sst xmlns="http://schemas.openxmlformats.org/spreadsheetml/2006/main" count="661" uniqueCount="615">
  <si>
    <t>Dataset UUID</t>
  </si>
  <si>
    <t>Dataset Title</t>
  </si>
  <si>
    <t>Dataset Code</t>
  </si>
  <si>
    <t>Dataset Type</t>
  </si>
  <si>
    <t>Dataset Abstract</t>
  </si>
  <si>
    <t>Citation Link</t>
  </si>
  <si>
    <t>Publication Year</t>
  </si>
  <si>
    <t>Biota</t>
  </si>
  <si>
    <t>Chemistry</t>
  </si>
  <si>
    <t>Climate</t>
  </si>
  <si>
    <t>Geology</t>
  </si>
  <si>
    <t>Hydrology</t>
  </si>
  <si>
    <t>Instrumentation</t>
  </si>
  <si>
    <t>Soil</t>
  </si>
  <si>
    <t>Unknown</t>
  </si>
  <si>
    <t>Water Quality</t>
  </si>
  <si>
    <t>Version Code</t>
  </si>
  <si>
    <t>Prior Version Datset UUID</t>
  </si>
  <si>
    <t>First Name</t>
  </si>
  <si>
    <t>Middle Name</t>
  </si>
  <si>
    <t>Last Name</t>
  </si>
  <si>
    <t>Primary Email</t>
  </si>
  <si>
    <t>Organization Name</t>
  </si>
  <si>
    <t>OrcID</t>
  </si>
  <si>
    <t>Dataset Citation Information</t>
  </si>
  <si>
    <t>Author Information</t>
  </si>
  <si>
    <t>Sampling Feature UUID</t>
  </si>
  <si>
    <t>Sampling Feature Type</t>
  </si>
  <si>
    <t>Latitude</t>
  </si>
  <si>
    <t>Longitude</t>
  </si>
  <si>
    <t>Elevation_m</t>
  </si>
  <si>
    <t>Elevation Datum</t>
  </si>
  <si>
    <t>Specimen</t>
  </si>
  <si>
    <t>Site</t>
  </si>
  <si>
    <t>Transect</t>
  </si>
  <si>
    <t>Borehole</t>
  </si>
  <si>
    <t>Flightline</t>
  </si>
  <si>
    <t>Interval</t>
  </si>
  <si>
    <t>Observation well</t>
  </si>
  <si>
    <t>Profile</t>
  </si>
  <si>
    <t>Depth interval</t>
  </si>
  <si>
    <t>Ships track</t>
  </si>
  <si>
    <t>Trajectory</t>
  </si>
  <si>
    <t>Traverse</t>
  </si>
  <si>
    <t>Quadrat</t>
  </si>
  <si>
    <t>Cross section</t>
  </si>
  <si>
    <t>Soil pit section</t>
  </si>
  <si>
    <t>Scene</t>
  </si>
  <si>
    <t>Field area</t>
  </si>
  <si>
    <t>Excavation</t>
  </si>
  <si>
    <t>Stream gage</t>
  </si>
  <si>
    <t>Weather station</t>
  </si>
  <si>
    <t>Water quality station</t>
  </si>
  <si>
    <t>Not applicable</t>
  </si>
  <si>
    <t>Point</t>
  </si>
  <si>
    <t>Multi point</t>
  </si>
  <si>
    <t>Line string</t>
  </si>
  <si>
    <t>Multi line string</t>
  </si>
  <si>
    <t>Polygon</t>
  </si>
  <si>
    <t>Multi polygon</t>
  </si>
  <si>
    <t>Volume</t>
  </si>
  <si>
    <t>Composite</t>
  </si>
  <si>
    <t>Aggregate groundwater use</t>
  </si>
  <si>
    <t>Aggregate surface-water-use</t>
  </si>
  <si>
    <t>Aggregate water-use establishment</t>
  </si>
  <si>
    <t>Animal waste lagoon</t>
  </si>
  <si>
    <t>Atmosphere</t>
  </si>
  <si>
    <t>Canal</t>
  </si>
  <si>
    <t>Cave</t>
  </si>
  <si>
    <t>Cistern</t>
  </si>
  <si>
    <t>Coastal</t>
  </si>
  <si>
    <t>Combined sewer</t>
  </si>
  <si>
    <t>Ditch</t>
  </si>
  <si>
    <t>Diversion</t>
  </si>
  <si>
    <t>Estuary</t>
  </si>
  <si>
    <t>Facility</t>
  </si>
  <si>
    <t>Field, Pasture, Orchard, or Nursery</t>
  </si>
  <si>
    <t>Glacier</t>
  </si>
  <si>
    <t>Golf course</t>
  </si>
  <si>
    <t>Groundwater drain</t>
  </si>
  <si>
    <t>Hydroelectric plant</t>
  </si>
  <si>
    <t>Laboratory or sample-preparation area</t>
  </si>
  <si>
    <t>Lake, Reservoir, Impoundment</t>
  </si>
  <si>
    <t>Land</t>
  </si>
  <si>
    <t>Landfill</t>
  </si>
  <si>
    <t>Ocean</t>
  </si>
  <si>
    <t>Outcrop</t>
  </si>
  <si>
    <t>Outfall</t>
  </si>
  <si>
    <t>Pavement</t>
  </si>
  <si>
    <t>Playa</t>
  </si>
  <si>
    <t>Septic system</t>
  </si>
  <si>
    <t>Shore</t>
  </si>
  <si>
    <t>Sinkhole</t>
  </si>
  <si>
    <t>Soil hole</t>
  </si>
  <si>
    <t>Spring</t>
  </si>
  <si>
    <t>Storm sewer</t>
  </si>
  <si>
    <t>Stream</t>
  </si>
  <si>
    <t>Subsurface</t>
  </si>
  <si>
    <t>Thermoelectric plant</t>
  </si>
  <si>
    <t>Tidal stream</t>
  </si>
  <si>
    <t>Tunnel, shaft, or mine</t>
  </si>
  <si>
    <t>Unsaturated zone</t>
  </si>
  <si>
    <t>Volcanic vent</t>
  </si>
  <si>
    <t>Wastewater land application</t>
  </si>
  <si>
    <t>Wastewater sewer</t>
  </si>
  <si>
    <t>Wastewater-treatment plant</t>
  </si>
  <si>
    <t>Water-distribution system</t>
  </si>
  <si>
    <t>Water-supply treatment plant</t>
  </si>
  <si>
    <t>Water-use establishment</t>
  </si>
  <si>
    <t>Wetland</t>
  </si>
  <si>
    <t>Core</t>
  </si>
  <si>
    <t>Core Half Round</t>
  </si>
  <si>
    <t>Core Piece</t>
  </si>
  <si>
    <t>Core Quarter Round</t>
  </si>
  <si>
    <t>Core Section</t>
  </si>
  <si>
    <t>Core section half</t>
  </si>
  <si>
    <t>Core sub-piece</t>
  </si>
  <si>
    <t>Core whole round</t>
  </si>
  <si>
    <t>CTD or "CTD Niskin Bottle"</t>
  </si>
  <si>
    <t>Cuttings</t>
  </si>
  <si>
    <t>Dredge</t>
  </si>
  <si>
    <t>Grab</t>
  </si>
  <si>
    <t>Individual sample</t>
  </si>
  <si>
    <t>Oriented core</t>
  </si>
  <si>
    <t>Other</t>
  </si>
  <si>
    <t>Rock powder</t>
  </si>
  <si>
    <t>Terrestrial section</t>
  </si>
  <si>
    <t>Automated</t>
  </si>
  <si>
    <t>Foliage digestion</t>
  </si>
  <si>
    <t>Forest floor digestion</t>
  </si>
  <si>
    <t>Foliage leaching</t>
  </si>
  <si>
    <t>Grab sample</t>
  </si>
  <si>
    <t>Groundwater</t>
  </si>
  <si>
    <t>Litter fall digestion</t>
  </si>
  <si>
    <t>Meteorological</t>
  </si>
  <si>
    <t>No sample</t>
  </si>
  <si>
    <t>Precipitation bulk</t>
  </si>
  <si>
    <t>Petri dish (dry deposition)</t>
  </si>
  <si>
    <t>Precipitation event</t>
  </si>
  <si>
    <t>Precipitation increment</t>
  </si>
  <si>
    <t>Precipitation weekly</t>
  </si>
  <si>
    <t>Rock extraction</t>
  </si>
  <si>
    <t>Stemflow event</t>
  </si>
  <si>
    <t>Standard reference</t>
  </si>
  <si>
    <t>Streamwater suspeneded sediment</t>
  </si>
  <si>
    <t>Streamwater</t>
  </si>
  <si>
    <t>Throughfall event</t>
  </si>
  <si>
    <t>Throughfall increment</t>
  </si>
  <si>
    <t>Throughfall weekly</t>
  </si>
  <si>
    <t>The specimen type is unknown</t>
  </si>
  <si>
    <t>Vadose water event</t>
  </si>
  <si>
    <t>Vadose water increment</t>
  </si>
  <si>
    <t>Vadose water weekly</t>
  </si>
  <si>
    <t>Thin section</t>
  </si>
  <si>
    <t>Feature Geo Type</t>
  </si>
  <si>
    <t>LatLon Datum</t>
  </si>
  <si>
    <t>Reference Datum for all Sampling Features</t>
  </si>
  <si>
    <t>NAD27</t>
  </si>
  <si>
    <t>NAD83</t>
  </si>
  <si>
    <t>WGS84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</si>
  <si>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</si>
  <si>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</si>
  <si>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</si>
  <si>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</si>
  <si>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</si>
  <si>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</si>
  <si>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</si>
  <si>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</si>
  <si>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</si>
  <si>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</si>
  <si>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</si>
  <si>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</si>
  <si>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</si>
  <si>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</si>
  <si>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</si>
  <si>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</si>
  <si>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</si>
  <si>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</si>
  <si>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</si>
  <si>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</si>
  <si>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</si>
  <si>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</si>
  <si>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</si>
  <si>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</si>
  <si>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</si>
  <si>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</si>
  <si>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</si>
  <si>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</si>
  <si>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</si>
  <si>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</si>
  <si>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</si>
  <si>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</si>
  <si>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</si>
  <si>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</si>
  <si>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</si>
  <si>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</si>
  <si>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</si>
  <si>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</si>
  <si>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</si>
  <si>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</si>
  <si>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</si>
  <si>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</si>
  <si>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</si>
  <si>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</si>
  <si>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</si>
  <si>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</si>
  <si>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</si>
  <si>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</si>
  <si>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</si>
  <si>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</si>
  <si>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</si>
  <si>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NAD27 / Hawaii zone 1</t>
  </si>
  <si>
    <t>NAD27 / Hawaii zone 2</t>
  </si>
  <si>
    <t>NAD27 / Hawaii zone 3</t>
  </si>
  <si>
    <t>NAD27 / Hawaii zone 4</t>
  </si>
  <si>
    <t>NAD27 / Hawaii zone 5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</si>
  <si>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</si>
  <si>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</si>
  <si>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</si>
  <si>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</si>
  <si>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</si>
  <si>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</si>
  <si>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</si>
  <si>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</si>
  <si>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</si>
  <si>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</si>
  <si>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</si>
  <si>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</si>
  <si>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</si>
  <si>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</si>
  <si>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</si>
  <si>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</si>
  <si>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</si>
  <si>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</si>
  <si>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</si>
  <si>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</si>
  <si>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</si>
  <si>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</si>
  <si>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</si>
  <si>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</si>
  <si>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</si>
  <si>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</si>
  <si>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</si>
  <si>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</si>
  <si>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</si>
  <si>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</si>
  <si>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 Michigan / Michigan East</t>
  </si>
  <si>
    <t>NAD Michigan / Michigan Old Central</t>
  </si>
  <si>
    <t>NAD Michigan / Michigan West</t>
  </si>
  <si>
    <t>NAD Michigan / Michigan North</t>
  </si>
  <si>
    <t>NAD Michigan / Michigan Central</t>
  </si>
  <si>
    <t>NAD Michigan / Michigan South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</si>
  <si>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</si>
  <si>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</si>
  <si>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</si>
  <si>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</si>
  <si>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</si>
  <si>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</si>
  <si>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</si>
  <si>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</si>
  <si>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</si>
  <si>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</si>
  <si>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</si>
  <si>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</si>
  <si>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</si>
  <si>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</si>
  <si>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</si>
  <si>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</si>
  <si>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</si>
  <si>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</si>
  <si>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</si>
  <si>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</si>
  <si>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</si>
  <si>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</si>
  <si>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</si>
  <si>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</si>
  <si>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</si>
  <si>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</si>
  <si>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</si>
  <si>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</si>
  <si>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</si>
  <si>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</si>
  <si>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</si>
  <si>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</si>
  <si>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</si>
  <si>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</si>
  <si>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</si>
  <si>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</si>
  <si>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</si>
  <si>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</si>
  <si>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</si>
  <si>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</si>
  <si>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</si>
  <si>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</si>
  <si>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</si>
  <si>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</si>
  <si>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</si>
  <si>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</si>
  <si>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</si>
  <si>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</si>
  <si>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</si>
  <si>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</si>
  <si>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</si>
  <si>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</si>
  <si>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</si>
  <si>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</si>
  <si>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</si>
  <si>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</si>
  <si>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</si>
  <si>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</si>
  <si>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</si>
  <si>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</si>
  <si>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</si>
  <si>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</si>
  <si>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</si>
  <si>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</si>
  <si>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</si>
  <si>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</si>
  <si>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</si>
  <si>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</si>
  <si>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</si>
  <si>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North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</si>
  <si>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</si>
  <si>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</si>
  <si>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</si>
  <si>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</si>
  <si>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</si>
  <si>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</si>
  <si>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</si>
  <si>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</si>
  <si>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</si>
  <si>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</si>
  <si>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</si>
  <si>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</si>
  <si>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</si>
  <si>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</si>
  <si>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</si>
  <si>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</si>
  <si>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</si>
  <si>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</si>
  <si>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 xml:space="preserve">NAD83 / Missouri West  </t>
  </si>
  <si>
    <t>Australian Antarctic</t>
  </si>
  <si>
    <t>AGD84</t>
  </si>
  <si>
    <t>GDA94</t>
  </si>
  <si>
    <t>Australian Height Datum</t>
  </si>
  <si>
    <t>Australian Height Datum (Tasmania)</t>
  </si>
  <si>
    <t>Mean Sea Level Height</t>
  </si>
  <si>
    <t>Mean Sea Level Depth</t>
  </si>
  <si>
    <t>AGD84 / AMG zone 48</t>
  </si>
  <si>
    <t>AGD84 / AMG zone 49</t>
  </si>
  <si>
    <t>AGD84 / AMG zone 50</t>
  </si>
  <si>
    <t>AGD84 / AMG zone 51</t>
  </si>
  <si>
    <t>AGD84 / AMG zone 52</t>
  </si>
  <si>
    <t>AGD84 / AMG zone 53</t>
  </si>
  <si>
    <t>AGD84 / AMG zone 54</t>
  </si>
  <si>
    <t>AGD84 / AMG zone 55</t>
  </si>
  <si>
    <t>AGD84 / AMG zone 56</t>
  </si>
  <si>
    <t>AGD84 / AMG zone 57</t>
  </si>
  <si>
    <t>AGD84 / AMG zone 58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</si>
  <si>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</si>
  <si>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</si>
  <si>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</si>
  <si>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</si>
  <si>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</si>
  <si>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</si>
  <si>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</si>
  <si>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</si>
  <si>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</si>
  <si>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</si>
  <si>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</si>
  <si>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</si>
  <si>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</si>
  <si>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</si>
  <si>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</si>
  <si>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</si>
  <si>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</si>
  <si>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</si>
  <si>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</si>
  <si>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</si>
  <si>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</si>
  <si>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</si>
  <si>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GDA94 / NSW Lambert</t>
  </si>
  <si>
    <t>NAD_1983_HARN_StatePlane_Oregon_South_FIPS_3602_Feet_Intl</t>
  </si>
  <si>
    <t>MSL</t>
  </si>
  <si>
    <t>NAVD88</t>
  </si>
  <si>
    <t>NGVD29</t>
  </si>
  <si>
    <t>Instructions:  In the yellow boxes, enter the metadata for all of the sampling features (sites, specimens, etc) included in this dataset.</t>
  </si>
  <si>
    <t>---</t>
  </si>
  <si>
    <t>Instructions:  In the yellow boxes, enter the data applying to all results and to the individual data columns</t>
  </si>
  <si>
    <t>Information Applying to All Results</t>
  </si>
  <si>
    <t>Result Type</t>
  </si>
  <si>
    <t>Processing Level</t>
  </si>
  <si>
    <t>Censor Code</t>
  </si>
  <si>
    <t>Quality Code</t>
  </si>
  <si>
    <t>Time Aggregation Interval</t>
  </si>
  <si>
    <t>Time Aggregation Unit Name</t>
  </si>
  <si>
    <t>Column Level Information</t>
  </si>
  <si>
    <t>Column Number</t>
  </si>
  <si>
    <t>Variable Name</t>
  </si>
  <si>
    <t>Variable Code</t>
  </si>
  <si>
    <t>Unit Name</t>
  </si>
  <si>
    <t>Variable Description</t>
  </si>
  <si>
    <t>Method Name</t>
  </si>
  <si>
    <t>Method Code</t>
  </si>
  <si>
    <t>Method Description</t>
  </si>
  <si>
    <t>Date/Time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</si>
  <si>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</si>
  <si>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</si>
  <si>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</si>
  <si>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</si>
  <si>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</si>
  <si>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</si>
  <si>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</si>
  <si>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</si>
  <si>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</si>
  <si>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</si>
  <si>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</si>
  <si>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</si>
  <si>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</si>
  <si>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</si>
  <si>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</si>
  <si>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</si>
  <si>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</si>
  <si>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</si>
  <si>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</si>
  <si>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</si>
  <si>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</si>
  <si>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</si>
  <si>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</si>
  <si>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</si>
  <si>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</si>
  <si>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</si>
  <si>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</si>
  <si>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</si>
  <si>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</si>
  <si>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</si>
  <si>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</si>
  <si>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</si>
  <si>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</si>
  <si>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</si>
  <si>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</si>
  <si>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</si>
  <si>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</si>
  <si>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</si>
  <si>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</si>
  <si>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</si>
  <si>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</si>
  <si>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</si>
  <si>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</si>
  <si>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</si>
  <si>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</si>
  <si>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</si>
  <si>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</si>
  <si>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</si>
  <si>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</si>
  <si>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</si>
  <si>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Information on Authors and People Involved</t>
  </si>
  <si>
    <t>Information on Organizations Involved</t>
  </si>
  <si>
    <t>Organization Type [CV]</t>
  </si>
  <si>
    <t>Organization Code</t>
  </si>
  <si>
    <t>Organization Description</t>
  </si>
  <si>
    <t>Organization Link</t>
  </si>
  <si>
    <t>University</t>
  </si>
  <si>
    <t>Research institute</t>
  </si>
  <si>
    <t>Research agency</t>
  </si>
  <si>
    <t>Manufacturer</t>
  </si>
  <si>
    <t>Vendor</t>
  </si>
  <si>
    <t>Analytical laboratory</t>
  </si>
  <si>
    <t>Department</t>
  </si>
  <si>
    <t>Association</t>
  </si>
  <si>
    <t>Center</t>
  </si>
  <si>
    <t>College</t>
  </si>
  <si>
    <t>Company</t>
  </si>
  <si>
    <t>Consortium</t>
  </si>
  <si>
    <t>Division</t>
  </si>
  <si>
    <t>Foundation</t>
  </si>
  <si>
    <t>Funding organization</t>
  </si>
  <si>
    <t>Government agency</t>
  </si>
  <si>
    <t>Institute</t>
  </si>
  <si>
    <t>Laboratory</t>
  </si>
  <si>
    <t>Library</t>
  </si>
  <si>
    <t>Museum</t>
  </si>
  <si>
    <t>Program</t>
  </si>
  <si>
    <t>Publisher</t>
  </si>
  <si>
    <t>Research organization</t>
  </si>
  <si>
    <t>School</t>
  </si>
  <si>
    <t>Student organization</t>
  </si>
  <si>
    <t>USU</t>
  </si>
  <si>
    <t>Utah State University</t>
  </si>
  <si>
    <t>Jeffrey</t>
  </si>
  <si>
    <t>S.</t>
  </si>
  <si>
    <t>Horsburgh</t>
  </si>
  <si>
    <t>jeff.horsburgh@usu.edu</t>
  </si>
  <si>
    <t>Amber</t>
  </si>
  <si>
    <t>Spackman Jones</t>
  </si>
  <si>
    <t>amber.jones@usu.edu</t>
  </si>
  <si>
    <t>Author Number</t>
  </si>
  <si>
    <t>Author Last Name</t>
  </si>
  <si>
    <t>Citation Title</t>
  </si>
  <si>
    <t>Instructions:  In the yellow boxes, first type in information on all of the organizations and then all of the people involved in collecting and publishing this data</t>
  </si>
  <si>
    <t>Instructions:  In the yellow boxes, enter the citiation information for this dataset.  Authors must have been entered in the "People and Organizations" tab</t>
  </si>
  <si>
    <t>Specimen Medium</t>
  </si>
  <si>
    <t>NOTE:  This template is limited to a single spatial reference!  To include multiple spatial references, you must generate your YODA file in some other way.</t>
  </si>
  <si>
    <t>~</t>
  </si>
  <si>
    <t>YODA: {Version: 1.0.0, Profile: TimeSeries}</t>
  </si>
  <si>
    <t>TWDEF_AirTemp</t>
  </si>
  <si>
    <t>Air temperature at the TW Daniels Experimental Forest Climate Station</t>
  </si>
  <si>
    <t>Air temperature at the TW Daniels Experimental Forest Climate Station. The data were measured using a Campbell Scientific HC2S3 temperature and relative humidity sensor. Measurements represent the average over the 15 minute recording period.</t>
  </si>
  <si>
    <t>People:</t>
  </si>
  <si>
    <t>Primary Address</t>
  </si>
  <si>
    <t>Civil and Environmental Engineering, Utah Water Research Laboratory, 8200 Old Main Hill, Logan, UT 84322-8200</t>
  </si>
  <si>
    <t>NOTE:  Only relationship allowed between versions is "IsNewVersionOf"</t>
  </si>
  <si>
    <t>TODO: Allow for related sampling features.  Possibly include only parents with no spatial offsets  in this table but then allow more relationships in the related features table.</t>
  </si>
  <si>
    <t>Organizations:</t>
  </si>
  <si>
    <t>Affiliations:</t>
  </si>
  <si>
    <t>NOTE:  At this time this template does not include detailed information on affiliations.  To include that, you must generate your YODA file with some other method.</t>
  </si>
  <si>
    <t>NOTE:  To include more than 10 people or organizations, you must also generate your YODA file with some other method.</t>
  </si>
  <si>
    <t>Citation DOI</t>
  </si>
  <si>
    <t>Dataset Citation Relationship</t>
  </si>
  <si>
    <t>IsAllOf</t>
  </si>
  <si>
    <t>IsPartOf</t>
  </si>
  <si>
    <t>isChildOf</t>
  </si>
  <si>
    <t>isRelatedTo</t>
  </si>
  <si>
    <t>IsCitedBy</t>
  </si>
  <si>
    <t>Cites</t>
  </si>
  <si>
    <t>IsSupplementTo</t>
  </si>
  <si>
    <t>IsSupplementedBy</t>
  </si>
  <si>
    <t>IsContinuedBy</t>
  </si>
  <si>
    <t>Continues</t>
  </si>
  <si>
    <t>IsNewVersionOf</t>
  </si>
  <si>
    <t>IsPreviousVersionOf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</si>
  <si>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</si>
  <si>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</si>
  <si>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</si>
  <si>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</si>
  <si>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</si>
  <si>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</si>
  <si>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</si>
  <si>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</si>
  <si>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</si>
  <si>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isDerivedFrom</t>
  </si>
  <si>
    <t>wasCollectedAt</t>
  </si>
  <si>
    <t>isSubsampleOf</t>
  </si>
  <si>
    <t>isFractionOf</t>
  </si>
  <si>
    <t>IsInclusionOf</t>
  </si>
  <si>
    <t>IsHostMineralOf</t>
  </si>
  <si>
    <t>IsHostRockOf</t>
  </si>
  <si>
    <t>iUTAH Modeling and Data Federation</t>
  </si>
  <si>
    <t>http://repository.iutahepscor.org/dataset/iutah-gamut-network-raw-data-at-tw-daniels-forest-climate-site-lr-twdef-c</t>
  </si>
  <si>
    <t>TODO:  Add warnings for missing values!</t>
  </si>
  <si>
    <t>TODO:  Make compatible with two people with the same last name.</t>
  </si>
  <si>
    <t>TODO:  Make compatible with people with the same last name.</t>
  </si>
  <si>
    <t>Dataset: &amp;DataSetID001</t>
  </si>
  <si>
    <t>Site Type</t>
  </si>
  <si>
    <t>Specimen Type</t>
  </si>
  <si>
    <t>Is Field Specimen?</t>
  </si>
  <si>
    <t>Use these fields for Specimens</t>
  </si>
  <si>
    <t>Use these fields for Sites</t>
  </si>
  <si>
    <t>Boolean</t>
  </si>
  <si>
    <t>RB_KF_BA</t>
  </si>
  <si>
    <t>RB_RBG_BA</t>
  </si>
  <si>
    <t>D101</t>
  </si>
  <si>
    <t>D102</t>
  </si>
  <si>
    <t>D3236</t>
  </si>
  <si>
    <t>Knowlton Fork at Knowlton Fork Basic Aquatic</t>
  </si>
  <si>
    <t>Red Butte Creek at Red Butte Gate Basic Aquatic</t>
  </si>
  <si>
    <t>Specimen D101</t>
  </si>
  <si>
    <t>Specimen D102</t>
  </si>
  <si>
    <t>Specimen D3236</t>
  </si>
  <si>
    <t>Specimen 524</t>
  </si>
  <si>
    <t>Feature Name</t>
  </si>
  <si>
    <t>Feature Description</t>
  </si>
  <si>
    <t>Feature Code</t>
  </si>
  <si>
    <t>Feature Geometry</t>
  </si>
  <si>
    <t>LR_TWDEF_C</t>
  </si>
  <si>
    <t>Climate Station at TW Daniels Experimental Forest</t>
  </si>
  <si>
    <t>This is a continuous atmospheric monitoring site that is part of the Gradients Along Mountain to Urban Transitions (GAMUT) monitoring network.</t>
  </si>
  <si>
    <t>OrganizationTypeCV</t>
  </si>
  <si>
    <t>DataSetTypeCV</t>
  </si>
  <si>
    <t>SamplingFeatureGeotypeCV</t>
  </si>
  <si>
    <t>SiteTypeCV</t>
  </si>
  <si>
    <t>SpecimenTypeCV</t>
  </si>
  <si>
    <t>ElevationDatumCV</t>
  </si>
  <si>
    <t>LatLonDatumID</t>
  </si>
  <si>
    <t>RelationshipTypeCV</t>
  </si>
  <si>
    <t>SamplingFeatureTypeCV</t>
  </si>
  <si>
    <t>NotApplicable</t>
  </si>
  <si>
    <t>SampledMediumCV</t>
  </si>
  <si>
    <t>Gas</t>
  </si>
  <si>
    <t>Liquid aqueous</t>
  </si>
  <si>
    <t>Liquid organic</t>
  </si>
  <si>
    <t>Mineral</t>
  </si>
  <si>
    <t>Particulate</t>
  </si>
  <si>
    <t>Rock</t>
  </si>
  <si>
    <t>Sediment</t>
  </si>
  <si>
    <t>Ice</t>
  </si>
  <si>
    <t>Snow</t>
  </si>
  <si>
    <t>Tissue</t>
  </si>
  <si>
    <t>Organism</t>
  </si>
  <si>
    <t>TODO:  Figure out the spatial reference CV problem (The whole table is a CV..)</t>
  </si>
  <si>
    <t>SpatialReferences:</t>
  </si>
  <si>
    <t>SamplingFeatures:</t>
  </si>
  <si>
    <t>Sites:</t>
  </si>
  <si>
    <t>YAML Header</t>
  </si>
  <si>
    <t>Dataset</t>
  </si>
  <si>
    <t>People</t>
  </si>
  <si>
    <t>Organizations</t>
  </si>
  <si>
    <t>Affiliations</t>
  </si>
  <si>
    <t>Citation</t>
  </si>
  <si>
    <t>AuthorList</t>
  </si>
  <si>
    <t>DatasetCitations</t>
  </si>
  <si>
    <t>Spatial References</t>
  </si>
  <si>
    <t>Sampling Features</t>
  </si>
  <si>
    <t>Sites</t>
  </si>
  <si>
    <t>IDNumber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</si>
</sst>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2" borderId="7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0" xfId="0" applyFont="1" applyBorder="1"/>
    <xf numFmtId="0" fontId="0" fillId="0" borderId="0" xfId="0" quotePrefix="1"/>
    <xf numFmtId="0" fontId="0" fillId="2" borderId="24" xfId="0" applyFill="1" applyBorder="1"/>
    <xf numFmtId="0" fontId="3" fillId="2" borderId="14" xfId="3" applyFill="1" applyBorder="1"/>
    <xf numFmtId="0" fontId="3" fillId="2" borderId="12" xfId="3" applyFill="1" applyBorder="1"/>
    <xf numFmtId="0" fontId="1" fillId="0" borderId="19" xfId="0" applyFont="1" applyBorder="1" applyAlignment="1"/>
    <xf numFmtId="0" fontId="1" fillId="0" borderId="0" xfId="0" applyFont="1" applyBorder="1" applyAlignment="1"/>
    <xf numFmtId="0" fontId="6" fillId="0" borderId="3" xfId="0" applyFont="1" applyBorder="1"/>
    <xf numFmtId="0" fontId="6" fillId="0" borderId="5" xfId="0" applyFont="1" applyBorder="1"/>
    <xf numFmtId="0" fontId="6" fillId="0" borderId="7" xfId="0" applyFont="1" applyBorder="1"/>
    <xf numFmtId="0" fontId="5" fillId="2" borderId="28" xfId="3" applyFont="1" applyFill="1" applyBorder="1"/>
    <xf numFmtId="0" fontId="5" fillId="2" borderId="29" xfId="0" applyFont="1" applyFill="1" applyBorder="1"/>
    <xf numFmtId="0" fontId="0" fillId="0" borderId="19" xfId="0" applyFill="1" applyBorder="1"/>
    <xf numFmtId="0" fontId="6" fillId="0" borderId="0" xfId="0" applyFont="1"/>
    <xf numFmtId="0" fontId="3" fillId="2" borderId="4" xfId="3" applyFill="1" applyBorder="1"/>
    <xf numFmtId="0" fontId="0" fillId="2" borderId="4" xfId="0" applyFill="1" applyBorder="1" applyAlignment="1">
      <alignment wrapText="1"/>
    </xf>
    <xf numFmtId="0" fontId="0" fillId="0" borderId="0" xfId="0" applyFill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1" fillId="0" borderId="33" xfId="0" applyFont="1" applyBorder="1"/>
    <xf numFmtId="0" fontId="0" fillId="2" borderId="34" xfId="0" applyFill="1" applyBorder="1"/>
    <xf numFmtId="0" fontId="0" fillId="0" borderId="31" xfId="0" applyFill="1" applyBorder="1"/>
    <xf numFmtId="0" fontId="1" fillId="0" borderId="32" xfId="0" applyFont="1" applyBorder="1"/>
    <xf numFmtId="0" fontId="1" fillId="0" borderId="31" xfId="0" applyFont="1" applyFill="1" applyBorder="1"/>
    <xf numFmtId="0" fontId="0" fillId="2" borderId="14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/>
    <xf numFmtId="0" fontId="0" fillId="2" borderId="36" xfId="0" applyFill="1" applyBorder="1"/>
    <xf numFmtId="0" fontId="6" fillId="0" borderId="37" xfId="0" applyFont="1" applyFill="1" applyBorder="1"/>
    <xf numFmtId="0" fontId="0" fillId="0" borderId="37" xfId="0" applyFill="1" applyBorder="1"/>
    <xf numFmtId="0" fontId="6" fillId="0" borderId="38" xfId="0" applyFont="1" applyBorder="1"/>
    <xf numFmtId="0" fontId="1" fillId="0" borderId="39" xfId="0" applyFont="1" applyBorder="1"/>
    <xf numFmtId="0" fontId="6" fillId="0" borderId="39" xfId="0" applyFont="1" applyBorder="1" applyAlignment="1">
      <alignment wrapText="1"/>
    </xf>
    <xf numFmtId="0" fontId="6" fillId="0" borderId="40" xfId="0" applyFont="1" applyBorder="1" applyAlignment="1">
      <alignment wrapText="1"/>
    </xf>
    <xf numFmtId="0" fontId="6" fillId="0" borderId="40" xfId="0" applyFont="1" applyBorder="1"/>
    <xf numFmtId="0" fontId="0" fillId="2" borderId="41" xfId="0" applyFill="1" applyBorder="1"/>
    <xf numFmtId="0" fontId="0" fillId="2" borderId="23" xfId="0" applyFill="1" applyBorder="1"/>
    <xf numFmtId="0" fontId="0" fillId="2" borderId="23" xfId="0" applyFill="1" applyBorder="1" applyAlignment="1">
      <alignment wrapText="1"/>
    </xf>
    <xf numFmtId="0" fontId="0" fillId="2" borderId="42" xfId="0" applyFill="1" applyBorder="1" applyAlignment="1">
      <alignment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1" fillId="0" borderId="45" xfId="0" applyFont="1" applyBorder="1"/>
    <xf numFmtId="0" fontId="1" fillId="0" borderId="46" xfId="0" applyFont="1" applyBorder="1"/>
    <xf numFmtId="0" fontId="6" fillId="0" borderId="46" xfId="0" applyFont="1" applyBorder="1"/>
    <xf numFmtId="0" fontId="6" fillId="0" borderId="47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1" fillId="0" borderId="38" xfId="0" applyFont="1" applyBorder="1"/>
    <xf numFmtId="0" fontId="6" fillId="0" borderId="39" xfId="0" applyFont="1" applyBorder="1"/>
    <xf numFmtId="0" fontId="6" fillId="0" borderId="48" xfId="0" applyFont="1" applyBorder="1"/>
    <xf numFmtId="0" fontId="5" fillId="2" borderId="42" xfId="0" applyFont="1" applyFill="1" applyBorder="1"/>
    <xf numFmtId="0" fontId="0" fillId="0" borderId="34" xfId="0" applyFill="1" applyBorder="1"/>
    <xf numFmtId="0" fontId="0" fillId="0" borderId="36" xfId="0" applyFill="1" applyBorder="1"/>
    <xf numFmtId="0" fontId="1" fillId="0" borderId="40" xfId="0" applyFont="1" applyBorder="1"/>
    <xf numFmtId="0" fontId="0" fillId="0" borderId="41" xfId="0" applyFill="1" applyBorder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39"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double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double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double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Organizations" displayName="Organizations" ref="A8:E18" totalsRowShown="0" headerRowDxfId="20" dataDxfId="21" tableBorderDxfId="27">
  <autoFilter ref="A8:E18"/>
  <tableColumns count="5">
    <tableColumn id="1" name="Organization Type [CV]" dataDxfId="26"/>
    <tableColumn id="2" name="Organization Code" dataDxfId="25"/>
    <tableColumn id="3" name="Organization Name" dataDxfId="24"/>
    <tableColumn id="4" name="Organization Description" dataDxfId="23"/>
    <tableColumn id="5" name="Organization Link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People" displayName="People" ref="A21:G31" totalsRowShown="0" headerRowDxfId="9" dataDxfId="10" headerRowBorderDxfId="18" tableBorderDxfId="19">
  <autoFilter ref="A21:G31"/>
  <tableColumns count="7">
    <tableColumn id="1" name="First Name" dataDxfId="17"/>
    <tableColumn id="2" name="Middle Name" dataDxfId="16"/>
    <tableColumn id="3" name="Last Name" dataDxfId="15"/>
    <tableColumn id="4" name="OrcID" dataDxfId="14"/>
    <tableColumn id="5" name="Organization Name" dataDxfId="13"/>
    <tableColumn id="6" name="Primary Email" dataDxfId="12"/>
    <tableColumn id="7" name="Primary Address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AuthorList" displayName="AuthorList" ref="A20:B30" totalsRowShown="0" headerRowDxfId="4" headerRowBorderDxfId="7" tableBorderDxfId="8">
  <autoFilter ref="A20:B30"/>
  <tableColumns count="2">
    <tableColumn id="1" name="Author Number" dataDxfId="6"/>
    <tableColumn id="2" name="Author Last Nam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SamplingFeatures" displayName="SamplingFeatures" ref="A8:H58" totalsRowShown="0" headerRowBorderDxfId="36" tableBorderDxfId="37">
  <autoFilter ref="A8:H58"/>
  <tableColumns count="8">
    <tableColumn id="1" name="Sampling Feature UUID" dataDxfId="35"/>
    <tableColumn id="2" name="Sampling Feature Type" dataDxfId="34"/>
    <tableColumn id="3" name="Feature Geo Type" dataDxfId="33"/>
    <tableColumn id="4" name="Feature Code" dataDxfId="32"/>
    <tableColumn id="5" name="Feature Name" dataDxfId="31"/>
    <tableColumn id="6" name="Feature Description" dataDxfId="30"/>
    <tableColumn id="7" name="Feature Geometry" dataDxfId="29"/>
    <tableColumn id="8" name="Elevation_m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ControlledVocabularies" displayName="ControlledVocabularies" ref="A1:L500" totalsRowShown="0" headerRowDxfId="38">
  <autoFilter ref="A1:L500"/>
  <tableColumns count="12">
    <tableColumn id="1" name="OrganizationTypeCV"/>
    <tableColumn id="2" name="DataSetTypeCV"/>
    <tableColumn id="3" name="SamplingFeatureTypeCV"/>
    <tableColumn id="4" name="SamplingFeatureGeotypeCV"/>
    <tableColumn id="5" name="SiteTypeCV"/>
    <tableColumn id="6" name="SpecimenTypeCV"/>
    <tableColumn id="7" name="ElevationDatumCV"/>
    <tableColumn id="8" name="LatLonDatumID"/>
    <tableColumn id="9" name="NotApplicable"/>
    <tableColumn id="10" name="RelationshipTypeCV"/>
    <tableColumn id="11" name="Boolean"/>
    <tableColumn id="12" name="SampledMediumC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mailto:amber.jones@usu.edu" TargetMode="External"/><Relationship Id="rId1" Type="http://schemas.openxmlformats.org/officeDocument/2006/relationships/hyperlink" Target="mailto:jeff.horsburgh@usu.edu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pository.iutahepscor.org/dataset/iutah-gamut-network-raw-data-at-tw-daniels-forest-climate-site-lr-twdef-c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topLeftCell="A7" zoomScale="150" zoomScaleNormal="150" zoomScalePageLayoutView="150" workbookViewId="0">
      <selection activeCell="A9" sqref="A9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9.85546875" bestFit="1" customWidth="1"/>
    <col min="4" max="4" width="24.5703125" customWidth="1"/>
    <col min="5" max="5" width="22.85546875" customWidth="1"/>
    <col min="6" max="6" width="25" customWidth="1"/>
    <col min="7" max="7" width="101.85546875" bestFit="1" customWidth="1"/>
  </cols>
  <sheetData>
    <row r="1" spans="1:5" x14ac:dyDescent="0.25">
      <c r="A1" t="s">
        <v>499</v>
      </c>
    </row>
    <row r="2" spans="1:5" x14ac:dyDescent="0.25">
      <c r="A2" t="s">
        <v>515</v>
      </c>
    </row>
    <row r="3" spans="1:5" x14ac:dyDescent="0.25">
      <c r="A3" t="s">
        <v>516</v>
      </c>
    </row>
    <row r="4" spans="1:5" x14ac:dyDescent="0.25">
      <c r="A4" t="s">
        <v>549</v>
      </c>
    </row>
    <row r="5" spans="1:5" x14ac:dyDescent="0.25">
      <c r="A5" t="s">
        <v>550</v>
      </c>
    </row>
    <row r="6" spans="1:5" ht="15.75" thickBot="1" x14ac:dyDescent="0.3"/>
    <row r="7" spans="1:5" x14ac:dyDescent="0.25">
      <c r="A7" s="47" t="s">
        <v>457</v>
      </c>
      <c r="B7" s="48"/>
      <c r="C7" s="48"/>
      <c r="D7" s="48"/>
      <c r="E7" s="49"/>
    </row>
    <row r="8" spans="1:5" ht="15.75" thickBot="1" x14ac:dyDescent="0.3">
      <c r="A8" s="75" t="s">
        <v>458</v>
      </c>
      <c r="B8" s="76" t="s">
        <v>459</v>
      </c>
      <c r="C8" s="76" t="s">
        <v>22</v>
      </c>
      <c r="D8" s="77" t="s">
        <v>460</v>
      </c>
      <c r="E8" s="78" t="s">
        <v>461</v>
      </c>
    </row>
    <row r="9" spans="1:5" ht="15.75" thickTop="1" x14ac:dyDescent="0.25">
      <c r="A9" s="73" t="s">
        <v>462</v>
      </c>
      <c r="B9" s="20" t="s">
        <v>487</v>
      </c>
      <c r="C9" s="20" t="s">
        <v>488</v>
      </c>
      <c r="D9" s="20"/>
      <c r="E9" s="74"/>
    </row>
    <row r="10" spans="1:5" x14ac:dyDescent="0.25">
      <c r="A10" s="60"/>
      <c r="B10" s="6"/>
      <c r="C10" s="6"/>
      <c r="D10" s="6"/>
      <c r="E10" s="36"/>
    </row>
    <row r="11" spans="1:5" x14ac:dyDescent="0.25">
      <c r="A11" s="60"/>
      <c r="B11" s="6"/>
      <c r="C11" s="6"/>
      <c r="D11" s="6"/>
      <c r="E11" s="36"/>
    </row>
    <row r="12" spans="1:5" x14ac:dyDescent="0.25">
      <c r="A12" s="60"/>
      <c r="B12" s="6"/>
      <c r="C12" s="6"/>
      <c r="D12" s="6"/>
      <c r="E12" s="36"/>
    </row>
    <row r="13" spans="1:5" x14ac:dyDescent="0.25">
      <c r="A13" s="60"/>
      <c r="B13" s="6"/>
      <c r="C13" s="6"/>
      <c r="D13" s="6"/>
      <c r="E13" s="36"/>
    </row>
    <row r="14" spans="1:5" x14ac:dyDescent="0.25">
      <c r="A14" s="60"/>
      <c r="B14" s="6"/>
      <c r="C14" s="6"/>
      <c r="D14" s="6"/>
      <c r="E14" s="36"/>
    </row>
    <row r="15" spans="1:5" x14ac:dyDescent="0.25">
      <c r="A15" s="60"/>
      <c r="B15" s="6"/>
      <c r="C15" s="6"/>
      <c r="D15" s="6"/>
      <c r="E15" s="36"/>
    </row>
    <row r="16" spans="1:5" x14ac:dyDescent="0.25">
      <c r="A16" s="60"/>
      <c r="B16" s="6"/>
      <c r="C16" s="6"/>
      <c r="D16" s="6"/>
      <c r="E16" s="36"/>
    </row>
    <row r="17" spans="1:8" x14ac:dyDescent="0.25">
      <c r="A17" s="60"/>
      <c r="B17" s="6"/>
      <c r="C17" s="6"/>
      <c r="D17" s="6"/>
      <c r="E17" s="36"/>
    </row>
    <row r="18" spans="1:8" x14ac:dyDescent="0.25">
      <c r="A18" s="68"/>
      <c r="B18" s="69"/>
      <c r="C18" s="69"/>
      <c r="D18" s="69"/>
      <c r="E18" s="72"/>
    </row>
    <row r="19" spans="1:8" ht="15.75" thickBot="1" x14ac:dyDescent="0.3"/>
    <row r="20" spans="1:8" x14ac:dyDescent="0.25">
      <c r="A20" s="50" t="s">
        <v>456</v>
      </c>
      <c r="B20" s="51"/>
      <c r="C20" s="51"/>
      <c r="D20" s="51"/>
      <c r="E20" s="51"/>
      <c r="F20" s="51"/>
      <c r="G20" s="51"/>
      <c r="H20" s="30"/>
    </row>
    <row r="21" spans="1:8" ht="15.75" thickBot="1" x14ac:dyDescent="0.3">
      <c r="A21" s="81" t="s">
        <v>18</v>
      </c>
      <c r="B21" s="82" t="s">
        <v>19</v>
      </c>
      <c r="C21" s="64" t="s">
        <v>20</v>
      </c>
      <c r="D21" s="83" t="s">
        <v>23</v>
      </c>
      <c r="E21" s="64" t="s">
        <v>22</v>
      </c>
      <c r="F21" s="64" t="s">
        <v>21</v>
      </c>
      <c r="G21" s="67" t="s">
        <v>509</v>
      </c>
      <c r="H21" s="79"/>
    </row>
    <row r="22" spans="1:8" ht="15.75" thickTop="1" x14ac:dyDescent="0.25">
      <c r="A22" s="39" t="s">
        <v>489</v>
      </c>
      <c r="B22" s="3" t="s">
        <v>490</v>
      </c>
      <c r="C22" s="3" t="s">
        <v>491</v>
      </c>
      <c r="D22" s="3"/>
      <c r="E22" s="3" t="s">
        <v>488</v>
      </c>
      <c r="F22" s="21" t="s">
        <v>492</v>
      </c>
      <c r="G22" s="28" t="s">
        <v>510</v>
      </c>
      <c r="H22" s="80"/>
    </row>
    <row r="23" spans="1:8" x14ac:dyDescent="0.25">
      <c r="A23" s="60" t="s">
        <v>493</v>
      </c>
      <c r="B23" s="6"/>
      <c r="C23" s="6" t="s">
        <v>494</v>
      </c>
      <c r="D23" s="6"/>
      <c r="E23" s="6" t="s">
        <v>488</v>
      </c>
      <c r="F23" s="22" t="s">
        <v>495</v>
      </c>
      <c r="G23" s="28" t="s">
        <v>510</v>
      </c>
      <c r="H23" s="80"/>
    </row>
    <row r="24" spans="1:8" x14ac:dyDescent="0.25">
      <c r="A24" s="60"/>
      <c r="B24" s="6"/>
      <c r="C24" s="6"/>
      <c r="D24" s="6"/>
      <c r="E24" s="6"/>
      <c r="F24" s="6"/>
      <c r="G24" s="29"/>
      <c r="H24" s="80"/>
    </row>
    <row r="25" spans="1:8" x14ac:dyDescent="0.25">
      <c r="A25" s="60"/>
      <c r="B25" s="6"/>
      <c r="C25" s="6"/>
      <c r="D25" s="6"/>
      <c r="E25" s="6"/>
      <c r="F25" s="6"/>
      <c r="G25" s="29"/>
      <c r="H25" s="80"/>
    </row>
    <row r="26" spans="1:8" x14ac:dyDescent="0.25">
      <c r="A26" s="60"/>
      <c r="B26" s="6"/>
      <c r="C26" s="6"/>
      <c r="D26" s="6"/>
      <c r="E26" s="6"/>
      <c r="F26" s="6"/>
      <c r="G26" s="29"/>
      <c r="H26" s="80"/>
    </row>
    <row r="27" spans="1:8" x14ac:dyDescent="0.25">
      <c r="A27" s="60"/>
      <c r="B27" s="6"/>
      <c r="C27" s="6"/>
      <c r="D27" s="6"/>
      <c r="E27" s="6"/>
      <c r="F27" s="6"/>
      <c r="G27" s="29"/>
      <c r="H27" s="80"/>
    </row>
    <row r="28" spans="1:8" x14ac:dyDescent="0.25">
      <c r="A28" s="60"/>
      <c r="B28" s="6"/>
      <c r="C28" s="6"/>
      <c r="D28" s="6"/>
      <c r="E28" s="6"/>
      <c r="F28" s="6"/>
      <c r="G28" s="29"/>
      <c r="H28" s="80"/>
    </row>
    <row r="29" spans="1:8" x14ac:dyDescent="0.25">
      <c r="A29" s="60"/>
      <c r="B29" s="6"/>
      <c r="C29" s="6"/>
      <c r="D29" s="6"/>
      <c r="E29" s="6"/>
      <c r="F29" s="6"/>
      <c r="G29" s="29"/>
      <c r="H29" s="80"/>
    </row>
    <row r="30" spans="1:8" x14ac:dyDescent="0.25">
      <c r="A30" s="60"/>
      <c r="B30" s="6"/>
      <c r="C30" s="6"/>
      <c r="D30" s="6"/>
      <c r="E30" s="6"/>
      <c r="F30" s="6"/>
      <c r="G30" s="29"/>
      <c r="H30" s="80"/>
    </row>
    <row r="31" spans="1:8" x14ac:dyDescent="0.25">
      <c r="A31" s="68"/>
      <c r="B31" s="69"/>
      <c r="C31" s="69"/>
      <c r="D31" s="69"/>
      <c r="E31" s="69"/>
      <c r="F31" s="69"/>
      <c r="G31" s="84"/>
      <c r="H31" s="80"/>
    </row>
  </sheetData>
  <dataConsolidate/>
  <mergeCells count="2">
    <mergeCell ref="A7:E7"/>
    <mergeCell ref="A20:G20"/>
  </mergeCells>
  <dataValidations count="3">
    <dataValidation type="textLength" allowBlank="1" showInputMessage="1" showErrorMessage="1" sqref="B9:B18">
      <formula1>1</formula1>
      <formula2>50</formula2>
    </dataValidation>
    <dataValidation type="list" allowBlank="1" showInputMessage="1" showErrorMessage="1" sqref="E22:E31">
      <formula1>OFFSET($C$9,0,0,COUNTA($C$9:$C$18),1)</formula1>
    </dataValidation>
    <dataValidation type="list" allowBlank="1" showInputMessage="1" showErrorMessage="1" sqref="A9:A18">
      <formula1>OrganizationTypeCV</formula1>
    </dataValidation>
  </dataValidations>
  <hyperlinks>
    <hyperlink ref="F22" r:id="rId1"/>
    <hyperlink ref="F23" r:id="rId2"/>
  </hyperlinks>
  <pageMargins left="0.7" right="0.7" top="0.75" bottom="0.75" header="0.3" footer="0.3"/>
  <pageSetup orientation="portrait" verticalDpi="0" r:id="rId3"/>
  <legacyDrawing r:id="rId4"/>
  <tableParts count="2"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384"/>
  <sheetViews>
    <sheetView workbookViewId="0">
      <selection activeCell="A43" sqref="A43"/>
    </sheetView>
  </sheetViews>
  <sheetFormatPr defaultRowHeight="15" x14ac:dyDescent="0.25"/>
  <cols>
    <col min="1" max="1" width="18.28515625" customWidth="1"/>
  </cols>
  <sheetData>
    <row r="1" spans="1:1" x14ac:dyDescent="0.25">
      <c r="A1" t="str">
        <f>'YODA Blocks'!B2</f>
        <v>---</v>
      </c>
    </row>
    <row r="2" spans="1:1" x14ac:dyDescent="0.25">
      <c r="A2" t="str">
        <f>'YODA Blocks'!B3</f>
        <v>YODA: {Version: 1.0.0, Profile: TimeSeries}</v>
      </c>
    </row>
    <row r="3" spans="1:1" x14ac:dyDescent="0.25">
      <c r="A3" t="str">
        <f>'YODA Blocks'!C2</f>
        <v>Dataset: &amp;DataSetID001</v>
      </c>
    </row>
    <row r="4" spans="1:1" x14ac:dyDescent="0.25">
      <c r="A4" t="str">
        <f>'YODA Blocks'!C3</f>
        <v xml:space="preserve">  DataSetUUID:  ""</v>
      </c>
    </row>
    <row r="5" spans="1:1" x14ac:dyDescent="0.25">
      <c r="A5" t="str">
        <f>'YODA Blocks'!C4</f>
        <v xml:space="preserve">  DataSetTypeCV:  "Climate"</v>
      </c>
    </row>
    <row r="6" spans="1:1" x14ac:dyDescent="0.25">
      <c r="A6" t="str">
        <f>'YODA Blocks'!C5</f>
        <v xml:space="preserve">  DataSetCode:  "TWDEF_AirTemp"</v>
      </c>
    </row>
    <row r="7" spans="1:1" x14ac:dyDescent="0.25">
      <c r="A7" t="str">
        <f>'YODA Blocks'!C6</f>
        <v xml:space="preserve">  DataSetTitle:  "Air temperature at the TW Daniels Experimental Forest Climate Station"</v>
      </c>
    </row>
    <row r="8" spans="1:1" x14ac:dyDescent="0.25">
      <c r="A8" t="str">
        <f>'YODA Blocks'!C7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9" spans="1:1" x14ac:dyDescent="0.25">
      <c r="A9" t="str">
        <f>'YODA Blocks'!D2</f>
        <v>People:</v>
      </c>
    </row>
    <row r="10" spans="1:1" x14ac:dyDescent="0.25">
      <c r="A10" t="str">
        <f>'YODA Blocks'!D3</f>
        <v xml:space="preserve">  - &amp;PersonID001 {PersonFirstName:  "Jeffrey", PersonMiddleName:  "S.", PersonLastName:  "Horsburgh"}</v>
      </c>
    </row>
    <row r="11" spans="1:1" x14ac:dyDescent="0.25">
      <c r="A11" t="str">
        <f>'YODA Blocks'!D4</f>
        <v xml:space="preserve">  - &amp;PersonID002 {PersonFirstName:  "Amber", PersonMiddleName:  "", PersonLastName:  "Spackman Jones"}</v>
      </c>
    </row>
    <row r="12" spans="1:1" hidden="1" x14ac:dyDescent="0.25">
      <c r="A12" t="str">
        <f>'YODA Blocks'!D5</f>
        <v/>
      </c>
    </row>
    <row r="13" spans="1:1" hidden="1" x14ac:dyDescent="0.25">
      <c r="A13" t="str">
        <f>'YODA Blocks'!D6</f>
        <v/>
      </c>
    </row>
    <row r="14" spans="1:1" hidden="1" x14ac:dyDescent="0.25">
      <c r="A14" t="str">
        <f>'YODA Blocks'!D7</f>
        <v/>
      </c>
    </row>
    <row r="15" spans="1:1" hidden="1" x14ac:dyDescent="0.25">
      <c r="A15" t="str">
        <f>'YODA Blocks'!D8</f>
        <v/>
      </c>
    </row>
    <row r="16" spans="1:1" hidden="1" x14ac:dyDescent="0.25">
      <c r="A16" t="str">
        <f>'YODA Blocks'!D9</f>
        <v/>
      </c>
    </row>
    <row r="17" spans="1:1" hidden="1" x14ac:dyDescent="0.25">
      <c r="A17" t="str">
        <f>'YODA Blocks'!D10</f>
        <v/>
      </c>
    </row>
    <row r="18" spans="1:1" hidden="1" x14ac:dyDescent="0.25">
      <c r="A18" t="str">
        <f>'YODA Blocks'!D11</f>
        <v/>
      </c>
    </row>
    <row r="19" spans="1:1" hidden="1" x14ac:dyDescent="0.25">
      <c r="A19" t="str">
        <f>'YODA Blocks'!D12</f>
        <v/>
      </c>
    </row>
    <row r="20" spans="1:1" x14ac:dyDescent="0.25">
      <c r="A20" t="str">
        <f>'YODA Blocks'!E2</f>
        <v>Organizations:</v>
      </c>
    </row>
    <row r="21" spans="1:1" x14ac:dyDescent="0.25">
      <c r="A21" t="str">
        <f>'YODA Blocks'!E3</f>
        <v xml:space="preserve">  - &amp;OrganizationID001 {OrganizationTypeCV:  "University", OrganizationCode:  "USU", OrganizationName:  "Utah State University", OrganizationDescription:  "", OrganizationLink:  ""}</v>
      </c>
    </row>
    <row r="22" spans="1:1" hidden="1" x14ac:dyDescent="0.25">
      <c r="A22" t="str">
        <f>'YODA Blocks'!E4</f>
        <v/>
      </c>
    </row>
    <row r="23" spans="1:1" hidden="1" x14ac:dyDescent="0.25">
      <c r="A23" t="str">
        <f>'YODA Blocks'!E5</f>
        <v/>
      </c>
    </row>
    <row r="24" spans="1:1" hidden="1" x14ac:dyDescent="0.25">
      <c r="A24" t="str">
        <f>'YODA Blocks'!E6</f>
        <v/>
      </c>
    </row>
    <row r="25" spans="1:1" hidden="1" x14ac:dyDescent="0.25">
      <c r="A25" t="str">
        <f>'YODA Blocks'!E7</f>
        <v/>
      </c>
    </row>
    <row r="26" spans="1:1" hidden="1" x14ac:dyDescent="0.25">
      <c r="A26" t="str">
        <f>'YODA Blocks'!E8</f>
        <v/>
      </c>
    </row>
    <row r="27" spans="1:1" hidden="1" x14ac:dyDescent="0.25">
      <c r="A27" t="str">
        <f>'YODA Blocks'!E9</f>
        <v/>
      </c>
    </row>
    <row r="28" spans="1:1" hidden="1" x14ac:dyDescent="0.25">
      <c r="A28" t="str">
        <f>'YODA Blocks'!E10</f>
        <v/>
      </c>
    </row>
    <row r="29" spans="1:1" hidden="1" x14ac:dyDescent="0.25">
      <c r="A29" t="str">
        <f>'YODA Blocks'!E11</f>
        <v/>
      </c>
    </row>
    <row r="30" spans="1:1" hidden="1" x14ac:dyDescent="0.25">
      <c r="A30" t="str">
        <f>'YODA Blocks'!E12</f>
        <v/>
      </c>
    </row>
    <row r="31" spans="1:1" x14ac:dyDescent="0.25">
      <c r="A31" t="str">
        <f>'YODA Blocks'!F2</f>
        <v>Affiliations:</v>
      </c>
    </row>
    <row r="32" spans="1:1" x14ac:dyDescent="0.25">
      <c r="A32" t="str">
        <f>'YODA Blocks'!F3</f>
        <v xml:space="preserve">  - &amp;AffiliationID001 {PersonID: *PersonID001, OrganizationID: *OrganizationID001,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</row>
    <row r="33" spans="1:1" x14ac:dyDescent="0.25">
      <c r="A33" t="str">
        <f>'YODA Blocks'!F4</f>
        <v xml:space="preserve">  - &amp;AffiliationID002 {PersonID: *PersonID002, OrganizationID: *OrganizationID001,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</row>
    <row r="34" spans="1:1" hidden="1" x14ac:dyDescent="0.25">
      <c r="A34" t="str">
        <f>'YODA Blocks'!F5</f>
        <v/>
      </c>
    </row>
    <row r="35" spans="1:1" hidden="1" x14ac:dyDescent="0.25">
      <c r="A35" t="str">
        <f>'YODA Blocks'!F6</f>
        <v/>
      </c>
    </row>
    <row r="36" spans="1:1" hidden="1" x14ac:dyDescent="0.25">
      <c r="A36" t="str">
        <f>'YODA Blocks'!F7</f>
        <v/>
      </c>
    </row>
    <row r="37" spans="1:1" hidden="1" x14ac:dyDescent="0.25">
      <c r="A37" t="str">
        <f>'YODA Blocks'!F8</f>
        <v/>
      </c>
    </row>
    <row r="38" spans="1:1" hidden="1" x14ac:dyDescent="0.25">
      <c r="A38" t="str">
        <f>'YODA Blocks'!F9</f>
        <v/>
      </c>
    </row>
    <row r="39" spans="1:1" hidden="1" x14ac:dyDescent="0.25">
      <c r="A39" t="str">
        <f>'YODA Blocks'!F10</f>
        <v/>
      </c>
    </row>
    <row r="40" spans="1:1" hidden="1" x14ac:dyDescent="0.25">
      <c r="A40" t="str">
        <f>'YODA Blocks'!F11</f>
        <v/>
      </c>
    </row>
    <row r="41" spans="1:1" hidden="1" x14ac:dyDescent="0.25">
      <c r="A41" t="str">
        <f>'YODA Blocks'!F12</f>
        <v/>
      </c>
    </row>
    <row r="42" spans="1:1" x14ac:dyDescent="0.25">
      <c r="A42" t="str">
        <f>'YODA Blocks'!G2</f>
        <v>Citation: &amp;CitationID001</v>
      </c>
    </row>
    <row r="43" spans="1:1" x14ac:dyDescent="0.25">
      <c r="A43" t="str">
        <f>'YODA Blocks'!G3</f>
        <v xml:space="preserve">    Title: "Air temperature at the TW Daniels Experimental Forest Climate Station"</v>
      </c>
    </row>
    <row r="44" spans="1:1" x14ac:dyDescent="0.25">
      <c r="A44" t="str">
        <f>'YODA Blocks'!G4</f>
        <v xml:space="preserve">    Publisher: "iUTAH Modeling and Data Federation"</v>
      </c>
    </row>
    <row r="45" spans="1:1" x14ac:dyDescent="0.25">
      <c r="A45" t="str">
        <f>'YODA Blocks'!G5</f>
        <v xml:space="preserve">    PublicationYear: "2015"</v>
      </c>
    </row>
    <row r="46" spans="1:1" x14ac:dyDescent="0.25">
      <c r="A46" t="str">
        <f>'YODA Blocks'!G6</f>
        <v xml:space="preserve">    CitationLink: "http://repository.iutahepscor.org/dataset/iutah-gamut-network-raw-data-at-tw-daniels-forest-climate-site-lr-twdef-c"</v>
      </c>
    </row>
    <row r="47" spans="1:1" x14ac:dyDescent="0.25">
      <c r="A47" t="str">
        <f>'YODA Blocks'!H2</f>
        <v>AuthorList:</v>
      </c>
    </row>
    <row r="48" spans="1:1" x14ac:dyDescent="0.25">
      <c r="A48" t="str">
        <f>'YODA Blocks'!H3</f>
        <v xml:space="preserve">  - &amp;AuthorListID001  {CitationID: *CitationID001, PersonID: *PersonID001, AuthorOrder: 1}</v>
      </c>
    </row>
    <row r="49" spans="1:1" x14ac:dyDescent="0.25">
      <c r="A49" t="str">
        <f>'YODA Blocks'!H4</f>
        <v xml:space="preserve">  - &amp;AuthorListID002  {CitationID: *CitationID001, PersonID: *PersonID002, AuthorOrder: 2}</v>
      </c>
    </row>
    <row r="50" spans="1:1" hidden="1" x14ac:dyDescent="0.25">
      <c r="A50" t="str">
        <f>'YODA Blocks'!H5</f>
        <v/>
      </c>
    </row>
    <row r="51" spans="1:1" hidden="1" x14ac:dyDescent="0.25">
      <c r="A51" t="str">
        <f>'YODA Blocks'!H6</f>
        <v/>
      </c>
    </row>
    <row r="52" spans="1:1" hidden="1" x14ac:dyDescent="0.25">
      <c r="A52" t="str">
        <f>'YODA Blocks'!H7</f>
        <v/>
      </c>
    </row>
    <row r="53" spans="1:1" hidden="1" x14ac:dyDescent="0.25">
      <c r="A53" t="str">
        <f>'YODA Blocks'!H8</f>
        <v/>
      </c>
    </row>
    <row r="54" spans="1:1" hidden="1" x14ac:dyDescent="0.25">
      <c r="A54" t="str">
        <f>'YODA Blocks'!H9</f>
        <v/>
      </c>
    </row>
    <row r="55" spans="1:1" hidden="1" x14ac:dyDescent="0.25">
      <c r="A55" t="str">
        <f>'YODA Blocks'!H10</f>
        <v/>
      </c>
    </row>
    <row r="56" spans="1:1" hidden="1" x14ac:dyDescent="0.25">
      <c r="A56" t="str">
        <f>'YODA Blocks'!H11</f>
        <v/>
      </c>
    </row>
    <row r="57" spans="1:1" hidden="1" x14ac:dyDescent="0.25">
      <c r="A57" t="str">
        <f>'YODA Blocks'!H12</f>
        <v/>
      </c>
    </row>
    <row r="58" spans="1:1" x14ac:dyDescent="0.25">
      <c r="A58" t="str">
        <f>'YODA Blocks'!I2</f>
        <v>DataSetCitations:</v>
      </c>
    </row>
    <row r="59" spans="1:1" x14ac:dyDescent="0.25">
      <c r="A59" t="str">
        <f>'YODA Blocks'!I3</f>
        <v xml:space="preserve">  DataSetID: *DataSetID001</v>
      </c>
    </row>
    <row r="60" spans="1:1" x14ac:dyDescent="0.25">
      <c r="A60" t="str">
        <f>'YODA Blocks'!I4</f>
        <v xml:space="preserve">  CitationID: *CitationID001</v>
      </c>
    </row>
    <row r="61" spans="1:1" x14ac:dyDescent="0.25">
      <c r="A61" t="str">
        <f>'YODA Blocks'!I5</f>
        <v xml:space="preserve">  RelationshipTypeCV: IsAllOf</v>
      </c>
    </row>
    <row r="62" spans="1:1" x14ac:dyDescent="0.25">
      <c r="A62" t="str">
        <f>'YODA Blocks'!J2</f>
        <v>SpatialReferences:</v>
      </c>
    </row>
    <row r="63" spans="1:1" x14ac:dyDescent="0.25">
      <c r="A63" t="str">
        <f>'YODA Blocks'!J3</f>
        <v xml:space="preserve">  - &amp;SRSID001 {SRSName: WGS84}</v>
      </c>
    </row>
    <row r="64" spans="1:1" x14ac:dyDescent="0.25">
      <c r="A64" t="str">
        <f>'YODA Blocks'!K2</f>
        <v>SamplingFeatures:</v>
      </c>
    </row>
    <row r="65" spans="1:1" x14ac:dyDescent="0.25">
      <c r="A65" t="str">
        <f>'YODA Blocks'!K3</f>
        <v xml:space="preserve">  - &amp;SamplingFeatureID001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</row>
    <row r="66" spans="1:1" x14ac:dyDescent="0.25">
      <c r="A66" t="str">
        <f>'YODA Blocks'!K4</f>
        <v xml:space="preserve">  - &amp;SamplingFeatureID002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</row>
    <row r="67" spans="1:1" x14ac:dyDescent="0.25">
      <c r="A67" t="str">
        <f>'YODA Blocks'!K5</f>
        <v xml:space="preserve">  - &amp;SamplingFeatureID003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</row>
    <row r="68" spans="1:1" x14ac:dyDescent="0.25">
      <c r="A68" t="str">
        <f>'YODA Blocks'!K6</f>
        <v xml:space="preserve">  - &amp;SamplingFeatureID004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</row>
    <row r="69" spans="1:1" x14ac:dyDescent="0.25">
      <c r="A69" t="str">
        <f>'YODA Blocks'!K7</f>
        <v xml:space="preserve">  - &amp;SamplingFeatureID005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</row>
    <row r="70" spans="1:1" x14ac:dyDescent="0.25">
      <c r="A70" t="str">
        <f>'YODA Blocks'!K8</f>
        <v xml:space="preserve">  - &amp;SamplingFeatureID006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</row>
    <row r="71" spans="1:1" x14ac:dyDescent="0.25">
      <c r="A71" t="str">
        <f>'YODA Blocks'!K9</f>
        <v xml:space="preserve">  - &amp;SamplingFeatureID007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</row>
    <row r="72" spans="1:1" hidden="1" x14ac:dyDescent="0.25">
      <c r="A72" t="str">
        <f>'YODA Blocks'!K10</f>
        <v/>
      </c>
    </row>
    <row r="73" spans="1:1" hidden="1" x14ac:dyDescent="0.25">
      <c r="A73" t="str">
        <f>'YODA Blocks'!K11</f>
        <v/>
      </c>
    </row>
    <row r="74" spans="1:1" hidden="1" x14ac:dyDescent="0.25">
      <c r="A74" t="str">
        <f>'YODA Blocks'!K12</f>
        <v/>
      </c>
    </row>
    <row r="75" spans="1:1" hidden="1" x14ac:dyDescent="0.25">
      <c r="A75" t="str">
        <f>'YODA Blocks'!K13</f>
        <v/>
      </c>
    </row>
    <row r="76" spans="1:1" hidden="1" x14ac:dyDescent="0.25">
      <c r="A76" t="str">
        <f>'YODA Blocks'!K14</f>
        <v/>
      </c>
    </row>
    <row r="77" spans="1:1" hidden="1" x14ac:dyDescent="0.25">
      <c r="A77" t="str">
        <f>'YODA Blocks'!K15</f>
        <v/>
      </c>
    </row>
    <row r="78" spans="1:1" hidden="1" x14ac:dyDescent="0.25">
      <c r="A78" t="str">
        <f>'YODA Blocks'!K16</f>
        <v/>
      </c>
    </row>
    <row r="79" spans="1:1" hidden="1" x14ac:dyDescent="0.25">
      <c r="A79" t="str">
        <f>'YODA Blocks'!K17</f>
        <v/>
      </c>
    </row>
    <row r="80" spans="1:1" hidden="1" x14ac:dyDescent="0.25">
      <c r="A80" t="str">
        <f>'YODA Blocks'!K18</f>
        <v/>
      </c>
    </row>
    <row r="81" spans="1:1" hidden="1" x14ac:dyDescent="0.25">
      <c r="A81" t="str">
        <f>'YODA Blocks'!K19</f>
        <v/>
      </c>
    </row>
    <row r="82" spans="1:1" hidden="1" x14ac:dyDescent="0.25">
      <c r="A82" t="str">
        <f>'YODA Blocks'!K20</f>
        <v/>
      </c>
    </row>
    <row r="83" spans="1:1" hidden="1" x14ac:dyDescent="0.25">
      <c r="A83" t="str">
        <f>'YODA Blocks'!K21</f>
        <v/>
      </c>
    </row>
    <row r="84" spans="1:1" hidden="1" x14ac:dyDescent="0.25">
      <c r="A84" t="str">
        <f>'YODA Blocks'!K22</f>
        <v/>
      </c>
    </row>
    <row r="85" spans="1:1" hidden="1" x14ac:dyDescent="0.25">
      <c r="A85" t="str">
        <f>'YODA Blocks'!K23</f>
        <v/>
      </c>
    </row>
    <row r="86" spans="1:1" hidden="1" x14ac:dyDescent="0.25">
      <c r="A86" t="str">
        <f>'YODA Blocks'!K24</f>
        <v/>
      </c>
    </row>
    <row r="87" spans="1:1" hidden="1" x14ac:dyDescent="0.25">
      <c r="A87" t="str">
        <f>'YODA Blocks'!K25</f>
        <v/>
      </c>
    </row>
    <row r="88" spans="1:1" hidden="1" x14ac:dyDescent="0.25">
      <c r="A88" t="str">
        <f>'YODA Blocks'!K26</f>
        <v/>
      </c>
    </row>
    <row r="89" spans="1:1" hidden="1" x14ac:dyDescent="0.25">
      <c r="A89" t="str">
        <f>'YODA Blocks'!K27</f>
        <v/>
      </c>
    </row>
    <row r="90" spans="1:1" hidden="1" x14ac:dyDescent="0.25">
      <c r="A90" t="str">
        <f>'YODA Blocks'!K28</f>
        <v/>
      </c>
    </row>
    <row r="91" spans="1:1" hidden="1" x14ac:dyDescent="0.25">
      <c r="A91" t="str">
        <f>'YODA Blocks'!K29</f>
        <v/>
      </c>
    </row>
    <row r="92" spans="1:1" hidden="1" x14ac:dyDescent="0.25">
      <c r="A92" t="str">
        <f>'YODA Blocks'!K30</f>
        <v/>
      </c>
    </row>
    <row r="93" spans="1:1" hidden="1" x14ac:dyDescent="0.25">
      <c r="A93" t="str">
        <f>'YODA Blocks'!K31</f>
        <v/>
      </c>
    </row>
    <row r="94" spans="1:1" hidden="1" x14ac:dyDescent="0.25">
      <c r="A94" t="str">
        <f>'YODA Blocks'!K32</f>
        <v/>
      </c>
    </row>
    <row r="95" spans="1:1" hidden="1" x14ac:dyDescent="0.25">
      <c r="A95" t="str">
        <f>'YODA Blocks'!K33</f>
        <v/>
      </c>
    </row>
    <row r="96" spans="1:1" hidden="1" x14ac:dyDescent="0.25">
      <c r="A96" t="str">
        <f>'YODA Blocks'!K34</f>
        <v/>
      </c>
    </row>
    <row r="97" spans="1:1" hidden="1" x14ac:dyDescent="0.25">
      <c r="A97" t="str">
        <f>'YODA Blocks'!K35</f>
        <v/>
      </c>
    </row>
    <row r="98" spans="1:1" hidden="1" x14ac:dyDescent="0.25">
      <c r="A98" t="str">
        <f>'YODA Blocks'!K36</f>
        <v/>
      </c>
    </row>
    <row r="99" spans="1:1" hidden="1" x14ac:dyDescent="0.25">
      <c r="A99" t="str">
        <f>'YODA Blocks'!K37</f>
        <v/>
      </c>
    </row>
    <row r="100" spans="1:1" hidden="1" x14ac:dyDescent="0.25">
      <c r="A100" t="str">
        <f>'YODA Blocks'!K38</f>
        <v/>
      </c>
    </row>
    <row r="101" spans="1:1" hidden="1" x14ac:dyDescent="0.25">
      <c r="A101" t="str">
        <f>'YODA Blocks'!K39</f>
        <v/>
      </c>
    </row>
    <row r="102" spans="1:1" hidden="1" x14ac:dyDescent="0.25">
      <c r="A102" t="str">
        <f>'YODA Blocks'!K40</f>
        <v/>
      </c>
    </row>
    <row r="103" spans="1:1" hidden="1" x14ac:dyDescent="0.25">
      <c r="A103" t="str">
        <f>'YODA Blocks'!K41</f>
        <v/>
      </c>
    </row>
    <row r="104" spans="1:1" hidden="1" x14ac:dyDescent="0.25">
      <c r="A104" t="str">
        <f>'YODA Blocks'!K42</f>
        <v/>
      </c>
    </row>
    <row r="105" spans="1:1" hidden="1" x14ac:dyDescent="0.25">
      <c r="A105" t="str">
        <f>'YODA Blocks'!K43</f>
        <v/>
      </c>
    </row>
    <row r="106" spans="1:1" hidden="1" x14ac:dyDescent="0.25">
      <c r="A106" t="str">
        <f>'YODA Blocks'!K44</f>
        <v/>
      </c>
    </row>
    <row r="107" spans="1:1" hidden="1" x14ac:dyDescent="0.25">
      <c r="A107" t="str">
        <f>'YODA Blocks'!K45</f>
        <v/>
      </c>
    </row>
    <row r="108" spans="1:1" hidden="1" x14ac:dyDescent="0.25">
      <c r="A108" t="str">
        <f>'YODA Blocks'!K46</f>
        <v/>
      </c>
    </row>
    <row r="109" spans="1:1" hidden="1" x14ac:dyDescent="0.25">
      <c r="A109" t="str">
        <f>'YODA Blocks'!K47</f>
        <v/>
      </c>
    </row>
    <row r="110" spans="1:1" hidden="1" x14ac:dyDescent="0.25">
      <c r="A110" t="str">
        <f>'YODA Blocks'!K48</f>
        <v/>
      </c>
    </row>
    <row r="111" spans="1:1" hidden="1" x14ac:dyDescent="0.25">
      <c r="A111" t="str">
        <f>'YODA Blocks'!K49</f>
        <v/>
      </c>
    </row>
    <row r="112" spans="1:1" hidden="1" x14ac:dyDescent="0.25">
      <c r="A112" t="str">
        <f>'YODA Blocks'!K50</f>
        <v/>
      </c>
    </row>
    <row r="113" spans="1:1" hidden="1" x14ac:dyDescent="0.25">
      <c r="A113" t="str">
        <f>'YODA Blocks'!K51</f>
        <v/>
      </c>
    </row>
    <row r="114" spans="1:1" hidden="1" x14ac:dyDescent="0.25">
      <c r="A114" t="str">
        <f>'YODA Blocks'!K52</f>
        <v/>
      </c>
    </row>
    <row r="115" spans="1:1" hidden="1" x14ac:dyDescent="0.25">
      <c r="A115" t="str">
        <f>'YODA Blocks'!L2</f>
        <v>Sites:</v>
      </c>
    </row>
    <row r="116" spans="1:1" hidden="1" x14ac:dyDescent="0.25">
      <c r="A116" t="e">
        <f>'YODA Blocks'!#REF!</f>
        <v>#REF!</v>
      </c>
    </row>
    <row r="117" spans="1:1" hidden="1" x14ac:dyDescent="0.25">
      <c r="A117" t="e">
        <f>'YODA Blocks'!#REF!</f>
        <v>#REF!</v>
      </c>
    </row>
    <row r="118" spans="1:1" hidden="1" x14ac:dyDescent="0.25">
      <c r="A118" t="e">
        <f>'YODA Blocks'!#REF!</f>
        <v>#REF!</v>
      </c>
    </row>
    <row r="119" spans="1:1" hidden="1" x14ac:dyDescent="0.25">
      <c r="A119" t="e">
        <f>'YODA Blocks'!#REF!</f>
        <v>#REF!</v>
      </c>
    </row>
    <row r="120" spans="1:1" hidden="1" x14ac:dyDescent="0.25">
      <c r="A120" t="e">
        <f>'YODA Blocks'!#REF!</f>
        <v>#REF!</v>
      </c>
    </row>
    <row r="121" spans="1:1" hidden="1" x14ac:dyDescent="0.25">
      <c r="A121" t="e">
        <f>'YODA Blocks'!#REF!</f>
        <v>#REF!</v>
      </c>
    </row>
    <row r="122" spans="1:1" hidden="1" x14ac:dyDescent="0.25">
      <c r="A122" t="e">
        <f>'YODA Blocks'!#REF!</f>
        <v>#REF!</v>
      </c>
    </row>
    <row r="123" spans="1:1" hidden="1" x14ac:dyDescent="0.25">
      <c r="A123" t="e">
        <f>'YODA Blocks'!#REF!</f>
        <v>#REF!</v>
      </c>
    </row>
    <row r="124" spans="1:1" hidden="1" x14ac:dyDescent="0.25">
      <c r="A124" t="e">
        <f>'YODA Blocks'!#REF!</f>
        <v>#REF!</v>
      </c>
    </row>
    <row r="125" spans="1:1" hidden="1" x14ac:dyDescent="0.25">
      <c r="A125" t="e">
        <f>'YODA Blocks'!#REF!</f>
        <v>#REF!</v>
      </c>
    </row>
    <row r="126" spans="1:1" hidden="1" x14ac:dyDescent="0.25">
      <c r="A126" t="e">
        <f>'YODA Blocks'!#REF!</f>
        <v>#REF!</v>
      </c>
    </row>
    <row r="127" spans="1:1" hidden="1" x14ac:dyDescent="0.25">
      <c r="A127" t="e">
        <f>'YODA Blocks'!#REF!</f>
        <v>#REF!</v>
      </c>
    </row>
    <row r="128" spans="1:1" hidden="1" x14ac:dyDescent="0.25">
      <c r="A128" t="e">
        <f>'YODA Blocks'!#REF!</f>
        <v>#REF!</v>
      </c>
    </row>
    <row r="129" spans="1:1" hidden="1" x14ac:dyDescent="0.25">
      <c r="A129" t="e">
        <f>'YODA Blocks'!#REF!</f>
        <v>#REF!</v>
      </c>
    </row>
    <row r="130" spans="1:1" hidden="1" x14ac:dyDescent="0.25">
      <c r="A130" t="e">
        <f>'YODA Blocks'!#REF!</f>
        <v>#REF!</v>
      </c>
    </row>
    <row r="131" spans="1:1" hidden="1" x14ac:dyDescent="0.25">
      <c r="A131" t="e">
        <f>'YODA Blocks'!#REF!</f>
        <v>#REF!</v>
      </c>
    </row>
    <row r="132" spans="1:1" hidden="1" x14ac:dyDescent="0.25">
      <c r="A132" t="e">
        <f>'YODA Blocks'!#REF!</f>
        <v>#REF!</v>
      </c>
    </row>
    <row r="133" spans="1:1" hidden="1" x14ac:dyDescent="0.25">
      <c r="A133" t="e">
        <f>'YODA Blocks'!#REF!</f>
        <v>#REF!</v>
      </c>
    </row>
    <row r="134" spans="1:1" hidden="1" x14ac:dyDescent="0.25">
      <c r="A134" t="e">
        <f>'YODA Blocks'!#REF!</f>
        <v>#REF!</v>
      </c>
    </row>
    <row r="135" spans="1:1" hidden="1" x14ac:dyDescent="0.25">
      <c r="A135" t="e">
        <f>'YODA Blocks'!#REF!</f>
        <v>#REF!</v>
      </c>
    </row>
    <row r="136" spans="1:1" hidden="1" x14ac:dyDescent="0.25">
      <c r="A136" t="e">
        <f>'YODA Blocks'!#REF!</f>
        <v>#REF!</v>
      </c>
    </row>
    <row r="137" spans="1:1" hidden="1" x14ac:dyDescent="0.25">
      <c r="A137" t="e">
        <f>'YODA Blocks'!#REF!</f>
        <v>#REF!</v>
      </c>
    </row>
    <row r="138" spans="1:1" hidden="1" x14ac:dyDescent="0.25">
      <c r="A138" t="e">
        <f>'YODA Blocks'!#REF!</f>
        <v>#REF!</v>
      </c>
    </row>
    <row r="139" spans="1:1" hidden="1" x14ac:dyDescent="0.25">
      <c r="A139" t="e">
        <f>'YODA Blocks'!#REF!</f>
        <v>#REF!</v>
      </c>
    </row>
    <row r="140" spans="1:1" hidden="1" x14ac:dyDescent="0.25">
      <c r="A140" t="e">
        <f>'YODA Blocks'!#REF!</f>
        <v>#REF!</v>
      </c>
    </row>
    <row r="141" spans="1:1" hidden="1" x14ac:dyDescent="0.25">
      <c r="A141" t="e">
        <f>'YODA Blocks'!#REF!</f>
        <v>#REF!</v>
      </c>
    </row>
    <row r="142" spans="1:1" hidden="1" x14ac:dyDescent="0.25">
      <c r="A142" t="e">
        <f>'YODA Blocks'!#REF!</f>
        <v>#REF!</v>
      </c>
    </row>
    <row r="143" spans="1:1" hidden="1" x14ac:dyDescent="0.25">
      <c r="A143" t="e">
        <f>'YODA Blocks'!#REF!</f>
        <v>#REF!</v>
      </c>
    </row>
    <row r="144" spans="1:1" hidden="1" x14ac:dyDescent="0.25">
      <c r="A144" t="e">
        <f>'YODA Blocks'!#REF!</f>
        <v>#REF!</v>
      </c>
    </row>
    <row r="145" spans="1:1" hidden="1" x14ac:dyDescent="0.25">
      <c r="A145" t="e">
        <f>'YODA Blocks'!#REF!</f>
        <v>#REF!</v>
      </c>
    </row>
    <row r="146" spans="1:1" hidden="1" x14ac:dyDescent="0.25">
      <c r="A146" t="e">
        <f>'YODA Blocks'!#REF!</f>
        <v>#REF!</v>
      </c>
    </row>
    <row r="147" spans="1:1" hidden="1" x14ac:dyDescent="0.25">
      <c r="A147" t="e">
        <f>'YODA Blocks'!#REF!</f>
        <v>#REF!</v>
      </c>
    </row>
    <row r="148" spans="1:1" hidden="1" x14ac:dyDescent="0.25">
      <c r="A148" t="e">
        <f>'YODA Blocks'!#REF!</f>
        <v>#REF!</v>
      </c>
    </row>
    <row r="149" spans="1:1" hidden="1" x14ac:dyDescent="0.25">
      <c r="A149" t="e">
        <f>'YODA Blocks'!#REF!</f>
        <v>#REF!</v>
      </c>
    </row>
    <row r="150" spans="1:1" hidden="1" x14ac:dyDescent="0.25">
      <c r="A150" t="e">
        <f>'YODA Blocks'!#REF!</f>
        <v>#REF!</v>
      </c>
    </row>
    <row r="151" spans="1:1" hidden="1" x14ac:dyDescent="0.25">
      <c r="A151" t="e">
        <f>'YODA Blocks'!#REF!</f>
        <v>#REF!</v>
      </c>
    </row>
    <row r="152" spans="1:1" hidden="1" x14ac:dyDescent="0.25">
      <c r="A152" t="e">
        <f>'YODA Blocks'!#REF!</f>
        <v>#REF!</v>
      </c>
    </row>
    <row r="153" spans="1:1" hidden="1" x14ac:dyDescent="0.25">
      <c r="A153" t="e">
        <f>'YODA Blocks'!#REF!</f>
        <v>#REF!</v>
      </c>
    </row>
    <row r="154" spans="1:1" hidden="1" x14ac:dyDescent="0.25">
      <c r="A154" t="e">
        <f>'YODA Blocks'!#REF!</f>
        <v>#REF!</v>
      </c>
    </row>
    <row r="155" spans="1:1" hidden="1" x14ac:dyDescent="0.25">
      <c r="A155" t="e">
        <f>'YODA Blocks'!#REF!</f>
        <v>#REF!</v>
      </c>
    </row>
    <row r="156" spans="1:1" hidden="1" x14ac:dyDescent="0.25">
      <c r="A156" t="e">
        <f>'YODA Blocks'!#REF!</f>
        <v>#REF!</v>
      </c>
    </row>
    <row r="157" spans="1:1" hidden="1" x14ac:dyDescent="0.25">
      <c r="A157" t="e">
        <f>'YODA Blocks'!#REF!</f>
        <v>#REF!</v>
      </c>
    </row>
    <row r="158" spans="1:1" hidden="1" x14ac:dyDescent="0.25">
      <c r="A158" t="e">
        <f>'YODA Blocks'!#REF!</f>
        <v>#REF!</v>
      </c>
    </row>
    <row r="159" spans="1:1" hidden="1" x14ac:dyDescent="0.25">
      <c r="A159" t="e">
        <f>'YODA Blocks'!#REF!</f>
        <v>#REF!</v>
      </c>
    </row>
    <row r="160" spans="1:1" hidden="1" x14ac:dyDescent="0.25">
      <c r="A160" t="e">
        <f>'YODA Blocks'!#REF!</f>
        <v>#REF!</v>
      </c>
    </row>
    <row r="161" spans="1:1" hidden="1" x14ac:dyDescent="0.25">
      <c r="A161" t="e">
        <f>'YODA Blocks'!#REF!</f>
        <v>#REF!</v>
      </c>
    </row>
    <row r="162" spans="1:1" hidden="1" x14ac:dyDescent="0.25">
      <c r="A162" t="e">
        <f>'YODA Blocks'!#REF!</f>
        <v>#REF!</v>
      </c>
    </row>
    <row r="163" spans="1:1" hidden="1" x14ac:dyDescent="0.25">
      <c r="A163" t="e">
        <f>'YODA Blocks'!#REF!</f>
        <v>#REF!</v>
      </c>
    </row>
    <row r="164" spans="1:1" hidden="1" x14ac:dyDescent="0.25">
      <c r="A164" t="e">
        <f>'YODA Blocks'!#REF!</f>
        <v>#REF!</v>
      </c>
    </row>
    <row r="165" spans="1:1" hidden="1" x14ac:dyDescent="0.25">
      <c r="A165" t="e">
        <f>'YODA Blocks'!#REF!</f>
        <v>#REF!</v>
      </c>
    </row>
    <row r="166" spans="1:1" hidden="1" x14ac:dyDescent="0.25">
      <c r="A166" t="e">
        <f>'YODA Blocks'!#REF!</f>
        <v>#REF!</v>
      </c>
    </row>
    <row r="167" spans="1:1" hidden="1" x14ac:dyDescent="0.25">
      <c r="A167" t="e">
        <f>'YODA Blocks'!#REF!</f>
        <v>#REF!</v>
      </c>
    </row>
    <row r="168" spans="1:1" hidden="1" x14ac:dyDescent="0.25">
      <c r="A168" t="e">
        <f>'YODA Blocks'!#REF!</f>
        <v>#REF!</v>
      </c>
    </row>
    <row r="169" spans="1:1" hidden="1" x14ac:dyDescent="0.25">
      <c r="A169" t="e">
        <f>'YODA Blocks'!#REF!</f>
        <v>#REF!</v>
      </c>
    </row>
    <row r="170" spans="1:1" hidden="1" x14ac:dyDescent="0.25">
      <c r="A170" t="e">
        <f>'YODA Blocks'!#REF!</f>
        <v>#REF!</v>
      </c>
    </row>
    <row r="171" spans="1:1" hidden="1" x14ac:dyDescent="0.25">
      <c r="A171" t="e">
        <f>'YODA Blocks'!#REF!</f>
        <v>#REF!</v>
      </c>
    </row>
    <row r="172" spans="1:1" hidden="1" x14ac:dyDescent="0.25">
      <c r="A172" t="e">
        <f>'YODA Blocks'!#REF!</f>
        <v>#REF!</v>
      </c>
    </row>
    <row r="173" spans="1:1" hidden="1" x14ac:dyDescent="0.25">
      <c r="A173" t="e">
        <f>'YODA Blocks'!#REF!</f>
        <v>#REF!</v>
      </c>
    </row>
    <row r="174" spans="1:1" hidden="1" x14ac:dyDescent="0.25">
      <c r="A174" t="e">
        <f>'YODA Blocks'!#REF!</f>
        <v>#REF!</v>
      </c>
    </row>
    <row r="175" spans="1:1" hidden="1" x14ac:dyDescent="0.25">
      <c r="A175" t="e">
        <f>'YODA Blocks'!#REF!</f>
        <v>#REF!</v>
      </c>
    </row>
    <row r="176" spans="1:1" hidden="1" x14ac:dyDescent="0.25">
      <c r="A176" t="e">
        <f>'YODA Blocks'!#REF!</f>
        <v>#REF!</v>
      </c>
    </row>
    <row r="177" spans="1:1" hidden="1" x14ac:dyDescent="0.25">
      <c r="A177" t="e">
        <f>'YODA Blocks'!#REF!</f>
        <v>#REF!</v>
      </c>
    </row>
    <row r="178" spans="1:1" hidden="1" x14ac:dyDescent="0.25">
      <c r="A178" t="e">
        <f>'YODA Blocks'!#REF!</f>
        <v>#REF!</v>
      </c>
    </row>
    <row r="179" spans="1:1" hidden="1" x14ac:dyDescent="0.25">
      <c r="A179" t="e">
        <f>'YODA Blocks'!#REF!</f>
        <v>#REF!</v>
      </c>
    </row>
    <row r="180" spans="1:1" hidden="1" x14ac:dyDescent="0.25">
      <c r="A180" t="e">
        <f>'YODA Blocks'!#REF!</f>
        <v>#REF!</v>
      </c>
    </row>
    <row r="181" spans="1:1" hidden="1" x14ac:dyDescent="0.25">
      <c r="A181" t="e">
        <f>'YODA Blocks'!#REF!</f>
        <v>#REF!</v>
      </c>
    </row>
    <row r="182" spans="1:1" hidden="1" x14ac:dyDescent="0.25">
      <c r="A182" t="e">
        <f>'YODA Blocks'!#REF!</f>
        <v>#REF!</v>
      </c>
    </row>
    <row r="183" spans="1:1" hidden="1" x14ac:dyDescent="0.25">
      <c r="A183" t="e">
        <f>'YODA Blocks'!#REF!</f>
        <v>#REF!</v>
      </c>
    </row>
    <row r="184" spans="1:1" hidden="1" x14ac:dyDescent="0.25">
      <c r="A184" t="e">
        <f>'YODA Blocks'!#REF!</f>
        <v>#REF!</v>
      </c>
    </row>
    <row r="185" spans="1:1" hidden="1" x14ac:dyDescent="0.25">
      <c r="A185" t="e">
        <f>'YODA Blocks'!#REF!</f>
        <v>#REF!</v>
      </c>
    </row>
    <row r="186" spans="1:1" hidden="1" x14ac:dyDescent="0.25">
      <c r="A186" t="e">
        <f>'YODA Blocks'!#REF!</f>
        <v>#REF!</v>
      </c>
    </row>
    <row r="187" spans="1:1" hidden="1" x14ac:dyDescent="0.25">
      <c r="A187" t="e">
        <f>'YODA Blocks'!#REF!</f>
        <v>#REF!</v>
      </c>
    </row>
    <row r="188" spans="1:1" hidden="1" x14ac:dyDescent="0.25">
      <c r="A188" t="e">
        <f>'YODA Blocks'!#REF!</f>
        <v>#REF!</v>
      </c>
    </row>
    <row r="189" spans="1:1" hidden="1" x14ac:dyDescent="0.25">
      <c r="A189" t="e">
        <f>'YODA Blocks'!#REF!</f>
        <v>#REF!</v>
      </c>
    </row>
    <row r="190" spans="1:1" hidden="1" x14ac:dyDescent="0.25">
      <c r="A190" t="e">
        <f>'YODA Blocks'!#REF!</f>
        <v>#REF!</v>
      </c>
    </row>
    <row r="191" spans="1:1" hidden="1" x14ac:dyDescent="0.25">
      <c r="A191" t="e">
        <f>'YODA Blocks'!#REF!</f>
        <v>#REF!</v>
      </c>
    </row>
    <row r="192" spans="1:1" hidden="1" x14ac:dyDescent="0.25">
      <c r="A192" t="e">
        <f>'YODA Blocks'!#REF!</f>
        <v>#REF!</v>
      </c>
    </row>
    <row r="193" spans="1:1" hidden="1" x14ac:dyDescent="0.25">
      <c r="A193" t="e">
        <f>'YODA Blocks'!#REF!</f>
        <v>#REF!</v>
      </c>
    </row>
    <row r="194" spans="1:1" hidden="1" x14ac:dyDescent="0.25">
      <c r="A194" t="e">
        <f>'YODA Blocks'!#REF!</f>
        <v>#REF!</v>
      </c>
    </row>
    <row r="195" spans="1:1" hidden="1" x14ac:dyDescent="0.25">
      <c r="A195" t="e">
        <f>'YODA Blocks'!#REF!</f>
        <v>#REF!</v>
      </c>
    </row>
    <row r="196" spans="1:1" hidden="1" x14ac:dyDescent="0.25">
      <c r="A196" t="e">
        <f>'YODA Blocks'!#REF!</f>
        <v>#REF!</v>
      </c>
    </row>
    <row r="197" spans="1:1" hidden="1" x14ac:dyDescent="0.25">
      <c r="A197" t="e">
        <f>'YODA Blocks'!#REF!</f>
        <v>#REF!</v>
      </c>
    </row>
    <row r="198" spans="1:1" hidden="1" x14ac:dyDescent="0.25">
      <c r="A198" t="e">
        <f>'YODA Blocks'!#REF!</f>
        <v>#REF!</v>
      </c>
    </row>
    <row r="199" spans="1:1" hidden="1" x14ac:dyDescent="0.25">
      <c r="A199" t="e">
        <f>'YODA Blocks'!#REF!</f>
        <v>#REF!</v>
      </c>
    </row>
    <row r="200" spans="1:1" hidden="1" x14ac:dyDescent="0.25">
      <c r="A200" t="e">
        <f>'YODA Blocks'!#REF!</f>
        <v>#REF!</v>
      </c>
    </row>
    <row r="201" spans="1:1" hidden="1" x14ac:dyDescent="0.25">
      <c r="A201" t="e">
        <f>'YODA Blocks'!#REF!</f>
        <v>#REF!</v>
      </c>
    </row>
    <row r="202" spans="1:1" hidden="1" x14ac:dyDescent="0.25">
      <c r="A202" t="e">
        <f>'YODA Blocks'!#REF!</f>
        <v>#REF!</v>
      </c>
    </row>
    <row r="203" spans="1:1" hidden="1" x14ac:dyDescent="0.25">
      <c r="A203" t="e">
        <f>'YODA Blocks'!#REF!</f>
        <v>#REF!</v>
      </c>
    </row>
    <row r="204" spans="1:1" hidden="1" x14ac:dyDescent="0.25">
      <c r="A204" t="e">
        <f>'YODA Blocks'!#REF!</f>
        <v>#REF!</v>
      </c>
    </row>
    <row r="205" spans="1:1" hidden="1" x14ac:dyDescent="0.25">
      <c r="A205" t="e">
        <f>'YODA Blocks'!#REF!</f>
        <v>#REF!</v>
      </c>
    </row>
    <row r="206" spans="1:1" hidden="1" x14ac:dyDescent="0.25">
      <c r="A206" t="e">
        <f>'YODA Blocks'!#REF!</f>
        <v>#REF!</v>
      </c>
    </row>
    <row r="207" spans="1:1" hidden="1" x14ac:dyDescent="0.25">
      <c r="A207" t="e">
        <f>'YODA Blocks'!#REF!</f>
        <v>#REF!</v>
      </c>
    </row>
    <row r="208" spans="1:1" hidden="1" x14ac:dyDescent="0.25">
      <c r="A208" t="e">
        <f>'YODA Blocks'!#REF!</f>
        <v>#REF!</v>
      </c>
    </row>
    <row r="209" spans="1:1" hidden="1" x14ac:dyDescent="0.25">
      <c r="A209" t="e">
        <f>'YODA Blocks'!#REF!</f>
        <v>#REF!</v>
      </c>
    </row>
    <row r="210" spans="1:1" hidden="1" x14ac:dyDescent="0.25">
      <c r="A210" t="e">
        <f>'YODA Blocks'!#REF!</f>
        <v>#REF!</v>
      </c>
    </row>
    <row r="211" spans="1:1" hidden="1" x14ac:dyDescent="0.25">
      <c r="A211" t="e">
        <f>'YODA Blocks'!#REF!</f>
        <v>#REF!</v>
      </c>
    </row>
    <row r="212" spans="1:1" hidden="1" x14ac:dyDescent="0.25">
      <c r="A212" t="e">
        <f>'YODA Blocks'!#REF!</f>
        <v>#REF!</v>
      </c>
    </row>
    <row r="213" spans="1:1" hidden="1" x14ac:dyDescent="0.25">
      <c r="A213" t="e">
        <f>'YODA Blocks'!#REF!</f>
        <v>#REF!</v>
      </c>
    </row>
    <row r="214" spans="1:1" hidden="1" x14ac:dyDescent="0.25">
      <c r="A214" t="e">
        <f>'YODA Blocks'!#REF!</f>
        <v>#REF!</v>
      </c>
    </row>
    <row r="215" spans="1:1" hidden="1" x14ac:dyDescent="0.25">
      <c r="A215" t="e">
        <f>'YODA Blocks'!#REF!</f>
        <v>#REF!</v>
      </c>
    </row>
    <row r="216" spans="1:1" hidden="1" x14ac:dyDescent="0.25">
      <c r="A216" t="e">
        <f>'YODA Blocks'!#REF!</f>
        <v>#REF!</v>
      </c>
    </row>
    <row r="217" spans="1:1" hidden="1" x14ac:dyDescent="0.25">
      <c r="A217" t="e">
        <f>'YODA Blocks'!#REF!</f>
        <v>#REF!</v>
      </c>
    </row>
    <row r="218" spans="1:1" hidden="1" x14ac:dyDescent="0.25">
      <c r="A218" t="e">
        <f>'YODA Blocks'!#REF!</f>
        <v>#REF!</v>
      </c>
    </row>
    <row r="219" spans="1:1" hidden="1" x14ac:dyDescent="0.25">
      <c r="A219" t="e">
        <f>'YODA Blocks'!#REF!</f>
        <v>#REF!</v>
      </c>
    </row>
    <row r="220" spans="1:1" hidden="1" x14ac:dyDescent="0.25">
      <c r="A220" t="e">
        <f>'YODA Blocks'!#REF!</f>
        <v>#REF!</v>
      </c>
    </row>
    <row r="221" spans="1:1" hidden="1" x14ac:dyDescent="0.25">
      <c r="A221" t="e">
        <f>'YODA Blocks'!#REF!</f>
        <v>#REF!</v>
      </c>
    </row>
    <row r="222" spans="1:1" hidden="1" x14ac:dyDescent="0.25">
      <c r="A222" t="e">
        <f>'YODA Blocks'!#REF!</f>
        <v>#REF!</v>
      </c>
    </row>
    <row r="223" spans="1:1" hidden="1" x14ac:dyDescent="0.25">
      <c r="A223" t="e">
        <f>'YODA Blocks'!#REF!</f>
        <v>#REF!</v>
      </c>
    </row>
    <row r="224" spans="1:1" hidden="1" x14ac:dyDescent="0.25">
      <c r="A224" t="e">
        <f>'YODA Blocks'!#REF!</f>
        <v>#REF!</v>
      </c>
    </row>
    <row r="225" spans="1:1" hidden="1" x14ac:dyDescent="0.25">
      <c r="A225" t="e">
        <f>'YODA Blocks'!#REF!</f>
        <v>#REF!</v>
      </c>
    </row>
    <row r="226" spans="1:1" hidden="1" x14ac:dyDescent="0.25">
      <c r="A226" t="e">
        <f>'YODA Blocks'!#REF!</f>
        <v>#REF!</v>
      </c>
    </row>
    <row r="227" spans="1:1" hidden="1" x14ac:dyDescent="0.25">
      <c r="A227" t="e">
        <f>'YODA Blocks'!#REF!</f>
        <v>#REF!</v>
      </c>
    </row>
    <row r="228" spans="1:1" hidden="1" x14ac:dyDescent="0.25">
      <c r="A228" t="e">
        <f>'YODA Blocks'!#REF!</f>
        <v>#REF!</v>
      </c>
    </row>
    <row r="229" spans="1:1" hidden="1" x14ac:dyDescent="0.25">
      <c r="A229" t="e">
        <f>'YODA Blocks'!#REF!</f>
        <v>#REF!</v>
      </c>
    </row>
    <row r="230" spans="1:1" hidden="1" x14ac:dyDescent="0.25">
      <c r="A230" t="e">
        <f>'YODA Blocks'!#REF!</f>
        <v>#REF!</v>
      </c>
    </row>
    <row r="231" spans="1:1" hidden="1" x14ac:dyDescent="0.25">
      <c r="A231" t="e">
        <f>'YODA Blocks'!#REF!</f>
        <v>#REF!</v>
      </c>
    </row>
    <row r="232" spans="1:1" hidden="1" x14ac:dyDescent="0.25">
      <c r="A232" t="e">
        <f>'YODA Blocks'!#REF!</f>
        <v>#REF!</v>
      </c>
    </row>
    <row r="233" spans="1:1" hidden="1" x14ac:dyDescent="0.25">
      <c r="A233" t="e">
        <f>'YODA Blocks'!#REF!</f>
        <v>#REF!</v>
      </c>
    </row>
    <row r="234" spans="1:1" hidden="1" x14ac:dyDescent="0.25">
      <c r="A234" t="e">
        <f>'YODA Blocks'!#REF!</f>
        <v>#REF!</v>
      </c>
    </row>
    <row r="235" spans="1:1" hidden="1" x14ac:dyDescent="0.25">
      <c r="A235" t="e">
        <f>'YODA Blocks'!#REF!</f>
        <v>#REF!</v>
      </c>
    </row>
    <row r="236" spans="1:1" hidden="1" x14ac:dyDescent="0.25">
      <c r="A236" t="e">
        <f>'YODA Blocks'!#REF!</f>
        <v>#REF!</v>
      </c>
    </row>
    <row r="237" spans="1:1" hidden="1" x14ac:dyDescent="0.25">
      <c r="A237" t="e">
        <f>'YODA Blocks'!#REF!</f>
        <v>#REF!</v>
      </c>
    </row>
    <row r="238" spans="1:1" hidden="1" x14ac:dyDescent="0.25">
      <c r="A238" t="e">
        <f>'YODA Blocks'!#REF!</f>
        <v>#REF!</v>
      </c>
    </row>
    <row r="239" spans="1:1" hidden="1" x14ac:dyDescent="0.25">
      <c r="A239" t="e">
        <f>'YODA Blocks'!#REF!</f>
        <v>#REF!</v>
      </c>
    </row>
    <row r="240" spans="1:1" hidden="1" x14ac:dyDescent="0.25">
      <c r="A240" t="e">
        <f>'YODA Blocks'!#REF!</f>
        <v>#REF!</v>
      </c>
    </row>
    <row r="241" spans="1:1" hidden="1" x14ac:dyDescent="0.25">
      <c r="A241" t="e">
        <f>'YODA Blocks'!#REF!</f>
        <v>#REF!</v>
      </c>
    </row>
    <row r="242" spans="1:1" hidden="1" x14ac:dyDescent="0.25">
      <c r="A242" t="e">
        <f>'YODA Blocks'!#REF!</f>
        <v>#REF!</v>
      </c>
    </row>
    <row r="243" spans="1:1" hidden="1" x14ac:dyDescent="0.25">
      <c r="A243" t="e">
        <f>'YODA Blocks'!#REF!</f>
        <v>#REF!</v>
      </c>
    </row>
    <row r="244" spans="1:1" hidden="1" x14ac:dyDescent="0.25">
      <c r="A244" t="e">
        <f>'YODA Blocks'!#REF!</f>
        <v>#REF!</v>
      </c>
    </row>
    <row r="245" spans="1:1" hidden="1" x14ac:dyDescent="0.25">
      <c r="A245" t="e">
        <f>'YODA Blocks'!#REF!</f>
        <v>#REF!</v>
      </c>
    </row>
    <row r="246" spans="1:1" hidden="1" x14ac:dyDescent="0.25">
      <c r="A246" t="e">
        <f>'YODA Blocks'!#REF!</f>
        <v>#REF!</v>
      </c>
    </row>
    <row r="247" spans="1:1" hidden="1" x14ac:dyDescent="0.25">
      <c r="A247" t="e">
        <f>'YODA Blocks'!#REF!</f>
        <v>#REF!</v>
      </c>
    </row>
    <row r="248" spans="1:1" hidden="1" x14ac:dyDescent="0.25">
      <c r="A248" t="e">
        <f>'YODA Blocks'!#REF!</f>
        <v>#REF!</v>
      </c>
    </row>
    <row r="249" spans="1:1" hidden="1" x14ac:dyDescent="0.25">
      <c r="A249" t="e">
        <f>'YODA Blocks'!#REF!</f>
        <v>#REF!</v>
      </c>
    </row>
    <row r="250" spans="1:1" hidden="1" x14ac:dyDescent="0.25">
      <c r="A250" t="e">
        <f>'YODA Blocks'!#REF!</f>
        <v>#REF!</v>
      </c>
    </row>
    <row r="251" spans="1:1" hidden="1" x14ac:dyDescent="0.25">
      <c r="A251" t="e">
        <f>'YODA Blocks'!#REF!</f>
        <v>#REF!</v>
      </c>
    </row>
    <row r="252" spans="1:1" hidden="1" x14ac:dyDescent="0.25">
      <c r="A252" t="e">
        <f>'YODA Blocks'!#REF!</f>
        <v>#REF!</v>
      </c>
    </row>
    <row r="253" spans="1:1" hidden="1" x14ac:dyDescent="0.25">
      <c r="A253" t="e">
        <f>'YODA Blocks'!#REF!</f>
        <v>#REF!</v>
      </c>
    </row>
    <row r="254" spans="1:1" hidden="1" x14ac:dyDescent="0.25">
      <c r="A254" t="e">
        <f>'YODA Blocks'!#REF!</f>
        <v>#REF!</v>
      </c>
    </row>
    <row r="255" spans="1:1" hidden="1" x14ac:dyDescent="0.25">
      <c r="A255" t="e">
        <f>'YODA Blocks'!#REF!</f>
        <v>#REF!</v>
      </c>
    </row>
    <row r="256" spans="1:1" hidden="1" x14ac:dyDescent="0.25">
      <c r="A256" t="e">
        <f>'YODA Blocks'!#REF!</f>
        <v>#REF!</v>
      </c>
    </row>
    <row r="257" spans="1:1" hidden="1" x14ac:dyDescent="0.25">
      <c r="A257" t="e">
        <f>'YODA Blocks'!#REF!</f>
        <v>#REF!</v>
      </c>
    </row>
    <row r="258" spans="1:1" hidden="1" x14ac:dyDescent="0.25">
      <c r="A258" t="e">
        <f>'YODA Blocks'!#REF!</f>
        <v>#REF!</v>
      </c>
    </row>
    <row r="259" spans="1:1" hidden="1" x14ac:dyDescent="0.25">
      <c r="A259" t="e">
        <f>'YODA Blocks'!#REF!</f>
        <v>#REF!</v>
      </c>
    </row>
    <row r="260" spans="1:1" hidden="1" x14ac:dyDescent="0.25">
      <c r="A260" t="e">
        <f>'YODA Blocks'!#REF!</f>
        <v>#REF!</v>
      </c>
    </row>
    <row r="261" spans="1:1" hidden="1" x14ac:dyDescent="0.25">
      <c r="A261" t="e">
        <f>'YODA Blocks'!#REF!</f>
        <v>#REF!</v>
      </c>
    </row>
    <row r="262" spans="1:1" hidden="1" x14ac:dyDescent="0.25">
      <c r="A262" t="e">
        <f>'YODA Blocks'!#REF!</f>
        <v>#REF!</v>
      </c>
    </row>
    <row r="263" spans="1:1" hidden="1" x14ac:dyDescent="0.25">
      <c r="A263" t="e">
        <f>'YODA Blocks'!#REF!</f>
        <v>#REF!</v>
      </c>
    </row>
    <row r="264" spans="1:1" hidden="1" x14ac:dyDescent="0.25">
      <c r="A264" t="e">
        <f>'YODA Blocks'!#REF!</f>
        <v>#REF!</v>
      </c>
    </row>
    <row r="265" spans="1:1" hidden="1" x14ac:dyDescent="0.25">
      <c r="A265" t="e">
        <f>'YODA Blocks'!#REF!</f>
        <v>#REF!</v>
      </c>
    </row>
    <row r="266" spans="1:1" hidden="1" x14ac:dyDescent="0.25">
      <c r="A266" t="e">
        <f>'YODA Blocks'!#REF!</f>
        <v>#REF!</v>
      </c>
    </row>
    <row r="267" spans="1:1" hidden="1" x14ac:dyDescent="0.25">
      <c r="A267" t="e">
        <f>'YODA Blocks'!#REF!</f>
        <v>#REF!</v>
      </c>
    </row>
    <row r="268" spans="1:1" hidden="1" x14ac:dyDescent="0.25">
      <c r="A268" t="e">
        <f>'YODA Blocks'!#REF!</f>
        <v>#REF!</v>
      </c>
    </row>
    <row r="269" spans="1:1" hidden="1" x14ac:dyDescent="0.25">
      <c r="A269" t="e">
        <f>'YODA Blocks'!#REF!</f>
        <v>#REF!</v>
      </c>
    </row>
    <row r="270" spans="1:1" hidden="1" x14ac:dyDescent="0.25">
      <c r="A270" t="e">
        <f>'YODA Blocks'!#REF!</f>
        <v>#REF!</v>
      </c>
    </row>
    <row r="271" spans="1:1" hidden="1" x14ac:dyDescent="0.25">
      <c r="A271" t="e">
        <f>'YODA Blocks'!#REF!</f>
        <v>#REF!</v>
      </c>
    </row>
    <row r="272" spans="1:1" hidden="1" x14ac:dyDescent="0.25">
      <c r="A272" t="e">
        <f>'YODA Blocks'!#REF!</f>
        <v>#REF!</v>
      </c>
    </row>
    <row r="273" spans="1:1" hidden="1" x14ac:dyDescent="0.25">
      <c r="A273" t="e">
        <f>'YODA Blocks'!#REF!</f>
        <v>#REF!</v>
      </c>
    </row>
    <row r="274" spans="1:1" hidden="1" x14ac:dyDescent="0.25">
      <c r="A274" t="e">
        <f>'YODA Blocks'!#REF!</f>
        <v>#REF!</v>
      </c>
    </row>
    <row r="275" spans="1:1" hidden="1" x14ac:dyDescent="0.25">
      <c r="A275" t="e">
        <f>'YODA Blocks'!#REF!</f>
        <v>#REF!</v>
      </c>
    </row>
    <row r="276" spans="1:1" hidden="1" x14ac:dyDescent="0.25">
      <c r="A276" t="e">
        <f>'YODA Blocks'!#REF!</f>
        <v>#REF!</v>
      </c>
    </row>
    <row r="277" spans="1:1" hidden="1" x14ac:dyDescent="0.25">
      <c r="A277" t="e">
        <f>'YODA Blocks'!#REF!</f>
        <v>#REF!</v>
      </c>
    </row>
    <row r="278" spans="1:1" hidden="1" x14ac:dyDescent="0.25">
      <c r="A278" t="e">
        <f>'YODA Blocks'!#REF!</f>
        <v>#REF!</v>
      </c>
    </row>
    <row r="279" spans="1:1" hidden="1" x14ac:dyDescent="0.25">
      <c r="A279" t="e">
        <f>'YODA Blocks'!#REF!</f>
        <v>#REF!</v>
      </c>
    </row>
    <row r="280" spans="1:1" hidden="1" x14ac:dyDescent="0.25">
      <c r="A280" t="e">
        <f>'YODA Blocks'!#REF!</f>
        <v>#REF!</v>
      </c>
    </row>
    <row r="281" spans="1:1" hidden="1" x14ac:dyDescent="0.25">
      <c r="A281" t="e">
        <f>'YODA Blocks'!#REF!</f>
        <v>#REF!</v>
      </c>
    </row>
    <row r="282" spans="1:1" hidden="1" x14ac:dyDescent="0.25">
      <c r="A282" t="e">
        <f>'YODA Blocks'!#REF!</f>
        <v>#REF!</v>
      </c>
    </row>
    <row r="283" spans="1:1" hidden="1" x14ac:dyDescent="0.25">
      <c r="A283" t="e">
        <f>'YODA Blocks'!#REF!</f>
        <v>#REF!</v>
      </c>
    </row>
    <row r="284" spans="1:1" hidden="1" x14ac:dyDescent="0.25">
      <c r="A284" t="e">
        <f>'YODA Blocks'!#REF!</f>
        <v>#REF!</v>
      </c>
    </row>
    <row r="285" spans="1:1" hidden="1" x14ac:dyDescent="0.25">
      <c r="A285" t="e">
        <f>'YODA Blocks'!#REF!</f>
        <v>#REF!</v>
      </c>
    </row>
    <row r="286" spans="1:1" hidden="1" x14ac:dyDescent="0.25">
      <c r="A286" t="e">
        <f>'YODA Blocks'!#REF!</f>
        <v>#REF!</v>
      </c>
    </row>
    <row r="287" spans="1:1" hidden="1" x14ac:dyDescent="0.25">
      <c r="A287" t="e">
        <f>'YODA Blocks'!#REF!</f>
        <v>#REF!</v>
      </c>
    </row>
    <row r="288" spans="1:1" hidden="1" x14ac:dyDescent="0.25">
      <c r="A288" t="e">
        <f>'YODA Blocks'!#REF!</f>
        <v>#REF!</v>
      </c>
    </row>
    <row r="289" spans="1:1" hidden="1" x14ac:dyDescent="0.25">
      <c r="A289" t="e">
        <f>'YODA Blocks'!#REF!</f>
        <v>#REF!</v>
      </c>
    </row>
    <row r="290" spans="1:1" hidden="1" x14ac:dyDescent="0.25">
      <c r="A290" t="e">
        <f>'YODA Blocks'!#REF!</f>
        <v>#REF!</v>
      </c>
    </row>
    <row r="291" spans="1:1" hidden="1" x14ac:dyDescent="0.25">
      <c r="A291" t="e">
        <f>'YODA Blocks'!#REF!</f>
        <v>#REF!</v>
      </c>
    </row>
    <row r="292" spans="1:1" hidden="1" x14ac:dyDescent="0.25">
      <c r="A292" t="e">
        <f>'YODA Blocks'!#REF!</f>
        <v>#REF!</v>
      </c>
    </row>
    <row r="293" spans="1:1" hidden="1" x14ac:dyDescent="0.25">
      <c r="A293" t="e">
        <f>'YODA Blocks'!#REF!</f>
        <v>#REF!</v>
      </c>
    </row>
    <row r="294" spans="1:1" hidden="1" x14ac:dyDescent="0.25">
      <c r="A294" t="e">
        <f>'YODA Blocks'!#REF!</f>
        <v>#REF!</v>
      </c>
    </row>
    <row r="295" spans="1:1" hidden="1" x14ac:dyDescent="0.25">
      <c r="A295" t="e">
        <f>'YODA Blocks'!#REF!</f>
        <v>#REF!</v>
      </c>
    </row>
    <row r="296" spans="1:1" hidden="1" x14ac:dyDescent="0.25">
      <c r="A296" t="e">
        <f>'YODA Blocks'!#REF!</f>
        <v>#REF!</v>
      </c>
    </row>
    <row r="297" spans="1:1" hidden="1" x14ac:dyDescent="0.25">
      <c r="A297" t="e">
        <f>'YODA Blocks'!#REF!</f>
        <v>#REF!</v>
      </c>
    </row>
    <row r="298" spans="1:1" hidden="1" x14ac:dyDescent="0.25">
      <c r="A298" t="e">
        <f>'YODA Blocks'!#REF!</f>
        <v>#REF!</v>
      </c>
    </row>
    <row r="299" spans="1:1" hidden="1" x14ac:dyDescent="0.25">
      <c r="A299" t="e">
        <f>'YODA Blocks'!#REF!</f>
        <v>#REF!</v>
      </c>
    </row>
    <row r="300" spans="1:1" hidden="1" x14ac:dyDescent="0.25">
      <c r="A300" t="e">
        <f>'YODA Blocks'!#REF!</f>
        <v>#REF!</v>
      </c>
    </row>
    <row r="301" spans="1:1" hidden="1" x14ac:dyDescent="0.25">
      <c r="A301" t="e">
        <f>'YODA Blocks'!#REF!</f>
        <v>#REF!</v>
      </c>
    </row>
    <row r="302" spans="1:1" hidden="1" x14ac:dyDescent="0.25">
      <c r="A302" t="e">
        <f>'YODA Blocks'!#REF!</f>
        <v>#REF!</v>
      </c>
    </row>
    <row r="303" spans="1:1" hidden="1" x14ac:dyDescent="0.25">
      <c r="A303" t="e">
        <f>'YODA Blocks'!#REF!</f>
        <v>#REF!</v>
      </c>
    </row>
    <row r="304" spans="1:1" hidden="1" x14ac:dyDescent="0.25">
      <c r="A304" t="e">
        <f>'YODA Blocks'!#REF!</f>
        <v>#REF!</v>
      </c>
    </row>
    <row r="305" spans="1:1" hidden="1" x14ac:dyDescent="0.25">
      <c r="A305" t="e">
        <f>'YODA Blocks'!#REF!</f>
        <v>#REF!</v>
      </c>
    </row>
    <row r="306" spans="1:1" hidden="1" x14ac:dyDescent="0.25">
      <c r="A306" t="e">
        <f>'YODA Blocks'!#REF!</f>
        <v>#REF!</v>
      </c>
    </row>
    <row r="307" spans="1:1" hidden="1" x14ac:dyDescent="0.25">
      <c r="A307" t="e">
        <f>'YODA Blocks'!#REF!</f>
        <v>#REF!</v>
      </c>
    </row>
    <row r="308" spans="1:1" hidden="1" x14ac:dyDescent="0.25">
      <c r="A308" t="e">
        <f>'YODA Blocks'!#REF!</f>
        <v>#REF!</v>
      </c>
    </row>
    <row r="309" spans="1:1" hidden="1" x14ac:dyDescent="0.25">
      <c r="A309" t="e">
        <f>'YODA Blocks'!#REF!</f>
        <v>#REF!</v>
      </c>
    </row>
    <row r="310" spans="1:1" hidden="1" x14ac:dyDescent="0.25">
      <c r="A310" t="e">
        <f>'YODA Blocks'!#REF!</f>
        <v>#REF!</v>
      </c>
    </row>
    <row r="311" spans="1:1" hidden="1" x14ac:dyDescent="0.25">
      <c r="A311" t="e">
        <f>'YODA Blocks'!#REF!</f>
        <v>#REF!</v>
      </c>
    </row>
    <row r="312" spans="1:1" hidden="1" x14ac:dyDescent="0.25">
      <c r="A312" t="e">
        <f>'YODA Blocks'!#REF!</f>
        <v>#REF!</v>
      </c>
    </row>
    <row r="313" spans="1:1" hidden="1" x14ac:dyDescent="0.25">
      <c r="A313" t="e">
        <f>'YODA Blocks'!#REF!</f>
        <v>#REF!</v>
      </c>
    </row>
    <row r="314" spans="1:1" hidden="1" x14ac:dyDescent="0.25">
      <c r="A314" t="e">
        <f>'YODA Blocks'!#REF!</f>
        <v>#REF!</v>
      </c>
    </row>
    <row r="315" spans="1:1" hidden="1" x14ac:dyDescent="0.25">
      <c r="A315" t="e">
        <f>'YODA Blocks'!#REF!</f>
        <v>#REF!</v>
      </c>
    </row>
    <row r="316" spans="1:1" hidden="1" x14ac:dyDescent="0.25">
      <c r="A316" t="e">
        <f>'YODA Blocks'!#REF!</f>
        <v>#REF!</v>
      </c>
    </row>
    <row r="317" spans="1:1" hidden="1" x14ac:dyDescent="0.25">
      <c r="A317" t="e">
        <f>'YODA Blocks'!#REF!</f>
        <v>#REF!</v>
      </c>
    </row>
    <row r="318" spans="1:1" hidden="1" x14ac:dyDescent="0.25">
      <c r="A318" t="e">
        <f>'YODA Blocks'!#REF!</f>
        <v>#REF!</v>
      </c>
    </row>
    <row r="319" spans="1:1" hidden="1" x14ac:dyDescent="0.25">
      <c r="A319" t="e">
        <f>'YODA Blocks'!#REF!</f>
        <v>#REF!</v>
      </c>
    </row>
    <row r="320" spans="1:1" hidden="1" x14ac:dyDescent="0.25">
      <c r="A320" t="e">
        <f>'YODA Blocks'!#REF!</f>
        <v>#REF!</v>
      </c>
    </row>
    <row r="321" spans="1:1" hidden="1" x14ac:dyDescent="0.25">
      <c r="A321" t="e">
        <f>'YODA Blocks'!#REF!</f>
        <v>#REF!</v>
      </c>
    </row>
    <row r="322" spans="1:1" hidden="1" x14ac:dyDescent="0.25">
      <c r="A322" t="e">
        <f>'YODA Blocks'!#REF!</f>
        <v>#REF!</v>
      </c>
    </row>
    <row r="323" spans="1:1" hidden="1" x14ac:dyDescent="0.25">
      <c r="A323" t="e">
        <f>'YODA Blocks'!#REF!</f>
        <v>#REF!</v>
      </c>
    </row>
    <row r="324" spans="1:1" hidden="1" x14ac:dyDescent="0.25">
      <c r="A324" t="e">
        <f>'YODA Blocks'!#REF!</f>
        <v>#REF!</v>
      </c>
    </row>
    <row r="325" spans="1:1" hidden="1" x14ac:dyDescent="0.25">
      <c r="A325" t="e">
        <f>'YODA Blocks'!#REF!</f>
        <v>#REF!</v>
      </c>
    </row>
    <row r="326" spans="1:1" hidden="1" x14ac:dyDescent="0.25">
      <c r="A326" t="e">
        <f>'YODA Blocks'!#REF!</f>
        <v>#REF!</v>
      </c>
    </row>
    <row r="327" spans="1:1" hidden="1" x14ac:dyDescent="0.25">
      <c r="A327" t="e">
        <f>'YODA Blocks'!#REF!</f>
        <v>#REF!</v>
      </c>
    </row>
    <row r="328" spans="1:1" hidden="1" x14ac:dyDescent="0.25">
      <c r="A328" t="e">
        <f>'YODA Blocks'!#REF!</f>
        <v>#REF!</v>
      </c>
    </row>
    <row r="329" spans="1:1" hidden="1" x14ac:dyDescent="0.25">
      <c r="A329" t="e">
        <f>'YODA Blocks'!#REF!</f>
        <v>#REF!</v>
      </c>
    </row>
    <row r="330" spans="1:1" hidden="1" x14ac:dyDescent="0.25">
      <c r="A330" t="e">
        <f>'YODA Blocks'!#REF!</f>
        <v>#REF!</v>
      </c>
    </row>
    <row r="331" spans="1:1" hidden="1" x14ac:dyDescent="0.25">
      <c r="A331" t="e">
        <f>'YODA Blocks'!#REF!</f>
        <v>#REF!</v>
      </c>
    </row>
    <row r="332" spans="1:1" hidden="1" x14ac:dyDescent="0.25">
      <c r="A332" t="e">
        <f>'YODA Blocks'!#REF!</f>
        <v>#REF!</v>
      </c>
    </row>
    <row r="333" spans="1:1" hidden="1" x14ac:dyDescent="0.25">
      <c r="A333" t="e">
        <f>'YODA Blocks'!#REF!</f>
        <v>#REF!</v>
      </c>
    </row>
    <row r="334" spans="1:1" hidden="1" x14ac:dyDescent="0.25">
      <c r="A334" t="e">
        <f>'YODA Blocks'!#REF!</f>
        <v>#REF!</v>
      </c>
    </row>
    <row r="335" spans="1:1" hidden="1" x14ac:dyDescent="0.25">
      <c r="A335" t="e">
        <f>'YODA Blocks'!#REF!</f>
        <v>#REF!</v>
      </c>
    </row>
    <row r="336" spans="1:1" hidden="1" x14ac:dyDescent="0.25">
      <c r="A336" t="e">
        <f>'YODA Blocks'!#REF!</f>
        <v>#REF!</v>
      </c>
    </row>
    <row r="337" spans="1:1" hidden="1" x14ac:dyDescent="0.25">
      <c r="A337" t="e">
        <f>'YODA Blocks'!#REF!</f>
        <v>#REF!</v>
      </c>
    </row>
    <row r="338" spans="1:1" hidden="1" x14ac:dyDescent="0.25">
      <c r="A338" t="e">
        <f>'YODA Blocks'!#REF!</f>
        <v>#REF!</v>
      </c>
    </row>
    <row r="339" spans="1:1" hidden="1" x14ac:dyDescent="0.25">
      <c r="A339" t="e">
        <f>'YODA Blocks'!#REF!</f>
        <v>#REF!</v>
      </c>
    </row>
    <row r="340" spans="1:1" hidden="1" x14ac:dyDescent="0.25">
      <c r="A340" t="e">
        <f>'YODA Blocks'!#REF!</f>
        <v>#REF!</v>
      </c>
    </row>
    <row r="341" spans="1:1" hidden="1" x14ac:dyDescent="0.25">
      <c r="A341" t="e">
        <f>'YODA Blocks'!#REF!</f>
        <v>#REF!</v>
      </c>
    </row>
    <row r="342" spans="1:1" hidden="1" x14ac:dyDescent="0.25">
      <c r="A342" t="e">
        <f>'YODA Blocks'!#REF!</f>
        <v>#REF!</v>
      </c>
    </row>
    <row r="343" spans="1:1" hidden="1" x14ac:dyDescent="0.25">
      <c r="A343" t="e">
        <f>'YODA Blocks'!#REF!</f>
        <v>#REF!</v>
      </c>
    </row>
    <row r="344" spans="1:1" hidden="1" x14ac:dyDescent="0.25">
      <c r="A344" t="e">
        <f>'YODA Blocks'!#REF!</f>
        <v>#REF!</v>
      </c>
    </row>
    <row r="345" spans="1:1" hidden="1" x14ac:dyDescent="0.25">
      <c r="A345" t="e">
        <f>'YODA Blocks'!#REF!</f>
        <v>#REF!</v>
      </c>
    </row>
    <row r="346" spans="1:1" hidden="1" x14ac:dyDescent="0.25">
      <c r="A346" t="e">
        <f>'YODA Blocks'!#REF!</f>
        <v>#REF!</v>
      </c>
    </row>
    <row r="347" spans="1:1" hidden="1" x14ac:dyDescent="0.25">
      <c r="A347" t="e">
        <f>'YODA Blocks'!#REF!</f>
        <v>#REF!</v>
      </c>
    </row>
    <row r="348" spans="1:1" hidden="1" x14ac:dyDescent="0.25">
      <c r="A348" t="e">
        <f>'YODA Blocks'!#REF!</f>
        <v>#REF!</v>
      </c>
    </row>
    <row r="349" spans="1:1" hidden="1" x14ac:dyDescent="0.25">
      <c r="A349" t="e">
        <f>'YODA Blocks'!#REF!</f>
        <v>#REF!</v>
      </c>
    </row>
    <row r="350" spans="1:1" hidden="1" x14ac:dyDescent="0.25">
      <c r="A350" t="e">
        <f>'YODA Blocks'!#REF!</f>
        <v>#REF!</v>
      </c>
    </row>
    <row r="351" spans="1:1" hidden="1" x14ac:dyDescent="0.25">
      <c r="A351" t="e">
        <f>'YODA Blocks'!#REF!</f>
        <v>#REF!</v>
      </c>
    </row>
    <row r="352" spans="1:1" hidden="1" x14ac:dyDescent="0.25">
      <c r="A352" t="e">
        <f>'YODA Blocks'!#REF!</f>
        <v>#REF!</v>
      </c>
    </row>
    <row r="353" spans="1:1" hidden="1" x14ac:dyDescent="0.25">
      <c r="A353" t="e">
        <f>'YODA Blocks'!#REF!</f>
        <v>#REF!</v>
      </c>
    </row>
    <row r="354" spans="1:1" hidden="1" x14ac:dyDescent="0.25">
      <c r="A354" t="e">
        <f>'YODA Blocks'!#REF!</f>
        <v>#REF!</v>
      </c>
    </row>
    <row r="355" spans="1:1" hidden="1" x14ac:dyDescent="0.25">
      <c r="A355" t="e">
        <f>'YODA Blocks'!#REF!</f>
        <v>#REF!</v>
      </c>
    </row>
    <row r="356" spans="1:1" hidden="1" x14ac:dyDescent="0.25">
      <c r="A356" t="e">
        <f>'YODA Blocks'!#REF!</f>
        <v>#REF!</v>
      </c>
    </row>
    <row r="357" spans="1:1" hidden="1" x14ac:dyDescent="0.25">
      <c r="A357" t="e">
        <f>'YODA Blocks'!#REF!</f>
        <v>#REF!</v>
      </c>
    </row>
    <row r="358" spans="1:1" hidden="1" x14ac:dyDescent="0.25">
      <c r="A358" t="e">
        <f>'YODA Blocks'!#REF!</f>
        <v>#REF!</v>
      </c>
    </row>
    <row r="359" spans="1:1" hidden="1" x14ac:dyDescent="0.25">
      <c r="A359" t="e">
        <f>'YODA Blocks'!#REF!</f>
        <v>#REF!</v>
      </c>
    </row>
    <row r="360" spans="1:1" hidden="1" x14ac:dyDescent="0.25">
      <c r="A360" t="e">
        <f>'YODA Blocks'!#REF!</f>
        <v>#REF!</v>
      </c>
    </row>
    <row r="361" spans="1:1" hidden="1" x14ac:dyDescent="0.25">
      <c r="A361" t="e">
        <f>'YODA Blocks'!#REF!</f>
        <v>#REF!</v>
      </c>
    </row>
    <row r="362" spans="1:1" hidden="1" x14ac:dyDescent="0.25">
      <c r="A362" t="e">
        <f>'YODA Blocks'!#REF!</f>
        <v>#REF!</v>
      </c>
    </row>
    <row r="363" spans="1:1" hidden="1" x14ac:dyDescent="0.25">
      <c r="A363" t="e">
        <f>'YODA Blocks'!#REF!</f>
        <v>#REF!</v>
      </c>
    </row>
    <row r="364" spans="1:1" hidden="1" x14ac:dyDescent="0.25">
      <c r="A364" t="e">
        <f>'YODA Blocks'!#REF!</f>
        <v>#REF!</v>
      </c>
    </row>
    <row r="365" spans="1:1" hidden="1" x14ac:dyDescent="0.25">
      <c r="A365" t="e">
        <f>'YODA Blocks'!#REF!</f>
        <v>#REF!</v>
      </c>
    </row>
    <row r="366" spans="1:1" hidden="1" x14ac:dyDescent="0.25">
      <c r="A366" t="e">
        <f>'YODA Blocks'!#REF!</f>
        <v>#REF!</v>
      </c>
    </row>
    <row r="367" spans="1:1" hidden="1" x14ac:dyDescent="0.25">
      <c r="A367" t="e">
        <f>'YODA Blocks'!#REF!</f>
        <v>#REF!</v>
      </c>
    </row>
    <row r="368" spans="1:1" hidden="1" x14ac:dyDescent="0.25">
      <c r="A368" t="e">
        <f>'YODA Blocks'!#REF!</f>
        <v>#REF!</v>
      </c>
    </row>
    <row r="369" spans="1:1" hidden="1" x14ac:dyDescent="0.25">
      <c r="A369" t="e">
        <f>'YODA Blocks'!#REF!</f>
        <v>#REF!</v>
      </c>
    </row>
    <row r="370" spans="1:1" hidden="1" x14ac:dyDescent="0.25">
      <c r="A370" t="e">
        <f>'YODA Blocks'!#REF!</f>
        <v>#REF!</v>
      </c>
    </row>
    <row r="371" spans="1:1" hidden="1" x14ac:dyDescent="0.25">
      <c r="A371" t="e">
        <f>'YODA Blocks'!#REF!</f>
        <v>#REF!</v>
      </c>
    </row>
    <row r="372" spans="1:1" hidden="1" x14ac:dyDescent="0.25">
      <c r="A372" t="e">
        <f>'YODA Blocks'!#REF!</f>
        <v>#REF!</v>
      </c>
    </row>
    <row r="373" spans="1:1" hidden="1" x14ac:dyDescent="0.25">
      <c r="A373" t="e">
        <f>'YODA Blocks'!#REF!</f>
        <v>#REF!</v>
      </c>
    </row>
    <row r="374" spans="1:1" hidden="1" x14ac:dyDescent="0.25">
      <c r="A374" t="e">
        <f>'YODA Blocks'!#REF!</f>
        <v>#REF!</v>
      </c>
    </row>
    <row r="375" spans="1:1" hidden="1" x14ac:dyDescent="0.25">
      <c r="A375" t="e">
        <f>'YODA Blocks'!#REF!</f>
        <v>#REF!</v>
      </c>
    </row>
    <row r="376" spans="1:1" hidden="1" x14ac:dyDescent="0.25">
      <c r="A376" t="e">
        <f>'YODA Blocks'!#REF!</f>
        <v>#REF!</v>
      </c>
    </row>
    <row r="377" spans="1:1" hidden="1" x14ac:dyDescent="0.25">
      <c r="A377" t="e">
        <f>'YODA Blocks'!#REF!</f>
        <v>#REF!</v>
      </c>
    </row>
    <row r="378" spans="1:1" hidden="1" x14ac:dyDescent="0.25">
      <c r="A378" t="e">
        <f>'YODA Blocks'!#REF!</f>
        <v>#REF!</v>
      </c>
    </row>
    <row r="379" spans="1:1" hidden="1" x14ac:dyDescent="0.25">
      <c r="A379" t="e">
        <f>'YODA Blocks'!#REF!</f>
        <v>#REF!</v>
      </c>
    </row>
    <row r="380" spans="1:1" hidden="1" x14ac:dyDescent="0.25">
      <c r="A380" t="e">
        <f>'YODA Blocks'!#REF!</f>
        <v>#REF!</v>
      </c>
    </row>
    <row r="381" spans="1:1" hidden="1" x14ac:dyDescent="0.25">
      <c r="A381" t="e">
        <f>'YODA Blocks'!#REF!</f>
        <v>#REF!</v>
      </c>
    </row>
    <row r="382" spans="1:1" hidden="1" x14ac:dyDescent="0.25">
      <c r="A382" t="e">
        <f>'YODA Blocks'!#REF!</f>
        <v>#REF!</v>
      </c>
    </row>
    <row r="383" spans="1:1" hidden="1" x14ac:dyDescent="0.25">
      <c r="A383" t="e">
        <f>'YODA Blocks'!#REF!</f>
        <v>#REF!</v>
      </c>
    </row>
    <row r="384" spans="1:1" hidden="1" x14ac:dyDescent="0.25">
      <c r="A384" t="e">
        <f>'YODA Blocks'!#REF!</f>
        <v>#REF!</v>
      </c>
    </row>
    <row r="385" spans="1:1" hidden="1" x14ac:dyDescent="0.25">
      <c r="A385" t="e">
        <f>'YODA Blocks'!#REF!</f>
        <v>#REF!</v>
      </c>
    </row>
    <row r="386" spans="1:1" hidden="1" x14ac:dyDescent="0.25">
      <c r="A386" t="e">
        <f>'YODA Blocks'!#REF!</f>
        <v>#REF!</v>
      </c>
    </row>
    <row r="387" spans="1:1" hidden="1" x14ac:dyDescent="0.25">
      <c r="A387" t="e">
        <f>'YODA Blocks'!#REF!</f>
        <v>#REF!</v>
      </c>
    </row>
    <row r="388" spans="1:1" hidden="1" x14ac:dyDescent="0.25">
      <c r="A388" t="e">
        <f>'YODA Blocks'!#REF!</f>
        <v>#REF!</v>
      </c>
    </row>
    <row r="389" spans="1:1" hidden="1" x14ac:dyDescent="0.25">
      <c r="A389" t="e">
        <f>'YODA Blocks'!#REF!</f>
        <v>#REF!</v>
      </c>
    </row>
    <row r="390" spans="1:1" hidden="1" x14ac:dyDescent="0.25">
      <c r="A390" t="e">
        <f>'YODA Blocks'!#REF!</f>
        <v>#REF!</v>
      </c>
    </row>
    <row r="391" spans="1:1" hidden="1" x14ac:dyDescent="0.25">
      <c r="A391" t="e">
        <f>'YODA Blocks'!#REF!</f>
        <v>#REF!</v>
      </c>
    </row>
    <row r="392" spans="1:1" hidden="1" x14ac:dyDescent="0.25">
      <c r="A392" t="e">
        <f>'YODA Blocks'!#REF!</f>
        <v>#REF!</v>
      </c>
    </row>
    <row r="393" spans="1:1" hidden="1" x14ac:dyDescent="0.25">
      <c r="A393" t="e">
        <f>'YODA Blocks'!#REF!</f>
        <v>#REF!</v>
      </c>
    </row>
    <row r="394" spans="1:1" hidden="1" x14ac:dyDescent="0.25">
      <c r="A394" t="e">
        <f>'YODA Blocks'!#REF!</f>
        <v>#REF!</v>
      </c>
    </row>
    <row r="395" spans="1:1" hidden="1" x14ac:dyDescent="0.25">
      <c r="A395" t="e">
        <f>'YODA Blocks'!#REF!</f>
        <v>#REF!</v>
      </c>
    </row>
    <row r="396" spans="1:1" hidden="1" x14ac:dyDescent="0.25">
      <c r="A396" t="e">
        <f>'YODA Blocks'!#REF!</f>
        <v>#REF!</v>
      </c>
    </row>
    <row r="397" spans="1:1" hidden="1" x14ac:dyDescent="0.25">
      <c r="A397" t="e">
        <f>'YODA Blocks'!#REF!</f>
        <v>#REF!</v>
      </c>
    </row>
    <row r="398" spans="1:1" hidden="1" x14ac:dyDescent="0.25">
      <c r="A398" t="e">
        <f>'YODA Blocks'!#REF!</f>
        <v>#REF!</v>
      </c>
    </row>
    <row r="399" spans="1:1" hidden="1" x14ac:dyDescent="0.25">
      <c r="A399" t="e">
        <f>'YODA Blocks'!#REF!</f>
        <v>#REF!</v>
      </c>
    </row>
    <row r="400" spans="1:1" hidden="1" x14ac:dyDescent="0.25">
      <c r="A400" t="e">
        <f>'YODA Blocks'!#REF!</f>
        <v>#REF!</v>
      </c>
    </row>
    <row r="401" spans="1:1" hidden="1" x14ac:dyDescent="0.25">
      <c r="A401" t="e">
        <f>'YODA Blocks'!#REF!</f>
        <v>#REF!</v>
      </c>
    </row>
    <row r="402" spans="1:1" hidden="1" x14ac:dyDescent="0.25">
      <c r="A402" t="e">
        <f>'YODA Blocks'!#REF!</f>
        <v>#REF!</v>
      </c>
    </row>
    <row r="403" spans="1:1" hidden="1" x14ac:dyDescent="0.25">
      <c r="A403" t="e">
        <f>'YODA Blocks'!#REF!</f>
        <v>#REF!</v>
      </c>
    </row>
    <row r="404" spans="1:1" hidden="1" x14ac:dyDescent="0.25">
      <c r="A404" t="e">
        <f>'YODA Blocks'!#REF!</f>
        <v>#REF!</v>
      </c>
    </row>
    <row r="405" spans="1:1" hidden="1" x14ac:dyDescent="0.25">
      <c r="A405" t="e">
        <f>'YODA Blocks'!#REF!</f>
        <v>#REF!</v>
      </c>
    </row>
    <row r="406" spans="1:1" hidden="1" x14ac:dyDescent="0.25">
      <c r="A406" t="e">
        <f>'YODA Blocks'!#REF!</f>
        <v>#REF!</v>
      </c>
    </row>
    <row r="407" spans="1:1" hidden="1" x14ac:dyDescent="0.25">
      <c r="A407" t="e">
        <f>'YODA Blocks'!#REF!</f>
        <v>#REF!</v>
      </c>
    </row>
    <row r="408" spans="1:1" hidden="1" x14ac:dyDescent="0.25">
      <c r="A408" t="e">
        <f>'YODA Blocks'!#REF!</f>
        <v>#REF!</v>
      </c>
    </row>
    <row r="409" spans="1:1" hidden="1" x14ac:dyDescent="0.25">
      <c r="A409" t="e">
        <f>'YODA Blocks'!#REF!</f>
        <v>#REF!</v>
      </c>
    </row>
    <row r="410" spans="1:1" hidden="1" x14ac:dyDescent="0.25">
      <c r="A410" t="e">
        <f>'YODA Blocks'!#REF!</f>
        <v>#REF!</v>
      </c>
    </row>
    <row r="411" spans="1:1" hidden="1" x14ac:dyDescent="0.25">
      <c r="A411" t="e">
        <f>'YODA Blocks'!#REF!</f>
        <v>#REF!</v>
      </c>
    </row>
    <row r="412" spans="1:1" hidden="1" x14ac:dyDescent="0.25">
      <c r="A412" t="e">
        <f>'YODA Blocks'!#REF!</f>
        <v>#REF!</v>
      </c>
    </row>
    <row r="413" spans="1:1" hidden="1" x14ac:dyDescent="0.25">
      <c r="A413" t="e">
        <f>'YODA Blocks'!#REF!</f>
        <v>#REF!</v>
      </c>
    </row>
    <row r="414" spans="1:1" hidden="1" x14ac:dyDescent="0.25">
      <c r="A414" t="e">
        <f>'YODA Blocks'!#REF!</f>
        <v>#REF!</v>
      </c>
    </row>
    <row r="415" spans="1:1" hidden="1" x14ac:dyDescent="0.25">
      <c r="A415" t="e">
        <f>'YODA Blocks'!#REF!</f>
        <v>#REF!</v>
      </c>
    </row>
    <row r="416" spans="1:1" hidden="1" x14ac:dyDescent="0.25">
      <c r="A416" t="e">
        <f>'YODA Blocks'!#REF!</f>
        <v>#REF!</v>
      </c>
    </row>
    <row r="417" spans="1:1" hidden="1" x14ac:dyDescent="0.25">
      <c r="A417" t="e">
        <f>'YODA Blocks'!#REF!</f>
        <v>#REF!</v>
      </c>
    </row>
    <row r="418" spans="1:1" hidden="1" x14ac:dyDescent="0.25">
      <c r="A418" t="e">
        <f>'YODA Blocks'!#REF!</f>
        <v>#REF!</v>
      </c>
    </row>
    <row r="419" spans="1:1" hidden="1" x14ac:dyDescent="0.25">
      <c r="A419" t="e">
        <f>'YODA Blocks'!#REF!</f>
        <v>#REF!</v>
      </c>
    </row>
    <row r="420" spans="1:1" hidden="1" x14ac:dyDescent="0.25">
      <c r="A420" t="e">
        <f>'YODA Blocks'!#REF!</f>
        <v>#REF!</v>
      </c>
    </row>
    <row r="421" spans="1:1" hidden="1" x14ac:dyDescent="0.25">
      <c r="A421" t="e">
        <f>'YODA Blocks'!#REF!</f>
        <v>#REF!</v>
      </c>
    </row>
    <row r="422" spans="1:1" hidden="1" x14ac:dyDescent="0.25">
      <c r="A422" t="e">
        <f>'YODA Blocks'!#REF!</f>
        <v>#REF!</v>
      </c>
    </row>
    <row r="423" spans="1:1" hidden="1" x14ac:dyDescent="0.25">
      <c r="A423" t="e">
        <f>'YODA Blocks'!#REF!</f>
        <v>#REF!</v>
      </c>
    </row>
    <row r="424" spans="1:1" hidden="1" x14ac:dyDescent="0.25">
      <c r="A424" t="e">
        <f>'YODA Blocks'!#REF!</f>
        <v>#REF!</v>
      </c>
    </row>
    <row r="425" spans="1:1" hidden="1" x14ac:dyDescent="0.25">
      <c r="A425" t="e">
        <f>'YODA Blocks'!#REF!</f>
        <v>#REF!</v>
      </c>
    </row>
    <row r="426" spans="1:1" hidden="1" x14ac:dyDescent="0.25">
      <c r="A426" t="e">
        <f>'YODA Blocks'!#REF!</f>
        <v>#REF!</v>
      </c>
    </row>
    <row r="427" spans="1:1" hidden="1" x14ac:dyDescent="0.25">
      <c r="A427" t="e">
        <f>'YODA Blocks'!#REF!</f>
        <v>#REF!</v>
      </c>
    </row>
    <row r="428" spans="1:1" hidden="1" x14ac:dyDescent="0.25">
      <c r="A428" t="e">
        <f>'YODA Blocks'!#REF!</f>
        <v>#REF!</v>
      </c>
    </row>
    <row r="429" spans="1:1" hidden="1" x14ac:dyDescent="0.25">
      <c r="A429" t="e">
        <f>'YODA Blocks'!#REF!</f>
        <v>#REF!</v>
      </c>
    </row>
    <row r="430" spans="1:1" hidden="1" x14ac:dyDescent="0.25">
      <c r="A430" t="e">
        <f>'YODA Blocks'!#REF!</f>
        <v>#REF!</v>
      </c>
    </row>
    <row r="431" spans="1:1" hidden="1" x14ac:dyDescent="0.25">
      <c r="A431" t="e">
        <f>'YODA Blocks'!#REF!</f>
        <v>#REF!</v>
      </c>
    </row>
    <row r="432" spans="1:1" hidden="1" x14ac:dyDescent="0.25">
      <c r="A432" t="e">
        <f>'YODA Blocks'!#REF!</f>
        <v>#REF!</v>
      </c>
    </row>
    <row r="433" spans="1:1" hidden="1" x14ac:dyDescent="0.25">
      <c r="A433" t="e">
        <f>'YODA Blocks'!#REF!</f>
        <v>#REF!</v>
      </c>
    </row>
    <row r="434" spans="1:1" hidden="1" x14ac:dyDescent="0.25">
      <c r="A434" t="e">
        <f>'YODA Blocks'!#REF!</f>
        <v>#REF!</v>
      </c>
    </row>
    <row r="435" spans="1:1" hidden="1" x14ac:dyDescent="0.25">
      <c r="A435" t="e">
        <f>'YODA Blocks'!#REF!</f>
        <v>#REF!</v>
      </c>
    </row>
    <row r="436" spans="1:1" hidden="1" x14ac:dyDescent="0.25">
      <c r="A436" t="e">
        <f>'YODA Blocks'!#REF!</f>
        <v>#REF!</v>
      </c>
    </row>
    <row r="437" spans="1:1" hidden="1" x14ac:dyDescent="0.25">
      <c r="A437" t="e">
        <f>'YODA Blocks'!#REF!</f>
        <v>#REF!</v>
      </c>
    </row>
    <row r="438" spans="1:1" hidden="1" x14ac:dyDescent="0.25">
      <c r="A438" t="e">
        <f>'YODA Blocks'!#REF!</f>
        <v>#REF!</v>
      </c>
    </row>
    <row r="439" spans="1:1" hidden="1" x14ac:dyDescent="0.25">
      <c r="A439" t="e">
        <f>'YODA Blocks'!#REF!</f>
        <v>#REF!</v>
      </c>
    </row>
    <row r="440" spans="1:1" hidden="1" x14ac:dyDescent="0.25">
      <c r="A440" t="e">
        <f>'YODA Blocks'!#REF!</f>
        <v>#REF!</v>
      </c>
    </row>
    <row r="441" spans="1:1" hidden="1" x14ac:dyDescent="0.25">
      <c r="A441" t="e">
        <f>'YODA Blocks'!#REF!</f>
        <v>#REF!</v>
      </c>
    </row>
    <row r="442" spans="1:1" hidden="1" x14ac:dyDescent="0.25">
      <c r="A442" t="e">
        <f>'YODA Blocks'!#REF!</f>
        <v>#REF!</v>
      </c>
    </row>
    <row r="443" spans="1:1" hidden="1" x14ac:dyDescent="0.25">
      <c r="A443" t="e">
        <f>'YODA Blocks'!#REF!</f>
        <v>#REF!</v>
      </c>
    </row>
    <row r="444" spans="1:1" hidden="1" x14ac:dyDescent="0.25">
      <c r="A444" t="e">
        <f>'YODA Blocks'!#REF!</f>
        <v>#REF!</v>
      </c>
    </row>
    <row r="445" spans="1:1" hidden="1" x14ac:dyDescent="0.25">
      <c r="A445" t="e">
        <f>'YODA Blocks'!#REF!</f>
        <v>#REF!</v>
      </c>
    </row>
    <row r="446" spans="1:1" hidden="1" x14ac:dyDescent="0.25">
      <c r="A446" t="e">
        <f>'YODA Blocks'!#REF!</f>
        <v>#REF!</v>
      </c>
    </row>
    <row r="447" spans="1:1" hidden="1" x14ac:dyDescent="0.25">
      <c r="A447" t="e">
        <f>'YODA Blocks'!#REF!</f>
        <v>#REF!</v>
      </c>
    </row>
    <row r="448" spans="1:1" hidden="1" x14ac:dyDescent="0.25">
      <c r="A448" t="e">
        <f>'YODA Blocks'!#REF!</f>
        <v>#REF!</v>
      </c>
    </row>
    <row r="449" spans="1:1" hidden="1" x14ac:dyDescent="0.25">
      <c r="A449" t="e">
        <f>'YODA Blocks'!#REF!</f>
        <v>#REF!</v>
      </c>
    </row>
    <row r="450" spans="1:1" hidden="1" x14ac:dyDescent="0.25">
      <c r="A450" t="e">
        <f>'YODA Blocks'!#REF!</f>
        <v>#REF!</v>
      </c>
    </row>
    <row r="451" spans="1:1" hidden="1" x14ac:dyDescent="0.25">
      <c r="A451" t="e">
        <f>'YODA Blocks'!#REF!</f>
        <v>#REF!</v>
      </c>
    </row>
    <row r="452" spans="1:1" hidden="1" x14ac:dyDescent="0.25">
      <c r="A452" t="e">
        <f>'YODA Blocks'!#REF!</f>
        <v>#REF!</v>
      </c>
    </row>
    <row r="453" spans="1:1" hidden="1" x14ac:dyDescent="0.25">
      <c r="A453" t="e">
        <f>'YODA Blocks'!#REF!</f>
        <v>#REF!</v>
      </c>
    </row>
    <row r="454" spans="1:1" hidden="1" x14ac:dyDescent="0.25">
      <c r="A454" t="e">
        <f>'YODA Blocks'!#REF!</f>
        <v>#REF!</v>
      </c>
    </row>
    <row r="455" spans="1:1" hidden="1" x14ac:dyDescent="0.25">
      <c r="A455" t="e">
        <f>'YODA Blocks'!#REF!</f>
        <v>#REF!</v>
      </c>
    </row>
    <row r="456" spans="1:1" hidden="1" x14ac:dyDescent="0.25">
      <c r="A456" t="e">
        <f>'YODA Blocks'!#REF!</f>
        <v>#REF!</v>
      </c>
    </row>
    <row r="457" spans="1:1" hidden="1" x14ac:dyDescent="0.25">
      <c r="A457" t="e">
        <f>'YODA Blocks'!#REF!</f>
        <v>#REF!</v>
      </c>
    </row>
    <row r="458" spans="1:1" hidden="1" x14ac:dyDescent="0.25">
      <c r="A458" t="e">
        <f>'YODA Blocks'!#REF!</f>
        <v>#REF!</v>
      </c>
    </row>
    <row r="459" spans="1:1" hidden="1" x14ac:dyDescent="0.25">
      <c r="A459" t="e">
        <f>'YODA Blocks'!#REF!</f>
        <v>#REF!</v>
      </c>
    </row>
    <row r="460" spans="1:1" hidden="1" x14ac:dyDescent="0.25">
      <c r="A460" t="e">
        <f>'YODA Blocks'!#REF!</f>
        <v>#REF!</v>
      </c>
    </row>
    <row r="461" spans="1:1" hidden="1" x14ac:dyDescent="0.25">
      <c r="A461" t="e">
        <f>'YODA Blocks'!#REF!</f>
        <v>#REF!</v>
      </c>
    </row>
    <row r="462" spans="1:1" hidden="1" x14ac:dyDescent="0.25">
      <c r="A462" t="e">
        <f>'YODA Blocks'!#REF!</f>
        <v>#REF!</v>
      </c>
    </row>
    <row r="463" spans="1:1" hidden="1" x14ac:dyDescent="0.25">
      <c r="A463" t="e">
        <f>'YODA Blocks'!#REF!</f>
        <v>#REF!</v>
      </c>
    </row>
    <row r="464" spans="1:1" hidden="1" x14ac:dyDescent="0.25">
      <c r="A464" t="e">
        <f>'YODA Blocks'!#REF!</f>
        <v>#REF!</v>
      </c>
    </row>
    <row r="465" spans="1:1" hidden="1" x14ac:dyDescent="0.25">
      <c r="A465" t="e">
        <f>'YODA Blocks'!#REF!</f>
        <v>#REF!</v>
      </c>
    </row>
    <row r="466" spans="1:1" hidden="1" x14ac:dyDescent="0.25">
      <c r="A466" t="e">
        <f>'YODA Blocks'!#REF!</f>
        <v>#REF!</v>
      </c>
    </row>
    <row r="467" spans="1:1" hidden="1" x14ac:dyDescent="0.25">
      <c r="A467" t="e">
        <f>'YODA Blocks'!#REF!</f>
        <v>#REF!</v>
      </c>
    </row>
    <row r="468" spans="1:1" hidden="1" x14ac:dyDescent="0.25">
      <c r="A468" t="e">
        <f>'YODA Blocks'!#REF!</f>
        <v>#REF!</v>
      </c>
    </row>
    <row r="469" spans="1:1" hidden="1" x14ac:dyDescent="0.25">
      <c r="A469" t="e">
        <f>'YODA Blocks'!#REF!</f>
        <v>#REF!</v>
      </c>
    </row>
    <row r="470" spans="1:1" hidden="1" x14ac:dyDescent="0.25">
      <c r="A470" t="e">
        <f>'YODA Blocks'!#REF!</f>
        <v>#REF!</v>
      </c>
    </row>
    <row r="471" spans="1:1" hidden="1" x14ac:dyDescent="0.25">
      <c r="A471" t="e">
        <f>'YODA Blocks'!#REF!</f>
        <v>#REF!</v>
      </c>
    </row>
    <row r="472" spans="1:1" hidden="1" x14ac:dyDescent="0.25">
      <c r="A472" t="e">
        <f>'YODA Blocks'!#REF!</f>
        <v>#REF!</v>
      </c>
    </row>
    <row r="473" spans="1:1" hidden="1" x14ac:dyDescent="0.25">
      <c r="A473" t="e">
        <f>'YODA Blocks'!#REF!</f>
        <v>#REF!</v>
      </c>
    </row>
    <row r="474" spans="1:1" hidden="1" x14ac:dyDescent="0.25">
      <c r="A474" t="e">
        <f>'YODA Blocks'!#REF!</f>
        <v>#REF!</v>
      </c>
    </row>
    <row r="475" spans="1:1" hidden="1" x14ac:dyDescent="0.25">
      <c r="A475" t="e">
        <f>'YODA Blocks'!#REF!</f>
        <v>#REF!</v>
      </c>
    </row>
    <row r="476" spans="1:1" hidden="1" x14ac:dyDescent="0.25">
      <c r="A476" t="e">
        <f>'YODA Blocks'!#REF!</f>
        <v>#REF!</v>
      </c>
    </row>
    <row r="477" spans="1:1" hidden="1" x14ac:dyDescent="0.25">
      <c r="A477" t="e">
        <f>'YODA Blocks'!#REF!</f>
        <v>#REF!</v>
      </c>
    </row>
    <row r="478" spans="1:1" hidden="1" x14ac:dyDescent="0.25">
      <c r="A478" t="e">
        <f>'YODA Blocks'!#REF!</f>
        <v>#REF!</v>
      </c>
    </row>
    <row r="479" spans="1:1" hidden="1" x14ac:dyDescent="0.25">
      <c r="A479" t="e">
        <f>'YODA Blocks'!#REF!</f>
        <v>#REF!</v>
      </c>
    </row>
    <row r="480" spans="1:1" hidden="1" x14ac:dyDescent="0.25">
      <c r="A480" t="e">
        <f>'YODA Blocks'!#REF!</f>
        <v>#REF!</v>
      </c>
    </row>
    <row r="481" spans="1:1" hidden="1" x14ac:dyDescent="0.25">
      <c r="A481" t="e">
        <f>'YODA Blocks'!#REF!</f>
        <v>#REF!</v>
      </c>
    </row>
    <row r="482" spans="1:1" hidden="1" x14ac:dyDescent="0.25">
      <c r="A482" t="e">
        <f>'YODA Blocks'!#REF!</f>
        <v>#REF!</v>
      </c>
    </row>
    <row r="483" spans="1:1" hidden="1" x14ac:dyDescent="0.25">
      <c r="A483" t="e">
        <f>'YODA Blocks'!#REF!</f>
        <v>#REF!</v>
      </c>
    </row>
    <row r="484" spans="1:1" hidden="1" x14ac:dyDescent="0.25">
      <c r="A484" t="e">
        <f>'YODA Blocks'!#REF!</f>
        <v>#REF!</v>
      </c>
    </row>
    <row r="485" spans="1:1" hidden="1" x14ac:dyDescent="0.25">
      <c r="A485" t="e">
        <f>'YODA Blocks'!#REF!</f>
        <v>#REF!</v>
      </c>
    </row>
    <row r="486" spans="1:1" hidden="1" x14ac:dyDescent="0.25">
      <c r="A486" t="e">
        <f>'YODA Blocks'!#REF!</f>
        <v>#REF!</v>
      </c>
    </row>
    <row r="487" spans="1:1" hidden="1" x14ac:dyDescent="0.25">
      <c r="A487" t="e">
        <f>'YODA Blocks'!#REF!</f>
        <v>#REF!</v>
      </c>
    </row>
    <row r="488" spans="1:1" hidden="1" x14ac:dyDescent="0.25">
      <c r="A488" t="e">
        <f>'YODA Blocks'!#REF!</f>
        <v>#REF!</v>
      </c>
    </row>
    <row r="489" spans="1:1" hidden="1" x14ac:dyDescent="0.25">
      <c r="A489" t="e">
        <f>'YODA Blocks'!#REF!</f>
        <v>#REF!</v>
      </c>
    </row>
    <row r="490" spans="1:1" hidden="1" x14ac:dyDescent="0.25">
      <c r="A490" t="e">
        <f>'YODA Blocks'!#REF!</f>
        <v>#REF!</v>
      </c>
    </row>
    <row r="491" spans="1:1" hidden="1" x14ac:dyDescent="0.25">
      <c r="A491" t="e">
        <f>'YODA Blocks'!#REF!</f>
        <v>#REF!</v>
      </c>
    </row>
    <row r="492" spans="1:1" hidden="1" x14ac:dyDescent="0.25">
      <c r="A492" t="e">
        <f>'YODA Blocks'!#REF!</f>
        <v>#REF!</v>
      </c>
    </row>
    <row r="493" spans="1:1" hidden="1" x14ac:dyDescent="0.25">
      <c r="A493" t="e">
        <f>'YODA Blocks'!#REF!</f>
        <v>#REF!</v>
      </c>
    </row>
    <row r="494" spans="1:1" hidden="1" x14ac:dyDescent="0.25">
      <c r="A494" t="e">
        <f>'YODA Blocks'!#REF!</f>
        <v>#REF!</v>
      </c>
    </row>
    <row r="495" spans="1:1" hidden="1" x14ac:dyDescent="0.25">
      <c r="A495" t="e">
        <f>'YODA Blocks'!#REF!</f>
        <v>#REF!</v>
      </c>
    </row>
    <row r="496" spans="1:1" hidden="1" x14ac:dyDescent="0.25">
      <c r="A496" t="e">
        <f>'YODA Blocks'!#REF!</f>
        <v>#REF!</v>
      </c>
    </row>
    <row r="497" spans="1:1" hidden="1" x14ac:dyDescent="0.25">
      <c r="A497" t="e">
        <f>'YODA Blocks'!#REF!</f>
        <v>#REF!</v>
      </c>
    </row>
    <row r="498" spans="1:1" hidden="1" x14ac:dyDescent="0.25">
      <c r="A498" t="e">
        <f>'YODA Blocks'!#REF!</f>
        <v>#REF!</v>
      </c>
    </row>
    <row r="499" spans="1:1" hidden="1" x14ac:dyDescent="0.25">
      <c r="A499" t="e">
        <f>'YODA Blocks'!#REF!</f>
        <v>#REF!</v>
      </c>
    </row>
    <row r="500" spans="1:1" hidden="1" x14ac:dyDescent="0.25">
      <c r="A500" t="e">
        <f>'YODA Blocks'!#REF!</f>
        <v>#REF!</v>
      </c>
    </row>
    <row r="501" spans="1:1" hidden="1" x14ac:dyDescent="0.25">
      <c r="A501" t="e">
        <f>'YODA Blocks'!#REF!</f>
        <v>#REF!</v>
      </c>
    </row>
    <row r="502" spans="1:1" hidden="1" x14ac:dyDescent="0.25">
      <c r="A502" t="e">
        <f>'YODA Blocks'!#REF!</f>
        <v>#REF!</v>
      </c>
    </row>
    <row r="503" spans="1:1" hidden="1" x14ac:dyDescent="0.25">
      <c r="A503" t="e">
        <f>'YODA Blocks'!#REF!</f>
        <v>#REF!</v>
      </c>
    </row>
    <row r="504" spans="1:1" hidden="1" x14ac:dyDescent="0.25">
      <c r="A504" t="e">
        <f>'YODA Blocks'!#REF!</f>
        <v>#REF!</v>
      </c>
    </row>
    <row r="505" spans="1:1" hidden="1" x14ac:dyDescent="0.25">
      <c r="A505" t="e">
        <f>'YODA Blocks'!#REF!</f>
        <v>#REF!</v>
      </c>
    </row>
    <row r="506" spans="1:1" hidden="1" x14ac:dyDescent="0.25">
      <c r="A506" t="e">
        <f>'YODA Blocks'!#REF!</f>
        <v>#REF!</v>
      </c>
    </row>
    <row r="507" spans="1:1" hidden="1" x14ac:dyDescent="0.25">
      <c r="A507" t="e">
        <f>'YODA Blocks'!#REF!</f>
        <v>#REF!</v>
      </c>
    </row>
    <row r="508" spans="1:1" hidden="1" x14ac:dyDescent="0.25">
      <c r="A508" t="e">
        <f>'YODA Blocks'!#REF!</f>
        <v>#REF!</v>
      </c>
    </row>
    <row r="509" spans="1:1" hidden="1" x14ac:dyDescent="0.25">
      <c r="A509" t="e">
        <f>'YODA Blocks'!#REF!</f>
        <v>#REF!</v>
      </c>
    </row>
    <row r="510" spans="1:1" hidden="1" x14ac:dyDescent="0.25">
      <c r="A510" t="e">
        <f>'YODA Blocks'!#REF!</f>
        <v>#REF!</v>
      </c>
    </row>
    <row r="511" spans="1:1" hidden="1" x14ac:dyDescent="0.25">
      <c r="A511" t="e">
        <f>'YODA Blocks'!#REF!</f>
        <v>#REF!</v>
      </c>
    </row>
    <row r="512" spans="1:1" hidden="1" x14ac:dyDescent="0.25">
      <c r="A512" t="e">
        <f>'YODA Blocks'!#REF!</f>
        <v>#REF!</v>
      </c>
    </row>
    <row r="513" spans="1:1" hidden="1" x14ac:dyDescent="0.25">
      <c r="A513" t="e">
        <f>'YODA Blocks'!#REF!</f>
        <v>#REF!</v>
      </c>
    </row>
    <row r="514" spans="1:1" hidden="1" x14ac:dyDescent="0.25">
      <c r="A514" t="e">
        <f>'YODA Blocks'!#REF!</f>
        <v>#REF!</v>
      </c>
    </row>
    <row r="515" spans="1:1" hidden="1" x14ac:dyDescent="0.25">
      <c r="A515" t="e">
        <f>'YODA Blocks'!#REF!</f>
        <v>#REF!</v>
      </c>
    </row>
    <row r="516" spans="1:1" hidden="1" x14ac:dyDescent="0.25">
      <c r="A516" t="e">
        <f>'YODA Blocks'!#REF!</f>
        <v>#REF!</v>
      </c>
    </row>
    <row r="517" spans="1:1" hidden="1" x14ac:dyDescent="0.25">
      <c r="A517" t="e">
        <f>'YODA Blocks'!#REF!</f>
        <v>#REF!</v>
      </c>
    </row>
    <row r="518" spans="1:1" hidden="1" x14ac:dyDescent="0.25">
      <c r="A518" t="e">
        <f>'YODA Blocks'!#REF!</f>
        <v>#REF!</v>
      </c>
    </row>
    <row r="519" spans="1:1" hidden="1" x14ac:dyDescent="0.25">
      <c r="A519" t="e">
        <f>'YODA Blocks'!#REF!</f>
        <v>#REF!</v>
      </c>
    </row>
    <row r="520" spans="1:1" hidden="1" x14ac:dyDescent="0.25">
      <c r="A520" t="e">
        <f>'YODA Blocks'!#REF!</f>
        <v>#REF!</v>
      </c>
    </row>
    <row r="521" spans="1:1" hidden="1" x14ac:dyDescent="0.25">
      <c r="A521" t="e">
        <f>'YODA Blocks'!#REF!</f>
        <v>#REF!</v>
      </c>
    </row>
    <row r="522" spans="1:1" hidden="1" x14ac:dyDescent="0.25">
      <c r="A522" t="e">
        <f>'YODA Blocks'!#REF!</f>
        <v>#REF!</v>
      </c>
    </row>
    <row r="523" spans="1:1" hidden="1" x14ac:dyDescent="0.25">
      <c r="A523" t="e">
        <f>'YODA Blocks'!#REF!</f>
        <v>#REF!</v>
      </c>
    </row>
    <row r="524" spans="1:1" hidden="1" x14ac:dyDescent="0.25">
      <c r="A524" t="e">
        <f>'YODA Blocks'!#REF!</f>
        <v>#REF!</v>
      </c>
    </row>
    <row r="525" spans="1:1" hidden="1" x14ac:dyDescent="0.25">
      <c r="A525" t="e">
        <f>'YODA Blocks'!#REF!</f>
        <v>#REF!</v>
      </c>
    </row>
    <row r="526" spans="1:1" hidden="1" x14ac:dyDescent="0.25">
      <c r="A526" t="e">
        <f>'YODA Blocks'!#REF!</f>
        <v>#REF!</v>
      </c>
    </row>
    <row r="527" spans="1:1" hidden="1" x14ac:dyDescent="0.25">
      <c r="A527" t="e">
        <f>'YODA Blocks'!#REF!</f>
        <v>#REF!</v>
      </c>
    </row>
    <row r="528" spans="1:1" hidden="1" x14ac:dyDescent="0.25">
      <c r="A528" t="e">
        <f>'YODA Blocks'!#REF!</f>
        <v>#REF!</v>
      </c>
    </row>
    <row r="529" spans="1:1" hidden="1" x14ac:dyDescent="0.25">
      <c r="A529" t="e">
        <f>'YODA Blocks'!#REF!</f>
        <v>#REF!</v>
      </c>
    </row>
    <row r="530" spans="1:1" hidden="1" x14ac:dyDescent="0.25">
      <c r="A530" t="e">
        <f>'YODA Blocks'!#REF!</f>
        <v>#REF!</v>
      </c>
    </row>
    <row r="531" spans="1:1" hidden="1" x14ac:dyDescent="0.25">
      <c r="A531" t="e">
        <f>'YODA Blocks'!#REF!</f>
        <v>#REF!</v>
      </c>
    </row>
    <row r="532" spans="1:1" hidden="1" x14ac:dyDescent="0.25">
      <c r="A532" t="e">
        <f>'YODA Blocks'!#REF!</f>
        <v>#REF!</v>
      </c>
    </row>
    <row r="533" spans="1:1" hidden="1" x14ac:dyDescent="0.25">
      <c r="A533" t="e">
        <f>'YODA Blocks'!#REF!</f>
        <v>#REF!</v>
      </c>
    </row>
    <row r="534" spans="1:1" hidden="1" x14ac:dyDescent="0.25">
      <c r="A534" t="e">
        <f>'YODA Blocks'!#REF!</f>
        <v>#REF!</v>
      </c>
    </row>
    <row r="535" spans="1:1" hidden="1" x14ac:dyDescent="0.25">
      <c r="A535" t="e">
        <f>'YODA Blocks'!#REF!</f>
        <v>#REF!</v>
      </c>
    </row>
    <row r="536" spans="1:1" hidden="1" x14ac:dyDescent="0.25">
      <c r="A536" t="e">
        <f>'YODA Blocks'!#REF!</f>
        <v>#REF!</v>
      </c>
    </row>
    <row r="537" spans="1:1" hidden="1" x14ac:dyDescent="0.25">
      <c r="A537" t="e">
        <f>'YODA Blocks'!#REF!</f>
        <v>#REF!</v>
      </c>
    </row>
    <row r="538" spans="1:1" hidden="1" x14ac:dyDescent="0.25">
      <c r="A538" t="e">
        <f>'YODA Blocks'!#REF!</f>
        <v>#REF!</v>
      </c>
    </row>
    <row r="539" spans="1:1" hidden="1" x14ac:dyDescent="0.25">
      <c r="A539" t="e">
        <f>'YODA Blocks'!#REF!</f>
        <v>#REF!</v>
      </c>
    </row>
    <row r="540" spans="1:1" hidden="1" x14ac:dyDescent="0.25">
      <c r="A540" t="e">
        <f>'YODA Blocks'!#REF!</f>
        <v>#REF!</v>
      </c>
    </row>
    <row r="541" spans="1:1" hidden="1" x14ac:dyDescent="0.25">
      <c r="A541" t="e">
        <f>'YODA Blocks'!#REF!</f>
        <v>#REF!</v>
      </c>
    </row>
    <row r="542" spans="1:1" hidden="1" x14ac:dyDescent="0.25">
      <c r="A542" t="e">
        <f>'YODA Blocks'!#REF!</f>
        <v>#REF!</v>
      </c>
    </row>
    <row r="543" spans="1:1" hidden="1" x14ac:dyDescent="0.25">
      <c r="A543" t="e">
        <f>'YODA Blocks'!#REF!</f>
        <v>#REF!</v>
      </c>
    </row>
    <row r="544" spans="1:1" hidden="1" x14ac:dyDescent="0.25">
      <c r="A544" t="e">
        <f>'YODA Blocks'!#REF!</f>
        <v>#REF!</v>
      </c>
    </row>
    <row r="545" spans="1:1" hidden="1" x14ac:dyDescent="0.25">
      <c r="A545" t="e">
        <f>'YODA Blocks'!#REF!</f>
        <v>#REF!</v>
      </c>
    </row>
    <row r="546" spans="1:1" hidden="1" x14ac:dyDescent="0.25">
      <c r="A546" t="e">
        <f>'YODA Blocks'!#REF!</f>
        <v>#REF!</v>
      </c>
    </row>
    <row r="547" spans="1:1" hidden="1" x14ac:dyDescent="0.25">
      <c r="A547" t="e">
        <f>'YODA Blocks'!#REF!</f>
        <v>#REF!</v>
      </c>
    </row>
    <row r="548" spans="1:1" hidden="1" x14ac:dyDescent="0.25">
      <c r="A548" t="e">
        <f>'YODA Blocks'!#REF!</f>
        <v>#REF!</v>
      </c>
    </row>
    <row r="549" spans="1:1" hidden="1" x14ac:dyDescent="0.25">
      <c r="A549" t="e">
        <f>'YODA Blocks'!#REF!</f>
        <v>#REF!</v>
      </c>
    </row>
    <row r="550" spans="1:1" hidden="1" x14ac:dyDescent="0.25">
      <c r="A550" t="e">
        <f>'YODA Blocks'!#REF!</f>
        <v>#REF!</v>
      </c>
    </row>
    <row r="551" spans="1:1" hidden="1" x14ac:dyDescent="0.25">
      <c r="A551" t="e">
        <f>'YODA Blocks'!#REF!</f>
        <v>#REF!</v>
      </c>
    </row>
    <row r="552" spans="1:1" hidden="1" x14ac:dyDescent="0.25">
      <c r="A552" t="e">
        <f>'YODA Blocks'!#REF!</f>
        <v>#REF!</v>
      </c>
    </row>
    <row r="553" spans="1:1" hidden="1" x14ac:dyDescent="0.25">
      <c r="A553" t="e">
        <f>'YODA Blocks'!#REF!</f>
        <v>#REF!</v>
      </c>
    </row>
    <row r="554" spans="1:1" hidden="1" x14ac:dyDescent="0.25">
      <c r="A554" t="e">
        <f>'YODA Blocks'!#REF!</f>
        <v>#REF!</v>
      </c>
    </row>
    <row r="555" spans="1:1" hidden="1" x14ac:dyDescent="0.25">
      <c r="A555" t="e">
        <f>'YODA Blocks'!#REF!</f>
        <v>#REF!</v>
      </c>
    </row>
    <row r="556" spans="1:1" hidden="1" x14ac:dyDescent="0.25">
      <c r="A556" t="e">
        <f>'YODA Blocks'!#REF!</f>
        <v>#REF!</v>
      </c>
    </row>
    <row r="557" spans="1:1" hidden="1" x14ac:dyDescent="0.25">
      <c r="A557" t="e">
        <f>'YODA Blocks'!#REF!</f>
        <v>#REF!</v>
      </c>
    </row>
    <row r="558" spans="1:1" hidden="1" x14ac:dyDescent="0.25">
      <c r="A558" t="e">
        <f>'YODA Blocks'!#REF!</f>
        <v>#REF!</v>
      </c>
    </row>
    <row r="559" spans="1:1" hidden="1" x14ac:dyDescent="0.25">
      <c r="A559" t="e">
        <f>'YODA Blocks'!#REF!</f>
        <v>#REF!</v>
      </c>
    </row>
    <row r="560" spans="1:1" hidden="1" x14ac:dyDescent="0.25">
      <c r="A560" t="e">
        <f>'YODA Blocks'!#REF!</f>
        <v>#REF!</v>
      </c>
    </row>
    <row r="561" spans="1:1" hidden="1" x14ac:dyDescent="0.25">
      <c r="A561" t="e">
        <f>'YODA Blocks'!#REF!</f>
        <v>#REF!</v>
      </c>
    </row>
    <row r="562" spans="1:1" hidden="1" x14ac:dyDescent="0.25">
      <c r="A562" t="e">
        <f>'YODA Blocks'!#REF!</f>
        <v>#REF!</v>
      </c>
    </row>
    <row r="563" spans="1:1" hidden="1" x14ac:dyDescent="0.25">
      <c r="A563" t="e">
        <f>'YODA Blocks'!#REF!</f>
        <v>#REF!</v>
      </c>
    </row>
    <row r="564" spans="1:1" hidden="1" x14ac:dyDescent="0.25">
      <c r="A564" t="e">
        <f>'YODA Blocks'!#REF!</f>
        <v>#REF!</v>
      </c>
    </row>
    <row r="565" spans="1:1" hidden="1" x14ac:dyDescent="0.25">
      <c r="A565" t="e">
        <f>'YODA Blocks'!#REF!</f>
        <v>#REF!</v>
      </c>
    </row>
    <row r="566" spans="1:1" hidden="1" x14ac:dyDescent="0.25">
      <c r="A566" t="e">
        <f>'YODA Blocks'!#REF!</f>
        <v>#REF!</v>
      </c>
    </row>
    <row r="567" spans="1:1" hidden="1" x14ac:dyDescent="0.25">
      <c r="A567" t="e">
        <f>'YODA Blocks'!#REF!</f>
        <v>#REF!</v>
      </c>
    </row>
    <row r="568" spans="1:1" hidden="1" x14ac:dyDescent="0.25">
      <c r="A568" t="e">
        <f>'YODA Blocks'!#REF!</f>
        <v>#REF!</v>
      </c>
    </row>
    <row r="569" spans="1:1" hidden="1" x14ac:dyDescent="0.25">
      <c r="A569" t="e">
        <f>'YODA Blocks'!#REF!</f>
        <v>#REF!</v>
      </c>
    </row>
    <row r="570" spans="1:1" hidden="1" x14ac:dyDescent="0.25">
      <c r="A570" t="e">
        <f>'YODA Blocks'!#REF!</f>
        <v>#REF!</v>
      </c>
    </row>
    <row r="571" spans="1:1" hidden="1" x14ac:dyDescent="0.25">
      <c r="A571" t="e">
        <f>'YODA Blocks'!#REF!</f>
        <v>#REF!</v>
      </c>
    </row>
    <row r="572" spans="1:1" hidden="1" x14ac:dyDescent="0.25">
      <c r="A572" t="e">
        <f>'YODA Blocks'!#REF!</f>
        <v>#REF!</v>
      </c>
    </row>
    <row r="573" spans="1:1" hidden="1" x14ac:dyDescent="0.25">
      <c r="A573" t="e">
        <f>'YODA Blocks'!#REF!</f>
        <v>#REF!</v>
      </c>
    </row>
    <row r="574" spans="1:1" hidden="1" x14ac:dyDescent="0.25">
      <c r="A574" t="e">
        <f>'YODA Blocks'!#REF!</f>
        <v>#REF!</v>
      </c>
    </row>
    <row r="575" spans="1:1" hidden="1" x14ac:dyDescent="0.25">
      <c r="A575" t="e">
        <f>'YODA Blocks'!#REF!</f>
        <v>#REF!</v>
      </c>
    </row>
    <row r="576" spans="1:1" hidden="1" x14ac:dyDescent="0.25">
      <c r="A576" t="e">
        <f>'YODA Blocks'!#REF!</f>
        <v>#REF!</v>
      </c>
    </row>
    <row r="577" spans="1:1" hidden="1" x14ac:dyDescent="0.25">
      <c r="A577" t="e">
        <f>'YODA Blocks'!#REF!</f>
        <v>#REF!</v>
      </c>
    </row>
    <row r="578" spans="1:1" hidden="1" x14ac:dyDescent="0.25">
      <c r="A578" t="e">
        <f>'YODA Blocks'!#REF!</f>
        <v>#REF!</v>
      </c>
    </row>
    <row r="579" spans="1:1" hidden="1" x14ac:dyDescent="0.25">
      <c r="A579" t="e">
        <f>'YODA Blocks'!#REF!</f>
        <v>#REF!</v>
      </c>
    </row>
    <row r="580" spans="1:1" hidden="1" x14ac:dyDescent="0.25">
      <c r="A580" t="e">
        <f>'YODA Blocks'!#REF!</f>
        <v>#REF!</v>
      </c>
    </row>
    <row r="581" spans="1:1" hidden="1" x14ac:dyDescent="0.25">
      <c r="A581" t="e">
        <f>'YODA Blocks'!#REF!</f>
        <v>#REF!</v>
      </c>
    </row>
    <row r="582" spans="1:1" hidden="1" x14ac:dyDescent="0.25">
      <c r="A582" t="e">
        <f>'YODA Blocks'!#REF!</f>
        <v>#REF!</v>
      </c>
    </row>
    <row r="583" spans="1:1" hidden="1" x14ac:dyDescent="0.25">
      <c r="A583" t="e">
        <f>'YODA Blocks'!#REF!</f>
        <v>#REF!</v>
      </c>
    </row>
    <row r="584" spans="1:1" hidden="1" x14ac:dyDescent="0.25">
      <c r="A584" t="e">
        <f>'YODA Blocks'!#REF!</f>
        <v>#REF!</v>
      </c>
    </row>
    <row r="585" spans="1:1" hidden="1" x14ac:dyDescent="0.25">
      <c r="A585" t="e">
        <f>'YODA Blocks'!#REF!</f>
        <v>#REF!</v>
      </c>
    </row>
    <row r="586" spans="1:1" hidden="1" x14ac:dyDescent="0.25">
      <c r="A586" t="e">
        <f>'YODA Blocks'!#REF!</f>
        <v>#REF!</v>
      </c>
    </row>
    <row r="587" spans="1:1" hidden="1" x14ac:dyDescent="0.25">
      <c r="A587" t="e">
        <f>'YODA Blocks'!#REF!</f>
        <v>#REF!</v>
      </c>
    </row>
    <row r="588" spans="1:1" hidden="1" x14ac:dyDescent="0.25">
      <c r="A588" t="e">
        <f>'YODA Blocks'!#REF!</f>
        <v>#REF!</v>
      </c>
    </row>
    <row r="589" spans="1:1" hidden="1" x14ac:dyDescent="0.25">
      <c r="A589" t="e">
        <f>'YODA Blocks'!#REF!</f>
        <v>#REF!</v>
      </c>
    </row>
    <row r="590" spans="1:1" hidden="1" x14ac:dyDescent="0.25">
      <c r="A590" t="e">
        <f>'YODA Blocks'!#REF!</f>
        <v>#REF!</v>
      </c>
    </row>
    <row r="591" spans="1:1" hidden="1" x14ac:dyDescent="0.25">
      <c r="A591" t="e">
        <f>'YODA Blocks'!#REF!</f>
        <v>#REF!</v>
      </c>
    </row>
    <row r="592" spans="1:1" hidden="1" x14ac:dyDescent="0.25">
      <c r="A592" t="e">
        <f>'YODA Blocks'!#REF!</f>
        <v>#REF!</v>
      </c>
    </row>
    <row r="593" spans="1:1" hidden="1" x14ac:dyDescent="0.25">
      <c r="A593" t="e">
        <f>'YODA Blocks'!#REF!</f>
        <v>#REF!</v>
      </c>
    </row>
    <row r="594" spans="1:1" hidden="1" x14ac:dyDescent="0.25">
      <c r="A594" t="e">
        <f>'YODA Blocks'!#REF!</f>
        <v>#REF!</v>
      </c>
    </row>
    <row r="595" spans="1:1" hidden="1" x14ac:dyDescent="0.25">
      <c r="A595" t="e">
        <f>'YODA Blocks'!#REF!</f>
        <v>#REF!</v>
      </c>
    </row>
    <row r="596" spans="1:1" hidden="1" x14ac:dyDescent="0.25">
      <c r="A596" t="e">
        <f>'YODA Blocks'!#REF!</f>
        <v>#REF!</v>
      </c>
    </row>
    <row r="597" spans="1:1" hidden="1" x14ac:dyDescent="0.25">
      <c r="A597" t="e">
        <f>'YODA Blocks'!#REF!</f>
        <v>#REF!</v>
      </c>
    </row>
    <row r="598" spans="1:1" hidden="1" x14ac:dyDescent="0.25">
      <c r="A598" t="e">
        <f>'YODA Blocks'!#REF!</f>
        <v>#REF!</v>
      </c>
    </row>
    <row r="599" spans="1:1" hidden="1" x14ac:dyDescent="0.25">
      <c r="A599" t="e">
        <f>'YODA Blocks'!#REF!</f>
        <v>#REF!</v>
      </c>
    </row>
    <row r="600" spans="1:1" hidden="1" x14ac:dyDescent="0.25">
      <c r="A600" t="e">
        <f>'YODA Blocks'!#REF!</f>
        <v>#REF!</v>
      </c>
    </row>
    <row r="601" spans="1:1" hidden="1" x14ac:dyDescent="0.25">
      <c r="A601" t="e">
        <f>'YODA Blocks'!#REF!</f>
        <v>#REF!</v>
      </c>
    </row>
    <row r="602" spans="1:1" hidden="1" x14ac:dyDescent="0.25">
      <c r="A602" t="e">
        <f>'YODA Blocks'!#REF!</f>
        <v>#REF!</v>
      </c>
    </row>
    <row r="603" spans="1:1" hidden="1" x14ac:dyDescent="0.25">
      <c r="A603" t="e">
        <f>'YODA Blocks'!#REF!</f>
        <v>#REF!</v>
      </c>
    </row>
    <row r="604" spans="1:1" hidden="1" x14ac:dyDescent="0.25">
      <c r="A604" t="e">
        <f>'YODA Blocks'!#REF!</f>
        <v>#REF!</v>
      </c>
    </row>
    <row r="605" spans="1:1" hidden="1" x14ac:dyDescent="0.25">
      <c r="A605" t="e">
        <f>'YODA Blocks'!#REF!</f>
        <v>#REF!</v>
      </c>
    </row>
    <row r="606" spans="1:1" hidden="1" x14ac:dyDescent="0.25">
      <c r="A606" t="e">
        <f>'YODA Blocks'!#REF!</f>
        <v>#REF!</v>
      </c>
    </row>
    <row r="607" spans="1:1" hidden="1" x14ac:dyDescent="0.25">
      <c r="A607" t="e">
        <f>'YODA Blocks'!#REF!</f>
        <v>#REF!</v>
      </c>
    </row>
    <row r="608" spans="1:1" hidden="1" x14ac:dyDescent="0.25">
      <c r="A608" t="e">
        <f>'YODA Blocks'!#REF!</f>
        <v>#REF!</v>
      </c>
    </row>
    <row r="609" spans="1:1" hidden="1" x14ac:dyDescent="0.25">
      <c r="A609" t="e">
        <f>'YODA Blocks'!#REF!</f>
        <v>#REF!</v>
      </c>
    </row>
    <row r="610" spans="1:1" hidden="1" x14ac:dyDescent="0.25">
      <c r="A610" t="e">
        <f>'YODA Blocks'!#REF!</f>
        <v>#REF!</v>
      </c>
    </row>
    <row r="611" spans="1:1" hidden="1" x14ac:dyDescent="0.25">
      <c r="A611" t="e">
        <f>'YODA Blocks'!#REF!</f>
        <v>#REF!</v>
      </c>
    </row>
    <row r="612" spans="1:1" hidden="1" x14ac:dyDescent="0.25">
      <c r="A612" t="e">
        <f>'YODA Blocks'!#REF!</f>
        <v>#REF!</v>
      </c>
    </row>
    <row r="613" spans="1:1" hidden="1" x14ac:dyDescent="0.25">
      <c r="A613" t="e">
        <f>'YODA Blocks'!#REF!</f>
        <v>#REF!</v>
      </c>
    </row>
    <row r="614" spans="1:1" hidden="1" x14ac:dyDescent="0.25">
      <c r="A614" t="e">
        <f>'YODA Blocks'!#REF!</f>
        <v>#REF!</v>
      </c>
    </row>
    <row r="615" spans="1:1" hidden="1" x14ac:dyDescent="0.25">
      <c r="A615" t="e">
        <f>'YODA Blocks'!#REF!</f>
        <v>#REF!</v>
      </c>
    </row>
    <row r="616" spans="1:1" hidden="1" x14ac:dyDescent="0.25">
      <c r="A616" t="e">
        <f>'YODA Blocks'!#REF!</f>
        <v>#REF!</v>
      </c>
    </row>
    <row r="617" spans="1:1" hidden="1" x14ac:dyDescent="0.25">
      <c r="A617" t="e">
        <f>'YODA Blocks'!#REF!</f>
        <v>#REF!</v>
      </c>
    </row>
    <row r="618" spans="1:1" hidden="1" x14ac:dyDescent="0.25">
      <c r="A618" t="e">
        <f>'YODA Blocks'!#REF!</f>
        <v>#REF!</v>
      </c>
    </row>
    <row r="619" spans="1:1" hidden="1" x14ac:dyDescent="0.25">
      <c r="A619" t="e">
        <f>'YODA Blocks'!#REF!</f>
        <v>#REF!</v>
      </c>
    </row>
    <row r="620" spans="1:1" hidden="1" x14ac:dyDescent="0.25">
      <c r="A620" t="e">
        <f>'YODA Blocks'!#REF!</f>
        <v>#REF!</v>
      </c>
    </row>
    <row r="621" spans="1:1" hidden="1" x14ac:dyDescent="0.25">
      <c r="A621" t="e">
        <f>'YODA Blocks'!#REF!</f>
        <v>#REF!</v>
      </c>
    </row>
    <row r="622" spans="1:1" hidden="1" x14ac:dyDescent="0.25">
      <c r="A622" t="e">
        <f>'YODA Blocks'!#REF!</f>
        <v>#REF!</v>
      </c>
    </row>
    <row r="623" spans="1:1" hidden="1" x14ac:dyDescent="0.25">
      <c r="A623" t="e">
        <f>'YODA Blocks'!#REF!</f>
        <v>#REF!</v>
      </c>
    </row>
    <row r="624" spans="1:1" hidden="1" x14ac:dyDescent="0.25">
      <c r="A624" t="e">
        <f>'YODA Blocks'!#REF!</f>
        <v>#REF!</v>
      </c>
    </row>
    <row r="625" spans="1:1" hidden="1" x14ac:dyDescent="0.25">
      <c r="A625" t="e">
        <f>'YODA Blocks'!#REF!</f>
        <v>#REF!</v>
      </c>
    </row>
    <row r="626" spans="1:1" hidden="1" x14ac:dyDescent="0.25">
      <c r="A626" t="e">
        <f>'YODA Blocks'!#REF!</f>
        <v>#REF!</v>
      </c>
    </row>
    <row r="627" spans="1:1" hidden="1" x14ac:dyDescent="0.25">
      <c r="A627" t="e">
        <f>'YODA Blocks'!#REF!</f>
        <v>#REF!</v>
      </c>
    </row>
    <row r="628" spans="1:1" hidden="1" x14ac:dyDescent="0.25">
      <c r="A628" t="e">
        <f>'YODA Blocks'!#REF!</f>
        <v>#REF!</v>
      </c>
    </row>
    <row r="629" spans="1:1" hidden="1" x14ac:dyDescent="0.25">
      <c r="A629" t="e">
        <f>'YODA Blocks'!#REF!</f>
        <v>#REF!</v>
      </c>
    </row>
    <row r="630" spans="1:1" hidden="1" x14ac:dyDescent="0.25">
      <c r="A630" t="e">
        <f>'YODA Blocks'!#REF!</f>
        <v>#REF!</v>
      </c>
    </row>
    <row r="631" spans="1:1" hidden="1" x14ac:dyDescent="0.25">
      <c r="A631" t="e">
        <f>'YODA Blocks'!#REF!</f>
        <v>#REF!</v>
      </c>
    </row>
    <row r="632" spans="1:1" hidden="1" x14ac:dyDescent="0.25">
      <c r="A632" t="e">
        <f>'YODA Blocks'!#REF!</f>
        <v>#REF!</v>
      </c>
    </row>
    <row r="633" spans="1:1" hidden="1" x14ac:dyDescent="0.25">
      <c r="A633" t="e">
        <f>'YODA Blocks'!#REF!</f>
        <v>#REF!</v>
      </c>
    </row>
    <row r="634" spans="1:1" hidden="1" x14ac:dyDescent="0.25">
      <c r="A634" t="e">
        <f>'YODA Blocks'!#REF!</f>
        <v>#REF!</v>
      </c>
    </row>
    <row r="635" spans="1:1" hidden="1" x14ac:dyDescent="0.25">
      <c r="A635" t="e">
        <f>'YODA Blocks'!#REF!</f>
        <v>#REF!</v>
      </c>
    </row>
    <row r="636" spans="1:1" hidden="1" x14ac:dyDescent="0.25">
      <c r="A636" t="e">
        <f>'YODA Blocks'!#REF!</f>
        <v>#REF!</v>
      </c>
    </row>
    <row r="637" spans="1:1" hidden="1" x14ac:dyDescent="0.25">
      <c r="A637" t="e">
        <f>'YODA Blocks'!#REF!</f>
        <v>#REF!</v>
      </c>
    </row>
    <row r="638" spans="1:1" hidden="1" x14ac:dyDescent="0.25">
      <c r="A638" t="e">
        <f>'YODA Blocks'!#REF!</f>
        <v>#REF!</v>
      </c>
    </row>
    <row r="639" spans="1:1" hidden="1" x14ac:dyDescent="0.25">
      <c r="A639" t="e">
        <f>'YODA Blocks'!#REF!</f>
        <v>#REF!</v>
      </c>
    </row>
    <row r="640" spans="1:1" hidden="1" x14ac:dyDescent="0.25">
      <c r="A640" t="e">
        <f>'YODA Blocks'!#REF!</f>
        <v>#REF!</v>
      </c>
    </row>
    <row r="641" spans="1:1" hidden="1" x14ac:dyDescent="0.25">
      <c r="A641" t="e">
        <f>'YODA Blocks'!#REF!</f>
        <v>#REF!</v>
      </c>
    </row>
    <row r="642" spans="1:1" hidden="1" x14ac:dyDescent="0.25">
      <c r="A642" t="e">
        <f>'YODA Blocks'!#REF!</f>
        <v>#REF!</v>
      </c>
    </row>
    <row r="643" spans="1:1" hidden="1" x14ac:dyDescent="0.25">
      <c r="A643" t="e">
        <f>'YODA Blocks'!#REF!</f>
        <v>#REF!</v>
      </c>
    </row>
    <row r="644" spans="1:1" hidden="1" x14ac:dyDescent="0.25">
      <c r="A644" t="e">
        <f>'YODA Blocks'!#REF!</f>
        <v>#REF!</v>
      </c>
    </row>
    <row r="645" spans="1:1" hidden="1" x14ac:dyDescent="0.25">
      <c r="A645" t="e">
        <f>'YODA Blocks'!#REF!</f>
        <v>#REF!</v>
      </c>
    </row>
    <row r="646" spans="1:1" hidden="1" x14ac:dyDescent="0.25">
      <c r="A646" t="e">
        <f>'YODA Blocks'!#REF!</f>
        <v>#REF!</v>
      </c>
    </row>
    <row r="647" spans="1:1" hidden="1" x14ac:dyDescent="0.25">
      <c r="A647" t="e">
        <f>'YODA Blocks'!#REF!</f>
        <v>#REF!</v>
      </c>
    </row>
    <row r="648" spans="1:1" hidden="1" x14ac:dyDescent="0.25">
      <c r="A648" t="e">
        <f>'YODA Blocks'!#REF!</f>
        <v>#REF!</v>
      </c>
    </row>
    <row r="649" spans="1:1" hidden="1" x14ac:dyDescent="0.25">
      <c r="A649" t="e">
        <f>'YODA Blocks'!#REF!</f>
        <v>#REF!</v>
      </c>
    </row>
    <row r="650" spans="1:1" hidden="1" x14ac:dyDescent="0.25">
      <c r="A650" t="e">
        <f>'YODA Blocks'!#REF!</f>
        <v>#REF!</v>
      </c>
    </row>
    <row r="651" spans="1:1" hidden="1" x14ac:dyDescent="0.25">
      <c r="A651" t="e">
        <f>'YODA Blocks'!#REF!</f>
        <v>#REF!</v>
      </c>
    </row>
    <row r="652" spans="1:1" hidden="1" x14ac:dyDescent="0.25">
      <c r="A652" t="e">
        <f>'YODA Blocks'!#REF!</f>
        <v>#REF!</v>
      </c>
    </row>
    <row r="653" spans="1:1" hidden="1" x14ac:dyDescent="0.25">
      <c r="A653" t="e">
        <f>'YODA Blocks'!#REF!</f>
        <v>#REF!</v>
      </c>
    </row>
    <row r="654" spans="1:1" hidden="1" x14ac:dyDescent="0.25">
      <c r="A654" t="e">
        <f>'YODA Blocks'!#REF!</f>
        <v>#REF!</v>
      </c>
    </row>
    <row r="655" spans="1:1" hidden="1" x14ac:dyDescent="0.25">
      <c r="A655" t="e">
        <f>'YODA Blocks'!#REF!</f>
        <v>#REF!</v>
      </c>
    </row>
    <row r="656" spans="1:1" hidden="1" x14ac:dyDescent="0.25">
      <c r="A656" t="e">
        <f>'YODA Blocks'!#REF!</f>
        <v>#REF!</v>
      </c>
    </row>
    <row r="657" spans="1:1" hidden="1" x14ac:dyDescent="0.25">
      <c r="A657" t="e">
        <f>'YODA Blocks'!#REF!</f>
        <v>#REF!</v>
      </c>
    </row>
    <row r="658" spans="1:1" hidden="1" x14ac:dyDescent="0.25">
      <c r="A658" t="e">
        <f>'YODA Blocks'!#REF!</f>
        <v>#REF!</v>
      </c>
    </row>
    <row r="659" spans="1:1" hidden="1" x14ac:dyDescent="0.25">
      <c r="A659" t="e">
        <f>'YODA Blocks'!#REF!</f>
        <v>#REF!</v>
      </c>
    </row>
    <row r="660" spans="1:1" hidden="1" x14ac:dyDescent="0.25">
      <c r="A660" t="e">
        <f>'YODA Blocks'!#REF!</f>
        <v>#REF!</v>
      </c>
    </row>
    <row r="661" spans="1:1" hidden="1" x14ac:dyDescent="0.25">
      <c r="A661" t="e">
        <f>'YODA Blocks'!#REF!</f>
        <v>#REF!</v>
      </c>
    </row>
    <row r="662" spans="1:1" hidden="1" x14ac:dyDescent="0.25">
      <c r="A662" t="e">
        <f>'YODA Blocks'!#REF!</f>
        <v>#REF!</v>
      </c>
    </row>
    <row r="663" spans="1:1" hidden="1" x14ac:dyDescent="0.25">
      <c r="A663" t="e">
        <f>'YODA Blocks'!#REF!</f>
        <v>#REF!</v>
      </c>
    </row>
    <row r="664" spans="1:1" hidden="1" x14ac:dyDescent="0.25">
      <c r="A664" t="e">
        <f>'YODA Blocks'!#REF!</f>
        <v>#REF!</v>
      </c>
    </row>
    <row r="665" spans="1:1" hidden="1" x14ac:dyDescent="0.25">
      <c r="A665" t="e">
        <f>'YODA Blocks'!#REF!</f>
        <v>#REF!</v>
      </c>
    </row>
    <row r="666" spans="1:1" hidden="1" x14ac:dyDescent="0.25">
      <c r="A666" t="e">
        <f>'YODA Blocks'!#REF!</f>
        <v>#REF!</v>
      </c>
    </row>
    <row r="667" spans="1:1" hidden="1" x14ac:dyDescent="0.25">
      <c r="A667" t="e">
        <f>'YODA Blocks'!#REF!</f>
        <v>#REF!</v>
      </c>
    </row>
    <row r="668" spans="1:1" hidden="1" x14ac:dyDescent="0.25">
      <c r="A668" t="e">
        <f>'YODA Blocks'!#REF!</f>
        <v>#REF!</v>
      </c>
    </row>
    <row r="669" spans="1:1" hidden="1" x14ac:dyDescent="0.25">
      <c r="A669" t="e">
        <f>'YODA Blocks'!#REF!</f>
        <v>#REF!</v>
      </c>
    </row>
    <row r="670" spans="1:1" hidden="1" x14ac:dyDescent="0.25">
      <c r="A670" t="e">
        <f>'YODA Blocks'!#REF!</f>
        <v>#REF!</v>
      </c>
    </row>
    <row r="671" spans="1:1" hidden="1" x14ac:dyDescent="0.25">
      <c r="A671" t="e">
        <f>'YODA Blocks'!#REF!</f>
        <v>#REF!</v>
      </c>
    </row>
    <row r="672" spans="1:1" hidden="1" x14ac:dyDescent="0.25">
      <c r="A672" t="e">
        <f>'YODA Blocks'!#REF!</f>
        <v>#REF!</v>
      </c>
    </row>
    <row r="673" spans="1:1" hidden="1" x14ac:dyDescent="0.25">
      <c r="A673" t="e">
        <f>'YODA Blocks'!#REF!</f>
        <v>#REF!</v>
      </c>
    </row>
    <row r="674" spans="1:1" hidden="1" x14ac:dyDescent="0.25">
      <c r="A674" t="e">
        <f>'YODA Blocks'!#REF!</f>
        <v>#REF!</v>
      </c>
    </row>
    <row r="675" spans="1:1" hidden="1" x14ac:dyDescent="0.25">
      <c r="A675" t="e">
        <f>'YODA Blocks'!#REF!</f>
        <v>#REF!</v>
      </c>
    </row>
    <row r="676" spans="1:1" hidden="1" x14ac:dyDescent="0.25">
      <c r="A676" t="e">
        <f>'YODA Blocks'!#REF!</f>
        <v>#REF!</v>
      </c>
    </row>
    <row r="677" spans="1:1" hidden="1" x14ac:dyDescent="0.25">
      <c r="A677" t="e">
        <f>'YODA Blocks'!#REF!</f>
        <v>#REF!</v>
      </c>
    </row>
    <row r="678" spans="1:1" hidden="1" x14ac:dyDescent="0.25">
      <c r="A678" t="e">
        <f>'YODA Blocks'!#REF!</f>
        <v>#REF!</v>
      </c>
    </row>
    <row r="679" spans="1:1" hidden="1" x14ac:dyDescent="0.25">
      <c r="A679" t="e">
        <f>'YODA Blocks'!#REF!</f>
        <v>#REF!</v>
      </c>
    </row>
    <row r="680" spans="1:1" hidden="1" x14ac:dyDescent="0.25">
      <c r="A680" t="e">
        <f>'YODA Blocks'!#REF!</f>
        <v>#REF!</v>
      </c>
    </row>
    <row r="681" spans="1:1" hidden="1" x14ac:dyDescent="0.25">
      <c r="A681" t="e">
        <f>'YODA Blocks'!#REF!</f>
        <v>#REF!</v>
      </c>
    </row>
    <row r="682" spans="1:1" hidden="1" x14ac:dyDescent="0.25">
      <c r="A682" t="e">
        <f>'YODA Blocks'!#REF!</f>
        <v>#REF!</v>
      </c>
    </row>
    <row r="683" spans="1:1" hidden="1" x14ac:dyDescent="0.25">
      <c r="A683" t="e">
        <f>'YODA Blocks'!#REF!</f>
        <v>#REF!</v>
      </c>
    </row>
    <row r="684" spans="1:1" hidden="1" x14ac:dyDescent="0.25">
      <c r="A684" t="e">
        <f>'YODA Blocks'!#REF!</f>
        <v>#REF!</v>
      </c>
    </row>
    <row r="685" spans="1:1" hidden="1" x14ac:dyDescent="0.25">
      <c r="A685" t="e">
        <f>'YODA Blocks'!#REF!</f>
        <v>#REF!</v>
      </c>
    </row>
    <row r="686" spans="1:1" hidden="1" x14ac:dyDescent="0.25">
      <c r="A686" t="e">
        <f>'YODA Blocks'!#REF!</f>
        <v>#REF!</v>
      </c>
    </row>
    <row r="687" spans="1:1" hidden="1" x14ac:dyDescent="0.25">
      <c r="A687" t="e">
        <f>'YODA Blocks'!#REF!</f>
        <v>#REF!</v>
      </c>
    </row>
    <row r="688" spans="1:1" hidden="1" x14ac:dyDescent="0.25">
      <c r="A688" t="e">
        <f>'YODA Blocks'!#REF!</f>
        <v>#REF!</v>
      </c>
    </row>
    <row r="689" spans="1:1" hidden="1" x14ac:dyDescent="0.25">
      <c r="A689" t="e">
        <f>'YODA Blocks'!#REF!</f>
        <v>#REF!</v>
      </c>
    </row>
    <row r="690" spans="1:1" hidden="1" x14ac:dyDescent="0.25">
      <c r="A690" t="e">
        <f>'YODA Blocks'!#REF!</f>
        <v>#REF!</v>
      </c>
    </row>
    <row r="691" spans="1:1" hidden="1" x14ac:dyDescent="0.25">
      <c r="A691" t="e">
        <f>'YODA Blocks'!#REF!</f>
        <v>#REF!</v>
      </c>
    </row>
    <row r="692" spans="1:1" hidden="1" x14ac:dyDescent="0.25">
      <c r="A692" t="e">
        <f>'YODA Blocks'!#REF!</f>
        <v>#REF!</v>
      </c>
    </row>
    <row r="693" spans="1:1" hidden="1" x14ac:dyDescent="0.25">
      <c r="A693" t="e">
        <f>'YODA Blocks'!#REF!</f>
        <v>#REF!</v>
      </c>
    </row>
    <row r="694" spans="1:1" hidden="1" x14ac:dyDescent="0.25">
      <c r="A694" t="e">
        <f>'YODA Blocks'!#REF!</f>
        <v>#REF!</v>
      </c>
    </row>
    <row r="695" spans="1:1" hidden="1" x14ac:dyDescent="0.25">
      <c r="A695" t="e">
        <f>'YODA Blocks'!#REF!</f>
        <v>#REF!</v>
      </c>
    </row>
    <row r="696" spans="1:1" hidden="1" x14ac:dyDescent="0.25">
      <c r="A696" t="e">
        <f>'YODA Blocks'!#REF!</f>
        <v>#REF!</v>
      </c>
    </row>
    <row r="697" spans="1:1" hidden="1" x14ac:dyDescent="0.25">
      <c r="A697" t="e">
        <f>'YODA Blocks'!#REF!</f>
        <v>#REF!</v>
      </c>
    </row>
    <row r="698" spans="1:1" hidden="1" x14ac:dyDescent="0.25">
      <c r="A698" t="e">
        <f>'YODA Blocks'!#REF!</f>
        <v>#REF!</v>
      </c>
    </row>
    <row r="699" spans="1:1" hidden="1" x14ac:dyDescent="0.25">
      <c r="A699" t="e">
        <f>'YODA Blocks'!#REF!</f>
        <v>#REF!</v>
      </c>
    </row>
    <row r="700" spans="1:1" hidden="1" x14ac:dyDescent="0.25">
      <c r="A700" t="e">
        <f>'YODA Blocks'!#REF!</f>
        <v>#REF!</v>
      </c>
    </row>
    <row r="701" spans="1:1" hidden="1" x14ac:dyDescent="0.25">
      <c r="A701" t="e">
        <f>'YODA Blocks'!#REF!</f>
        <v>#REF!</v>
      </c>
    </row>
    <row r="702" spans="1:1" hidden="1" x14ac:dyDescent="0.25">
      <c r="A702" t="e">
        <f>'YODA Blocks'!#REF!</f>
        <v>#REF!</v>
      </c>
    </row>
    <row r="703" spans="1:1" hidden="1" x14ac:dyDescent="0.25">
      <c r="A703" t="e">
        <f>'YODA Blocks'!#REF!</f>
        <v>#REF!</v>
      </c>
    </row>
    <row r="704" spans="1:1" hidden="1" x14ac:dyDescent="0.25">
      <c r="A704" t="e">
        <f>'YODA Blocks'!#REF!</f>
        <v>#REF!</v>
      </c>
    </row>
    <row r="705" spans="1:1" hidden="1" x14ac:dyDescent="0.25">
      <c r="A705" t="e">
        <f>'YODA Blocks'!#REF!</f>
        <v>#REF!</v>
      </c>
    </row>
    <row r="706" spans="1:1" hidden="1" x14ac:dyDescent="0.25">
      <c r="A706" t="e">
        <f>'YODA Blocks'!#REF!</f>
        <v>#REF!</v>
      </c>
    </row>
    <row r="707" spans="1:1" hidden="1" x14ac:dyDescent="0.25">
      <c r="A707" t="e">
        <f>'YODA Blocks'!#REF!</f>
        <v>#REF!</v>
      </c>
    </row>
    <row r="708" spans="1:1" hidden="1" x14ac:dyDescent="0.25">
      <c r="A708" t="e">
        <f>'YODA Blocks'!#REF!</f>
        <v>#REF!</v>
      </c>
    </row>
    <row r="709" spans="1:1" hidden="1" x14ac:dyDescent="0.25">
      <c r="A709" t="e">
        <f>'YODA Blocks'!#REF!</f>
        <v>#REF!</v>
      </c>
    </row>
    <row r="710" spans="1:1" hidden="1" x14ac:dyDescent="0.25">
      <c r="A710" t="e">
        <f>'YODA Blocks'!#REF!</f>
        <v>#REF!</v>
      </c>
    </row>
    <row r="711" spans="1:1" hidden="1" x14ac:dyDescent="0.25">
      <c r="A711" t="e">
        <f>'YODA Blocks'!#REF!</f>
        <v>#REF!</v>
      </c>
    </row>
    <row r="712" spans="1:1" hidden="1" x14ac:dyDescent="0.25">
      <c r="A712" t="e">
        <f>'YODA Blocks'!#REF!</f>
        <v>#REF!</v>
      </c>
    </row>
    <row r="713" spans="1:1" hidden="1" x14ac:dyDescent="0.25">
      <c r="A713" t="e">
        <f>'YODA Blocks'!#REF!</f>
        <v>#REF!</v>
      </c>
    </row>
    <row r="714" spans="1:1" hidden="1" x14ac:dyDescent="0.25">
      <c r="A714" t="e">
        <f>'YODA Blocks'!#REF!</f>
        <v>#REF!</v>
      </c>
    </row>
    <row r="715" spans="1:1" hidden="1" x14ac:dyDescent="0.25">
      <c r="A715" t="e">
        <f>'YODA Blocks'!#REF!</f>
        <v>#REF!</v>
      </c>
    </row>
    <row r="716" spans="1:1" hidden="1" x14ac:dyDescent="0.25">
      <c r="A716" t="e">
        <f>'YODA Blocks'!#REF!</f>
        <v>#REF!</v>
      </c>
    </row>
    <row r="717" spans="1:1" hidden="1" x14ac:dyDescent="0.25">
      <c r="A717" t="e">
        <f>'YODA Blocks'!#REF!</f>
        <v>#REF!</v>
      </c>
    </row>
    <row r="718" spans="1:1" hidden="1" x14ac:dyDescent="0.25">
      <c r="A718" t="e">
        <f>'YODA Blocks'!#REF!</f>
        <v>#REF!</v>
      </c>
    </row>
    <row r="719" spans="1:1" hidden="1" x14ac:dyDescent="0.25">
      <c r="A719" t="e">
        <f>'YODA Blocks'!#REF!</f>
        <v>#REF!</v>
      </c>
    </row>
    <row r="720" spans="1:1" hidden="1" x14ac:dyDescent="0.25">
      <c r="A720" t="e">
        <f>'YODA Blocks'!#REF!</f>
        <v>#REF!</v>
      </c>
    </row>
    <row r="721" spans="1:1" hidden="1" x14ac:dyDescent="0.25">
      <c r="A721" t="e">
        <f>'YODA Blocks'!#REF!</f>
        <v>#REF!</v>
      </c>
    </row>
    <row r="722" spans="1:1" hidden="1" x14ac:dyDescent="0.25">
      <c r="A722" t="e">
        <f>'YODA Blocks'!#REF!</f>
        <v>#REF!</v>
      </c>
    </row>
    <row r="723" spans="1:1" hidden="1" x14ac:dyDescent="0.25">
      <c r="A723" t="e">
        <f>'YODA Blocks'!#REF!</f>
        <v>#REF!</v>
      </c>
    </row>
    <row r="724" spans="1:1" hidden="1" x14ac:dyDescent="0.25">
      <c r="A724" t="e">
        <f>'YODA Blocks'!#REF!</f>
        <v>#REF!</v>
      </c>
    </row>
    <row r="725" spans="1:1" hidden="1" x14ac:dyDescent="0.25">
      <c r="A725" t="e">
        <f>'YODA Blocks'!#REF!</f>
        <v>#REF!</v>
      </c>
    </row>
    <row r="726" spans="1:1" hidden="1" x14ac:dyDescent="0.25">
      <c r="A726" t="e">
        <f>'YODA Blocks'!#REF!</f>
        <v>#REF!</v>
      </c>
    </row>
    <row r="727" spans="1:1" hidden="1" x14ac:dyDescent="0.25">
      <c r="A727" t="e">
        <f>'YODA Blocks'!#REF!</f>
        <v>#REF!</v>
      </c>
    </row>
    <row r="728" spans="1:1" hidden="1" x14ac:dyDescent="0.25">
      <c r="A728" t="e">
        <f>'YODA Blocks'!#REF!</f>
        <v>#REF!</v>
      </c>
    </row>
    <row r="729" spans="1:1" hidden="1" x14ac:dyDescent="0.25">
      <c r="A729" t="e">
        <f>'YODA Blocks'!#REF!</f>
        <v>#REF!</v>
      </c>
    </row>
    <row r="730" spans="1:1" hidden="1" x14ac:dyDescent="0.25">
      <c r="A730" t="e">
        <f>'YODA Blocks'!#REF!</f>
        <v>#REF!</v>
      </c>
    </row>
    <row r="731" spans="1:1" hidden="1" x14ac:dyDescent="0.25">
      <c r="A731" t="e">
        <f>'YODA Blocks'!#REF!</f>
        <v>#REF!</v>
      </c>
    </row>
    <row r="732" spans="1:1" hidden="1" x14ac:dyDescent="0.25">
      <c r="A732" t="e">
        <f>'YODA Blocks'!#REF!</f>
        <v>#REF!</v>
      </c>
    </row>
    <row r="733" spans="1:1" hidden="1" x14ac:dyDescent="0.25">
      <c r="A733" t="e">
        <f>'YODA Blocks'!#REF!</f>
        <v>#REF!</v>
      </c>
    </row>
    <row r="734" spans="1:1" hidden="1" x14ac:dyDescent="0.25">
      <c r="A734" t="e">
        <f>'YODA Blocks'!#REF!</f>
        <v>#REF!</v>
      </c>
    </row>
    <row r="735" spans="1:1" hidden="1" x14ac:dyDescent="0.25">
      <c r="A735" t="e">
        <f>'YODA Blocks'!#REF!</f>
        <v>#REF!</v>
      </c>
    </row>
    <row r="736" spans="1:1" hidden="1" x14ac:dyDescent="0.25">
      <c r="A736" t="e">
        <f>'YODA Blocks'!#REF!</f>
        <v>#REF!</v>
      </c>
    </row>
    <row r="737" spans="1:1" hidden="1" x14ac:dyDescent="0.25">
      <c r="A737" t="e">
        <f>'YODA Blocks'!#REF!</f>
        <v>#REF!</v>
      </c>
    </row>
    <row r="738" spans="1:1" hidden="1" x14ac:dyDescent="0.25">
      <c r="A738" t="e">
        <f>'YODA Blocks'!#REF!</f>
        <v>#REF!</v>
      </c>
    </row>
    <row r="739" spans="1:1" hidden="1" x14ac:dyDescent="0.25">
      <c r="A739" t="e">
        <f>'YODA Blocks'!#REF!</f>
        <v>#REF!</v>
      </c>
    </row>
    <row r="740" spans="1:1" hidden="1" x14ac:dyDescent="0.25">
      <c r="A740" t="e">
        <f>'YODA Blocks'!#REF!</f>
        <v>#REF!</v>
      </c>
    </row>
    <row r="741" spans="1:1" hidden="1" x14ac:dyDescent="0.25">
      <c r="A741" t="e">
        <f>'YODA Blocks'!#REF!</f>
        <v>#REF!</v>
      </c>
    </row>
    <row r="742" spans="1:1" hidden="1" x14ac:dyDescent="0.25">
      <c r="A742" t="e">
        <f>'YODA Blocks'!#REF!</f>
        <v>#REF!</v>
      </c>
    </row>
    <row r="743" spans="1:1" hidden="1" x14ac:dyDescent="0.25">
      <c r="A743" t="e">
        <f>'YODA Blocks'!#REF!</f>
        <v>#REF!</v>
      </c>
    </row>
    <row r="744" spans="1:1" hidden="1" x14ac:dyDescent="0.25">
      <c r="A744" t="e">
        <f>'YODA Blocks'!#REF!</f>
        <v>#REF!</v>
      </c>
    </row>
    <row r="745" spans="1:1" hidden="1" x14ac:dyDescent="0.25">
      <c r="A745" t="e">
        <f>'YODA Blocks'!#REF!</f>
        <v>#REF!</v>
      </c>
    </row>
    <row r="746" spans="1:1" hidden="1" x14ac:dyDescent="0.25">
      <c r="A746" t="e">
        <f>'YODA Blocks'!#REF!</f>
        <v>#REF!</v>
      </c>
    </row>
    <row r="747" spans="1:1" hidden="1" x14ac:dyDescent="0.25">
      <c r="A747" t="e">
        <f>'YODA Blocks'!#REF!</f>
        <v>#REF!</v>
      </c>
    </row>
    <row r="748" spans="1:1" hidden="1" x14ac:dyDescent="0.25">
      <c r="A748" t="e">
        <f>'YODA Blocks'!#REF!</f>
        <v>#REF!</v>
      </c>
    </row>
    <row r="749" spans="1:1" hidden="1" x14ac:dyDescent="0.25">
      <c r="A749" t="e">
        <f>'YODA Blocks'!#REF!</f>
        <v>#REF!</v>
      </c>
    </row>
    <row r="750" spans="1:1" hidden="1" x14ac:dyDescent="0.25">
      <c r="A750" t="e">
        <f>'YODA Blocks'!#REF!</f>
        <v>#REF!</v>
      </c>
    </row>
    <row r="751" spans="1:1" hidden="1" x14ac:dyDescent="0.25">
      <c r="A751" t="e">
        <f>'YODA Blocks'!#REF!</f>
        <v>#REF!</v>
      </c>
    </row>
    <row r="752" spans="1:1" hidden="1" x14ac:dyDescent="0.25">
      <c r="A752" t="e">
        <f>'YODA Blocks'!#REF!</f>
        <v>#REF!</v>
      </c>
    </row>
    <row r="753" spans="1:1" hidden="1" x14ac:dyDescent="0.25">
      <c r="A753" t="e">
        <f>'YODA Blocks'!#REF!</f>
        <v>#REF!</v>
      </c>
    </row>
    <row r="754" spans="1:1" hidden="1" x14ac:dyDescent="0.25">
      <c r="A754" t="e">
        <f>'YODA Blocks'!#REF!</f>
        <v>#REF!</v>
      </c>
    </row>
    <row r="755" spans="1:1" hidden="1" x14ac:dyDescent="0.25">
      <c r="A755" t="e">
        <f>'YODA Blocks'!#REF!</f>
        <v>#REF!</v>
      </c>
    </row>
    <row r="756" spans="1:1" hidden="1" x14ac:dyDescent="0.25">
      <c r="A756" t="e">
        <f>'YODA Blocks'!#REF!</f>
        <v>#REF!</v>
      </c>
    </row>
    <row r="757" spans="1:1" hidden="1" x14ac:dyDescent="0.25">
      <c r="A757" t="e">
        <f>'YODA Blocks'!#REF!</f>
        <v>#REF!</v>
      </c>
    </row>
    <row r="758" spans="1:1" hidden="1" x14ac:dyDescent="0.25">
      <c r="A758" t="e">
        <f>'YODA Blocks'!#REF!</f>
        <v>#REF!</v>
      </c>
    </row>
    <row r="759" spans="1:1" hidden="1" x14ac:dyDescent="0.25">
      <c r="A759" t="e">
        <f>'YODA Blocks'!#REF!</f>
        <v>#REF!</v>
      </c>
    </row>
    <row r="760" spans="1:1" hidden="1" x14ac:dyDescent="0.25">
      <c r="A760" t="e">
        <f>'YODA Blocks'!#REF!</f>
        <v>#REF!</v>
      </c>
    </row>
    <row r="761" spans="1:1" hidden="1" x14ac:dyDescent="0.25">
      <c r="A761" t="e">
        <f>'YODA Blocks'!#REF!</f>
        <v>#REF!</v>
      </c>
    </row>
    <row r="762" spans="1:1" hidden="1" x14ac:dyDescent="0.25">
      <c r="A762" t="e">
        <f>'YODA Blocks'!#REF!</f>
        <v>#REF!</v>
      </c>
    </row>
    <row r="763" spans="1:1" hidden="1" x14ac:dyDescent="0.25">
      <c r="A763" t="e">
        <f>'YODA Blocks'!#REF!</f>
        <v>#REF!</v>
      </c>
    </row>
    <row r="764" spans="1:1" hidden="1" x14ac:dyDescent="0.25">
      <c r="A764" t="e">
        <f>'YODA Blocks'!#REF!</f>
        <v>#REF!</v>
      </c>
    </row>
    <row r="765" spans="1:1" hidden="1" x14ac:dyDescent="0.25">
      <c r="A765" t="e">
        <f>'YODA Blocks'!#REF!</f>
        <v>#REF!</v>
      </c>
    </row>
    <row r="766" spans="1:1" hidden="1" x14ac:dyDescent="0.25">
      <c r="A766" t="e">
        <f>'YODA Blocks'!#REF!</f>
        <v>#REF!</v>
      </c>
    </row>
    <row r="767" spans="1:1" hidden="1" x14ac:dyDescent="0.25">
      <c r="A767" t="e">
        <f>'YODA Blocks'!#REF!</f>
        <v>#REF!</v>
      </c>
    </row>
    <row r="768" spans="1:1" hidden="1" x14ac:dyDescent="0.25">
      <c r="A768" t="e">
        <f>'YODA Blocks'!#REF!</f>
        <v>#REF!</v>
      </c>
    </row>
    <row r="769" spans="1:1" hidden="1" x14ac:dyDescent="0.25">
      <c r="A769" t="e">
        <f>'YODA Blocks'!#REF!</f>
        <v>#REF!</v>
      </c>
    </row>
    <row r="770" spans="1:1" hidden="1" x14ac:dyDescent="0.25">
      <c r="A770" t="e">
        <f>'YODA Blocks'!#REF!</f>
        <v>#REF!</v>
      </c>
    </row>
    <row r="771" spans="1:1" hidden="1" x14ac:dyDescent="0.25">
      <c r="A771" t="e">
        <f>'YODA Blocks'!#REF!</f>
        <v>#REF!</v>
      </c>
    </row>
    <row r="772" spans="1:1" hidden="1" x14ac:dyDescent="0.25">
      <c r="A772" t="e">
        <f>'YODA Blocks'!#REF!</f>
        <v>#REF!</v>
      </c>
    </row>
    <row r="773" spans="1:1" hidden="1" x14ac:dyDescent="0.25">
      <c r="A773" t="e">
        <f>'YODA Blocks'!#REF!</f>
        <v>#REF!</v>
      </c>
    </row>
    <row r="774" spans="1:1" hidden="1" x14ac:dyDescent="0.25">
      <c r="A774" t="e">
        <f>'YODA Blocks'!#REF!</f>
        <v>#REF!</v>
      </c>
    </row>
    <row r="775" spans="1:1" hidden="1" x14ac:dyDescent="0.25">
      <c r="A775" t="e">
        <f>'YODA Blocks'!#REF!</f>
        <v>#REF!</v>
      </c>
    </row>
    <row r="776" spans="1:1" hidden="1" x14ac:dyDescent="0.25">
      <c r="A776" t="e">
        <f>'YODA Blocks'!#REF!</f>
        <v>#REF!</v>
      </c>
    </row>
    <row r="777" spans="1:1" hidden="1" x14ac:dyDescent="0.25">
      <c r="A777" t="e">
        <f>'YODA Blocks'!#REF!</f>
        <v>#REF!</v>
      </c>
    </row>
    <row r="778" spans="1:1" hidden="1" x14ac:dyDescent="0.25">
      <c r="A778" t="e">
        <f>'YODA Blocks'!#REF!</f>
        <v>#REF!</v>
      </c>
    </row>
    <row r="779" spans="1:1" hidden="1" x14ac:dyDescent="0.25">
      <c r="A779" t="e">
        <f>'YODA Blocks'!#REF!</f>
        <v>#REF!</v>
      </c>
    </row>
    <row r="780" spans="1:1" hidden="1" x14ac:dyDescent="0.25">
      <c r="A780" t="e">
        <f>'YODA Blocks'!#REF!</f>
        <v>#REF!</v>
      </c>
    </row>
    <row r="781" spans="1:1" hidden="1" x14ac:dyDescent="0.25">
      <c r="A781" t="e">
        <f>'YODA Blocks'!#REF!</f>
        <v>#REF!</v>
      </c>
    </row>
    <row r="782" spans="1:1" hidden="1" x14ac:dyDescent="0.25">
      <c r="A782" t="e">
        <f>'YODA Blocks'!#REF!</f>
        <v>#REF!</v>
      </c>
    </row>
    <row r="783" spans="1:1" hidden="1" x14ac:dyDescent="0.25">
      <c r="A783" t="e">
        <f>'YODA Blocks'!#REF!</f>
        <v>#REF!</v>
      </c>
    </row>
    <row r="784" spans="1:1" hidden="1" x14ac:dyDescent="0.25">
      <c r="A784" t="e">
        <f>'YODA Blocks'!#REF!</f>
        <v>#REF!</v>
      </c>
    </row>
    <row r="785" spans="1:1" hidden="1" x14ac:dyDescent="0.25">
      <c r="A785" t="e">
        <f>'YODA Blocks'!#REF!</f>
        <v>#REF!</v>
      </c>
    </row>
    <row r="786" spans="1:1" hidden="1" x14ac:dyDescent="0.25">
      <c r="A786" t="e">
        <f>'YODA Blocks'!#REF!</f>
        <v>#REF!</v>
      </c>
    </row>
    <row r="787" spans="1:1" hidden="1" x14ac:dyDescent="0.25">
      <c r="A787" t="e">
        <f>'YODA Blocks'!#REF!</f>
        <v>#REF!</v>
      </c>
    </row>
    <row r="788" spans="1:1" hidden="1" x14ac:dyDescent="0.25">
      <c r="A788" t="e">
        <f>'YODA Blocks'!#REF!</f>
        <v>#REF!</v>
      </c>
    </row>
    <row r="789" spans="1:1" hidden="1" x14ac:dyDescent="0.25">
      <c r="A789" t="e">
        <f>'YODA Blocks'!#REF!</f>
        <v>#REF!</v>
      </c>
    </row>
    <row r="790" spans="1:1" hidden="1" x14ac:dyDescent="0.25">
      <c r="A790" t="e">
        <f>'YODA Blocks'!#REF!</f>
        <v>#REF!</v>
      </c>
    </row>
    <row r="791" spans="1:1" hidden="1" x14ac:dyDescent="0.25">
      <c r="A791" t="e">
        <f>'YODA Blocks'!#REF!</f>
        <v>#REF!</v>
      </c>
    </row>
    <row r="792" spans="1:1" hidden="1" x14ac:dyDescent="0.25">
      <c r="A792" t="e">
        <f>'YODA Blocks'!#REF!</f>
        <v>#REF!</v>
      </c>
    </row>
    <row r="793" spans="1:1" hidden="1" x14ac:dyDescent="0.25">
      <c r="A793" t="e">
        <f>'YODA Blocks'!#REF!</f>
        <v>#REF!</v>
      </c>
    </row>
    <row r="794" spans="1:1" hidden="1" x14ac:dyDescent="0.25">
      <c r="A794" t="e">
        <f>'YODA Blocks'!#REF!</f>
        <v>#REF!</v>
      </c>
    </row>
    <row r="795" spans="1:1" hidden="1" x14ac:dyDescent="0.25">
      <c r="A795" t="e">
        <f>'YODA Blocks'!#REF!</f>
        <v>#REF!</v>
      </c>
    </row>
    <row r="796" spans="1:1" hidden="1" x14ac:dyDescent="0.25">
      <c r="A796" t="e">
        <f>'YODA Blocks'!#REF!</f>
        <v>#REF!</v>
      </c>
    </row>
    <row r="797" spans="1:1" hidden="1" x14ac:dyDescent="0.25">
      <c r="A797" t="e">
        <f>'YODA Blocks'!#REF!</f>
        <v>#REF!</v>
      </c>
    </row>
    <row r="798" spans="1:1" hidden="1" x14ac:dyDescent="0.25">
      <c r="A798" t="e">
        <f>'YODA Blocks'!#REF!</f>
        <v>#REF!</v>
      </c>
    </row>
    <row r="799" spans="1:1" hidden="1" x14ac:dyDescent="0.25">
      <c r="A799" t="e">
        <f>'YODA Blocks'!#REF!</f>
        <v>#REF!</v>
      </c>
    </row>
    <row r="800" spans="1:1" hidden="1" x14ac:dyDescent="0.25">
      <c r="A800" t="e">
        <f>'YODA Blocks'!#REF!</f>
        <v>#REF!</v>
      </c>
    </row>
    <row r="801" spans="1:1" hidden="1" x14ac:dyDescent="0.25">
      <c r="A801" t="e">
        <f>'YODA Blocks'!#REF!</f>
        <v>#REF!</v>
      </c>
    </row>
    <row r="802" spans="1:1" hidden="1" x14ac:dyDescent="0.25">
      <c r="A802" t="e">
        <f>'YODA Blocks'!#REF!</f>
        <v>#REF!</v>
      </c>
    </row>
    <row r="803" spans="1:1" hidden="1" x14ac:dyDescent="0.25">
      <c r="A803" t="e">
        <f>'YODA Blocks'!#REF!</f>
        <v>#REF!</v>
      </c>
    </row>
    <row r="804" spans="1:1" hidden="1" x14ac:dyDescent="0.25">
      <c r="A804" t="e">
        <f>'YODA Blocks'!#REF!</f>
        <v>#REF!</v>
      </c>
    </row>
    <row r="805" spans="1:1" hidden="1" x14ac:dyDescent="0.25">
      <c r="A805" t="e">
        <f>'YODA Blocks'!#REF!</f>
        <v>#REF!</v>
      </c>
    </row>
    <row r="806" spans="1:1" hidden="1" x14ac:dyDescent="0.25">
      <c r="A806" t="e">
        <f>'YODA Blocks'!#REF!</f>
        <v>#REF!</v>
      </c>
    </row>
    <row r="807" spans="1:1" hidden="1" x14ac:dyDescent="0.25">
      <c r="A807" t="e">
        <f>'YODA Blocks'!#REF!</f>
        <v>#REF!</v>
      </c>
    </row>
    <row r="808" spans="1:1" hidden="1" x14ac:dyDescent="0.25">
      <c r="A808" t="e">
        <f>'YODA Blocks'!#REF!</f>
        <v>#REF!</v>
      </c>
    </row>
    <row r="809" spans="1:1" hidden="1" x14ac:dyDescent="0.25">
      <c r="A809" t="e">
        <f>'YODA Blocks'!#REF!</f>
        <v>#REF!</v>
      </c>
    </row>
    <row r="810" spans="1:1" hidden="1" x14ac:dyDescent="0.25">
      <c r="A810" t="e">
        <f>'YODA Blocks'!#REF!</f>
        <v>#REF!</v>
      </c>
    </row>
    <row r="811" spans="1:1" hidden="1" x14ac:dyDescent="0.25">
      <c r="A811" t="e">
        <f>'YODA Blocks'!#REF!</f>
        <v>#REF!</v>
      </c>
    </row>
    <row r="812" spans="1:1" hidden="1" x14ac:dyDescent="0.25">
      <c r="A812" t="e">
        <f>'YODA Blocks'!#REF!</f>
        <v>#REF!</v>
      </c>
    </row>
    <row r="813" spans="1:1" hidden="1" x14ac:dyDescent="0.25">
      <c r="A813" t="e">
        <f>'YODA Blocks'!#REF!</f>
        <v>#REF!</v>
      </c>
    </row>
    <row r="814" spans="1:1" hidden="1" x14ac:dyDescent="0.25">
      <c r="A814" t="e">
        <f>'YODA Blocks'!#REF!</f>
        <v>#REF!</v>
      </c>
    </row>
    <row r="815" spans="1:1" hidden="1" x14ac:dyDescent="0.25">
      <c r="A815" t="e">
        <f>'YODA Blocks'!#REF!</f>
        <v>#REF!</v>
      </c>
    </row>
    <row r="816" spans="1:1" hidden="1" x14ac:dyDescent="0.25">
      <c r="A816" t="e">
        <f>'YODA Blocks'!#REF!</f>
        <v>#REF!</v>
      </c>
    </row>
    <row r="817" spans="1:1" hidden="1" x14ac:dyDescent="0.25">
      <c r="A817" t="e">
        <f>'YODA Blocks'!#REF!</f>
        <v>#REF!</v>
      </c>
    </row>
    <row r="818" spans="1:1" hidden="1" x14ac:dyDescent="0.25">
      <c r="A818" t="e">
        <f>'YODA Blocks'!#REF!</f>
        <v>#REF!</v>
      </c>
    </row>
    <row r="819" spans="1:1" hidden="1" x14ac:dyDescent="0.25">
      <c r="A819" t="e">
        <f>'YODA Blocks'!#REF!</f>
        <v>#REF!</v>
      </c>
    </row>
    <row r="820" spans="1:1" hidden="1" x14ac:dyDescent="0.25">
      <c r="A820" t="e">
        <f>'YODA Blocks'!#REF!</f>
        <v>#REF!</v>
      </c>
    </row>
    <row r="821" spans="1:1" hidden="1" x14ac:dyDescent="0.25">
      <c r="A821" t="e">
        <f>'YODA Blocks'!#REF!</f>
        <v>#REF!</v>
      </c>
    </row>
    <row r="822" spans="1:1" hidden="1" x14ac:dyDescent="0.25">
      <c r="A822" t="e">
        <f>'YODA Blocks'!#REF!</f>
        <v>#REF!</v>
      </c>
    </row>
    <row r="823" spans="1:1" hidden="1" x14ac:dyDescent="0.25">
      <c r="A823" t="e">
        <f>'YODA Blocks'!#REF!</f>
        <v>#REF!</v>
      </c>
    </row>
    <row r="824" spans="1:1" hidden="1" x14ac:dyDescent="0.25">
      <c r="A824" t="e">
        <f>'YODA Blocks'!#REF!</f>
        <v>#REF!</v>
      </c>
    </row>
    <row r="825" spans="1:1" hidden="1" x14ac:dyDescent="0.25">
      <c r="A825" t="e">
        <f>'YODA Blocks'!#REF!</f>
        <v>#REF!</v>
      </c>
    </row>
    <row r="826" spans="1:1" hidden="1" x14ac:dyDescent="0.25">
      <c r="A826" t="e">
        <f>'YODA Blocks'!#REF!</f>
        <v>#REF!</v>
      </c>
    </row>
    <row r="827" spans="1:1" hidden="1" x14ac:dyDescent="0.25">
      <c r="A827" t="e">
        <f>'YODA Blocks'!#REF!</f>
        <v>#REF!</v>
      </c>
    </row>
    <row r="828" spans="1:1" hidden="1" x14ac:dyDescent="0.25">
      <c r="A828" t="e">
        <f>'YODA Blocks'!#REF!</f>
        <v>#REF!</v>
      </c>
    </row>
    <row r="829" spans="1:1" hidden="1" x14ac:dyDescent="0.25">
      <c r="A829" t="e">
        <f>'YODA Blocks'!#REF!</f>
        <v>#REF!</v>
      </c>
    </row>
    <row r="830" spans="1:1" hidden="1" x14ac:dyDescent="0.25">
      <c r="A830" t="e">
        <f>'YODA Blocks'!#REF!</f>
        <v>#REF!</v>
      </c>
    </row>
    <row r="831" spans="1:1" hidden="1" x14ac:dyDescent="0.25">
      <c r="A831" t="e">
        <f>'YODA Blocks'!#REF!</f>
        <v>#REF!</v>
      </c>
    </row>
    <row r="832" spans="1:1" hidden="1" x14ac:dyDescent="0.25">
      <c r="A832" t="e">
        <f>'YODA Blocks'!#REF!</f>
        <v>#REF!</v>
      </c>
    </row>
    <row r="833" spans="1:1" hidden="1" x14ac:dyDescent="0.25">
      <c r="A833" t="e">
        <f>'YODA Blocks'!#REF!</f>
        <v>#REF!</v>
      </c>
    </row>
    <row r="834" spans="1:1" hidden="1" x14ac:dyDescent="0.25">
      <c r="A834" t="e">
        <f>'YODA Blocks'!#REF!</f>
        <v>#REF!</v>
      </c>
    </row>
    <row r="835" spans="1:1" hidden="1" x14ac:dyDescent="0.25">
      <c r="A835" t="e">
        <f>'YODA Blocks'!#REF!</f>
        <v>#REF!</v>
      </c>
    </row>
    <row r="836" spans="1:1" hidden="1" x14ac:dyDescent="0.25">
      <c r="A836" t="e">
        <f>'YODA Blocks'!#REF!</f>
        <v>#REF!</v>
      </c>
    </row>
    <row r="837" spans="1:1" hidden="1" x14ac:dyDescent="0.25">
      <c r="A837" t="e">
        <f>'YODA Blocks'!#REF!</f>
        <v>#REF!</v>
      </c>
    </row>
    <row r="838" spans="1:1" hidden="1" x14ac:dyDescent="0.25">
      <c r="A838" t="e">
        <f>'YODA Blocks'!#REF!</f>
        <v>#REF!</v>
      </c>
    </row>
    <row r="839" spans="1:1" hidden="1" x14ac:dyDescent="0.25">
      <c r="A839" t="e">
        <f>'YODA Blocks'!#REF!</f>
        <v>#REF!</v>
      </c>
    </row>
    <row r="840" spans="1:1" hidden="1" x14ac:dyDescent="0.25">
      <c r="A840" t="e">
        <f>'YODA Blocks'!#REF!</f>
        <v>#REF!</v>
      </c>
    </row>
    <row r="841" spans="1:1" hidden="1" x14ac:dyDescent="0.25">
      <c r="A841" t="e">
        <f>'YODA Blocks'!#REF!</f>
        <v>#REF!</v>
      </c>
    </row>
    <row r="842" spans="1:1" hidden="1" x14ac:dyDescent="0.25">
      <c r="A842" t="e">
        <f>'YODA Blocks'!#REF!</f>
        <v>#REF!</v>
      </c>
    </row>
    <row r="843" spans="1:1" hidden="1" x14ac:dyDescent="0.25">
      <c r="A843" t="e">
        <f>'YODA Blocks'!#REF!</f>
        <v>#REF!</v>
      </c>
    </row>
    <row r="844" spans="1:1" hidden="1" x14ac:dyDescent="0.25">
      <c r="A844" t="e">
        <f>'YODA Blocks'!#REF!</f>
        <v>#REF!</v>
      </c>
    </row>
    <row r="845" spans="1:1" hidden="1" x14ac:dyDescent="0.25">
      <c r="A845" t="e">
        <f>'YODA Blocks'!#REF!</f>
        <v>#REF!</v>
      </c>
    </row>
    <row r="846" spans="1:1" hidden="1" x14ac:dyDescent="0.25">
      <c r="A846" t="e">
        <f>'YODA Blocks'!#REF!</f>
        <v>#REF!</v>
      </c>
    </row>
    <row r="847" spans="1:1" hidden="1" x14ac:dyDescent="0.25">
      <c r="A847" t="e">
        <f>'YODA Blocks'!#REF!</f>
        <v>#REF!</v>
      </c>
    </row>
    <row r="848" spans="1:1" hidden="1" x14ac:dyDescent="0.25">
      <c r="A848" t="e">
        <f>'YODA Blocks'!#REF!</f>
        <v>#REF!</v>
      </c>
    </row>
    <row r="849" spans="1:1" hidden="1" x14ac:dyDescent="0.25">
      <c r="A849" t="e">
        <f>'YODA Blocks'!#REF!</f>
        <v>#REF!</v>
      </c>
    </row>
    <row r="850" spans="1:1" hidden="1" x14ac:dyDescent="0.25">
      <c r="A850" t="e">
        <f>'YODA Blocks'!#REF!</f>
        <v>#REF!</v>
      </c>
    </row>
    <row r="851" spans="1:1" hidden="1" x14ac:dyDescent="0.25">
      <c r="A851" t="e">
        <f>'YODA Blocks'!#REF!</f>
        <v>#REF!</v>
      </c>
    </row>
    <row r="852" spans="1:1" hidden="1" x14ac:dyDescent="0.25">
      <c r="A852" t="e">
        <f>'YODA Blocks'!#REF!</f>
        <v>#REF!</v>
      </c>
    </row>
    <row r="853" spans="1:1" hidden="1" x14ac:dyDescent="0.25">
      <c r="A853" t="e">
        <f>'YODA Blocks'!#REF!</f>
        <v>#REF!</v>
      </c>
    </row>
    <row r="854" spans="1:1" hidden="1" x14ac:dyDescent="0.25">
      <c r="A854" t="e">
        <f>'YODA Blocks'!#REF!</f>
        <v>#REF!</v>
      </c>
    </row>
    <row r="855" spans="1:1" hidden="1" x14ac:dyDescent="0.25">
      <c r="A855" t="e">
        <f>'YODA Blocks'!#REF!</f>
        <v>#REF!</v>
      </c>
    </row>
    <row r="856" spans="1:1" hidden="1" x14ac:dyDescent="0.25">
      <c r="A856" t="e">
        <f>'YODA Blocks'!#REF!</f>
        <v>#REF!</v>
      </c>
    </row>
    <row r="857" spans="1:1" hidden="1" x14ac:dyDescent="0.25">
      <c r="A857" t="e">
        <f>'YODA Blocks'!#REF!</f>
        <v>#REF!</v>
      </c>
    </row>
    <row r="858" spans="1:1" hidden="1" x14ac:dyDescent="0.25">
      <c r="A858" t="e">
        <f>'YODA Blocks'!#REF!</f>
        <v>#REF!</v>
      </c>
    </row>
    <row r="859" spans="1:1" hidden="1" x14ac:dyDescent="0.25">
      <c r="A859" t="e">
        <f>'YODA Blocks'!#REF!</f>
        <v>#REF!</v>
      </c>
    </row>
    <row r="860" spans="1:1" hidden="1" x14ac:dyDescent="0.25">
      <c r="A860" t="e">
        <f>'YODA Blocks'!#REF!</f>
        <v>#REF!</v>
      </c>
    </row>
    <row r="861" spans="1:1" hidden="1" x14ac:dyDescent="0.25">
      <c r="A861" t="e">
        <f>'YODA Blocks'!#REF!</f>
        <v>#REF!</v>
      </c>
    </row>
    <row r="862" spans="1:1" hidden="1" x14ac:dyDescent="0.25">
      <c r="A862" t="e">
        <f>'YODA Blocks'!#REF!</f>
        <v>#REF!</v>
      </c>
    </row>
    <row r="863" spans="1:1" hidden="1" x14ac:dyDescent="0.25">
      <c r="A863" t="e">
        <f>'YODA Blocks'!#REF!</f>
        <v>#REF!</v>
      </c>
    </row>
    <row r="864" spans="1:1" hidden="1" x14ac:dyDescent="0.25">
      <c r="A864" t="e">
        <f>'YODA Blocks'!#REF!</f>
        <v>#REF!</v>
      </c>
    </row>
    <row r="865" spans="1:1" hidden="1" x14ac:dyDescent="0.25">
      <c r="A865" t="e">
        <f>'YODA Blocks'!#REF!</f>
        <v>#REF!</v>
      </c>
    </row>
    <row r="866" spans="1:1" hidden="1" x14ac:dyDescent="0.25">
      <c r="A866" t="e">
        <f>'YODA Blocks'!#REF!</f>
        <v>#REF!</v>
      </c>
    </row>
    <row r="867" spans="1:1" hidden="1" x14ac:dyDescent="0.25">
      <c r="A867" t="e">
        <f>'YODA Blocks'!#REF!</f>
        <v>#REF!</v>
      </c>
    </row>
    <row r="868" spans="1:1" hidden="1" x14ac:dyDescent="0.25">
      <c r="A868" t="e">
        <f>'YODA Blocks'!#REF!</f>
        <v>#REF!</v>
      </c>
    </row>
    <row r="869" spans="1:1" hidden="1" x14ac:dyDescent="0.25">
      <c r="A869" t="e">
        <f>'YODA Blocks'!#REF!</f>
        <v>#REF!</v>
      </c>
    </row>
    <row r="870" spans="1:1" hidden="1" x14ac:dyDescent="0.25">
      <c r="A870" t="e">
        <f>'YODA Blocks'!#REF!</f>
        <v>#REF!</v>
      </c>
    </row>
    <row r="871" spans="1:1" hidden="1" x14ac:dyDescent="0.25">
      <c r="A871" t="e">
        <f>'YODA Blocks'!#REF!</f>
        <v>#REF!</v>
      </c>
    </row>
    <row r="872" spans="1:1" hidden="1" x14ac:dyDescent="0.25">
      <c r="A872" t="e">
        <f>'YODA Blocks'!#REF!</f>
        <v>#REF!</v>
      </c>
    </row>
    <row r="873" spans="1:1" hidden="1" x14ac:dyDescent="0.25">
      <c r="A873" t="e">
        <f>'YODA Blocks'!#REF!</f>
        <v>#REF!</v>
      </c>
    </row>
    <row r="874" spans="1:1" hidden="1" x14ac:dyDescent="0.25">
      <c r="A874" t="e">
        <f>'YODA Blocks'!#REF!</f>
        <v>#REF!</v>
      </c>
    </row>
    <row r="875" spans="1:1" hidden="1" x14ac:dyDescent="0.25">
      <c r="A875" t="e">
        <f>'YODA Blocks'!#REF!</f>
        <v>#REF!</v>
      </c>
    </row>
    <row r="876" spans="1:1" hidden="1" x14ac:dyDescent="0.25">
      <c r="A876" t="e">
        <f>'YODA Blocks'!#REF!</f>
        <v>#REF!</v>
      </c>
    </row>
    <row r="877" spans="1:1" hidden="1" x14ac:dyDescent="0.25">
      <c r="A877" t="e">
        <f>'YODA Blocks'!#REF!</f>
        <v>#REF!</v>
      </c>
    </row>
    <row r="878" spans="1:1" hidden="1" x14ac:dyDescent="0.25">
      <c r="A878" t="e">
        <f>'YODA Blocks'!#REF!</f>
        <v>#REF!</v>
      </c>
    </row>
    <row r="879" spans="1:1" hidden="1" x14ac:dyDescent="0.25">
      <c r="A879" t="e">
        <f>'YODA Blocks'!#REF!</f>
        <v>#REF!</v>
      </c>
    </row>
    <row r="880" spans="1:1" hidden="1" x14ac:dyDescent="0.25">
      <c r="A880" t="e">
        <f>'YODA Blocks'!#REF!</f>
        <v>#REF!</v>
      </c>
    </row>
    <row r="881" spans="1:1" hidden="1" x14ac:dyDescent="0.25">
      <c r="A881" t="e">
        <f>'YODA Blocks'!#REF!</f>
        <v>#REF!</v>
      </c>
    </row>
    <row r="882" spans="1:1" hidden="1" x14ac:dyDescent="0.25">
      <c r="A882" t="e">
        <f>'YODA Blocks'!#REF!</f>
        <v>#REF!</v>
      </c>
    </row>
    <row r="883" spans="1:1" hidden="1" x14ac:dyDescent="0.25">
      <c r="A883" t="e">
        <f>'YODA Blocks'!#REF!</f>
        <v>#REF!</v>
      </c>
    </row>
    <row r="884" spans="1:1" hidden="1" x14ac:dyDescent="0.25">
      <c r="A884" t="e">
        <f>'YODA Blocks'!#REF!</f>
        <v>#REF!</v>
      </c>
    </row>
    <row r="885" spans="1:1" hidden="1" x14ac:dyDescent="0.25">
      <c r="A885" t="e">
        <f>'YODA Blocks'!#REF!</f>
        <v>#REF!</v>
      </c>
    </row>
    <row r="886" spans="1:1" hidden="1" x14ac:dyDescent="0.25">
      <c r="A886" t="e">
        <f>'YODA Blocks'!#REF!</f>
        <v>#REF!</v>
      </c>
    </row>
    <row r="887" spans="1:1" hidden="1" x14ac:dyDescent="0.25">
      <c r="A887" t="e">
        <f>'YODA Blocks'!#REF!</f>
        <v>#REF!</v>
      </c>
    </row>
    <row r="888" spans="1:1" hidden="1" x14ac:dyDescent="0.25">
      <c r="A888" t="e">
        <f>'YODA Blocks'!#REF!</f>
        <v>#REF!</v>
      </c>
    </row>
    <row r="889" spans="1:1" hidden="1" x14ac:dyDescent="0.25">
      <c r="A889" t="e">
        <f>'YODA Blocks'!#REF!</f>
        <v>#REF!</v>
      </c>
    </row>
    <row r="890" spans="1:1" hidden="1" x14ac:dyDescent="0.25">
      <c r="A890" t="e">
        <f>'YODA Blocks'!#REF!</f>
        <v>#REF!</v>
      </c>
    </row>
    <row r="891" spans="1:1" hidden="1" x14ac:dyDescent="0.25">
      <c r="A891" t="e">
        <f>'YODA Blocks'!#REF!</f>
        <v>#REF!</v>
      </c>
    </row>
    <row r="892" spans="1:1" hidden="1" x14ac:dyDescent="0.25">
      <c r="A892" t="e">
        <f>'YODA Blocks'!#REF!</f>
        <v>#REF!</v>
      </c>
    </row>
    <row r="893" spans="1:1" hidden="1" x14ac:dyDescent="0.25">
      <c r="A893" t="e">
        <f>'YODA Blocks'!#REF!</f>
        <v>#REF!</v>
      </c>
    </row>
    <row r="894" spans="1:1" hidden="1" x14ac:dyDescent="0.25">
      <c r="A894" t="e">
        <f>'YODA Blocks'!#REF!</f>
        <v>#REF!</v>
      </c>
    </row>
    <row r="895" spans="1:1" hidden="1" x14ac:dyDescent="0.25">
      <c r="A895" t="e">
        <f>'YODA Blocks'!#REF!</f>
        <v>#REF!</v>
      </c>
    </row>
    <row r="896" spans="1:1" hidden="1" x14ac:dyDescent="0.25">
      <c r="A896" t="e">
        <f>'YODA Blocks'!#REF!</f>
        <v>#REF!</v>
      </c>
    </row>
    <row r="897" spans="1:1" hidden="1" x14ac:dyDescent="0.25">
      <c r="A897" t="e">
        <f>'YODA Blocks'!#REF!</f>
        <v>#REF!</v>
      </c>
    </row>
    <row r="898" spans="1:1" hidden="1" x14ac:dyDescent="0.25">
      <c r="A898" t="e">
        <f>'YODA Blocks'!#REF!</f>
        <v>#REF!</v>
      </c>
    </row>
    <row r="899" spans="1:1" hidden="1" x14ac:dyDescent="0.25">
      <c r="A899" t="e">
        <f>'YODA Blocks'!#REF!</f>
        <v>#REF!</v>
      </c>
    </row>
    <row r="900" spans="1:1" hidden="1" x14ac:dyDescent="0.25">
      <c r="A900" t="e">
        <f>'YODA Blocks'!#REF!</f>
        <v>#REF!</v>
      </c>
    </row>
    <row r="901" spans="1:1" hidden="1" x14ac:dyDescent="0.25">
      <c r="A901" t="e">
        <f>'YODA Blocks'!#REF!</f>
        <v>#REF!</v>
      </c>
    </row>
    <row r="902" spans="1:1" hidden="1" x14ac:dyDescent="0.25">
      <c r="A902" t="e">
        <f>'YODA Blocks'!#REF!</f>
        <v>#REF!</v>
      </c>
    </row>
    <row r="903" spans="1:1" hidden="1" x14ac:dyDescent="0.25">
      <c r="A903" t="e">
        <f>'YODA Blocks'!#REF!</f>
        <v>#REF!</v>
      </c>
    </row>
    <row r="904" spans="1:1" hidden="1" x14ac:dyDescent="0.25">
      <c r="A904" t="e">
        <f>'YODA Blocks'!#REF!</f>
        <v>#REF!</v>
      </c>
    </row>
    <row r="905" spans="1:1" hidden="1" x14ac:dyDescent="0.25">
      <c r="A905" t="e">
        <f>'YODA Blocks'!#REF!</f>
        <v>#REF!</v>
      </c>
    </row>
    <row r="906" spans="1:1" hidden="1" x14ac:dyDescent="0.25">
      <c r="A906" t="e">
        <f>'YODA Blocks'!#REF!</f>
        <v>#REF!</v>
      </c>
    </row>
    <row r="907" spans="1:1" hidden="1" x14ac:dyDescent="0.25">
      <c r="A907" t="e">
        <f>'YODA Blocks'!#REF!</f>
        <v>#REF!</v>
      </c>
    </row>
    <row r="908" spans="1:1" hidden="1" x14ac:dyDescent="0.25">
      <c r="A908" t="e">
        <f>'YODA Blocks'!#REF!</f>
        <v>#REF!</v>
      </c>
    </row>
    <row r="909" spans="1:1" hidden="1" x14ac:dyDescent="0.25">
      <c r="A909" t="e">
        <f>'YODA Blocks'!#REF!</f>
        <v>#REF!</v>
      </c>
    </row>
    <row r="910" spans="1:1" hidden="1" x14ac:dyDescent="0.25">
      <c r="A910" t="e">
        <f>'YODA Blocks'!#REF!</f>
        <v>#REF!</v>
      </c>
    </row>
    <row r="911" spans="1:1" hidden="1" x14ac:dyDescent="0.25">
      <c r="A911" t="e">
        <f>'YODA Blocks'!#REF!</f>
        <v>#REF!</v>
      </c>
    </row>
    <row r="912" spans="1:1" hidden="1" x14ac:dyDescent="0.25">
      <c r="A912" t="e">
        <f>'YODA Blocks'!#REF!</f>
        <v>#REF!</v>
      </c>
    </row>
    <row r="913" spans="1:1" hidden="1" x14ac:dyDescent="0.25">
      <c r="A913" t="e">
        <f>'YODA Blocks'!#REF!</f>
        <v>#REF!</v>
      </c>
    </row>
    <row r="914" spans="1:1" hidden="1" x14ac:dyDescent="0.25">
      <c r="A914" t="e">
        <f>'YODA Blocks'!#REF!</f>
        <v>#REF!</v>
      </c>
    </row>
    <row r="915" spans="1:1" hidden="1" x14ac:dyDescent="0.25">
      <c r="A915" t="e">
        <f>'YODA Blocks'!#REF!</f>
        <v>#REF!</v>
      </c>
    </row>
    <row r="916" spans="1:1" hidden="1" x14ac:dyDescent="0.25">
      <c r="A916" t="e">
        <f>'YODA Blocks'!#REF!</f>
        <v>#REF!</v>
      </c>
    </row>
    <row r="917" spans="1:1" hidden="1" x14ac:dyDescent="0.25">
      <c r="A917" t="e">
        <f>'YODA Blocks'!#REF!</f>
        <v>#REF!</v>
      </c>
    </row>
    <row r="918" spans="1:1" hidden="1" x14ac:dyDescent="0.25">
      <c r="A918" t="e">
        <f>'YODA Blocks'!#REF!</f>
        <v>#REF!</v>
      </c>
    </row>
    <row r="919" spans="1:1" hidden="1" x14ac:dyDescent="0.25">
      <c r="A919" t="e">
        <f>'YODA Blocks'!#REF!</f>
        <v>#REF!</v>
      </c>
    </row>
    <row r="920" spans="1:1" hidden="1" x14ac:dyDescent="0.25">
      <c r="A920" t="e">
        <f>'YODA Blocks'!#REF!</f>
        <v>#REF!</v>
      </c>
    </row>
    <row r="921" spans="1:1" hidden="1" x14ac:dyDescent="0.25">
      <c r="A921" t="e">
        <f>'YODA Blocks'!#REF!</f>
        <v>#REF!</v>
      </c>
    </row>
    <row r="922" spans="1:1" hidden="1" x14ac:dyDescent="0.25">
      <c r="A922" t="e">
        <f>'YODA Blocks'!#REF!</f>
        <v>#REF!</v>
      </c>
    </row>
    <row r="923" spans="1:1" hidden="1" x14ac:dyDescent="0.25">
      <c r="A923" t="e">
        <f>'YODA Blocks'!#REF!</f>
        <v>#REF!</v>
      </c>
    </row>
    <row r="924" spans="1:1" hidden="1" x14ac:dyDescent="0.25">
      <c r="A924" t="e">
        <f>'YODA Blocks'!#REF!</f>
        <v>#REF!</v>
      </c>
    </row>
    <row r="925" spans="1:1" hidden="1" x14ac:dyDescent="0.25">
      <c r="A925" t="e">
        <f>'YODA Blocks'!#REF!</f>
        <v>#REF!</v>
      </c>
    </row>
    <row r="926" spans="1:1" hidden="1" x14ac:dyDescent="0.25">
      <c r="A926" t="e">
        <f>'YODA Blocks'!#REF!</f>
        <v>#REF!</v>
      </c>
    </row>
    <row r="927" spans="1:1" hidden="1" x14ac:dyDescent="0.25">
      <c r="A927" t="e">
        <f>'YODA Blocks'!#REF!</f>
        <v>#REF!</v>
      </c>
    </row>
    <row r="928" spans="1:1" hidden="1" x14ac:dyDescent="0.25">
      <c r="A928" t="e">
        <f>'YODA Blocks'!#REF!</f>
        <v>#REF!</v>
      </c>
    </row>
    <row r="929" spans="1:1" hidden="1" x14ac:dyDescent="0.25">
      <c r="A929" t="e">
        <f>'YODA Blocks'!#REF!</f>
        <v>#REF!</v>
      </c>
    </row>
    <row r="930" spans="1:1" hidden="1" x14ac:dyDescent="0.25">
      <c r="A930" t="e">
        <f>'YODA Blocks'!#REF!</f>
        <v>#REF!</v>
      </c>
    </row>
    <row r="931" spans="1:1" hidden="1" x14ac:dyDescent="0.25">
      <c r="A931" t="e">
        <f>'YODA Blocks'!#REF!</f>
        <v>#REF!</v>
      </c>
    </row>
    <row r="932" spans="1:1" hidden="1" x14ac:dyDescent="0.25">
      <c r="A932" t="e">
        <f>'YODA Blocks'!#REF!</f>
        <v>#REF!</v>
      </c>
    </row>
    <row r="933" spans="1:1" hidden="1" x14ac:dyDescent="0.25">
      <c r="A933" t="e">
        <f>'YODA Blocks'!#REF!</f>
        <v>#REF!</v>
      </c>
    </row>
    <row r="934" spans="1:1" hidden="1" x14ac:dyDescent="0.25">
      <c r="A934" t="e">
        <f>'YODA Blocks'!#REF!</f>
        <v>#REF!</v>
      </c>
    </row>
    <row r="935" spans="1:1" hidden="1" x14ac:dyDescent="0.25">
      <c r="A935" t="e">
        <f>'YODA Blocks'!#REF!</f>
        <v>#REF!</v>
      </c>
    </row>
    <row r="936" spans="1:1" hidden="1" x14ac:dyDescent="0.25">
      <c r="A936" t="e">
        <f>'YODA Blocks'!#REF!</f>
        <v>#REF!</v>
      </c>
    </row>
    <row r="937" spans="1:1" hidden="1" x14ac:dyDescent="0.25">
      <c r="A937" t="e">
        <f>'YODA Blocks'!#REF!</f>
        <v>#REF!</v>
      </c>
    </row>
    <row r="938" spans="1:1" hidden="1" x14ac:dyDescent="0.25">
      <c r="A938" t="e">
        <f>'YODA Blocks'!#REF!</f>
        <v>#REF!</v>
      </c>
    </row>
    <row r="939" spans="1:1" hidden="1" x14ac:dyDescent="0.25">
      <c r="A939" t="e">
        <f>'YODA Blocks'!#REF!</f>
        <v>#REF!</v>
      </c>
    </row>
    <row r="940" spans="1:1" hidden="1" x14ac:dyDescent="0.25">
      <c r="A940" t="e">
        <f>'YODA Blocks'!#REF!</f>
        <v>#REF!</v>
      </c>
    </row>
    <row r="941" spans="1:1" hidden="1" x14ac:dyDescent="0.25">
      <c r="A941" t="e">
        <f>'YODA Blocks'!#REF!</f>
        <v>#REF!</v>
      </c>
    </row>
    <row r="942" spans="1:1" hidden="1" x14ac:dyDescent="0.25">
      <c r="A942" t="e">
        <f>'YODA Blocks'!#REF!</f>
        <v>#REF!</v>
      </c>
    </row>
    <row r="943" spans="1:1" hidden="1" x14ac:dyDescent="0.25">
      <c r="A943" t="e">
        <f>'YODA Blocks'!#REF!</f>
        <v>#REF!</v>
      </c>
    </row>
    <row r="944" spans="1:1" hidden="1" x14ac:dyDescent="0.25">
      <c r="A944" t="e">
        <f>'YODA Blocks'!#REF!</f>
        <v>#REF!</v>
      </c>
    </row>
    <row r="945" spans="1:1" hidden="1" x14ac:dyDescent="0.25">
      <c r="A945" t="e">
        <f>'YODA Blocks'!#REF!</f>
        <v>#REF!</v>
      </c>
    </row>
    <row r="946" spans="1:1" hidden="1" x14ac:dyDescent="0.25">
      <c r="A946" t="e">
        <f>'YODA Blocks'!#REF!</f>
        <v>#REF!</v>
      </c>
    </row>
    <row r="947" spans="1:1" hidden="1" x14ac:dyDescent="0.25">
      <c r="A947" t="e">
        <f>'YODA Blocks'!#REF!</f>
        <v>#REF!</v>
      </c>
    </row>
    <row r="948" spans="1:1" hidden="1" x14ac:dyDescent="0.25">
      <c r="A948" t="e">
        <f>'YODA Blocks'!#REF!</f>
        <v>#REF!</v>
      </c>
    </row>
    <row r="949" spans="1:1" hidden="1" x14ac:dyDescent="0.25">
      <c r="A949" t="e">
        <f>'YODA Blocks'!#REF!</f>
        <v>#REF!</v>
      </c>
    </row>
    <row r="950" spans="1:1" hidden="1" x14ac:dyDescent="0.25">
      <c r="A950" t="e">
        <f>'YODA Blocks'!#REF!</f>
        <v>#REF!</v>
      </c>
    </row>
    <row r="951" spans="1:1" hidden="1" x14ac:dyDescent="0.25">
      <c r="A951" t="e">
        <f>'YODA Blocks'!#REF!</f>
        <v>#REF!</v>
      </c>
    </row>
    <row r="952" spans="1:1" hidden="1" x14ac:dyDescent="0.25">
      <c r="A952" t="e">
        <f>'YODA Blocks'!#REF!</f>
        <v>#REF!</v>
      </c>
    </row>
    <row r="953" spans="1:1" hidden="1" x14ac:dyDescent="0.25">
      <c r="A953" t="e">
        <f>'YODA Blocks'!#REF!</f>
        <v>#REF!</v>
      </c>
    </row>
    <row r="954" spans="1:1" hidden="1" x14ac:dyDescent="0.25">
      <c r="A954" t="e">
        <f>'YODA Blocks'!#REF!</f>
        <v>#REF!</v>
      </c>
    </row>
    <row r="955" spans="1:1" hidden="1" x14ac:dyDescent="0.25">
      <c r="A955" t="e">
        <f>'YODA Blocks'!#REF!</f>
        <v>#REF!</v>
      </c>
    </row>
    <row r="956" spans="1:1" hidden="1" x14ac:dyDescent="0.25">
      <c r="A956" t="e">
        <f>'YODA Blocks'!#REF!</f>
        <v>#REF!</v>
      </c>
    </row>
    <row r="957" spans="1:1" hidden="1" x14ac:dyDescent="0.25">
      <c r="A957" t="e">
        <f>'YODA Blocks'!#REF!</f>
        <v>#REF!</v>
      </c>
    </row>
    <row r="958" spans="1:1" hidden="1" x14ac:dyDescent="0.25">
      <c r="A958" t="e">
        <f>'YODA Blocks'!#REF!</f>
        <v>#REF!</v>
      </c>
    </row>
    <row r="959" spans="1:1" hidden="1" x14ac:dyDescent="0.25">
      <c r="A959" t="e">
        <f>'YODA Blocks'!#REF!</f>
        <v>#REF!</v>
      </c>
    </row>
    <row r="960" spans="1:1" hidden="1" x14ac:dyDescent="0.25">
      <c r="A960" t="e">
        <f>'YODA Blocks'!#REF!</f>
        <v>#REF!</v>
      </c>
    </row>
    <row r="961" spans="1:1" hidden="1" x14ac:dyDescent="0.25">
      <c r="A961" t="e">
        <f>'YODA Blocks'!#REF!</f>
        <v>#REF!</v>
      </c>
    </row>
    <row r="962" spans="1:1" hidden="1" x14ac:dyDescent="0.25">
      <c r="A962" t="e">
        <f>'YODA Blocks'!#REF!</f>
        <v>#REF!</v>
      </c>
    </row>
    <row r="963" spans="1:1" hidden="1" x14ac:dyDescent="0.25">
      <c r="A963" t="e">
        <f>'YODA Blocks'!#REF!</f>
        <v>#REF!</v>
      </c>
    </row>
    <row r="964" spans="1:1" hidden="1" x14ac:dyDescent="0.25">
      <c r="A964" t="e">
        <f>'YODA Blocks'!#REF!</f>
        <v>#REF!</v>
      </c>
    </row>
    <row r="965" spans="1:1" hidden="1" x14ac:dyDescent="0.25">
      <c r="A965" t="e">
        <f>'YODA Blocks'!#REF!</f>
        <v>#REF!</v>
      </c>
    </row>
    <row r="966" spans="1:1" hidden="1" x14ac:dyDescent="0.25">
      <c r="A966" t="e">
        <f>'YODA Blocks'!#REF!</f>
        <v>#REF!</v>
      </c>
    </row>
    <row r="967" spans="1:1" hidden="1" x14ac:dyDescent="0.25">
      <c r="A967" t="e">
        <f>'YODA Blocks'!#REF!</f>
        <v>#REF!</v>
      </c>
    </row>
    <row r="968" spans="1:1" hidden="1" x14ac:dyDescent="0.25">
      <c r="A968" t="e">
        <f>'YODA Blocks'!#REF!</f>
        <v>#REF!</v>
      </c>
    </row>
    <row r="969" spans="1:1" hidden="1" x14ac:dyDescent="0.25">
      <c r="A969" t="e">
        <f>'YODA Blocks'!#REF!</f>
        <v>#REF!</v>
      </c>
    </row>
    <row r="970" spans="1:1" hidden="1" x14ac:dyDescent="0.25">
      <c r="A970" t="e">
        <f>'YODA Blocks'!#REF!</f>
        <v>#REF!</v>
      </c>
    </row>
    <row r="971" spans="1:1" hidden="1" x14ac:dyDescent="0.25">
      <c r="A971" t="e">
        <f>'YODA Blocks'!#REF!</f>
        <v>#REF!</v>
      </c>
    </row>
    <row r="972" spans="1:1" hidden="1" x14ac:dyDescent="0.25">
      <c r="A972" t="e">
        <f>'YODA Blocks'!#REF!</f>
        <v>#REF!</v>
      </c>
    </row>
    <row r="973" spans="1:1" hidden="1" x14ac:dyDescent="0.25">
      <c r="A973" t="e">
        <f>'YODA Blocks'!#REF!</f>
        <v>#REF!</v>
      </c>
    </row>
    <row r="974" spans="1:1" hidden="1" x14ac:dyDescent="0.25">
      <c r="A974" t="e">
        <f>'YODA Blocks'!#REF!</f>
        <v>#REF!</v>
      </c>
    </row>
    <row r="975" spans="1:1" hidden="1" x14ac:dyDescent="0.25">
      <c r="A975" t="e">
        <f>'YODA Blocks'!#REF!</f>
        <v>#REF!</v>
      </c>
    </row>
    <row r="976" spans="1:1" hidden="1" x14ac:dyDescent="0.25">
      <c r="A976" t="e">
        <f>'YODA Blocks'!#REF!</f>
        <v>#REF!</v>
      </c>
    </row>
    <row r="977" spans="1:1" hidden="1" x14ac:dyDescent="0.25">
      <c r="A977" t="e">
        <f>'YODA Blocks'!#REF!</f>
        <v>#REF!</v>
      </c>
    </row>
    <row r="978" spans="1:1" hidden="1" x14ac:dyDescent="0.25">
      <c r="A978" t="e">
        <f>'YODA Blocks'!#REF!</f>
        <v>#REF!</v>
      </c>
    </row>
    <row r="979" spans="1:1" hidden="1" x14ac:dyDescent="0.25">
      <c r="A979" t="e">
        <f>'YODA Blocks'!#REF!</f>
        <v>#REF!</v>
      </c>
    </row>
    <row r="980" spans="1:1" hidden="1" x14ac:dyDescent="0.25">
      <c r="A980" t="e">
        <f>'YODA Blocks'!#REF!</f>
        <v>#REF!</v>
      </c>
    </row>
    <row r="981" spans="1:1" hidden="1" x14ac:dyDescent="0.25">
      <c r="A981" t="e">
        <f>'YODA Blocks'!#REF!</f>
        <v>#REF!</v>
      </c>
    </row>
    <row r="982" spans="1:1" hidden="1" x14ac:dyDescent="0.25">
      <c r="A982" t="e">
        <f>'YODA Blocks'!#REF!</f>
        <v>#REF!</v>
      </c>
    </row>
    <row r="983" spans="1:1" hidden="1" x14ac:dyDescent="0.25">
      <c r="A983" t="e">
        <f>'YODA Blocks'!#REF!</f>
        <v>#REF!</v>
      </c>
    </row>
    <row r="984" spans="1:1" hidden="1" x14ac:dyDescent="0.25">
      <c r="A984" t="e">
        <f>'YODA Blocks'!#REF!</f>
        <v>#REF!</v>
      </c>
    </row>
    <row r="985" spans="1:1" hidden="1" x14ac:dyDescent="0.25">
      <c r="A985" t="e">
        <f>'YODA Blocks'!#REF!</f>
        <v>#REF!</v>
      </c>
    </row>
    <row r="986" spans="1:1" hidden="1" x14ac:dyDescent="0.25">
      <c r="A986" t="e">
        <f>'YODA Blocks'!#REF!</f>
        <v>#REF!</v>
      </c>
    </row>
    <row r="987" spans="1:1" hidden="1" x14ac:dyDescent="0.25">
      <c r="A987" t="e">
        <f>'YODA Blocks'!#REF!</f>
        <v>#REF!</v>
      </c>
    </row>
    <row r="988" spans="1:1" hidden="1" x14ac:dyDescent="0.25">
      <c r="A988" t="e">
        <f>'YODA Blocks'!#REF!</f>
        <v>#REF!</v>
      </c>
    </row>
    <row r="989" spans="1:1" hidden="1" x14ac:dyDescent="0.25">
      <c r="A989" t="e">
        <f>'YODA Blocks'!#REF!</f>
        <v>#REF!</v>
      </c>
    </row>
    <row r="990" spans="1:1" hidden="1" x14ac:dyDescent="0.25">
      <c r="A990" t="e">
        <f>'YODA Blocks'!#REF!</f>
        <v>#REF!</v>
      </c>
    </row>
    <row r="991" spans="1:1" hidden="1" x14ac:dyDescent="0.25">
      <c r="A991" t="e">
        <f>'YODA Blocks'!#REF!</f>
        <v>#REF!</v>
      </c>
    </row>
    <row r="992" spans="1:1" hidden="1" x14ac:dyDescent="0.25">
      <c r="A992" t="e">
        <f>'YODA Blocks'!#REF!</f>
        <v>#REF!</v>
      </c>
    </row>
    <row r="993" spans="1:1" hidden="1" x14ac:dyDescent="0.25">
      <c r="A993" t="e">
        <f>'YODA Blocks'!#REF!</f>
        <v>#REF!</v>
      </c>
    </row>
    <row r="994" spans="1:1" hidden="1" x14ac:dyDescent="0.25">
      <c r="A994" t="e">
        <f>'YODA Blocks'!#REF!</f>
        <v>#REF!</v>
      </c>
    </row>
    <row r="995" spans="1:1" hidden="1" x14ac:dyDescent="0.25">
      <c r="A995" t="e">
        <f>'YODA Blocks'!#REF!</f>
        <v>#REF!</v>
      </c>
    </row>
    <row r="996" spans="1:1" hidden="1" x14ac:dyDescent="0.25">
      <c r="A996" t="e">
        <f>'YODA Blocks'!#REF!</f>
        <v>#REF!</v>
      </c>
    </row>
    <row r="997" spans="1:1" hidden="1" x14ac:dyDescent="0.25">
      <c r="A997" t="e">
        <f>'YODA Blocks'!#REF!</f>
        <v>#REF!</v>
      </c>
    </row>
    <row r="998" spans="1:1" hidden="1" x14ac:dyDescent="0.25">
      <c r="A998" t="e">
        <f>'YODA Blocks'!#REF!</f>
        <v>#REF!</v>
      </c>
    </row>
    <row r="999" spans="1:1" hidden="1" x14ac:dyDescent="0.25">
      <c r="A999" t="e">
        <f>'YODA Blocks'!#REF!</f>
        <v>#REF!</v>
      </c>
    </row>
    <row r="1000" spans="1:1" hidden="1" x14ac:dyDescent="0.25">
      <c r="A1000" t="e">
        <f>'YODA Blocks'!#REF!</f>
        <v>#REF!</v>
      </c>
    </row>
    <row r="1001" spans="1:1" hidden="1" x14ac:dyDescent="0.25">
      <c r="A1001" t="e">
        <f>'YODA Blocks'!#REF!</f>
        <v>#REF!</v>
      </c>
    </row>
    <row r="1002" spans="1:1" hidden="1" x14ac:dyDescent="0.25">
      <c r="A1002" t="e">
        <f>'YODA Blocks'!#REF!</f>
        <v>#REF!</v>
      </c>
    </row>
    <row r="1003" spans="1:1" hidden="1" x14ac:dyDescent="0.25">
      <c r="A1003" t="e">
        <f>'YODA Blocks'!#REF!</f>
        <v>#REF!</v>
      </c>
    </row>
    <row r="1004" spans="1:1" hidden="1" x14ac:dyDescent="0.25">
      <c r="A1004" t="e">
        <f>'YODA Blocks'!#REF!</f>
        <v>#REF!</v>
      </c>
    </row>
    <row r="1005" spans="1:1" hidden="1" x14ac:dyDescent="0.25">
      <c r="A1005" t="e">
        <f>'YODA Blocks'!#REF!</f>
        <v>#REF!</v>
      </c>
    </row>
    <row r="1006" spans="1:1" hidden="1" x14ac:dyDescent="0.25">
      <c r="A1006" t="e">
        <f>'YODA Blocks'!#REF!</f>
        <v>#REF!</v>
      </c>
    </row>
    <row r="1007" spans="1:1" hidden="1" x14ac:dyDescent="0.25">
      <c r="A1007" t="e">
        <f>'YODA Blocks'!#REF!</f>
        <v>#REF!</v>
      </c>
    </row>
    <row r="1008" spans="1:1" hidden="1" x14ac:dyDescent="0.25">
      <c r="A1008" t="e">
        <f>'YODA Blocks'!#REF!</f>
        <v>#REF!</v>
      </c>
    </row>
    <row r="1009" spans="1:1" hidden="1" x14ac:dyDescent="0.25">
      <c r="A1009" t="e">
        <f>'YODA Blocks'!#REF!</f>
        <v>#REF!</v>
      </c>
    </row>
    <row r="1010" spans="1:1" hidden="1" x14ac:dyDescent="0.25">
      <c r="A1010" t="e">
        <f>'YODA Blocks'!#REF!</f>
        <v>#REF!</v>
      </c>
    </row>
    <row r="1011" spans="1:1" hidden="1" x14ac:dyDescent="0.25">
      <c r="A1011" t="e">
        <f>'YODA Blocks'!#REF!</f>
        <v>#REF!</v>
      </c>
    </row>
    <row r="1012" spans="1:1" hidden="1" x14ac:dyDescent="0.25">
      <c r="A1012" t="e">
        <f>'YODA Blocks'!#REF!</f>
        <v>#REF!</v>
      </c>
    </row>
    <row r="1013" spans="1:1" hidden="1" x14ac:dyDescent="0.25">
      <c r="A1013" t="e">
        <f>'YODA Blocks'!#REF!</f>
        <v>#REF!</v>
      </c>
    </row>
    <row r="1014" spans="1:1" hidden="1" x14ac:dyDescent="0.25">
      <c r="A1014" t="e">
        <f>'YODA Blocks'!#REF!</f>
        <v>#REF!</v>
      </c>
    </row>
    <row r="1015" spans="1:1" hidden="1" x14ac:dyDescent="0.25">
      <c r="A1015" t="e">
        <f>'YODA Blocks'!#REF!</f>
        <v>#REF!</v>
      </c>
    </row>
    <row r="1016" spans="1:1" hidden="1" x14ac:dyDescent="0.25">
      <c r="A1016" t="e">
        <f>'YODA Blocks'!#REF!</f>
        <v>#REF!</v>
      </c>
    </row>
    <row r="1017" spans="1:1" hidden="1" x14ac:dyDescent="0.25">
      <c r="A1017" t="e">
        <f>'YODA Blocks'!#REF!</f>
        <v>#REF!</v>
      </c>
    </row>
    <row r="1018" spans="1:1" hidden="1" x14ac:dyDescent="0.25">
      <c r="A1018" t="e">
        <f>'YODA Blocks'!#REF!</f>
        <v>#REF!</v>
      </c>
    </row>
    <row r="1019" spans="1:1" hidden="1" x14ac:dyDescent="0.25">
      <c r="A1019" t="e">
        <f>'YODA Blocks'!#REF!</f>
        <v>#REF!</v>
      </c>
    </row>
    <row r="1020" spans="1:1" hidden="1" x14ac:dyDescent="0.25">
      <c r="A1020" t="e">
        <f>'YODA Blocks'!#REF!</f>
        <v>#REF!</v>
      </c>
    </row>
    <row r="1021" spans="1:1" hidden="1" x14ac:dyDescent="0.25">
      <c r="A1021" t="e">
        <f>'YODA Blocks'!#REF!</f>
        <v>#REF!</v>
      </c>
    </row>
    <row r="1022" spans="1:1" hidden="1" x14ac:dyDescent="0.25">
      <c r="A1022" t="e">
        <f>'YODA Blocks'!#REF!</f>
        <v>#REF!</v>
      </c>
    </row>
    <row r="1023" spans="1:1" hidden="1" x14ac:dyDescent="0.25">
      <c r="A1023" t="e">
        <f>'YODA Blocks'!#REF!</f>
        <v>#REF!</v>
      </c>
    </row>
    <row r="1024" spans="1:1" hidden="1" x14ac:dyDescent="0.25">
      <c r="A1024" t="e">
        <f>'YODA Blocks'!#REF!</f>
        <v>#REF!</v>
      </c>
    </row>
    <row r="1025" spans="1:1" hidden="1" x14ac:dyDescent="0.25">
      <c r="A1025" t="e">
        <f>'YODA Blocks'!#REF!</f>
        <v>#REF!</v>
      </c>
    </row>
    <row r="1026" spans="1:1" hidden="1" x14ac:dyDescent="0.25">
      <c r="A1026" t="e">
        <f>'YODA Blocks'!#REF!</f>
        <v>#REF!</v>
      </c>
    </row>
    <row r="1027" spans="1:1" hidden="1" x14ac:dyDescent="0.25">
      <c r="A1027" t="e">
        <f>'YODA Blocks'!#REF!</f>
        <v>#REF!</v>
      </c>
    </row>
    <row r="1028" spans="1:1" hidden="1" x14ac:dyDescent="0.25">
      <c r="A1028" t="e">
        <f>'YODA Blocks'!#REF!</f>
        <v>#REF!</v>
      </c>
    </row>
    <row r="1029" spans="1:1" hidden="1" x14ac:dyDescent="0.25">
      <c r="A1029" t="e">
        <f>'YODA Blocks'!#REF!</f>
        <v>#REF!</v>
      </c>
    </row>
    <row r="1030" spans="1:1" hidden="1" x14ac:dyDescent="0.25">
      <c r="A1030" t="e">
        <f>'YODA Blocks'!#REF!</f>
        <v>#REF!</v>
      </c>
    </row>
    <row r="1031" spans="1:1" hidden="1" x14ac:dyDescent="0.25">
      <c r="A1031" t="e">
        <f>'YODA Blocks'!#REF!</f>
        <v>#REF!</v>
      </c>
    </row>
    <row r="1032" spans="1:1" hidden="1" x14ac:dyDescent="0.25">
      <c r="A1032" t="e">
        <f>'YODA Blocks'!#REF!</f>
        <v>#REF!</v>
      </c>
    </row>
    <row r="1033" spans="1:1" hidden="1" x14ac:dyDescent="0.25">
      <c r="A1033" t="e">
        <f>'YODA Blocks'!#REF!</f>
        <v>#REF!</v>
      </c>
    </row>
    <row r="1034" spans="1:1" hidden="1" x14ac:dyDescent="0.25">
      <c r="A1034" t="e">
        <f>'YODA Blocks'!#REF!</f>
        <v>#REF!</v>
      </c>
    </row>
    <row r="1035" spans="1:1" hidden="1" x14ac:dyDescent="0.25">
      <c r="A1035" t="e">
        <f>'YODA Blocks'!#REF!</f>
        <v>#REF!</v>
      </c>
    </row>
    <row r="1036" spans="1:1" hidden="1" x14ac:dyDescent="0.25">
      <c r="A1036" t="e">
        <f>'YODA Blocks'!#REF!</f>
        <v>#REF!</v>
      </c>
    </row>
    <row r="1037" spans="1:1" hidden="1" x14ac:dyDescent="0.25">
      <c r="A1037" t="e">
        <f>'YODA Blocks'!#REF!</f>
        <v>#REF!</v>
      </c>
    </row>
    <row r="1038" spans="1:1" hidden="1" x14ac:dyDescent="0.25">
      <c r="A1038" t="e">
        <f>'YODA Blocks'!#REF!</f>
        <v>#REF!</v>
      </c>
    </row>
    <row r="1039" spans="1:1" hidden="1" x14ac:dyDescent="0.25">
      <c r="A1039" t="e">
        <f>'YODA Blocks'!#REF!</f>
        <v>#REF!</v>
      </c>
    </row>
    <row r="1040" spans="1:1" hidden="1" x14ac:dyDescent="0.25">
      <c r="A1040" t="e">
        <f>'YODA Blocks'!#REF!</f>
        <v>#REF!</v>
      </c>
    </row>
    <row r="1041" spans="1:1" hidden="1" x14ac:dyDescent="0.25">
      <c r="A1041" t="e">
        <f>'YODA Blocks'!#REF!</f>
        <v>#REF!</v>
      </c>
    </row>
    <row r="1042" spans="1:1" hidden="1" x14ac:dyDescent="0.25">
      <c r="A1042" t="e">
        <f>'YODA Blocks'!#REF!</f>
        <v>#REF!</v>
      </c>
    </row>
    <row r="1043" spans="1:1" hidden="1" x14ac:dyDescent="0.25">
      <c r="A1043" t="e">
        <f>'YODA Blocks'!#REF!</f>
        <v>#REF!</v>
      </c>
    </row>
    <row r="1044" spans="1:1" hidden="1" x14ac:dyDescent="0.25">
      <c r="A1044" t="e">
        <f>'YODA Blocks'!#REF!</f>
        <v>#REF!</v>
      </c>
    </row>
    <row r="1045" spans="1:1" hidden="1" x14ac:dyDescent="0.25">
      <c r="A1045" t="e">
        <f>'YODA Blocks'!#REF!</f>
        <v>#REF!</v>
      </c>
    </row>
    <row r="1046" spans="1:1" hidden="1" x14ac:dyDescent="0.25">
      <c r="A1046" t="e">
        <f>'YODA Blocks'!#REF!</f>
        <v>#REF!</v>
      </c>
    </row>
    <row r="1047" spans="1:1" hidden="1" x14ac:dyDescent="0.25">
      <c r="A1047" t="e">
        <f>'YODA Blocks'!#REF!</f>
        <v>#REF!</v>
      </c>
    </row>
    <row r="1048" spans="1:1" hidden="1" x14ac:dyDescent="0.25">
      <c r="A1048" t="e">
        <f>'YODA Blocks'!#REF!</f>
        <v>#REF!</v>
      </c>
    </row>
    <row r="1049" spans="1:1" hidden="1" x14ac:dyDescent="0.25">
      <c r="A1049" t="e">
        <f>'YODA Blocks'!#REF!</f>
        <v>#REF!</v>
      </c>
    </row>
    <row r="1050" spans="1:1" hidden="1" x14ac:dyDescent="0.25">
      <c r="A1050" t="e">
        <f>'YODA Blocks'!#REF!</f>
        <v>#REF!</v>
      </c>
    </row>
    <row r="1051" spans="1:1" hidden="1" x14ac:dyDescent="0.25">
      <c r="A1051" t="e">
        <f>'YODA Blocks'!#REF!</f>
        <v>#REF!</v>
      </c>
    </row>
    <row r="1052" spans="1:1" hidden="1" x14ac:dyDescent="0.25">
      <c r="A1052" t="e">
        <f>'YODA Blocks'!#REF!</f>
        <v>#REF!</v>
      </c>
    </row>
    <row r="1053" spans="1:1" hidden="1" x14ac:dyDescent="0.25">
      <c r="A1053" t="e">
        <f>'YODA Blocks'!#REF!</f>
        <v>#REF!</v>
      </c>
    </row>
    <row r="1054" spans="1:1" hidden="1" x14ac:dyDescent="0.25">
      <c r="A1054" t="e">
        <f>'YODA Blocks'!#REF!</f>
        <v>#REF!</v>
      </c>
    </row>
    <row r="1055" spans="1:1" hidden="1" x14ac:dyDescent="0.25">
      <c r="A1055" t="e">
        <f>'YODA Blocks'!#REF!</f>
        <v>#REF!</v>
      </c>
    </row>
    <row r="1056" spans="1:1" hidden="1" x14ac:dyDescent="0.25">
      <c r="A1056" t="e">
        <f>'YODA Blocks'!#REF!</f>
        <v>#REF!</v>
      </c>
    </row>
    <row r="1057" spans="1:1" hidden="1" x14ac:dyDescent="0.25">
      <c r="A1057" t="e">
        <f>'YODA Blocks'!#REF!</f>
        <v>#REF!</v>
      </c>
    </row>
    <row r="1058" spans="1:1" hidden="1" x14ac:dyDescent="0.25">
      <c r="A1058" t="e">
        <f>'YODA Blocks'!#REF!</f>
        <v>#REF!</v>
      </c>
    </row>
    <row r="1059" spans="1:1" hidden="1" x14ac:dyDescent="0.25">
      <c r="A1059" t="e">
        <f>'YODA Blocks'!#REF!</f>
        <v>#REF!</v>
      </c>
    </row>
    <row r="1060" spans="1:1" hidden="1" x14ac:dyDescent="0.25">
      <c r="A1060" t="e">
        <f>'YODA Blocks'!#REF!</f>
        <v>#REF!</v>
      </c>
    </row>
    <row r="1061" spans="1:1" hidden="1" x14ac:dyDescent="0.25">
      <c r="A1061" t="e">
        <f>'YODA Blocks'!#REF!</f>
        <v>#REF!</v>
      </c>
    </row>
    <row r="1062" spans="1:1" hidden="1" x14ac:dyDescent="0.25">
      <c r="A1062" t="e">
        <f>'YODA Blocks'!#REF!</f>
        <v>#REF!</v>
      </c>
    </row>
    <row r="1063" spans="1:1" hidden="1" x14ac:dyDescent="0.25">
      <c r="A1063" t="e">
        <f>'YODA Blocks'!#REF!</f>
        <v>#REF!</v>
      </c>
    </row>
    <row r="1064" spans="1:1" hidden="1" x14ac:dyDescent="0.25">
      <c r="A1064" t="e">
        <f>'YODA Blocks'!#REF!</f>
        <v>#REF!</v>
      </c>
    </row>
    <row r="1065" spans="1:1" hidden="1" x14ac:dyDescent="0.25">
      <c r="A1065" t="e">
        <f>'YODA Blocks'!#REF!</f>
        <v>#REF!</v>
      </c>
    </row>
    <row r="1066" spans="1:1" hidden="1" x14ac:dyDescent="0.25">
      <c r="A1066" t="e">
        <f>'YODA Blocks'!#REF!</f>
        <v>#REF!</v>
      </c>
    </row>
    <row r="1067" spans="1:1" hidden="1" x14ac:dyDescent="0.25">
      <c r="A1067" t="e">
        <f>'YODA Blocks'!#REF!</f>
        <v>#REF!</v>
      </c>
    </row>
    <row r="1068" spans="1:1" hidden="1" x14ac:dyDescent="0.25">
      <c r="A1068" t="e">
        <f>'YODA Blocks'!#REF!</f>
        <v>#REF!</v>
      </c>
    </row>
    <row r="1069" spans="1:1" hidden="1" x14ac:dyDescent="0.25">
      <c r="A1069" t="e">
        <f>'YODA Blocks'!#REF!</f>
        <v>#REF!</v>
      </c>
    </row>
    <row r="1070" spans="1:1" hidden="1" x14ac:dyDescent="0.25">
      <c r="A1070" t="e">
        <f>'YODA Blocks'!#REF!</f>
        <v>#REF!</v>
      </c>
    </row>
    <row r="1071" spans="1:1" hidden="1" x14ac:dyDescent="0.25">
      <c r="A1071" t="e">
        <f>'YODA Blocks'!#REF!</f>
        <v>#REF!</v>
      </c>
    </row>
    <row r="1072" spans="1:1" hidden="1" x14ac:dyDescent="0.25">
      <c r="A1072" t="e">
        <f>'YODA Blocks'!#REF!</f>
        <v>#REF!</v>
      </c>
    </row>
    <row r="1073" spans="1:1" hidden="1" x14ac:dyDescent="0.25">
      <c r="A1073" t="e">
        <f>'YODA Blocks'!#REF!</f>
        <v>#REF!</v>
      </c>
    </row>
    <row r="1074" spans="1:1" hidden="1" x14ac:dyDescent="0.25">
      <c r="A1074" t="e">
        <f>'YODA Blocks'!#REF!</f>
        <v>#REF!</v>
      </c>
    </row>
    <row r="1075" spans="1:1" hidden="1" x14ac:dyDescent="0.25">
      <c r="A1075" t="e">
        <f>'YODA Blocks'!#REF!</f>
        <v>#REF!</v>
      </c>
    </row>
    <row r="1076" spans="1:1" hidden="1" x14ac:dyDescent="0.25">
      <c r="A1076" t="e">
        <f>'YODA Blocks'!#REF!</f>
        <v>#REF!</v>
      </c>
    </row>
    <row r="1077" spans="1:1" hidden="1" x14ac:dyDescent="0.25">
      <c r="A1077" t="e">
        <f>'YODA Blocks'!#REF!</f>
        <v>#REF!</v>
      </c>
    </row>
    <row r="1078" spans="1:1" hidden="1" x14ac:dyDescent="0.25">
      <c r="A1078" t="e">
        <f>'YODA Blocks'!#REF!</f>
        <v>#REF!</v>
      </c>
    </row>
    <row r="1079" spans="1:1" hidden="1" x14ac:dyDescent="0.25">
      <c r="A1079" t="e">
        <f>'YODA Blocks'!#REF!</f>
        <v>#REF!</v>
      </c>
    </row>
    <row r="1080" spans="1:1" hidden="1" x14ac:dyDescent="0.25">
      <c r="A1080" t="e">
        <f>'YODA Blocks'!#REF!</f>
        <v>#REF!</v>
      </c>
    </row>
    <row r="1081" spans="1:1" hidden="1" x14ac:dyDescent="0.25">
      <c r="A1081" t="e">
        <f>'YODA Blocks'!#REF!</f>
        <v>#REF!</v>
      </c>
    </row>
    <row r="1082" spans="1:1" hidden="1" x14ac:dyDescent="0.25">
      <c r="A1082" t="e">
        <f>'YODA Blocks'!#REF!</f>
        <v>#REF!</v>
      </c>
    </row>
    <row r="1083" spans="1:1" hidden="1" x14ac:dyDescent="0.25">
      <c r="A1083" t="e">
        <f>'YODA Blocks'!#REF!</f>
        <v>#REF!</v>
      </c>
    </row>
    <row r="1084" spans="1:1" hidden="1" x14ac:dyDescent="0.25">
      <c r="A1084" t="e">
        <f>'YODA Blocks'!#REF!</f>
        <v>#REF!</v>
      </c>
    </row>
    <row r="1085" spans="1:1" hidden="1" x14ac:dyDescent="0.25">
      <c r="A1085" t="e">
        <f>'YODA Blocks'!#REF!</f>
        <v>#REF!</v>
      </c>
    </row>
    <row r="1086" spans="1:1" hidden="1" x14ac:dyDescent="0.25">
      <c r="A1086" t="e">
        <f>'YODA Blocks'!#REF!</f>
        <v>#REF!</v>
      </c>
    </row>
    <row r="1087" spans="1:1" hidden="1" x14ac:dyDescent="0.25">
      <c r="A1087" t="e">
        <f>'YODA Blocks'!#REF!</f>
        <v>#REF!</v>
      </c>
    </row>
    <row r="1088" spans="1:1" hidden="1" x14ac:dyDescent="0.25">
      <c r="A1088" t="e">
        <f>'YODA Blocks'!#REF!</f>
        <v>#REF!</v>
      </c>
    </row>
    <row r="1089" spans="1:1" hidden="1" x14ac:dyDescent="0.25">
      <c r="A1089" t="e">
        <f>'YODA Blocks'!#REF!</f>
        <v>#REF!</v>
      </c>
    </row>
    <row r="1090" spans="1:1" hidden="1" x14ac:dyDescent="0.25">
      <c r="A1090" t="e">
        <f>'YODA Blocks'!#REF!</f>
        <v>#REF!</v>
      </c>
    </row>
    <row r="1091" spans="1:1" hidden="1" x14ac:dyDescent="0.25">
      <c r="A1091" t="e">
        <f>'YODA Blocks'!#REF!</f>
        <v>#REF!</v>
      </c>
    </row>
    <row r="1092" spans="1:1" hidden="1" x14ac:dyDescent="0.25">
      <c r="A1092" t="e">
        <f>'YODA Blocks'!#REF!</f>
        <v>#REF!</v>
      </c>
    </row>
    <row r="1093" spans="1:1" hidden="1" x14ac:dyDescent="0.25">
      <c r="A1093" t="e">
        <f>'YODA Blocks'!#REF!</f>
        <v>#REF!</v>
      </c>
    </row>
    <row r="1094" spans="1:1" hidden="1" x14ac:dyDescent="0.25">
      <c r="A1094" t="e">
        <f>'YODA Blocks'!#REF!</f>
        <v>#REF!</v>
      </c>
    </row>
    <row r="1095" spans="1:1" hidden="1" x14ac:dyDescent="0.25">
      <c r="A1095" t="e">
        <f>'YODA Blocks'!#REF!</f>
        <v>#REF!</v>
      </c>
    </row>
    <row r="1096" spans="1:1" hidden="1" x14ac:dyDescent="0.25">
      <c r="A1096" t="e">
        <f>'YODA Blocks'!#REF!</f>
        <v>#REF!</v>
      </c>
    </row>
    <row r="1097" spans="1:1" hidden="1" x14ac:dyDescent="0.25">
      <c r="A1097" t="e">
        <f>'YODA Blocks'!#REF!</f>
        <v>#REF!</v>
      </c>
    </row>
    <row r="1098" spans="1:1" hidden="1" x14ac:dyDescent="0.25">
      <c r="A1098" t="e">
        <f>'YODA Blocks'!#REF!</f>
        <v>#REF!</v>
      </c>
    </row>
    <row r="1099" spans="1:1" hidden="1" x14ac:dyDescent="0.25">
      <c r="A1099" t="e">
        <f>'YODA Blocks'!#REF!</f>
        <v>#REF!</v>
      </c>
    </row>
    <row r="1100" spans="1:1" hidden="1" x14ac:dyDescent="0.25">
      <c r="A1100" t="e">
        <f>'YODA Blocks'!#REF!</f>
        <v>#REF!</v>
      </c>
    </row>
    <row r="1101" spans="1:1" hidden="1" x14ac:dyDescent="0.25">
      <c r="A1101" t="e">
        <f>'YODA Blocks'!#REF!</f>
        <v>#REF!</v>
      </c>
    </row>
    <row r="1102" spans="1:1" hidden="1" x14ac:dyDescent="0.25">
      <c r="A1102" t="e">
        <f>'YODA Blocks'!#REF!</f>
        <v>#REF!</v>
      </c>
    </row>
    <row r="1103" spans="1:1" hidden="1" x14ac:dyDescent="0.25">
      <c r="A1103" t="e">
        <f>'YODA Blocks'!#REF!</f>
        <v>#REF!</v>
      </c>
    </row>
    <row r="1104" spans="1:1" hidden="1" x14ac:dyDescent="0.25">
      <c r="A1104" t="e">
        <f>'YODA Blocks'!#REF!</f>
        <v>#REF!</v>
      </c>
    </row>
    <row r="1105" spans="1:1" hidden="1" x14ac:dyDescent="0.25">
      <c r="A1105" t="e">
        <f>'YODA Blocks'!#REF!</f>
        <v>#REF!</v>
      </c>
    </row>
    <row r="1106" spans="1:1" hidden="1" x14ac:dyDescent="0.25">
      <c r="A1106" t="e">
        <f>'YODA Blocks'!#REF!</f>
        <v>#REF!</v>
      </c>
    </row>
    <row r="1107" spans="1:1" hidden="1" x14ac:dyDescent="0.25">
      <c r="A1107" t="e">
        <f>'YODA Blocks'!#REF!</f>
        <v>#REF!</v>
      </c>
    </row>
    <row r="1108" spans="1:1" hidden="1" x14ac:dyDescent="0.25">
      <c r="A1108" t="e">
        <f>'YODA Blocks'!#REF!</f>
        <v>#REF!</v>
      </c>
    </row>
    <row r="1109" spans="1:1" hidden="1" x14ac:dyDescent="0.25">
      <c r="A1109" t="e">
        <f>'YODA Blocks'!#REF!</f>
        <v>#REF!</v>
      </c>
    </row>
    <row r="1110" spans="1:1" hidden="1" x14ac:dyDescent="0.25">
      <c r="A1110" t="e">
        <f>'YODA Blocks'!#REF!</f>
        <v>#REF!</v>
      </c>
    </row>
    <row r="1111" spans="1:1" hidden="1" x14ac:dyDescent="0.25">
      <c r="A1111" t="e">
        <f>'YODA Blocks'!#REF!</f>
        <v>#REF!</v>
      </c>
    </row>
    <row r="1112" spans="1:1" hidden="1" x14ac:dyDescent="0.25">
      <c r="A1112" t="e">
        <f>'YODA Blocks'!#REF!</f>
        <v>#REF!</v>
      </c>
    </row>
    <row r="1113" spans="1:1" hidden="1" x14ac:dyDescent="0.25">
      <c r="A1113" t="e">
        <f>'YODA Blocks'!#REF!</f>
        <v>#REF!</v>
      </c>
    </row>
    <row r="1114" spans="1:1" hidden="1" x14ac:dyDescent="0.25">
      <c r="A1114" t="e">
        <f>'YODA Blocks'!#REF!</f>
        <v>#REF!</v>
      </c>
    </row>
    <row r="1115" spans="1:1" hidden="1" x14ac:dyDescent="0.25">
      <c r="A1115" t="e">
        <f>'YODA Blocks'!#REF!</f>
        <v>#REF!</v>
      </c>
    </row>
    <row r="1116" spans="1:1" hidden="1" x14ac:dyDescent="0.25">
      <c r="A1116" t="e">
        <f>'YODA Blocks'!#REF!</f>
        <v>#REF!</v>
      </c>
    </row>
    <row r="1117" spans="1:1" hidden="1" x14ac:dyDescent="0.25">
      <c r="A1117" t="e">
        <f>'YODA Blocks'!#REF!</f>
        <v>#REF!</v>
      </c>
    </row>
    <row r="1118" spans="1:1" hidden="1" x14ac:dyDescent="0.25">
      <c r="A1118" t="e">
        <f>'YODA Blocks'!#REF!</f>
        <v>#REF!</v>
      </c>
    </row>
    <row r="1119" spans="1:1" hidden="1" x14ac:dyDescent="0.25">
      <c r="A1119" t="e">
        <f>'YODA Blocks'!#REF!</f>
        <v>#REF!</v>
      </c>
    </row>
    <row r="1120" spans="1:1" hidden="1" x14ac:dyDescent="0.25">
      <c r="A1120" t="e">
        <f>'YODA Blocks'!#REF!</f>
        <v>#REF!</v>
      </c>
    </row>
    <row r="1121" spans="1:1" hidden="1" x14ac:dyDescent="0.25">
      <c r="A1121" t="e">
        <f>'YODA Blocks'!#REF!</f>
        <v>#REF!</v>
      </c>
    </row>
    <row r="1122" spans="1:1" hidden="1" x14ac:dyDescent="0.25">
      <c r="A1122" t="e">
        <f>'YODA Blocks'!#REF!</f>
        <v>#REF!</v>
      </c>
    </row>
    <row r="1123" spans="1:1" hidden="1" x14ac:dyDescent="0.25">
      <c r="A1123" t="e">
        <f>'YODA Blocks'!#REF!</f>
        <v>#REF!</v>
      </c>
    </row>
    <row r="1124" spans="1:1" hidden="1" x14ac:dyDescent="0.25">
      <c r="A1124" t="e">
        <f>'YODA Blocks'!#REF!</f>
        <v>#REF!</v>
      </c>
    </row>
    <row r="1125" spans="1:1" hidden="1" x14ac:dyDescent="0.25">
      <c r="A1125" t="e">
        <f>'YODA Blocks'!#REF!</f>
        <v>#REF!</v>
      </c>
    </row>
    <row r="1126" spans="1:1" hidden="1" x14ac:dyDescent="0.25">
      <c r="A1126" t="e">
        <f>'YODA Blocks'!#REF!</f>
        <v>#REF!</v>
      </c>
    </row>
    <row r="1127" spans="1:1" hidden="1" x14ac:dyDescent="0.25">
      <c r="A1127" t="e">
        <f>'YODA Blocks'!#REF!</f>
        <v>#REF!</v>
      </c>
    </row>
    <row r="1128" spans="1:1" hidden="1" x14ac:dyDescent="0.25">
      <c r="A1128" t="e">
        <f>'YODA Blocks'!#REF!</f>
        <v>#REF!</v>
      </c>
    </row>
    <row r="1129" spans="1:1" hidden="1" x14ac:dyDescent="0.25">
      <c r="A1129" t="e">
        <f>'YODA Blocks'!#REF!</f>
        <v>#REF!</v>
      </c>
    </row>
    <row r="1130" spans="1:1" hidden="1" x14ac:dyDescent="0.25">
      <c r="A1130" t="e">
        <f>'YODA Blocks'!#REF!</f>
        <v>#REF!</v>
      </c>
    </row>
    <row r="1131" spans="1:1" hidden="1" x14ac:dyDescent="0.25">
      <c r="A1131" t="e">
        <f>'YODA Blocks'!#REF!</f>
        <v>#REF!</v>
      </c>
    </row>
    <row r="1132" spans="1:1" hidden="1" x14ac:dyDescent="0.25">
      <c r="A1132" t="e">
        <f>'YODA Blocks'!#REF!</f>
        <v>#REF!</v>
      </c>
    </row>
    <row r="1133" spans="1:1" hidden="1" x14ac:dyDescent="0.25">
      <c r="A1133" t="e">
        <f>'YODA Blocks'!#REF!</f>
        <v>#REF!</v>
      </c>
    </row>
    <row r="1134" spans="1:1" hidden="1" x14ac:dyDescent="0.25">
      <c r="A1134" t="e">
        <f>'YODA Blocks'!#REF!</f>
        <v>#REF!</v>
      </c>
    </row>
    <row r="1135" spans="1:1" hidden="1" x14ac:dyDescent="0.25">
      <c r="A1135" t="e">
        <f>'YODA Blocks'!#REF!</f>
        <v>#REF!</v>
      </c>
    </row>
    <row r="1136" spans="1:1" hidden="1" x14ac:dyDescent="0.25">
      <c r="A1136" t="e">
        <f>'YODA Blocks'!#REF!</f>
        <v>#REF!</v>
      </c>
    </row>
    <row r="1137" spans="1:1" hidden="1" x14ac:dyDescent="0.25">
      <c r="A1137" t="e">
        <f>'YODA Blocks'!#REF!</f>
        <v>#REF!</v>
      </c>
    </row>
    <row r="1138" spans="1:1" hidden="1" x14ac:dyDescent="0.25">
      <c r="A1138" t="e">
        <f>'YODA Blocks'!#REF!</f>
        <v>#REF!</v>
      </c>
    </row>
    <row r="1139" spans="1:1" hidden="1" x14ac:dyDescent="0.25">
      <c r="A1139" t="e">
        <f>'YODA Blocks'!#REF!</f>
        <v>#REF!</v>
      </c>
    </row>
    <row r="1140" spans="1:1" hidden="1" x14ac:dyDescent="0.25">
      <c r="A1140" t="e">
        <f>'YODA Blocks'!#REF!</f>
        <v>#REF!</v>
      </c>
    </row>
    <row r="1141" spans="1:1" hidden="1" x14ac:dyDescent="0.25">
      <c r="A1141" t="e">
        <f>'YODA Blocks'!#REF!</f>
        <v>#REF!</v>
      </c>
    </row>
    <row r="1142" spans="1:1" hidden="1" x14ac:dyDescent="0.25">
      <c r="A1142" t="e">
        <f>'YODA Blocks'!#REF!</f>
        <v>#REF!</v>
      </c>
    </row>
    <row r="1143" spans="1:1" hidden="1" x14ac:dyDescent="0.25">
      <c r="A1143" t="e">
        <f>'YODA Blocks'!#REF!</f>
        <v>#REF!</v>
      </c>
    </row>
    <row r="1144" spans="1:1" hidden="1" x14ac:dyDescent="0.25">
      <c r="A1144" t="e">
        <f>'YODA Blocks'!#REF!</f>
        <v>#REF!</v>
      </c>
    </row>
    <row r="1145" spans="1:1" hidden="1" x14ac:dyDescent="0.25">
      <c r="A1145" t="e">
        <f>'YODA Blocks'!#REF!</f>
        <v>#REF!</v>
      </c>
    </row>
    <row r="1146" spans="1:1" hidden="1" x14ac:dyDescent="0.25">
      <c r="A1146" t="e">
        <f>'YODA Blocks'!#REF!</f>
        <v>#REF!</v>
      </c>
    </row>
    <row r="1147" spans="1:1" hidden="1" x14ac:dyDescent="0.25">
      <c r="A1147" t="e">
        <f>'YODA Blocks'!#REF!</f>
        <v>#REF!</v>
      </c>
    </row>
    <row r="1148" spans="1:1" hidden="1" x14ac:dyDescent="0.25">
      <c r="A1148" t="e">
        <f>'YODA Blocks'!#REF!</f>
        <v>#REF!</v>
      </c>
    </row>
    <row r="1149" spans="1:1" hidden="1" x14ac:dyDescent="0.25">
      <c r="A1149" t="e">
        <f>'YODA Blocks'!#REF!</f>
        <v>#REF!</v>
      </c>
    </row>
    <row r="1150" spans="1:1" hidden="1" x14ac:dyDescent="0.25">
      <c r="A1150" t="e">
        <f>'YODA Blocks'!#REF!</f>
        <v>#REF!</v>
      </c>
    </row>
    <row r="1151" spans="1:1" hidden="1" x14ac:dyDescent="0.25">
      <c r="A1151" t="e">
        <f>'YODA Blocks'!#REF!</f>
        <v>#REF!</v>
      </c>
    </row>
    <row r="1152" spans="1:1" hidden="1" x14ac:dyDescent="0.25">
      <c r="A1152" t="e">
        <f>'YODA Blocks'!#REF!</f>
        <v>#REF!</v>
      </c>
    </row>
    <row r="1153" spans="1:1" hidden="1" x14ac:dyDescent="0.25">
      <c r="A1153" t="e">
        <f>'YODA Blocks'!#REF!</f>
        <v>#REF!</v>
      </c>
    </row>
    <row r="1154" spans="1:1" hidden="1" x14ac:dyDescent="0.25">
      <c r="A1154" t="e">
        <f>'YODA Blocks'!#REF!</f>
        <v>#REF!</v>
      </c>
    </row>
    <row r="1155" spans="1:1" hidden="1" x14ac:dyDescent="0.25">
      <c r="A1155" t="e">
        <f>'YODA Blocks'!#REF!</f>
        <v>#REF!</v>
      </c>
    </row>
    <row r="1156" spans="1:1" hidden="1" x14ac:dyDescent="0.25">
      <c r="A1156" t="e">
        <f>'YODA Blocks'!#REF!</f>
        <v>#REF!</v>
      </c>
    </row>
    <row r="1157" spans="1:1" hidden="1" x14ac:dyDescent="0.25">
      <c r="A1157" t="e">
        <f>'YODA Blocks'!#REF!</f>
        <v>#REF!</v>
      </c>
    </row>
    <row r="1158" spans="1:1" hidden="1" x14ac:dyDescent="0.25">
      <c r="A1158" t="e">
        <f>'YODA Blocks'!#REF!</f>
        <v>#REF!</v>
      </c>
    </row>
    <row r="1159" spans="1:1" hidden="1" x14ac:dyDescent="0.25">
      <c r="A1159" t="e">
        <f>'YODA Blocks'!#REF!</f>
        <v>#REF!</v>
      </c>
    </row>
    <row r="1160" spans="1:1" hidden="1" x14ac:dyDescent="0.25">
      <c r="A1160" t="e">
        <f>'YODA Blocks'!#REF!</f>
        <v>#REF!</v>
      </c>
    </row>
    <row r="1161" spans="1:1" hidden="1" x14ac:dyDescent="0.25">
      <c r="A1161" t="e">
        <f>'YODA Blocks'!#REF!</f>
        <v>#REF!</v>
      </c>
    </row>
    <row r="1162" spans="1:1" hidden="1" x14ac:dyDescent="0.25">
      <c r="A1162" t="e">
        <f>'YODA Blocks'!#REF!</f>
        <v>#REF!</v>
      </c>
    </row>
    <row r="1163" spans="1:1" hidden="1" x14ac:dyDescent="0.25">
      <c r="A1163" t="e">
        <f>'YODA Blocks'!#REF!</f>
        <v>#REF!</v>
      </c>
    </row>
    <row r="1164" spans="1:1" hidden="1" x14ac:dyDescent="0.25">
      <c r="A1164" t="e">
        <f>'YODA Blocks'!#REF!</f>
        <v>#REF!</v>
      </c>
    </row>
    <row r="1165" spans="1:1" hidden="1" x14ac:dyDescent="0.25">
      <c r="A1165" t="e">
        <f>'YODA Blocks'!#REF!</f>
        <v>#REF!</v>
      </c>
    </row>
    <row r="1166" spans="1:1" hidden="1" x14ac:dyDescent="0.25">
      <c r="A1166" t="e">
        <f>'YODA Blocks'!#REF!</f>
        <v>#REF!</v>
      </c>
    </row>
    <row r="1167" spans="1:1" hidden="1" x14ac:dyDescent="0.25">
      <c r="A1167" t="e">
        <f>'YODA Blocks'!#REF!</f>
        <v>#REF!</v>
      </c>
    </row>
    <row r="1168" spans="1:1" hidden="1" x14ac:dyDescent="0.25">
      <c r="A1168" t="e">
        <f>'YODA Blocks'!#REF!</f>
        <v>#REF!</v>
      </c>
    </row>
    <row r="1169" spans="1:1" hidden="1" x14ac:dyDescent="0.25">
      <c r="A1169" t="e">
        <f>'YODA Blocks'!#REF!</f>
        <v>#REF!</v>
      </c>
    </row>
    <row r="1170" spans="1:1" hidden="1" x14ac:dyDescent="0.25">
      <c r="A1170" t="e">
        <f>'YODA Blocks'!#REF!</f>
        <v>#REF!</v>
      </c>
    </row>
    <row r="1171" spans="1:1" hidden="1" x14ac:dyDescent="0.25">
      <c r="A1171" t="e">
        <f>'YODA Blocks'!#REF!</f>
        <v>#REF!</v>
      </c>
    </row>
    <row r="1172" spans="1:1" hidden="1" x14ac:dyDescent="0.25">
      <c r="A1172" t="e">
        <f>'YODA Blocks'!#REF!</f>
        <v>#REF!</v>
      </c>
    </row>
    <row r="1173" spans="1:1" hidden="1" x14ac:dyDescent="0.25">
      <c r="A1173" t="e">
        <f>'YODA Blocks'!#REF!</f>
        <v>#REF!</v>
      </c>
    </row>
    <row r="1174" spans="1:1" hidden="1" x14ac:dyDescent="0.25">
      <c r="A1174" t="e">
        <f>'YODA Blocks'!#REF!</f>
        <v>#REF!</v>
      </c>
    </row>
    <row r="1175" spans="1:1" hidden="1" x14ac:dyDescent="0.25">
      <c r="A1175" t="e">
        <f>'YODA Blocks'!#REF!</f>
        <v>#REF!</v>
      </c>
    </row>
    <row r="1176" spans="1:1" hidden="1" x14ac:dyDescent="0.25">
      <c r="A1176" t="e">
        <f>'YODA Blocks'!#REF!</f>
        <v>#REF!</v>
      </c>
    </row>
    <row r="1177" spans="1:1" hidden="1" x14ac:dyDescent="0.25">
      <c r="A1177" t="e">
        <f>'YODA Blocks'!#REF!</f>
        <v>#REF!</v>
      </c>
    </row>
    <row r="1178" spans="1:1" hidden="1" x14ac:dyDescent="0.25">
      <c r="A1178" t="e">
        <f>'YODA Blocks'!#REF!</f>
        <v>#REF!</v>
      </c>
    </row>
    <row r="1179" spans="1:1" hidden="1" x14ac:dyDescent="0.25">
      <c r="A1179" t="e">
        <f>'YODA Blocks'!#REF!</f>
        <v>#REF!</v>
      </c>
    </row>
    <row r="1180" spans="1:1" hidden="1" x14ac:dyDescent="0.25">
      <c r="A1180" t="e">
        <f>'YODA Blocks'!#REF!</f>
        <v>#REF!</v>
      </c>
    </row>
    <row r="1181" spans="1:1" hidden="1" x14ac:dyDescent="0.25">
      <c r="A1181" t="e">
        <f>'YODA Blocks'!#REF!</f>
        <v>#REF!</v>
      </c>
    </row>
    <row r="1182" spans="1:1" hidden="1" x14ac:dyDescent="0.25">
      <c r="A1182" t="e">
        <f>'YODA Blocks'!#REF!</f>
        <v>#REF!</v>
      </c>
    </row>
    <row r="1183" spans="1:1" hidden="1" x14ac:dyDescent="0.25">
      <c r="A1183" t="e">
        <f>'YODA Blocks'!#REF!</f>
        <v>#REF!</v>
      </c>
    </row>
    <row r="1184" spans="1:1" hidden="1" x14ac:dyDescent="0.25">
      <c r="A1184" t="e">
        <f>'YODA Blocks'!#REF!</f>
        <v>#REF!</v>
      </c>
    </row>
    <row r="1185" spans="1:1" hidden="1" x14ac:dyDescent="0.25">
      <c r="A1185" t="e">
        <f>'YODA Blocks'!#REF!</f>
        <v>#REF!</v>
      </c>
    </row>
    <row r="1186" spans="1:1" hidden="1" x14ac:dyDescent="0.25">
      <c r="A1186" t="e">
        <f>'YODA Blocks'!#REF!</f>
        <v>#REF!</v>
      </c>
    </row>
    <row r="1187" spans="1:1" hidden="1" x14ac:dyDescent="0.25">
      <c r="A1187" t="e">
        <f>'YODA Blocks'!#REF!</f>
        <v>#REF!</v>
      </c>
    </row>
    <row r="1188" spans="1:1" hidden="1" x14ac:dyDescent="0.25">
      <c r="A1188" t="e">
        <f>'YODA Blocks'!#REF!</f>
        <v>#REF!</v>
      </c>
    </row>
    <row r="1189" spans="1:1" hidden="1" x14ac:dyDescent="0.25">
      <c r="A1189" t="e">
        <f>'YODA Blocks'!#REF!</f>
        <v>#REF!</v>
      </c>
    </row>
    <row r="1190" spans="1:1" hidden="1" x14ac:dyDescent="0.25">
      <c r="A1190" t="e">
        <f>'YODA Blocks'!#REF!</f>
        <v>#REF!</v>
      </c>
    </row>
    <row r="1191" spans="1:1" hidden="1" x14ac:dyDescent="0.25">
      <c r="A1191" t="e">
        <f>'YODA Blocks'!#REF!</f>
        <v>#REF!</v>
      </c>
    </row>
    <row r="1192" spans="1:1" hidden="1" x14ac:dyDescent="0.25">
      <c r="A1192" t="e">
        <f>'YODA Blocks'!#REF!</f>
        <v>#REF!</v>
      </c>
    </row>
    <row r="1193" spans="1:1" hidden="1" x14ac:dyDescent="0.25">
      <c r="A1193" t="e">
        <f>'YODA Blocks'!#REF!</f>
        <v>#REF!</v>
      </c>
    </row>
    <row r="1194" spans="1:1" hidden="1" x14ac:dyDescent="0.25">
      <c r="A1194" t="e">
        <f>'YODA Blocks'!#REF!</f>
        <v>#REF!</v>
      </c>
    </row>
    <row r="1195" spans="1:1" hidden="1" x14ac:dyDescent="0.25">
      <c r="A1195" t="e">
        <f>'YODA Blocks'!#REF!</f>
        <v>#REF!</v>
      </c>
    </row>
    <row r="1196" spans="1:1" hidden="1" x14ac:dyDescent="0.25">
      <c r="A1196" t="e">
        <f>'YODA Blocks'!#REF!</f>
        <v>#REF!</v>
      </c>
    </row>
    <row r="1197" spans="1:1" hidden="1" x14ac:dyDescent="0.25">
      <c r="A1197" t="e">
        <f>'YODA Blocks'!#REF!</f>
        <v>#REF!</v>
      </c>
    </row>
    <row r="1198" spans="1:1" hidden="1" x14ac:dyDescent="0.25">
      <c r="A1198" t="e">
        <f>'YODA Blocks'!#REF!</f>
        <v>#REF!</v>
      </c>
    </row>
    <row r="1199" spans="1:1" hidden="1" x14ac:dyDescent="0.25">
      <c r="A1199" t="e">
        <f>'YODA Blocks'!#REF!</f>
        <v>#REF!</v>
      </c>
    </row>
    <row r="1200" spans="1:1" hidden="1" x14ac:dyDescent="0.25">
      <c r="A1200" t="e">
        <f>'YODA Blocks'!#REF!</f>
        <v>#REF!</v>
      </c>
    </row>
    <row r="1201" spans="1:1" hidden="1" x14ac:dyDescent="0.25">
      <c r="A1201" t="e">
        <f>'YODA Blocks'!#REF!</f>
        <v>#REF!</v>
      </c>
    </row>
    <row r="1202" spans="1:1" hidden="1" x14ac:dyDescent="0.25">
      <c r="A1202" t="e">
        <f>'YODA Blocks'!#REF!</f>
        <v>#REF!</v>
      </c>
    </row>
    <row r="1203" spans="1:1" hidden="1" x14ac:dyDescent="0.25">
      <c r="A1203" t="e">
        <f>'YODA Blocks'!#REF!</f>
        <v>#REF!</v>
      </c>
    </row>
    <row r="1204" spans="1:1" hidden="1" x14ac:dyDescent="0.25">
      <c r="A1204" t="e">
        <f>'YODA Blocks'!#REF!</f>
        <v>#REF!</v>
      </c>
    </row>
    <row r="1205" spans="1:1" hidden="1" x14ac:dyDescent="0.25">
      <c r="A1205" t="e">
        <f>'YODA Blocks'!#REF!</f>
        <v>#REF!</v>
      </c>
    </row>
    <row r="1206" spans="1:1" hidden="1" x14ac:dyDescent="0.25">
      <c r="A1206" t="e">
        <f>'YODA Blocks'!#REF!</f>
        <v>#REF!</v>
      </c>
    </row>
    <row r="1207" spans="1:1" hidden="1" x14ac:dyDescent="0.25">
      <c r="A1207" t="e">
        <f>'YODA Blocks'!#REF!</f>
        <v>#REF!</v>
      </c>
    </row>
    <row r="1208" spans="1:1" hidden="1" x14ac:dyDescent="0.25">
      <c r="A1208" t="e">
        <f>'YODA Blocks'!#REF!</f>
        <v>#REF!</v>
      </c>
    </row>
    <row r="1209" spans="1:1" hidden="1" x14ac:dyDescent="0.25">
      <c r="A1209" t="e">
        <f>'YODA Blocks'!#REF!</f>
        <v>#REF!</v>
      </c>
    </row>
    <row r="1210" spans="1:1" hidden="1" x14ac:dyDescent="0.25">
      <c r="A1210" t="e">
        <f>'YODA Blocks'!#REF!</f>
        <v>#REF!</v>
      </c>
    </row>
    <row r="1211" spans="1:1" hidden="1" x14ac:dyDescent="0.25">
      <c r="A1211" t="e">
        <f>'YODA Blocks'!#REF!</f>
        <v>#REF!</v>
      </c>
    </row>
    <row r="1212" spans="1:1" hidden="1" x14ac:dyDescent="0.25">
      <c r="A1212" t="e">
        <f>'YODA Blocks'!#REF!</f>
        <v>#REF!</v>
      </c>
    </row>
    <row r="1213" spans="1:1" hidden="1" x14ac:dyDescent="0.25">
      <c r="A1213" t="e">
        <f>'YODA Blocks'!#REF!</f>
        <v>#REF!</v>
      </c>
    </row>
    <row r="1214" spans="1:1" hidden="1" x14ac:dyDescent="0.25">
      <c r="A1214" t="e">
        <f>'YODA Blocks'!#REF!</f>
        <v>#REF!</v>
      </c>
    </row>
    <row r="1215" spans="1:1" hidden="1" x14ac:dyDescent="0.25">
      <c r="A1215" t="e">
        <f>'YODA Blocks'!#REF!</f>
        <v>#REF!</v>
      </c>
    </row>
    <row r="1216" spans="1:1" hidden="1" x14ac:dyDescent="0.25">
      <c r="A1216" t="e">
        <f>'YODA Blocks'!#REF!</f>
        <v>#REF!</v>
      </c>
    </row>
    <row r="1217" spans="1:1" hidden="1" x14ac:dyDescent="0.25">
      <c r="A1217" t="e">
        <f>'YODA Blocks'!#REF!</f>
        <v>#REF!</v>
      </c>
    </row>
    <row r="1218" spans="1:1" hidden="1" x14ac:dyDescent="0.25">
      <c r="A1218" t="e">
        <f>'YODA Blocks'!#REF!</f>
        <v>#REF!</v>
      </c>
    </row>
    <row r="1219" spans="1:1" hidden="1" x14ac:dyDescent="0.25">
      <c r="A1219" t="e">
        <f>'YODA Blocks'!#REF!</f>
        <v>#REF!</v>
      </c>
    </row>
    <row r="1220" spans="1:1" hidden="1" x14ac:dyDescent="0.25">
      <c r="A1220" t="e">
        <f>'YODA Blocks'!#REF!</f>
        <v>#REF!</v>
      </c>
    </row>
    <row r="1221" spans="1:1" hidden="1" x14ac:dyDescent="0.25">
      <c r="A1221" t="e">
        <f>'YODA Blocks'!#REF!</f>
        <v>#REF!</v>
      </c>
    </row>
    <row r="1222" spans="1:1" hidden="1" x14ac:dyDescent="0.25">
      <c r="A1222" t="e">
        <f>'YODA Blocks'!#REF!</f>
        <v>#REF!</v>
      </c>
    </row>
    <row r="1223" spans="1:1" hidden="1" x14ac:dyDescent="0.25">
      <c r="A1223" t="e">
        <f>'YODA Blocks'!#REF!</f>
        <v>#REF!</v>
      </c>
    </row>
    <row r="1224" spans="1:1" hidden="1" x14ac:dyDescent="0.25">
      <c r="A1224" t="e">
        <f>'YODA Blocks'!#REF!</f>
        <v>#REF!</v>
      </c>
    </row>
    <row r="1225" spans="1:1" hidden="1" x14ac:dyDescent="0.25">
      <c r="A1225" t="e">
        <f>'YODA Blocks'!#REF!</f>
        <v>#REF!</v>
      </c>
    </row>
    <row r="1226" spans="1:1" hidden="1" x14ac:dyDescent="0.25">
      <c r="A1226" t="e">
        <f>'YODA Blocks'!#REF!</f>
        <v>#REF!</v>
      </c>
    </row>
    <row r="1227" spans="1:1" hidden="1" x14ac:dyDescent="0.25">
      <c r="A1227" t="e">
        <f>'YODA Blocks'!#REF!</f>
        <v>#REF!</v>
      </c>
    </row>
    <row r="1228" spans="1:1" hidden="1" x14ac:dyDescent="0.25">
      <c r="A1228" t="e">
        <f>'YODA Blocks'!#REF!</f>
        <v>#REF!</v>
      </c>
    </row>
    <row r="1229" spans="1:1" hidden="1" x14ac:dyDescent="0.25">
      <c r="A1229" t="e">
        <f>'YODA Blocks'!#REF!</f>
        <v>#REF!</v>
      </c>
    </row>
    <row r="1230" spans="1:1" hidden="1" x14ac:dyDescent="0.25">
      <c r="A1230" t="e">
        <f>'YODA Blocks'!#REF!</f>
        <v>#REF!</v>
      </c>
    </row>
    <row r="1231" spans="1:1" hidden="1" x14ac:dyDescent="0.25">
      <c r="A1231" t="e">
        <f>'YODA Blocks'!#REF!</f>
        <v>#REF!</v>
      </c>
    </row>
    <row r="1232" spans="1:1" hidden="1" x14ac:dyDescent="0.25">
      <c r="A1232" t="e">
        <f>'YODA Blocks'!#REF!</f>
        <v>#REF!</v>
      </c>
    </row>
    <row r="1233" spans="1:1" hidden="1" x14ac:dyDescent="0.25">
      <c r="A1233" t="e">
        <f>'YODA Blocks'!#REF!</f>
        <v>#REF!</v>
      </c>
    </row>
    <row r="1234" spans="1:1" hidden="1" x14ac:dyDescent="0.25">
      <c r="A1234" t="e">
        <f>'YODA Blocks'!#REF!</f>
        <v>#REF!</v>
      </c>
    </row>
    <row r="1235" spans="1:1" hidden="1" x14ac:dyDescent="0.25">
      <c r="A1235" t="e">
        <f>'YODA Blocks'!#REF!</f>
        <v>#REF!</v>
      </c>
    </row>
    <row r="1236" spans="1:1" hidden="1" x14ac:dyDescent="0.25">
      <c r="A1236" t="e">
        <f>'YODA Blocks'!#REF!</f>
        <v>#REF!</v>
      </c>
    </row>
    <row r="1237" spans="1:1" hidden="1" x14ac:dyDescent="0.25">
      <c r="A1237" t="e">
        <f>'YODA Blocks'!#REF!</f>
        <v>#REF!</v>
      </c>
    </row>
    <row r="1238" spans="1:1" hidden="1" x14ac:dyDescent="0.25">
      <c r="A1238" t="e">
        <f>'YODA Blocks'!#REF!</f>
        <v>#REF!</v>
      </c>
    </row>
    <row r="1239" spans="1:1" hidden="1" x14ac:dyDescent="0.25">
      <c r="A1239" t="e">
        <f>'YODA Blocks'!#REF!</f>
        <v>#REF!</v>
      </c>
    </row>
    <row r="1240" spans="1:1" hidden="1" x14ac:dyDescent="0.25">
      <c r="A1240" t="e">
        <f>'YODA Blocks'!#REF!</f>
        <v>#REF!</v>
      </c>
    </row>
    <row r="1241" spans="1:1" hidden="1" x14ac:dyDescent="0.25">
      <c r="A1241" t="e">
        <f>'YODA Blocks'!#REF!</f>
        <v>#REF!</v>
      </c>
    </row>
    <row r="1242" spans="1:1" hidden="1" x14ac:dyDescent="0.25">
      <c r="A1242" t="e">
        <f>'YODA Blocks'!#REF!</f>
        <v>#REF!</v>
      </c>
    </row>
    <row r="1243" spans="1:1" hidden="1" x14ac:dyDescent="0.25">
      <c r="A1243" t="e">
        <f>'YODA Blocks'!#REF!</f>
        <v>#REF!</v>
      </c>
    </row>
    <row r="1244" spans="1:1" hidden="1" x14ac:dyDescent="0.25">
      <c r="A1244" t="e">
        <f>'YODA Blocks'!#REF!</f>
        <v>#REF!</v>
      </c>
    </row>
    <row r="1245" spans="1:1" hidden="1" x14ac:dyDescent="0.25">
      <c r="A1245" t="e">
        <f>'YODA Blocks'!#REF!</f>
        <v>#REF!</v>
      </c>
    </row>
    <row r="1246" spans="1:1" hidden="1" x14ac:dyDescent="0.25">
      <c r="A1246" t="e">
        <f>'YODA Blocks'!#REF!</f>
        <v>#REF!</v>
      </c>
    </row>
    <row r="1247" spans="1:1" hidden="1" x14ac:dyDescent="0.25">
      <c r="A1247" t="e">
        <f>'YODA Blocks'!#REF!</f>
        <v>#REF!</v>
      </c>
    </row>
    <row r="1248" spans="1:1" hidden="1" x14ac:dyDescent="0.25">
      <c r="A1248" t="e">
        <f>'YODA Blocks'!#REF!</f>
        <v>#REF!</v>
      </c>
    </row>
    <row r="1249" spans="1:1" hidden="1" x14ac:dyDescent="0.25">
      <c r="A1249" t="e">
        <f>'YODA Blocks'!#REF!</f>
        <v>#REF!</v>
      </c>
    </row>
    <row r="1250" spans="1:1" hidden="1" x14ac:dyDescent="0.25">
      <c r="A1250" t="e">
        <f>'YODA Blocks'!#REF!</f>
        <v>#REF!</v>
      </c>
    </row>
    <row r="1251" spans="1:1" hidden="1" x14ac:dyDescent="0.25">
      <c r="A1251" t="e">
        <f>'YODA Blocks'!#REF!</f>
        <v>#REF!</v>
      </c>
    </row>
    <row r="1252" spans="1:1" hidden="1" x14ac:dyDescent="0.25">
      <c r="A1252" t="e">
        <f>'YODA Blocks'!#REF!</f>
        <v>#REF!</v>
      </c>
    </row>
    <row r="1253" spans="1:1" hidden="1" x14ac:dyDescent="0.25">
      <c r="A1253" t="e">
        <f>'YODA Blocks'!#REF!</f>
        <v>#REF!</v>
      </c>
    </row>
    <row r="1254" spans="1:1" hidden="1" x14ac:dyDescent="0.25">
      <c r="A1254" t="e">
        <f>'YODA Blocks'!#REF!</f>
        <v>#REF!</v>
      </c>
    </row>
    <row r="1255" spans="1:1" hidden="1" x14ac:dyDescent="0.25">
      <c r="A1255" t="e">
        <f>'YODA Blocks'!#REF!</f>
        <v>#REF!</v>
      </c>
    </row>
    <row r="1256" spans="1:1" hidden="1" x14ac:dyDescent="0.25">
      <c r="A1256" t="e">
        <f>'YODA Blocks'!#REF!</f>
        <v>#REF!</v>
      </c>
    </row>
    <row r="1257" spans="1:1" hidden="1" x14ac:dyDescent="0.25">
      <c r="A1257" t="e">
        <f>'YODA Blocks'!#REF!</f>
        <v>#REF!</v>
      </c>
    </row>
    <row r="1258" spans="1:1" hidden="1" x14ac:dyDescent="0.25">
      <c r="A1258" t="e">
        <f>'YODA Blocks'!#REF!</f>
        <v>#REF!</v>
      </c>
    </row>
    <row r="1259" spans="1:1" hidden="1" x14ac:dyDescent="0.25">
      <c r="A1259" t="e">
        <f>'YODA Blocks'!#REF!</f>
        <v>#REF!</v>
      </c>
    </row>
    <row r="1260" spans="1:1" hidden="1" x14ac:dyDescent="0.25">
      <c r="A1260" t="e">
        <f>'YODA Blocks'!#REF!</f>
        <v>#REF!</v>
      </c>
    </row>
    <row r="1261" spans="1:1" hidden="1" x14ac:dyDescent="0.25">
      <c r="A1261" t="e">
        <f>'YODA Blocks'!#REF!</f>
        <v>#REF!</v>
      </c>
    </row>
    <row r="1262" spans="1:1" hidden="1" x14ac:dyDescent="0.25">
      <c r="A1262" t="e">
        <f>'YODA Blocks'!#REF!</f>
        <v>#REF!</v>
      </c>
    </row>
    <row r="1263" spans="1:1" hidden="1" x14ac:dyDescent="0.25">
      <c r="A1263" t="e">
        <f>'YODA Blocks'!#REF!</f>
        <v>#REF!</v>
      </c>
    </row>
    <row r="1264" spans="1:1" hidden="1" x14ac:dyDescent="0.25">
      <c r="A1264" t="e">
        <f>'YODA Blocks'!#REF!</f>
        <v>#REF!</v>
      </c>
    </row>
    <row r="1265" spans="1:1" hidden="1" x14ac:dyDescent="0.25">
      <c r="A1265" t="e">
        <f>'YODA Blocks'!#REF!</f>
        <v>#REF!</v>
      </c>
    </row>
    <row r="1266" spans="1:1" hidden="1" x14ac:dyDescent="0.25">
      <c r="A1266" t="e">
        <f>'YODA Blocks'!#REF!</f>
        <v>#REF!</v>
      </c>
    </row>
    <row r="1267" spans="1:1" hidden="1" x14ac:dyDescent="0.25">
      <c r="A1267" t="e">
        <f>'YODA Blocks'!#REF!</f>
        <v>#REF!</v>
      </c>
    </row>
    <row r="1268" spans="1:1" hidden="1" x14ac:dyDescent="0.25">
      <c r="A1268" t="e">
        <f>'YODA Blocks'!#REF!</f>
        <v>#REF!</v>
      </c>
    </row>
    <row r="1269" spans="1:1" hidden="1" x14ac:dyDescent="0.25">
      <c r="A1269" t="e">
        <f>'YODA Blocks'!#REF!</f>
        <v>#REF!</v>
      </c>
    </row>
    <row r="1270" spans="1:1" hidden="1" x14ac:dyDescent="0.25">
      <c r="A1270" t="e">
        <f>'YODA Blocks'!#REF!</f>
        <v>#REF!</v>
      </c>
    </row>
    <row r="1271" spans="1:1" hidden="1" x14ac:dyDescent="0.25">
      <c r="A1271" t="e">
        <f>'YODA Blocks'!#REF!</f>
        <v>#REF!</v>
      </c>
    </row>
    <row r="1272" spans="1:1" hidden="1" x14ac:dyDescent="0.25">
      <c r="A1272" t="e">
        <f>'YODA Blocks'!#REF!</f>
        <v>#REF!</v>
      </c>
    </row>
    <row r="1273" spans="1:1" hidden="1" x14ac:dyDescent="0.25">
      <c r="A1273" t="e">
        <f>'YODA Blocks'!#REF!</f>
        <v>#REF!</v>
      </c>
    </row>
    <row r="1274" spans="1:1" hidden="1" x14ac:dyDescent="0.25">
      <c r="A1274" t="e">
        <f>'YODA Blocks'!#REF!</f>
        <v>#REF!</v>
      </c>
    </row>
    <row r="1275" spans="1:1" hidden="1" x14ac:dyDescent="0.25">
      <c r="A1275" t="e">
        <f>'YODA Blocks'!#REF!</f>
        <v>#REF!</v>
      </c>
    </row>
    <row r="1276" spans="1:1" hidden="1" x14ac:dyDescent="0.25">
      <c r="A1276" t="e">
        <f>'YODA Blocks'!#REF!</f>
        <v>#REF!</v>
      </c>
    </row>
    <row r="1277" spans="1:1" hidden="1" x14ac:dyDescent="0.25">
      <c r="A1277" t="e">
        <f>'YODA Blocks'!#REF!</f>
        <v>#REF!</v>
      </c>
    </row>
    <row r="1278" spans="1:1" hidden="1" x14ac:dyDescent="0.25">
      <c r="A1278" t="e">
        <f>'YODA Blocks'!#REF!</f>
        <v>#REF!</v>
      </c>
    </row>
    <row r="1279" spans="1:1" hidden="1" x14ac:dyDescent="0.25">
      <c r="A1279" t="e">
        <f>'YODA Blocks'!#REF!</f>
        <v>#REF!</v>
      </c>
    </row>
    <row r="1280" spans="1:1" hidden="1" x14ac:dyDescent="0.25">
      <c r="A1280" t="e">
        <f>'YODA Blocks'!#REF!</f>
        <v>#REF!</v>
      </c>
    </row>
    <row r="1281" spans="1:1" hidden="1" x14ac:dyDescent="0.25">
      <c r="A1281" t="e">
        <f>'YODA Blocks'!#REF!</f>
        <v>#REF!</v>
      </c>
    </row>
    <row r="1282" spans="1:1" hidden="1" x14ac:dyDescent="0.25">
      <c r="A1282" t="e">
        <f>'YODA Blocks'!#REF!</f>
        <v>#REF!</v>
      </c>
    </row>
    <row r="1283" spans="1:1" hidden="1" x14ac:dyDescent="0.25">
      <c r="A1283" t="e">
        <f>'YODA Blocks'!#REF!</f>
        <v>#REF!</v>
      </c>
    </row>
    <row r="1284" spans="1:1" hidden="1" x14ac:dyDescent="0.25">
      <c r="A1284" t="e">
        <f>'YODA Blocks'!#REF!</f>
        <v>#REF!</v>
      </c>
    </row>
    <row r="1285" spans="1:1" hidden="1" x14ac:dyDescent="0.25">
      <c r="A1285" t="e">
        <f>'YODA Blocks'!#REF!</f>
        <v>#REF!</v>
      </c>
    </row>
    <row r="1286" spans="1:1" hidden="1" x14ac:dyDescent="0.25">
      <c r="A1286" t="e">
        <f>'YODA Blocks'!#REF!</f>
        <v>#REF!</v>
      </c>
    </row>
    <row r="1287" spans="1:1" hidden="1" x14ac:dyDescent="0.25">
      <c r="A1287" t="e">
        <f>'YODA Blocks'!#REF!</f>
        <v>#REF!</v>
      </c>
    </row>
    <row r="1288" spans="1:1" hidden="1" x14ac:dyDescent="0.25">
      <c r="A1288" t="e">
        <f>'YODA Blocks'!#REF!</f>
        <v>#REF!</v>
      </c>
    </row>
    <row r="1289" spans="1:1" hidden="1" x14ac:dyDescent="0.25">
      <c r="A1289" t="e">
        <f>'YODA Blocks'!#REF!</f>
        <v>#REF!</v>
      </c>
    </row>
    <row r="1290" spans="1:1" hidden="1" x14ac:dyDescent="0.25">
      <c r="A1290" t="e">
        <f>'YODA Blocks'!#REF!</f>
        <v>#REF!</v>
      </c>
    </row>
    <row r="1291" spans="1:1" hidden="1" x14ac:dyDescent="0.25">
      <c r="A1291" t="e">
        <f>'YODA Blocks'!#REF!</f>
        <v>#REF!</v>
      </c>
    </row>
    <row r="1292" spans="1:1" hidden="1" x14ac:dyDescent="0.25">
      <c r="A1292" t="e">
        <f>'YODA Blocks'!#REF!</f>
        <v>#REF!</v>
      </c>
    </row>
    <row r="1293" spans="1:1" hidden="1" x14ac:dyDescent="0.25">
      <c r="A1293" t="e">
        <f>'YODA Blocks'!#REF!</f>
        <v>#REF!</v>
      </c>
    </row>
    <row r="1294" spans="1:1" hidden="1" x14ac:dyDescent="0.25">
      <c r="A1294" t="e">
        <f>'YODA Blocks'!#REF!</f>
        <v>#REF!</v>
      </c>
    </row>
    <row r="1295" spans="1:1" hidden="1" x14ac:dyDescent="0.25">
      <c r="A1295" t="e">
        <f>'YODA Blocks'!#REF!</f>
        <v>#REF!</v>
      </c>
    </row>
    <row r="1296" spans="1:1" hidden="1" x14ac:dyDescent="0.25">
      <c r="A1296" t="e">
        <f>'YODA Blocks'!#REF!</f>
        <v>#REF!</v>
      </c>
    </row>
    <row r="1297" spans="1:1" hidden="1" x14ac:dyDescent="0.25">
      <c r="A1297" t="e">
        <f>'YODA Blocks'!#REF!</f>
        <v>#REF!</v>
      </c>
    </row>
    <row r="1298" spans="1:1" hidden="1" x14ac:dyDescent="0.25">
      <c r="A1298" t="e">
        <f>'YODA Blocks'!#REF!</f>
        <v>#REF!</v>
      </c>
    </row>
    <row r="1299" spans="1:1" hidden="1" x14ac:dyDescent="0.25">
      <c r="A1299" t="e">
        <f>'YODA Blocks'!#REF!</f>
        <v>#REF!</v>
      </c>
    </row>
    <row r="1300" spans="1:1" hidden="1" x14ac:dyDescent="0.25">
      <c r="A1300" t="e">
        <f>'YODA Blocks'!#REF!</f>
        <v>#REF!</v>
      </c>
    </row>
    <row r="1301" spans="1:1" hidden="1" x14ac:dyDescent="0.25">
      <c r="A1301" t="e">
        <f>'YODA Blocks'!#REF!</f>
        <v>#REF!</v>
      </c>
    </row>
    <row r="1302" spans="1:1" hidden="1" x14ac:dyDescent="0.25">
      <c r="A1302" t="e">
        <f>'YODA Blocks'!#REF!</f>
        <v>#REF!</v>
      </c>
    </row>
    <row r="1303" spans="1:1" hidden="1" x14ac:dyDescent="0.25">
      <c r="A1303" t="e">
        <f>'YODA Blocks'!#REF!</f>
        <v>#REF!</v>
      </c>
    </row>
    <row r="1304" spans="1:1" hidden="1" x14ac:dyDescent="0.25">
      <c r="A1304" t="e">
        <f>'YODA Blocks'!#REF!</f>
        <v>#REF!</v>
      </c>
    </row>
    <row r="1305" spans="1:1" hidden="1" x14ac:dyDescent="0.25">
      <c r="A1305" t="e">
        <f>'YODA Blocks'!#REF!</f>
        <v>#REF!</v>
      </c>
    </row>
    <row r="1306" spans="1:1" hidden="1" x14ac:dyDescent="0.25">
      <c r="A1306" t="e">
        <f>'YODA Blocks'!#REF!</f>
        <v>#REF!</v>
      </c>
    </row>
    <row r="1307" spans="1:1" hidden="1" x14ac:dyDescent="0.25">
      <c r="A1307" t="e">
        <f>'YODA Blocks'!#REF!</f>
        <v>#REF!</v>
      </c>
    </row>
    <row r="1308" spans="1:1" hidden="1" x14ac:dyDescent="0.25">
      <c r="A1308" t="e">
        <f>'YODA Blocks'!#REF!</f>
        <v>#REF!</v>
      </c>
    </row>
    <row r="1309" spans="1:1" hidden="1" x14ac:dyDescent="0.25">
      <c r="A1309" t="e">
        <f>'YODA Blocks'!#REF!</f>
        <v>#REF!</v>
      </c>
    </row>
    <row r="1310" spans="1:1" hidden="1" x14ac:dyDescent="0.25">
      <c r="A1310" t="e">
        <f>'YODA Blocks'!#REF!</f>
        <v>#REF!</v>
      </c>
    </row>
    <row r="1311" spans="1:1" hidden="1" x14ac:dyDescent="0.25">
      <c r="A1311" t="e">
        <f>'YODA Blocks'!#REF!</f>
        <v>#REF!</v>
      </c>
    </row>
    <row r="1312" spans="1:1" hidden="1" x14ac:dyDescent="0.25">
      <c r="A1312" t="e">
        <f>'YODA Blocks'!#REF!</f>
        <v>#REF!</v>
      </c>
    </row>
    <row r="1313" spans="1:1" hidden="1" x14ac:dyDescent="0.25">
      <c r="A1313" t="e">
        <f>'YODA Blocks'!#REF!</f>
        <v>#REF!</v>
      </c>
    </row>
    <row r="1314" spans="1:1" hidden="1" x14ac:dyDescent="0.25">
      <c r="A1314" t="e">
        <f>'YODA Blocks'!#REF!</f>
        <v>#REF!</v>
      </c>
    </row>
    <row r="1315" spans="1:1" hidden="1" x14ac:dyDescent="0.25">
      <c r="A1315" t="e">
        <f>'YODA Blocks'!#REF!</f>
        <v>#REF!</v>
      </c>
    </row>
    <row r="1316" spans="1:1" hidden="1" x14ac:dyDescent="0.25">
      <c r="A1316" t="e">
        <f>'YODA Blocks'!#REF!</f>
        <v>#REF!</v>
      </c>
    </row>
    <row r="1317" spans="1:1" hidden="1" x14ac:dyDescent="0.25">
      <c r="A1317" t="e">
        <f>'YODA Blocks'!#REF!</f>
        <v>#REF!</v>
      </c>
    </row>
    <row r="1318" spans="1:1" hidden="1" x14ac:dyDescent="0.25">
      <c r="A1318" t="e">
        <f>'YODA Blocks'!#REF!</f>
        <v>#REF!</v>
      </c>
    </row>
    <row r="1319" spans="1:1" hidden="1" x14ac:dyDescent="0.25">
      <c r="A1319" t="e">
        <f>'YODA Blocks'!#REF!</f>
        <v>#REF!</v>
      </c>
    </row>
    <row r="1320" spans="1:1" hidden="1" x14ac:dyDescent="0.25">
      <c r="A1320" t="e">
        <f>'YODA Blocks'!#REF!</f>
        <v>#REF!</v>
      </c>
    </row>
    <row r="1321" spans="1:1" hidden="1" x14ac:dyDescent="0.25">
      <c r="A1321" t="e">
        <f>'YODA Blocks'!#REF!</f>
        <v>#REF!</v>
      </c>
    </row>
    <row r="1322" spans="1:1" hidden="1" x14ac:dyDescent="0.25">
      <c r="A1322" t="e">
        <f>'YODA Blocks'!#REF!</f>
        <v>#REF!</v>
      </c>
    </row>
    <row r="1323" spans="1:1" hidden="1" x14ac:dyDescent="0.25">
      <c r="A1323" t="e">
        <f>'YODA Blocks'!#REF!</f>
        <v>#REF!</v>
      </c>
    </row>
    <row r="1324" spans="1:1" hidden="1" x14ac:dyDescent="0.25">
      <c r="A1324" t="e">
        <f>'YODA Blocks'!#REF!</f>
        <v>#REF!</v>
      </c>
    </row>
    <row r="1325" spans="1:1" hidden="1" x14ac:dyDescent="0.25">
      <c r="A1325" t="e">
        <f>'YODA Blocks'!#REF!</f>
        <v>#REF!</v>
      </c>
    </row>
    <row r="1326" spans="1:1" hidden="1" x14ac:dyDescent="0.25">
      <c r="A1326" t="e">
        <f>'YODA Blocks'!#REF!</f>
        <v>#REF!</v>
      </c>
    </row>
    <row r="1327" spans="1:1" hidden="1" x14ac:dyDescent="0.25">
      <c r="A1327" t="e">
        <f>'YODA Blocks'!#REF!</f>
        <v>#REF!</v>
      </c>
    </row>
    <row r="1328" spans="1:1" hidden="1" x14ac:dyDescent="0.25">
      <c r="A1328" t="e">
        <f>'YODA Blocks'!#REF!</f>
        <v>#REF!</v>
      </c>
    </row>
    <row r="1329" spans="1:1" hidden="1" x14ac:dyDescent="0.25">
      <c r="A1329" t="e">
        <f>'YODA Blocks'!#REF!</f>
        <v>#REF!</v>
      </c>
    </row>
    <row r="1330" spans="1:1" hidden="1" x14ac:dyDescent="0.25">
      <c r="A1330" t="e">
        <f>'YODA Blocks'!#REF!</f>
        <v>#REF!</v>
      </c>
    </row>
    <row r="1331" spans="1:1" hidden="1" x14ac:dyDescent="0.25">
      <c r="A1331" t="e">
        <f>'YODA Blocks'!#REF!</f>
        <v>#REF!</v>
      </c>
    </row>
    <row r="1332" spans="1:1" hidden="1" x14ac:dyDescent="0.25">
      <c r="A1332" t="e">
        <f>'YODA Blocks'!#REF!</f>
        <v>#REF!</v>
      </c>
    </row>
    <row r="1333" spans="1:1" hidden="1" x14ac:dyDescent="0.25">
      <c r="A1333" t="e">
        <f>'YODA Blocks'!#REF!</f>
        <v>#REF!</v>
      </c>
    </row>
    <row r="1334" spans="1:1" hidden="1" x14ac:dyDescent="0.25">
      <c r="A1334" t="e">
        <f>'YODA Blocks'!#REF!</f>
        <v>#REF!</v>
      </c>
    </row>
    <row r="1335" spans="1:1" hidden="1" x14ac:dyDescent="0.25">
      <c r="A1335" t="e">
        <f>'YODA Blocks'!#REF!</f>
        <v>#REF!</v>
      </c>
    </row>
    <row r="1336" spans="1:1" hidden="1" x14ac:dyDescent="0.25">
      <c r="A1336" t="e">
        <f>'YODA Blocks'!#REF!</f>
        <v>#REF!</v>
      </c>
    </row>
    <row r="1337" spans="1:1" hidden="1" x14ac:dyDescent="0.25">
      <c r="A1337" t="e">
        <f>'YODA Blocks'!#REF!</f>
        <v>#REF!</v>
      </c>
    </row>
    <row r="1338" spans="1:1" hidden="1" x14ac:dyDescent="0.25">
      <c r="A1338" t="e">
        <f>'YODA Blocks'!#REF!</f>
        <v>#REF!</v>
      </c>
    </row>
    <row r="1339" spans="1:1" hidden="1" x14ac:dyDescent="0.25">
      <c r="A1339" t="e">
        <f>'YODA Blocks'!#REF!</f>
        <v>#REF!</v>
      </c>
    </row>
    <row r="1340" spans="1:1" hidden="1" x14ac:dyDescent="0.25">
      <c r="A1340" t="e">
        <f>'YODA Blocks'!#REF!</f>
        <v>#REF!</v>
      </c>
    </row>
    <row r="1341" spans="1:1" hidden="1" x14ac:dyDescent="0.25">
      <c r="A1341" t="e">
        <f>'YODA Blocks'!#REF!</f>
        <v>#REF!</v>
      </c>
    </row>
    <row r="1342" spans="1:1" hidden="1" x14ac:dyDescent="0.25">
      <c r="A1342" t="e">
        <f>'YODA Blocks'!#REF!</f>
        <v>#REF!</v>
      </c>
    </row>
    <row r="1343" spans="1:1" hidden="1" x14ac:dyDescent="0.25">
      <c r="A1343" t="e">
        <f>'YODA Blocks'!#REF!</f>
        <v>#REF!</v>
      </c>
    </row>
    <row r="1344" spans="1:1" hidden="1" x14ac:dyDescent="0.25">
      <c r="A1344" t="e">
        <f>'YODA Blocks'!#REF!</f>
        <v>#REF!</v>
      </c>
    </row>
    <row r="1345" spans="1:1" hidden="1" x14ac:dyDescent="0.25">
      <c r="A1345" t="e">
        <f>'YODA Blocks'!#REF!</f>
        <v>#REF!</v>
      </c>
    </row>
    <row r="1346" spans="1:1" hidden="1" x14ac:dyDescent="0.25">
      <c r="A1346" t="e">
        <f>'YODA Blocks'!#REF!</f>
        <v>#REF!</v>
      </c>
    </row>
    <row r="1347" spans="1:1" hidden="1" x14ac:dyDescent="0.25">
      <c r="A1347" t="e">
        <f>'YODA Blocks'!#REF!</f>
        <v>#REF!</v>
      </c>
    </row>
    <row r="1348" spans="1:1" hidden="1" x14ac:dyDescent="0.25">
      <c r="A1348" t="e">
        <f>'YODA Blocks'!#REF!</f>
        <v>#REF!</v>
      </c>
    </row>
    <row r="1349" spans="1:1" hidden="1" x14ac:dyDescent="0.25">
      <c r="A1349" t="e">
        <f>'YODA Blocks'!#REF!</f>
        <v>#REF!</v>
      </c>
    </row>
    <row r="1350" spans="1:1" hidden="1" x14ac:dyDescent="0.25">
      <c r="A1350" t="e">
        <f>'YODA Blocks'!#REF!</f>
        <v>#REF!</v>
      </c>
    </row>
    <row r="1351" spans="1:1" hidden="1" x14ac:dyDescent="0.25">
      <c r="A1351" t="e">
        <f>'YODA Blocks'!#REF!</f>
        <v>#REF!</v>
      </c>
    </row>
    <row r="1352" spans="1:1" hidden="1" x14ac:dyDescent="0.25">
      <c r="A1352" t="e">
        <f>'YODA Blocks'!#REF!</f>
        <v>#REF!</v>
      </c>
    </row>
    <row r="1353" spans="1:1" hidden="1" x14ac:dyDescent="0.25">
      <c r="A1353" t="e">
        <f>'YODA Blocks'!#REF!</f>
        <v>#REF!</v>
      </c>
    </row>
    <row r="1354" spans="1:1" hidden="1" x14ac:dyDescent="0.25">
      <c r="A1354" t="e">
        <f>'YODA Blocks'!#REF!</f>
        <v>#REF!</v>
      </c>
    </row>
    <row r="1355" spans="1:1" hidden="1" x14ac:dyDescent="0.25">
      <c r="A1355" t="e">
        <f>'YODA Blocks'!#REF!</f>
        <v>#REF!</v>
      </c>
    </row>
    <row r="1356" spans="1:1" hidden="1" x14ac:dyDescent="0.25">
      <c r="A1356" t="e">
        <f>'YODA Blocks'!#REF!</f>
        <v>#REF!</v>
      </c>
    </row>
    <row r="1357" spans="1:1" hidden="1" x14ac:dyDescent="0.25">
      <c r="A1357" t="e">
        <f>'YODA Blocks'!#REF!</f>
        <v>#REF!</v>
      </c>
    </row>
    <row r="1358" spans="1:1" hidden="1" x14ac:dyDescent="0.25">
      <c r="A1358" t="e">
        <f>'YODA Blocks'!#REF!</f>
        <v>#REF!</v>
      </c>
    </row>
    <row r="1359" spans="1:1" hidden="1" x14ac:dyDescent="0.25">
      <c r="A1359" t="e">
        <f>'YODA Blocks'!#REF!</f>
        <v>#REF!</v>
      </c>
    </row>
    <row r="1360" spans="1:1" hidden="1" x14ac:dyDescent="0.25">
      <c r="A1360" t="e">
        <f>'YODA Blocks'!#REF!</f>
        <v>#REF!</v>
      </c>
    </row>
    <row r="1361" spans="1:1" hidden="1" x14ac:dyDescent="0.25">
      <c r="A1361" t="e">
        <f>'YODA Blocks'!#REF!</f>
        <v>#REF!</v>
      </c>
    </row>
    <row r="1362" spans="1:1" hidden="1" x14ac:dyDescent="0.25">
      <c r="A1362" t="e">
        <f>'YODA Blocks'!#REF!</f>
        <v>#REF!</v>
      </c>
    </row>
    <row r="1363" spans="1:1" hidden="1" x14ac:dyDescent="0.25">
      <c r="A1363" t="e">
        <f>'YODA Blocks'!#REF!</f>
        <v>#REF!</v>
      </c>
    </row>
    <row r="1364" spans="1:1" hidden="1" x14ac:dyDescent="0.25">
      <c r="A1364" t="e">
        <f>'YODA Blocks'!#REF!</f>
        <v>#REF!</v>
      </c>
    </row>
    <row r="1365" spans="1:1" hidden="1" x14ac:dyDescent="0.25">
      <c r="A1365" t="e">
        <f>'YODA Blocks'!#REF!</f>
        <v>#REF!</v>
      </c>
    </row>
    <row r="1366" spans="1:1" hidden="1" x14ac:dyDescent="0.25">
      <c r="A1366" t="e">
        <f>'YODA Blocks'!#REF!</f>
        <v>#REF!</v>
      </c>
    </row>
    <row r="1367" spans="1:1" hidden="1" x14ac:dyDescent="0.25">
      <c r="A1367" t="e">
        <f>'YODA Blocks'!#REF!</f>
        <v>#REF!</v>
      </c>
    </row>
    <row r="1368" spans="1:1" hidden="1" x14ac:dyDescent="0.25">
      <c r="A1368" t="e">
        <f>'YODA Blocks'!#REF!</f>
        <v>#REF!</v>
      </c>
    </row>
    <row r="1369" spans="1:1" hidden="1" x14ac:dyDescent="0.25">
      <c r="A1369" t="e">
        <f>'YODA Blocks'!#REF!</f>
        <v>#REF!</v>
      </c>
    </row>
    <row r="1370" spans="1:1" hidden="1" x14ac:dyDescent="0.25">
      <c r="A1370" t="e">
        <f>'YODA Blocks'!#REF!</f>
        <v>#REF!</v>
      </c>
    </row>
    <row r="1371" spans="1:1" hidden="1" x14ac:dyDescent="0.25">
      <c r="A1371" t="e">
        <f>'YODA Blocks'!#REF!</f>
        <v>#REF!</v>
      </c>
    </row>
    <row r="1372" spans="1:1" hidden="1" x14ac:dyDescent="0.25">
      <c r="A1372" t="e">
        <f>'YODA Blocks'!#REF!</f>
        <v>#REF!</v>
      </c>
    </row>
    <row r="1373" spans="1:1" hidden="1" x14ac:dyDescent="0.25">
      <c r="A1373" t="e">
        <f>'YODA Blocks'!#REF!</f>
        <v>#REF!</v>
      </c>
    </row>
    <row r="1374" spans="1:1" hidden="1" x14ac:dyDescent="0.25">
      <c r="A1374">
        <f>'YODA Blocks'!B53</f>
        <v>0</v>
      </c>
    </row>
    <row r="1375" spans="1:1" hidden="1" x14ac:dyDescent="0.25">
      <c r="A1375">
        <f>'YODA Blocks'!B54</f>
        <v>0</v>
      </c>
    </row>
    <row r="1376" spans="1:1" hidden="1" x14ac:dyDescent="0.25">
      <c r="A1376">
        <f>'YODA Blocks'!B55</f>
        <v>0</v>
      </c>
    </row>
    <row r="1377" spans="1:1" hidden="1" x14ac:dyDescent="0.25">
      <c r="A1377">
        <f>'YODA Blocks'!B56</f>
        <v>0</v>
      </c>
    </row>
    <row r="1378" spans="1:1" hidden="1" x14ac:dyDescent="0.25">
      <c r="A1378">
        <f>'YODA Blocks'!B57</f>
        <v>0</v>
      </c>
    </row>
    <row r="1379" spans="1:1" hidden="1" x14ac:dyDescent="0.25">
      <c r="A1379">
        <f>'YODA Blocks'!B58</f>
        <v>0</v>
      </c>
    </row>
    <row r="1380" spans="1:1" hidden="1" x14ac:dyDescent="0.25">
      <c r="A1380">
        <f>'YODA Blocks'!B59</f>
        <v>0</v>
      </c>
    </row>
    <row r="1381" spans="1:1" hidden="1" x14ac:dyDescent="0.25">
      <c r="A1381">
        <f>'YODA Blocks'!B60</f>
        <v>0</v>
      </c>
    </row>
    <row r="1382" spans="1:1" hidden="1" x14ac:dyDescent="0.25">
      <c r="A1382">
        <f>'YODA Blocks'!B61</f>
        <v>0</v>
      </c>
    </row>
    <row r="1383" spans="1:1" hidden="1" x14ac:dyDescent="0.25">
      <c r="A1383">
        <f>'YODA Blocks'!B62</f>
        <v>0</v>
      </c>
    </row>
    <row r="1384" spans="1:1" hidden="1" x14ac:dyDescent="0.25">
      <c r="A1384">
        <f>'YODA Blocks'!B63</f>
        <v>0</v>
      </c>
    </row>
    <row r="1385" spans="1:1" hidden="1" x14ac:dyDescent="0.25">
      <c r="A1385">
        <f>'YODA Blocks'!B64</f>
        <v>0</v>
      </c>
    </row>
    <row r="1386" spans="1:1" hidden="1" x14ac:dyDescent="0.25">
      <c r="A1386">
        <f>'YODA Blocks'!B65</f>
        <v>0</v>
      </c>
    </row>
    <row r="1387" spans="1:1" hidden="1" x14ac:dyDescent="0.25">
      <c r="A1387">
        <f>'YODA Blocks'!B66</f>
        <v>0</v>
      </c>
    </row>
    <row r="1388" spans="1:1" hidden="1" x14ac:dyDescent="0.25">
      <c r="A1388">
        <f>'YODA Blocks'!B67</f>
        <v>0</v>
      </c>
    </row>
    <row r="1389" spans="1:1" hidden="1" x14ac:dyDescent="0.25">
      <c r="A1389">
        <f>'YODA Blocks'!B68</f>
        <v>0</v>
      </c>
    </row>
    <row r="1390" spans="1:1" hidden="1" x14ac:dyDescent="0.25">
      <c r="A1390">
        <f>'YODA Blocks'!B69</f>
        <v>0</v>
      </c>
    </row>
    <row r="1391" spans="1:1" hidden="1" x14ac:dyDescent="0.25">
      <c r="A1391">
        <f>'YODA Blocks'!B70</f>
        <v>0</v>
      </c>
    </row>
    <row r="1392" spans="1:1" hidden="1" x14ac:dyDescent="0.25">
      <c r="A1392">
        <f>'YODA Blocks'!B71</f>
        <v>0</v>
      </c>
    </row>
    <row r="1393" spans="1:1" hidden="1" x14ac:dyDescent="0.25">
      <c r="A1393">
        <f>'YODA Blocks'!B72</f>
        <v>0</v>
      </c>
    </row>
    <row r="1394" spans="1:1" hidden="1" x14ac:dyDescent="0.25">
      <c r="A1394">
        <f>'YODA Blocks'!B73</f>
        <v>0</v>
      </c>
    </row>
    <row r="1395" spans="1:1" hidden="1" x14ac:dyDescent="0.25">
      <c r="A1395">
        <f>'YODA Blocks'!B74</f>
        <v>0</v>
      </c>
    </row>
    <row r="1396" spans="1:1" hidden="1" x14ac:dyDescent="0.25">
      <c r="A1396">
        <f>'YODA Blocks'!B75</f>
        <v>0</v>
      </c>
    </row>
    <row r="1397" spans="1:1" hidden="1" x14ac:dyDescent="0.25">
      <c r="A1397">
        <f>'YODA Blocks'!B76</f>
        <v>0</v>
      </c>
    </row>
    <row r="1398" spans="1:1" hidden="1" x14ac:dyDescent="0.25">
      <c r="A1398">
        <f>'YODA Blocks'!B77</f>
        <v>0</v>
      </c>
    </row>
    <row r="1399" spans="1:1" hidden="1" x14ac:dyDescent="0.25">
      <c r="A1399">
        <f>'YODA Blocks'!B78</f>
        <v>0</v>
      </c>
    </row>
    <row r="1400" spans="1:1" hidden="1" x14ac:dyDescent="0.25">
      <c r="A1400">
        <f>'YODA Blocks'!B79</f>
        <v>0</v>
      </c>
    </row>
    <row r="1401" spans="1:1" hidden="1" x14ac:dyDescent="0.25">
      <c r="A1401">
        <f>'YODA Blocks'!B80</f>
        <v>0</v>
      </c>
    </row>
    <row r="1402" spans="1:1" hidden="1" x14ac:dyDescent="0.25">
      <c r="A1402">
        <f>'YODA Blocks'!B81</f>
        <v>0</v>
      </c>
    </row>
    <row r="1403" spans="1:1" hidden="1" x14ac:dyDescent="0.25">
      <c r="A1403">
        <f>'YODA Blocks'!B82</f>
        <v>0</v>
      </c>
    </row>
    <row r="1404" spans="1:1" hidden="1" x14ac:dyDescent="0.25">
      <c r="A1404">
        <f>'YODA Blocks'!B83</f>
        <v>0</v>
      </c>
    </row>
    <row r="1405" spans="1:1" hidden="1" x14ac:dyDescent="0.25">
      <c r="A1405">
        <f>'YODA Blocks'!B84</f>
        <v>0</v>
      </c>
    </row>
    <row r="1406" spans="1:1" hidden="1" x14ac:dyDescent="0.25">
      <c r="A1406">
        <f>'YODA Blocks'!B85</f>
        <v>0</v>
      </c>
    </row>
    <row r="1407" spans="1:1" hidden="1" x14ac:dyDescent="0.25">
      <c r="A1407">
        <f>'YODA Blocks'!B86</f>
        <v>0</v>
      </c>
    </row>
    <row r="1408" spans="1:1" hidden="1" x14ac:dyDescent="0.25">
      <c r="A1408">
        <f>'YODA Blocks'!B87</f>
        <v>0</v>
      </c>
    </row>
    <row r="1409" spans="1:1" hidden="1" x14ac:dyDescent="0.25">
      <c r="A1409">
        <f>'YODA Blocks'!B88</f>
        <v>0</v>
      </c>
    </row>
    <row r="1410" spans="1:1" hidden="1" x14ac:dyDescent="0.25">
      <c r="A1410">
        <f>'YODA Blocks'!B89</f>
        <v>0</v>
      </c>
    </row>
    <row r="1411" spans="1:1" hidden="1" x14ac:dyDescent="0.25">
      <c r="A1411">
        <f>'YODA Blocks'!B90</f>
        <v>0</v>
      </c>
    </row>
    <row r="1412" spans="1:1" hidden="1" x14ac:dyDescent="0.25">
      <c r="A1412">
        <f>'YODA Blocks'!B91</f>
        <v>0</v>
      </c>
    </row>
    <row r="1413" spans="1:1" hidden="1" x14ac:dyDescent="0.25">
      <c r="A1413">
        <f>'YODA Blocks'!B92</f>
        <v>0</v>
      </c>
    </row>
    <row r="1414" spans="1:1" hidden="1" x14ac:dyDescent="0.25">
      <c r="A1414">
        <f>'YODA Blocks'!B93</f>
        <v>0</v>
      </c>
    </row>
    <row r="1415" spans="1:1" hidden="1" x14ac:dyDescent="0.25">
      <c r="A1415">
        <f>'YODA Blocks'!B94</f>
        <v>0</v>
      </c>
    </row>
    <row r="1416" spans="1:1" hidden="1" x14ac:dyDescent="0.25">
      <c r="A1416">
        <f>'YODA Blocks'!B95</f>
        <v>0</v>
      </c>
    </row>
    <row r="1417" spans="1:1" hidden="1" x14ac:dyDescent="0.25">
      <c r="A1417">
        <f>'YODA Blocks'!B96</f>
        <v>0</v>
      </c>
    </row>
    <row r="1418" spans="1:1" hidden="1" x14ac:dyDescent="0.25">
      <c r="A1418">
        <f>'YODA Blocks'!B97</f>
        <v>0</v>
      </c>
    </row>
    <row r="1419" spans="1:1" hidden="1" x14ac:dyDescent="0.25">
      <c r="A1419">
        <f>'YODA Blocks'!B98</f>
        <v>0</v>
      </c>
    </row>
    <row r="1420" spans="1:1" hidden="1" x14ac:dyDescent="0.25">
      <c r="A1420">
        <f>'YODA Blocks'!B99</f>
        <v>0</v>
      </c>
    </row>
    <row r="1421" spans="1:1" hidden="1" x14ac:dyDescent="0.25">
      <c r="A1421">
        <f>'YODA Blocks'!B100</f>
        <v>0</v>
      </c>
    </row>
    <row r="1422" spans="1:1" hidden="1" x14ac:dyDescent="0.25">
      <c r="A1422">
        <f>'YODA Blocks'!B101</f>
        <v>0</v>
      </c>
    </row>
    <row r="1423" spans="1:1" hidden="1" x14ac:dyDescent="0.25">
      <c r="A1423">
        <f>'YODA Blocks'!B102</f>
        <v>0</v>
      </c>
    </row>
    <row r="1424" spans="1:1" hidden="1" x14ac:dyDescent="0.25">
      <c r="A1424">
        <f>'YODA Blocks'!B103</f>
        <v>0</v>
      </c>
    </row>
    <row r="1425" spans="1:1" hidden="1" x14ac:dyDescent="0.25">
      <c r="A1425">
        <f>'YODA Blocks'!B104</f>
        <v>0</v>
      </c>
    </row>
    <row r="1426" spans="1:1" hidden="1" x14ac:dyDescent="0.25">
      <c r="A1426">
        <f>'YODA Blocks'!B105</f>
        <v>0</v>
      </c>
    </row>
    <row r="1427" spans="1:1" hidden="1" x14ac:dyDescent="0.25">
      <c r="A1427">
        <f>'YODA Blocks'!B106</f>
        <v>0</v>
      </c>
    </row>
    <row r="1428" spans="1:1" hidden="1" x14ac:dyDescent="0.25">
      <c r="A1428">
        <f>'YODA Blocks'!B107</f>
        <v>0</v>
      </c>
    </row>
    <row r="1429" spans="1:1" hidden="1" x14ac:dyDescent="0.25">
      <c r="A1429">
        <f>'YODA Blocks'!B108</f>
        <v>0</v>
      </c>
    </row>
    <row r="1430" spans="1:1" hidden="1" x14ac:dyDescent="0.25">
      <c r="A1430">
        <f>'YODA Blocks'!B109</f>
        <v>0</v>
      </c>
    </row>
    <row r="1431" spans="1:1" hidden="1" x14ac:dyDescent="0.25">
      <c r="A1431">
        <f>'YODA Blocks'!B110</f>
        <v>0</v>
      </c>
    </row>
    <row r="1432" spans="1:1" hidden="1" x14ac:dyDescent="0.25">
      <c r="A1432">
        <f>'YODA Blocks'!B111</f>
        <v>0</v>
      </c>
    </row>
    <row r="1433" spans="1:1" hidden="1" x14ac:dyDescent="0.25">
      <c r="A1433">
        <f>'YODA Blocks'!B112</f>
        <v>0</v>
      </c>
    </row>
    <row r="1434" spans="1:1" hidden="1" x14ac:dyDescent="0.25">
      <c r="A1434">
        <f>'YODA Blocks'!B113</f>
        <v>0</v>
      </c>
    </row>
    <row r="1435" spans="1:1" hidden="1" x14ac:dyDescent="0.25">
      <c r="A1435">
        <f>'YODA Blocks'!B114</f>
        <v>0</v>
      </c>
    </row>
    <row r="1436" spans="1:1" hidden="1" x14ac:dyDescent="0.25">
      <c r="A1436">
        <f>'YODA Blocks'!B115</f>
        <v>0</v>
      </c>
    </row>
    <row r="1437" spans="1:1" hidden="1" x14ac:dyDescent="0.25">
      <c r="A1437">
        <f>'YODA Blocks'!B116</f>
        <v>0</v>
      </c>
    </row>
    <row r="1438" spans="1:1" hidden="1" x14ac:dyDescent="0.25">
      <c r="A1438">
        <f>'YODA Blocks'!B117</f>
        <v>0</v>
      </c>
    </row>
    <row r="1439" spans="1:1" hidden="1" x14ac:dyDescent="0.25">
      <c r="A1439">
        <f>'YODA Blocks'!B118</f>
        <v>0</v>
      </c>
    </row>
    <row r="1440" spans="1:1" hidden="1" x14ac:dyDescent="0.25">
      <c r="A1440">
        <f>'YODA Blocks'!B119</f>
        <v>0</v>
      </c>
    </row>
    <row r="1441" spans="1:1" hidden="1" x14ac:dyDescent="0.25">
      <c r="A1441">
        <f>'YODA Blocks'!B120</f>
        <v>0</v>
      </c>
    </row>
    <row r="1442" spans="1:1" hidden="1" x14ac:dyDescent="0.25">
      <c r="A1442">
        <f>'YODA Blocks'!B121</f>
        <v>0</v>
      </c>
    </row>
    <row r="1443" spans="1:1" hidden="1" x14ac:dyDescent="0.25">
      <c r="A1443">
        <f>'YODA Blocks'!B122</f>
        <v>0</v>
      </c>
    </row>
    <row r="1444" spans="1:1" hidden="1" x14ac:dyDescent="0.25">
      <c r="A1444">
        <f>'YODA Blocks'!B123</f>
        <v>0</v>
      </c>
    </row>
    <row r="1445" spans="1:1" hidden="1" x14ac:dyDescent="0.25">
      <c r="A1445">
        <f>'YODA Blocks'!B124</f>
        <v>0</v>
      </c>
    </row>
    <row r="1446" spans="1:1" hidden="1" x14ac:dyDescent="0.25">
      <c r="A1446">
        <f>'YODA Blocks'!B125</f>
        <v>0</v>
      </c>
    </row>
    <row r="1447" spans="1:1" hidden="1" x14ac:dyDescent="0.25">
      <c r="A1447">
        <f>'YODA Blocks'!B126</f>
        <v>0</v>
      </c>
    </row>
    <row r="1448" spans="1:1" hidden="1" x14ac:dyDescent="0.25">
      <c r="A1448">
        <f>'YODA Blocks'!B127</f>
        <v>0</v>
      </c>
    </row>
    <row r="1449" spans="1:1" hidden="1" x14ac:dyDescent="0.25">
      <c r="A1449">
        <f>'YODA Blocks'!B128</f>
        <v>0</v>
      </c>
    </row>
    <row r="1450" spans="1:1" hidden="1" x14ac:dyDescent="0.25">
      <c r="A1450">
        <f>'YODA Blocks'!B129</f>
        <v>0</v>
      </c>
    </row>
    <row r="1451" spans="1:1" hidden="1" x14ac:dyDescent="0.25">
      <c r="A1451">
        <f>'YODA Blocks'!B130</f>
        <v>0</v>
      </c>
    </row>
    <row r="1452" spans="1:1" hidden="1" x14ac:dyDescent="0.25">
      <c r="A1452">
        <f>'YODA Blocks'!B131</f>
        <v>0</v>
      </c>
    </row>
    <row r="1453" spans="1:1" hidden="1" x14ac:dyDescent="0.25">
      <c r="A1453">
        <f>'YODA Blocks'!B132</f>
        <v>0</v>
      </c>
    </row>
    <row r="1454" spans="1:1" hidden="1" x14ac:dyDescent="0.25">
      <c r="A1454">
        <f>'YODA Blocks'!B133</f>
        <v>0</v>
      </c>
    </row>
    <row r="1455" spans="1:1" hidden="1" x14ac:dyDescent="0.25">
      <c r="A1455">
        <f>'YODA Blocks'!B134</f>
        <v>0</v>
      </c>
    </row>
    <row r="1456" spans="1:1" hidden="1" x14ac:dyDescent="0.25">
      <c r="A1456">
        <f>'YODA Blocks'!B135</f>
        <v>0</v>
      </c>
    </row>
    <row r="1457" spans="1:1" hidden="1" x14ac:dyDescent="0.25">
      <c r="A1457">
        <f>'YODA Blocks'!B136</f>
        <v>0</v>
      </c>
    </row>
    <row r="1458" spans="1:1" hidden="1" x14ac:dyDescent="0.25">
      <c r="A1458">
        <f>'YODA Blocks'!B137</f>
        <v>0</v>
      </c>
    </row>
    <row r="1459" spans="1:1" hidden="1" x14ac:dyDescent="0.25">
      <c r="A1459">
        <f>'YODA Blocks'!B138</f>
        <v>0</v>
      </c>
    </row>
    <row r="1460" spans="1:1" hidden="1" x14ac:dyDescent="0.25">
      <c r="A1460">
        <f>'YODA Blocks'!B139</f>
        <v>0</v>
      </c>
    </row>
    <row r="1461" spans="1:1" hidden="1" x14ac:dyDescent="0.25">
      <c r="A1461">
        <f>'YODA Blocks'!B140</f>
        <v>0</v>
      </c>
    </row>
    <row r="1462" spans="1:1" hidden="1" x14ac:dyDescent="0.25">
      <c r="A1462">
        <f>'YODA Blocks'!B141</f>
        <v>0</v>
      </c>
    </row>
    <row r="1463" spans="1:1" hidden="1" x14ac:dyDescent="0.25">
      <c r="A1463">
        <f>'YODA Blocks'!B142</f>
        <v>0</v>
      </c>
    </row>
    <row r="1464" spans="1:1" hidden="1" x14ac:dyDescent="0.25">
      <c r="A1464">
        <f>'YODA Blocks'!B143</f>
        <v>0</v>
      </c>
    </row>
    <row r="1465" spans="1:1" hidden="1" x14ac:dyDescent="0.25">
      <c r="A1465">
        <f>'YODA Blocks'!B144</f>
        <v>0</v>
      </c>
    </row>
    <row r="1466" spans="1:1" hidden="1" x14ac:dyDescent="0.25">
      <c r="A1466">
        <f>'YODA Blocks'!B145</f>
        <v>0</v>
      </c>
    </row>
    <row r="1467" spans="1:1" hidden="1" x14ac:dyDescent="0.25">
      <c r="A1467">
        <f>'YODA Blocks'!B146</f>
        <v>0</v>
      </c>
    </row>
    <row r="1468" spans="1:1" hidden="1" x14ac:dyDescent="0.25">
      <c r="A1468">
        <f>'YODA Blocks'!B147</f>
        <v>0</v>
      </c>
    </row>
    <row r="1469" spans="1:1" hidden="1" x14ac:dyDescent="0.25">
      <c r="A1469">
        <f>'YODA Blocks'!B148</f>
        <v>0</v>
      </c>
    </row>
    <row r="1470" spans="1:1" hidden="1" x14ac:dyDescent="0.25">
      <c r="A1470">
        <f>'YODA Blocks'!B149</f>
        <v>0</v>
      </c>
    </row>
    <row r="1471" spans="1:1" hidden="1" x14ac:dyDescent="0.25">
      <c r="A1471">
        <f>'YODA Blocks'!B150</f>
        <v>0</v>
      </c>
    </row>
    <row r="1472" spans="1:1" hidden="1" x14ac:dyDescent="0.25">
      <c r="A1472">
        <f>'YODA Blocks'!B151</f>
        <v>0</v>
      </c>
    </row>
    <row r="1473" spans="1:1" hidden="1" x14ac:dyDescent="0.25">
      <c r="A1473">
        <f>'YODA Blocks'!B152</f>
        <v>0</v>
      </c>
    </row>
    <row r="1474" spans="1:1" hidden="1" x14ac:dyDescent="0.25">
      <c r="A1474">
        <f>'YODA Blocks'!B153</f>
        <v>0</v>
      </c>
    </row>
    <row r="1475" spans="1:1" hidden="1" x14ac:dyDescent="0.25">
      <c r="A1475">
        <f>'YODA Blocks'!B154</f>
        <v>0</v>
      </c>
    </row>
    <row r="1476" spans="1:1" hidden="1" x14ac:dyDescent="0.25">
      <c r="A1476">
        <f>'YODA Blocks'!B155</f>
        <v>0</v>
      </c>
    </row>
    <row r="1477" spans="1:1" hidden="1" x14ac:dyDescent="0.25">
      <c r="A1477">
        <f>'YODA Blocks'!B156</f>
        <v>0</v>
      </c>
    </row>
    <row r="1478" spans="1:1" hidden="1" x14ac:dyDescent="0.25">
      <c r="A1478">
        <f>'YODA Blocks'!B157</f>
        <v>0</v>
      </c>
    </row>
    <row r="1479" spans="1:1" hidden="1" x14ac:dyDescent="0.25">
      <c r="A1479">
        <f>'YODA Blocks'!B158</f>
        <v>0</v>
      </c>
    </row>
    <row r="1480" spans="1:1" hidden="1" x14ac:dyDescent="0.25">
      <c r="A1480">
        <f>'YODA Blocks'!B159</f>
        <v>0</v>
      </c>
    </row>
    <row r="1481" spans="1:1" hidden="1" x14ac:dyDescent="0.25">
      <c r="A1481">
        <f>'YODA Blocks'!B160</f>
        <v>0</v>
      </c>
    </row>
    <row r="1482" spans="1:1" hidden="1" x14ac:dyDescent="0.25">
      <c r="A1482">
        <f>'YODA Blocks'!B161</f>
        <v>0</v>
      </c>
    </row>
    <row r="1483" spans="1:1" hidden="1" x14ac:dyDescent="0.25">
      <c r="A1483">
        <f>'YODA Blocks'!B162</f>
        <v>0</v>
      </c>
    </row>
    <row r="1484" spans="1:1" hidden="1" x14ac:dyDescent="0.25">
      <c r="A1484">
        <f>'YODA Blocks'!B163</f>
        <v>0</v>
      </c>
    </row>
    <row r="1485" spans="1:1" hidden="1" x14ac:dyDescent="0.25">
      <c r="A1485">
        <f>'YODA Blocks'!B164</f>
        <v>0</v>
      </c>
    </row>
    <row r="1486" spans="1:1" hidden="1" x14ac:dyDescent="0.25">
      <c r="A1486">
        <f>'YODA Blocks'!B165</f>
        <v>0</v>
      </c>
    </row>
    <row r="1487" spans="1:1" hidden="1" x14ac:dyDescent="0.25">
      <c r="A1487">
        <f>'YODA Blocks'!B166</f>
        <v>0</v>
      </c>
    </row>
    <row r="1488" spans="1:1" hidden="1" x14ac:dyDescent="0.25">
      <c r="A1488">
        <f>'YODA Blocks'!B167</f>
        <v>0</v>
      </c>
    </row>
    <row r="1489" spans="1:1" hidden="1" x14ac:dyDescent="0.25">
      <c r="A1489">
        <f>'YODA Blocks'!B168</f>
        <v>0</v>
      </c>
    </row>
    <row r="1490" spans="1:1" hidden="1" x14ac:dyDescent="0.25">
      <c r="A1490">
        <f>'YODA Blocks'!B169</f>
        <v>0</v>
      </c>
    </row>
    <row r="1491" spans="1:1" hidden="1" x14ac:dyDescent="0.25">
      <c r="A1491">
        <f>'YODA Blocks'!B170</f>
        <v>0</v>
      </c>
    </row>
    <row r="1492" spans="1:1" hidden="1" x14ac:dyDescent="0.25">
      <c r="A1492">
        <f>'YODA Blocks'!B171</f>
        <v>0</v>
      </c>
    </row>
    <row r="1493" spans="1:1" hidden="1" x14ac:dyDescent="0.25">
      <c r="A1493">
        <f>'YODA Blocks'!B172</f>
        <v>0</v>
      </c>
    </row>
    <row r="1494" spans="1:1" hidden="1" x14ac:dyDescent="0.25">
      <c r="A1494">
        <f>'YODA Blocks'!B173</f>
        <v>0</v>
      </c>
    </row>
    <row r="1495" spans="1:1" hidden="1" x14ac:dyDescent="0.25">
      <c r="A1495">
        <f>'YODA Blocks'!B174</f>
        <v>0</v>
      </c>
    </row>
    <row r="1496" spans="1:1" hidden="1" x14ac:dyDescent="0.25">
      <c r="A1496">
        <f>'YODA Blocks'!B175</f>
        <v>0</v>
      </c>
    </row>
    <row r="1497" spans="1:1" hidden="1" x14ac:dyDescent="0.25">
      <c r="A1497">
        <f>'YODA Blocks'!B176</f>
        <v>0</v>
      </c>
    </row>
    <row r="1498" spans="1:1" hidden="1" x14ac:dyDescent="0.25">
      <c r="A1498">
        <f>'YODA Blocks'!B177</f>
        <v>0</v>
      </c>
    </row>
    <row r="1499" spans="1:1" hidden="1" x14ac:dyDescent="0.25">
      <c r="A1499">
        <f>'YODA Blocks'!B178</f>
        <v>0</v>
      </c>
    </row>
    <row r="1500" spans="1:1" hidden="1" x14ac:dyDescent="0.25">
      <c r="A1500">
        <f>'YODA Blocks'!B179</f>
        <v>0</v>
      </c>
    </row>
    <row r="1501" spans="1:1" hidden="1" x14ac:dyDescent="0.25">
      <c r="A1501">
        <f>'YODA Blocks'!B180</f>
        <v>0</v>
      </c>
    </row>
    <row r="1502" spans="1:1" hidden="1" x14ac:dyDescent="0.25">
      <c r="A1502">
        <f>'YODA Blocks'!B181</f>
        <v>0</v>
      </c>
    </row>
    <row r="1503" spans="1:1" hidden="1" x14ac:dyDescent="0.25">
      <c r="A1503">
        <f>'YODA Blocks'!B182</f>
        <v>0</v>
      </c>
    </row>
    <row r="1504" spans="1:1" hidden="1" x14ac:dyDescent="0.25">
      <c r="A1504">
        <f>'YODA Blocks'!B183</f>
        <v>0</v>
      </c>
    </row>
    <row r="1505" spans="1:1" hidden="1" x14ac:dyDescent="0.25">
      <c r="A1505">
        <f>'YODA Blocks'!B184</f>
        <v>0</v>
      </c>
    </row>
    <row r="1506" spans="1:1" hidden="1" x14ac:dyDescent="0.25">
      <c r="A1506">
        <f>'YODA Blocks'!B185</f>
        <v>0</v>
      </c>
    </row>
    <row r="1507" spans="1:1" hidden="1" x14ac:dyDescent="0.25">
      <c r="A1507">
        <f>'YODA Blocks'!B186</f>
        <v>0</v>
      </c>
    </row>
    <row r="1508" spans="1:1" hidden="1" x14ac:dyDescent="0.25">
      <c r="A1508">
        <f>'YODA Blocks'!B187</f>
        <v>0</v>
      </c>
    </row>
    <row r="1509" spans="1:1" hidden="1" x14ac:dyDescent="0.25">
      <c r="A1509">
        <f>'YODA Blocks'!B188</f>
        <v>0</v>
      </c>
    </row>
    <row r="1510" spans="1:1" hidden="1" x14ac:dyDescent="0.25">
      <c r="A1510">
        <f>'YODA Blocks'!B189</f>
        <v>0</v>
      </c>
    </row>
    <row r="1511" spans="1:1" hidden="1" x14ac:dyDescent="0.25">
      <c r="A1511">
        <f>'YODA Blocks'!B190</f>
        <v>0</v>
      </c>
    </row>
    <row r="1512" spans="1:1" hidden="1" x14ac:dyDescent="0.25">
      <c r="A1512">
        <f>'YODA Blocks'!B191</f>
        <v>0</v>
      </c>
    </row>
    <row r="1513" spans="1:1" hidden="1" x14ac:dyDescent="0.25">
      <c r="A1513">
        <f>'YODA Blocks'!B192</f>
        <v>0</v>
      </c>
    </row>
    <row r="1514" spans="1:1" hidden="1" x14ac:dyDescent="0.25">
      <c r="A1514">
        <f>'YODA Blocks'!B193</f>
        <v>0</v>
      </c>
    </row>
    <row r="1515" spans="1:1" hidden="1" x14ac:dyDescent="0.25">
      <c r="A1515">
        <f>'YODA Blocks'!B194</f>
        <v>0</v>
      </c>
    </row>
    <row r="1516" spans="1:1" hidden="1" x14ac:dyDescent="0.25">
      <c r="A1516">
        <f>'YODA Blocks'!B195</f>
        <v>0</v>
      </c>
    </row>
    <row r="1517" spans="1:1" hidden="1" x14ac:dyDescent="0.25">
      <c r="A1517">
        <f>'YODA Blocks'!B196</f>
        <v>0</v>
      </c>
    </row>
    <row r="1518" spans="1:1" hidden="1" x14ac:dyDescent="0.25">
      <c r="A1518">
        <f>'YODA Blocks'!B197</f>
        <v>0</v>
      </c>
    </row>
    <row r="1519" spans="1:1" hidden="1" x14ac:dyDescent="0.25">
      <c r="A1519">
        <f>'YODA Blocks'!B198</f>
        <v>0</v>
      </c>
    </row>
    <row r="1520" spans="1:1" hidden="1" x14ac:dyDescent="0.25">
      <c r="A1520">
        <f>'YODA Blocks'!B199</f>
        <v>0</v>
      </c>
    </row>
    <row r="1521" spans="1:1" hidden="1" x14ac:dyDescent="0.25">
      <c r="A1521">
        <f>'YODA Blocks'!B200</f>
        <v>0</v>
      </c>
    </row>
    <row r="1522" spans="1:1" hidden="1" x14ac:dyDescent="0.25">
      <c r="A1522">
        <f>'YODA Blocks'!B201</f>
        <v>0</v>
      </c>
    </row>
    <row r="1523" spans="1:1" hidden="1" x14ac:dyDescent="0.25">
      <c r="A1523">
        <f>'YODA Blocks'!B202</f>
        <v>0</v>
      </c>
    </row>
    <row r="1524" spans="1:1" hidden="1" x14ac:dyDescent="0.25">
      <c r="A1524">
        <f>'YODA Blocks'!B203</f>
        <v>0</v>
      </c>
    </row>
    <row r="1525" spans="1:1" hidden="1" x14ac:dyDescent="0.25">
      <c r="A1525">
        <f>'YODA Blocks'!B204</f>
        <v>0</v>
      </c>
    </row>
    <row r="1526" spans="1:1" hidden="1" x14ac:dyDescent="0.25">
      <c r="A1526">
        <f>'YODA Blocks'!B205</f>
        <v>0</v>
      </c>
    </row>
    <row r="1527" spans="1:1" hidden="1" x14ac:dyDescent="0.25">
      <c r="A1527">
        <f>'YODA Blocks'!B206</f>
        <v>0</v>
      </c>
    </row>
    <row r="1528" spans="1:1" hidden="1" x14ac:dyDescent="0.25">
      <c r="A1528">
        <f>'YODA Blocks'!B207</f>
        <v>0</v>
      </c>
    </row>
    <row r="1529" spans="1:1" hidden="1" x14ac:dyDescent="0.25">
      <c r="A1529">
        <f>'YODA Blocks'!B208</f>
        <v>0</v>
      </c>
    </row>
    <row r="1530" spans="1:1" hidden="1" x14ac:dyDescent="0.25">
      <c r="A1530">
        <f>'YODA Blocks'!B209</f>
        <v>0</v>
      </c>
    </row>
    <row r="1531" spans="1:1" hidden="1" x14ac:dyDescent="0.25">
      <c r="A1531">
        <f>'YODA Blocks'!B210</f>
        <v>0</v>
      </c>
    </row>
    <row r="1532" spans="1:1" hidden="1" x14ac:dyDescent="0.25">
      <c r="A1532">
        <f>'YODA Blocks'!B211</f>
        <v>0</v>
      </c>
    </row>
    <row r="1533" spans="1:1" hidden="1" x14ac:dyDescent="0.25">
      <c r="A1533">
        <f>'YODA Blocks'!B212</f>
        <v>0</v>
      </c>
    </row>
    <row r="1534" spans="1:1" hidden="1" x14ac:dyDescent="0.25">
      <c r="A1534">
        <f>'YODA Blocks'!B213</f>
        <v>0</v>
      </c>
    </row>
    <row r="1535" spans="1:1" hidden="1" x14ac:dyDescent="0.25">
      <c r="A1535">
        <f>'YODA Blocks'!B214</f>
        <v>0</v>
      </c>
    </row>
    <row r="1536" spans="1:1" hidden="1" x14ac:dyDescent="0.25">
      <c r="A1536">
        <f>'YODA Blocks'!B215</f>
        <v>0</v>
      </c>
    </row>
    <row r="1537" spans="1:1" hidden="1" x14ac:dyDescent="0.25">
      <c r="A1537">
        <f>'YODA Blocks'!B216</f>
        <v>0</v>
      </c>
    </row>
    <row r="1538" spans="1:1" hidden="1" x14ac:dyDescent="0.25">
      <c r="A1538">
        <f>'YODA Blocks'!B217</f>
        <v>0</v>
      </c>
    </row>
    <row r="1539" spans="1:1" hidden="1" x14ac:dyDescent="0.25">
      <c r="A1539">
        <f>'YODA Blocks'!B218</f>
        <v>0</v>
      </c>
    </row>
    <row r="1540" spans="1:1" hidden="1" x14ac:dyDescent="0.25">
      <c r="A1540">
        <f>'YODA Blocks'!B219</f>
        <v>0</v>
      </c>
    </row>
    <row r="1541" spans="1:1" hidden="1" x14ac:dyDescent="0.25">
      <c r="A1541">
        <f>'YODA Blocks'!B220</f>
        <v>0</v>
      </c>
    </row>
    <row r="1542" spans="1:1" hidden="1" x14ac:dyDescent="0.25">
      <c r="A1542">
        <f>'YODA Blocks'!B221</f>
        <v>0</v>
      </c>
    </row>
    <row r="1543" spans="1:1" hidden="1" x14ac:dyDescent="0.25">
      <c r="A1543">
        <f>'YODA Blocks'!B222</f>
        <v>0</v>
      </c>
    </row>
    <row r="1544" spans="1:1" hidden="1" x14ac:dyDescent="0.25">
      <c r="A1544">
        <f>'YODA Blocks'!B223</f>
        <v>0</v>
      </c>
    </row>
    <row r="1545" spans="1:1" hidden="1" x14ac:dyDescent="0.25">
      <c r="A1545">
        <f>'YODA Blocks'!B224</f>
        <v>0</v>
      </c>
    </row>
    <row r="1546" spans="1:1" hidden="1" x14ac:dyDescent="0.25">
      <c r="A1546">
        <f>'YODA Blocks'!B225</f>
        <v>0</v>
      </c>
    </row>
    <row r="1547" spans="1:1" hidden="1" x14ac:dyDescent="0.25">
      <c r="A1547">
        <f>'YODA Blocks'!B226</f>
        <v>0</v>
      </c>
    </row>
    <row r="1548" spans="1:1" hidden="1" x14ac:dyDescent="0.25">
      <c r="A1548">
        <f>'YODA Blocks'!B227</f>
        <v>0</v>
      </c>
    </row>
    <row r="1549" spans="1:1" hidden="1" x14ac:dyDescent="0.25">
      <c r="A1549">
        <f>'YODA Blocks'!B228</f>
        <v>0</v>
      </c>
    </row>
    <row r="1550" spans="1:1" hidden="1" x14ac:dyDescent="0.25">
      <c r="A1550">
        <f>'YODA Blocks'!B229</f>
        <v>0</v>
      </c>
    </row>
    <row r="1551" spans="1:1" hidden="1" x14ac:dyDescent="0.25">
      <c r="A1551">
        <f>'YODA Blocks'!B230</f>
        <v>0</v>
      </c>
    </row>
    <row r="1552" spans="1:1" hidden="1" x14ac:dyDescent="0.25">
      <c r="A1552">
        <f>'YODA Blocks'!B231</f>
        <v>0</v>
      </c>
    </row>
    <row r="1553" spans="1:1" hidden="1" x14ac:dyDescent="0.25">
      <c r="A1553">
        <f>'YODA Blocks'!B232</f>
        <v>0</v>
      </c>
    </row>
    <row r="1554" spans="1:1" hidden="1" x14ac:dyDescent="0.25">
      <c r="A1554">
        <f>'YODA Blocks'!B233</f>
        <v>0</v>
      </c>
    </row>
    <row r="1555" spans="1:1" hidden="1" x14ac:dyDescent="0.25">
      <c r="A1555">
        <f>'YODA Blocks'!B234</f>
        <v>0</v>
      </c>
    </row>
    <row r="1556" spans="1:1" hidden="1" x14ac:dyDescent="0.25">
      <c r="A1556">
        <f>'YODA Blocks'!B235</f>
        <v>0</v>
      </c>
    </row>
    <row r="1557" spans="1:1" hidden="1" x14ac:dyDescent="0.25">
      <c r="A1557">
        <f>'YODA Blocks'!B236</f>
        <v>0</v>
      </c>
    </row>
    <row r="1558" spans="1:1" hidden="1" x14ac:dyDescent="0.25">
      <c r="A1558">
        <f>'YODA Blocks'!B237</f>
        <v>0</v>
      </c>
    </row>
    <row r="1559" spans="1:1" hidden="1" x14ac:dyDescent="0.25">
      <c r="A1559">
        <f>'YODA Blocks'!B238</f>
        <v>0</v>
      </c>
    </row>
    <row r="1560" spans="1:1" hidden="1" x14ac:dyDescent="0.25">
      <c r="A1560">
        <f>'YODA Blocks'!B239</f>
        <v>0</v>
      </c>
    </row>
    <row r="1561" spans="1:1" hidden="1" x14ac:dyDescent="0.25">
      <c r="A1561">
        <f>'YODA Blocks'!B240</f>
        <v>0</v>
      </c>
    </row>
    <row r="1562" spans="1:1" hidden="1" x14ac:dyDescent="0.25">
      <c r="A1562">
        <f>'YODA Blocks'!B241</f>
        <v>0</v>
      </c>
    </row>
    <row r="1563" spans="1:1" hidden="1" x14ac:dyDescent="0.25">
      <c r="A1563">
        <f>'YODA Blocks'!B242</f>
        <v>0</v>
      </c>
    </row>
    <row r="1564" spans="1:1" hidden="1" x14ac:dyDescent="0.25">
      <c r="A1564">
        <f>'YODA Blocks'!B243</f>
        <v>0</v>
      </c>
    </row>
    <row r="1565" spans="1:1" hidden="1" x14ac:dyDescent="0.25">
      <c r="A1565">
        <f>'YODA Blocks'!B244</f>
        <v>0</v>
      </c>
    </row>
    <row r="1566" spans="1:1" hidden="1" x14ac:dyDescent="0.25">
      <c r="A1566">
        <f>'YODA Blocks'!B245</f>
        <v>0</v>
      </c>
    </row>
    <row r="1567" spans="1:1" hidden="1" x14ac:dyDescent="0.25">
      <c r="A1567">
        <f>'YODA Blocks'!B246</f>
        <v>0</v>
      </c>
    </row>
    <row r="1568" spans="1:1" hidden="1" x14ac:dyDescent="0.25">
      <c r="A1568">
        <f>'YODA Blocks'!B247</f>
        <v>0</v>
      </c>
    </row>
    <row r="1569" spans="1:1" hidden="1" x14ac:dyDescent="0.25">
      <c r="A1569">
        <f>'YODA Blocks'!B248</f>
        <v>0</v>
      </c>
    </row>
    <row r="1570" spans="1:1" hidden="1" x14ac:dyDescent="0.25">
      <c r="A1570">
        <f>'YODA Blocks'!B249</f>
        <v>0</v>
      </c>
    </row>
    <row r="1571" spans="1:1" hidden="1" x14ac:dyDescent="0.25">
      <c r="A1571">
        <f>'YODA Blocks'!B250</f>
        <v>0</v>
      </c>
    </row>
    <row r="1572" spans="1:1" hidden="1" x14ac:dyDescent="0.25">
      <c r="A1572">
        <f>'YODA Blocks'!B251</f>
        <v>0</v>
      </c>
    </row>
    <row r="1573" spans="1:1" hidden="1" x14ac:dyDescent="0.25">
      <c r="A1573">
        <f>'YODA Blocks'!B252</f>
        <v>0</v>
      </c>
    </row>
    <row r="1574" spans="1:1" hidden="1" x14ac:dyDescent="0.25">
      <c r="A1574">
        <f>'YODA Blocks'!B253</f>
        <v>0</v>
      </c>
    </row>
    <row r="1575" spans="1:1" hidden="1" x14ac:dyDescent="0.25">
      <c r="A1575">
        <f>'YODA Blocks'!B254</f>
        <v>0</v>
      </c>
    </row>
    <row r="1576" spans="1:1" hidden="1" x14ac:dyDescent="0.25">
      <c r="A1576">
        <f>'YODA Blocks'!B255</f>
        <v>0</v>
      </c>
    </row>
    <row r="1577" spans="1:1" hidden="1" x14ac:dyDescent="0.25">
      <c r="A1577">
        <f>'YODA Blocks'!B256</f>
        <v>0</v>
      </c>
    </row>
    <row r="1578" spans="1:1" hidden="1" x14ac:dyDescent="0.25">
      <c r="A1578">
        <f>'YODA Blocks'!B257</f>
        <v>0</v>
      </c>
    </row>
    <row r="1579" spans="1:1" hidden="1" x14ac:dyDescent="0.25">
      <c r="A1579">
        <f>'YODA Blocks'!B258</f>
        <v>0</v>
      </c>
    </row>
    <row r="1580" spans="1:1" hidden="1" x14ac:dyDescent="0.25">
      <c r="A1580">
        <f>'YODA Blocks'!B259</f>
        <v>0</v>
      </c>
    </row>
    <row r="1581" spans="1:1" hidden="1" x14ac:dyDescent="0.25">
      <c r="A1581">
        <f>'YODA Blocks'!B260</f>
        <v>0</v>
      </c>
    </row>
    <row r="1582" spans="1:1" hidden="1" x14ac:dyDescent="0.25">
      <c r="A1582">
        <f>'YODA Blocks'!B261</f>
        <v>0</v>
      </c>
    </row>
    <row r="1583" spans="1:1" hidden="1" x14ac:dyDescent="0.25">
      <c r="A1583">
        <f>'YODA Blocks'!B262</f>
        <v>0</v>
      </c>
    </row>
    <row r="1584" spans="1:1" hidden="1" x14ac:dyDescent="0.25">
      <c r="A1584">
        <f>'YODA Blocks'!B263</f>
        <v>0</v>
      </c>
    </row>
    <row r="1585" spans="1:1" hidden="1" x14ac:dyDescent="0.25">
      <c r="A1585">
        <f>'YODA Blocks'!B264</f>
        <v>0</v>
      </c>
    </row>
    <row r="1586" spans="1:1" hidden="1" x14ac:dyDescent="0.25">
      <c r="A1586">
        <f>'YODA Blocks'!B265</f>
        <v>0</v>
      </c>
    </row>
    <row r="1587" spans="1:1" hidden="1" x14ac:dyDescent="0.25">
      <c r="A1587">
        <f>'YODA Blocks'!B266</f>
        <v>0</v>
      </c>
    </row>
    <row r="1588" spans="1:1" hidden="1" x14ac:dyDescent="0.25">
      <c r="A1588">
        <f>'YODA Blocks'!B267</f>
        <v>0</v>
      </c>
    </row>
    <row r="1589" spans="1:1" hidden="1" x14ac:dyDescent="0.25">
      <c r="A1589">
        <f>'YODA Blocks'!B268</f>
        <v>0</v>
      </c>
    </row>
    <row r="1590" spans="1:1" hidden="1" x14ac:dyDescent="0.25">
      <c r="A1590">
        <f>'YODA Blocks'!B269</f>
        <v>0</v>
      </c>
    </row>
    <row r="1591" spans="1:1" hidden="1" x14ac:dyDescent="0.25">
      <c r="A1591">
        <f>'YODA Blocks'!B270</f>
        <v>0</v>
      </c>
    </row>
    <row r="1592" spans="1:1" hidden="1" x14ac:dyDescent="0.25">
      <c r="A1592">
        <f>'YODA Blocks'!B271</f>
        <v>0</v>
      </c>
    </row>
    <row r="1593" spans="1:1" hidden="1" x14ac:dyDescent="0.25">
      <c r="A1593">
        <f>'YODA Blocks'!B272</f>
        <v>0</v>
      </c>
    </row>
    <row r="1594" spans="1:1" hidden="1" x14ac:dyDescent="0.25">
      <c r="A1594">
        <f>'YODA Blocks'!B273</f>
        <v>0</v>
      </c>
    </row>
    <row r="1595" spans="1:1" hidden="1" x14ac:dyDescent="0.25">
      <c r="A1595">
        <f>'YODA Blocks'!B274</f>
        <v>0</v>
      </c>
    </row>
    <row r="1596" spans="1:1" hidden="1" x14ac:dyDescent="0.25">
      <c r="A1596">
        <f>'YODA Blocks'!B275</f>
        <v>0</v>
      </c>
    </row>
    <row r="1597" spans="1:1" hidden="1" x14ac:dyDescent="0.25">
      <c r="A1597">
        <f>'YODA Blocks'!B276</f>
        <v>0</v>
      </c>
    </row>
    <row r="1598" spans="1:1" hidden="1" x14ac:dyDescent="0.25">
      <c r="A1598">
        <f>'YODA Blocks'!B277</f>
        <v>0</v>
      </c>
    </row>
    <row r="1599" spans="1:1" hidden="1" x14ac:dyDescent="0.25">
      <c r="A1599">
        <f>'YODA Blocks'!B278</f>
        <v>0</v>
      </c>
    </row>
    <row r="1600" spans="1:1" hidden="1" x14ac:dyDescent="0.25">
      <c r="A1600">
        <f>'YODA Blocks'!B279</f>
        <v>0</v>
      </c>
    </row>
    <row r="1601" spans="1:1" hidden="1" x14ac:dyDescent="0.25">
      <c r="A1601">
        <f>'YODA Blocks'!B280</f>
        <v>0</v>
      </c>
    </row>
    <row r="1602" spans="1:1" hidden="1" x14ac:dyDescent="0.25">
      <c r="A1602">
        <f>'YODA Blocks'!B281</f>
        <v>0</v>
      </c>
    </row>
    <row r="1603" spans="1:1" hidden="1" x14ac:dyDescent="0.25">
      <c r="A1603">
        <f>'YODA Blocks'!B282</f>
        <v>0</v>
      </c>
    </row>
    <row r="1604" spans="1:1" hidden="1" x14ac:dyDescent="0.25">
      <c r="A1604">
        <f>'YODA Blocks'!B283</f>
        <v>0</v>
      </c>
    </row>
    <row r="1605" spans="1:1" hidden="1" x14ac:dyDescent="0.25">
      <c r="A1605">
        <f>'YODA Blocks'!B284</f>
        <v>0</v>
      </c>
    </row>
    <row r="1606" spans="1:1" hidden="1" x14ac:dyDescent="0.25">
      <c r="A1606">
        <f>'YODA Blocks'!B285</f>
        <v>0</v>
      </c>
    </row>
    <row r="1607" spans="1:1" hidden="1" x14ac:dyDescent="0.25">
      <c r="A1607">
        <f>'YODA Blocks'!B286</f>
        <v>0</v>
      </c>
    </row>
    <row r="1608" spans="1:1" hidden="1" x14ac:dyDescent="0.25">
      <c r="A1608">
        <f>'YODA Blocks'!B287</f>
        <v>0</v>
      </c>
    </row>
    <row r="1609" spans="1:1" hidden="1" x14ac:dyDescent="0.25">
      <c r="A1609">
        <f>'YODA Blocks'!B288</f>
        <v>0</v>
      </c>
    </row>
    <row r="1610" spans="1:1" hidden="1" x14ac:dyDescent="0.25">
      <c r="A1610">
        <f>'YODA Blocks'!B289</f>
        <v>0</v>
      </c>
    </row>
    <row r="1611" spans="1:1" hidden="1" x14ac:dyDescent="0.25">
      <c r="A1611">
        <f>'YODA Blocks'!B290</f>
        <v>0</v>
      </c>
    </row>
    <row r="1612" spans="1:1" hidden="1" x14ac:dyDescent="0.25">
      <c r="A1612">
        <f>'YODA Blocks'!B291</f>
        <v>0</v>
      </c>
    </row>
    <row r="1613" spans="1:1" hidden="1" x14ac:dyDescent="0.25">
      <c r="A1613">
        <f>'YODA Blocks'!B292</f>
        <v>0</v>
      </c>
    </row>
    <row r="1614" spans="1:1" hidden="1" x14ac:dyDescent="0.25">
      <c r="A1614">
        <f>'YODA Blocks'!B293</f>
        <v>0</v>
      </c>
    </row>
    <row r="1615" spans="1:1" hidden="1" x14ac:dyDescent="0.25">
      <c r="A1615">
        <f>'YODA Blocks'!B294</f>
        <v>0</v>
      </c>
    </row>
    <row r="1616" spans="1:1" hidden="1" x14ac:dyDescent="0.25">
      <c r="A1616">
        <f>'YODA Blocks'!B295</f>
        <v>0</v>
      </c>
    </row>
    <row r="1617" spans="1:1" hidden="1" x14ac:dyDescent="0.25">
      <c r="A1617">
        <f>'YODA Blocks'!B296</f>
        <v>0</v>
      </c>
    </row>
    <row r="1618" spans="1:1" hidden="1" x14ac:dyDescent="0.25">
      <c r="A1618">
        <f>'YODA Blocks'!B297</f>
        <v>0</v>
      </c>
    </row>
    <row r="1619" spans="1:1" hidden="1" x14ac:dyDescent="0.25">
      <c r="A1619">
        <f>'YODA Blocks'!B298</f>
        <v>0</v>
      </c>
    </row>
    <row r="1620" spans="1:1" hidden="1" x14ac:dyDescent="0.25">
      <c r="A1620">
        <f>'YODA Blocks'!B299</f>
        <v>0</v>
      </c>
    </row>
    <row r="1621" spans="1:1" hidden="1" x14ac:dyDescent="0.25">
      <c r="A1621">
        <f>'YODA Blocks'!B300</f>
        <v>0</v>
      </c>
    </row>
    <row r="1622" spans="1:1" hidden="1" x14ac:dyDescent="0.25">
      <c r="A1622">
        <f>'YODA Blocks'!B301</f>
        <v>0</v>
      </c>
    </row>
    <row r="1623" spans="1:1" hidden="1" x14ac:dyDescent="0.25">
      <c r="A1623">
        <f>'YODA Blocks'!B302</f>
        <v>0</v>
      </c>
    </row>
    <row r="1624" spans="1:1" hidden="1" x14ac:dyDescent="0.25">
      <c r="A1624">
        <f>'YODA Blocks'!B303</f>
        <v>0</v>
      </c>
    </row>
    <row r="1625" spans="1:1" hidden="1" x14ac:dyDescent="0.25">
      <c r="A1625">
        <f>'YODA Blocks'!B304</f>
        <v>0</v>
      </c>
    </row>
    <row r="1626" spans="1:1" hidden="1" x14ac:dyDescent="0.25">
      <c r="A1626">
        <f>'YODA Blocks'!B305</f>
        <v>0</v>
      </c>
    </row>
    <row r="1627" spans="1:1" hidden="1" x14ac:dyDescent="0.25">
      <c r="A1627">
        <f>'YODA Blocks'!B306</f>
        <v>0</v>
      </c>
    </row>
    <row r="1628" spans="1:1" hidden="1" x14ac:dyDescent="0.25">
      <c r="A1628">
        <f>'YODA Blocks'!B307</f>
        <v>0</v>
      </c>
    </row>
    <row r="1629" spans="1:1" hidden="1" x14ac:dyDescent="0.25">
      <c r="A1629">
        <f>'YODA Blocks'!B308</f>
        <v>0</v>
      </c>
    </row>
    <row r="1630" spans="1:1" hidden="1" x14ac:dyDescent="0.25">
      <c r="A1630">
        <f>'YODA Blocks'!B309</f>
        <v>0</v>
      </c>
    </row>
    <row r="1631" spans="1:1" hidden="1" x14ac:dyDescent="0.25">
      <c r="A1631">
        <f>'YODA Blocks'!B310</f>
        <v>0</v>
      </c>
    </row>
    <row r="1632" spans="1:1" hidden="1" x14ac:dyDescent="0.25">
      <c r="A1632">
        <f>'YODA Blocks'!B311</f>
        <v>0</v>
      </c>
    </row>
    <row r="1633" spans="1:1" hidden="1" x14ac:dyDescent="0.25">
      <c r="A1633">
        <f>'YODA Blocks'!B312</f>
        <v>0</v>
      </c>
    </row>
    <row r="1634" spans="1:1" hidden="1" x14ac:dyDescent="0.25">
      <c r="A1634">
        <f>'YODA Blocks'!B313</f>
        <v>0</v>
      </c>
    </row>
    <row r="1635" spans="1:1" hidden="1" x14ac:dyDescent="0.25">
      <c r="A1635">
        <f>'YODA Blocks'!B314</f>
        <v>0</v>
      </c>
    </row>
    <row r="1636" spans="1:1" hidden="1" x14ac:dyDescent="0.25">
      <c r="A1636">
        <f>'YODA Blocks'!B315</f>
        <v>0</v>
      </c>
    </row>
    <row r="1637" spans="1:1" hidden="1" x14ac:dyDescent="0.25">
      <c r="A1637">
        <f>'YODA Blocks'!B316</f>
        <v>0</v>
      </c>
    </row>
    <row r="1638" spans="1:1" hidden="1" x14ac:dyDescent="0.25">
      <c r="A1638">
        <f>'YODA Blocks'!B317</f>
        <v>0</v>
      </c>
    </row>
    <row r="1639" spans="1:1" hidden="1" x14ac:dyDescent="0.25">
      <c r="A1639">
        <f>'YODA Blocks'!B318</f>
        <v>0</v>
      </c>
    </row>
    <row r="1640" spans="1:1" hidden="1" x14ac:dyDescent="0.25">
      <c r="A1640">
        <f>'YODA Blocks'!B319</f>
        <v>0</v>
      </c>
    </row>
    <row r="1641" spans="1:1" hidden="1" x14ac:dyDescent="0.25">
      <c r="A1641">
        <f>'YODA Blocks'!B320</f>
        <v>0</v>
      </c>
    </row>
    <row r="1642" spans="1:1" hidden="1" x14ac:dyDescent="0.25">
      <c r="A1642">
        <f>'YODA Blocks'!B321</f>
        <v>0</v>
      </c>
    </row>
    <row r="1643" spans="1:1" hidden="1" x14ac:dyDescent="0.25">
      <c r="A1643">
        <f>'YODA Blocks'!B322</f>
        <v>0</v>
      </c>
    </row>
    <row r="1644" spans="1:1" hidden="1" x14ac:dyDescent="0.25">
      <c r="A1644">
        <f>'YODA Blocks'!B323</f>
        <v>0</v>
      </c>
    </row>
    <row r="1645" spans="1:1" hidden="1" x14ac:dyDescent="0.25">
      <c r="A1645">
        <f>'YODA Blocks'!B324</f>
        <v>0</v>
      </c>
    </row>
    <row r="1646" spans="1:1" hidden="1" x14ac:dyDescent="0.25">
      <c r="A1646">
        <f>'YODA Blocks'!B325</f>
        <v>0</v>
      </c>
    </row>
    <row r="1647" spans="1:1" hidden="1" x14ac:dyDescent="0.25">
      <c r="A1647">
        <f>'YODA Blocks'!B326</f>
        <v>0</v>
      </c>
    </row>
    <row r="1648" spans="1:1" hidden="1" x14ac:dyDescent="0.25">
      <c r="A1648">
        <f>'YODA Blocks'!B327</f>
        <v>0</v>
      </c>
    </row>
    <row r="1649" spans="1:1" hidden="1" x14ac:dyDescent="0.25">
      <c r="A1649">
        <f>'YODA Blocks'!B328</f>
        <v>0</v>
      </c>
    </row>
    <row r="1650" spans="1:1" hidden="1" x14ac:dyDescent="0.25">
      <c r="A1650">
        <f>'YODA Blocks'!B329</f>
        <v>0</v>
      </c>
    </row>
    <row r="1651" spans="1:1" hidden="1" x14ac:dyDescent="0.25">
      <c r="A1651">
        <f>'YODA Blocks'!B330</f>
        <v>0</v>
      </c>
    </row>
    <row r="1652" spans="1:1" hidden="1" x14ac:dyDescent="0.25">
      <c r="A1652">
        <f>'YODA Blocks'!B331</f>
        <v>0</v>
      </c>
    </row>
    <row r="1653" spans="1:1" hidden="1" x14ac:dyDescent="0.25">
      <c r="A1653">
        <f>'YODA Blocks'!B332</f>
        <v>0</v>
      </c>
    </row>
    <row r="1654" spans="1:1" hidden="1" x14ac:dyDescent="0.25">
      <c r="A1654">
        <f>'YODA Blocks'!B333</f>
        <v>0</v>
      </c>
    </row>
    <row r="1655" spans="1:1" hidden="1" x14ac:dyDescent="0.25">
      <c r="A1655">
        <f>'YODA Blocks'!B334</f>
        <v>0</v>
      </c>
    </row>
    <row r="1656" spans="1:1" hidden="1" x14ac:dyDescent="0.25">
      <c r="A1656">
        <f>'YODA Blocks'!B335</f>
        <v>0</v>
      </c>
    </row>
    <row r="1657" spans="1:1" hidden="1" x14ac:dyDescent="0.25">
      <c r="A1657">
        <f>'YODA Blocks'!B336</f>
        <v>0</v>
      </c>
    </row>
    <row r="1658" spans="1:1" hidden="1" x14ac:dyDescent="0.25">
      <c r="A1658">
        <f>'YODA Blocks'!B337</f>
        <v>0</v>
      </c>
    </row>
    <row r="1659" spans="1:1" hidden="1" x14ac:dyDescent="0.25">
      <c r="A1659">
        <f>'YODA Blocks'!B338</f>
        <v>0</v>
      </c>
    </row>
    <row r="1660" spans="1:1" hidden="1" x14ac:dyDescent="0.25">
      <c r="A1660">
        <f>'YODA Blocks'!B339</f>
        <v>0</v>
      </c>
    </row>
    <row r="1661" spans="1:1" hidden="1" x14ac:dyDescent="0.25">
      <c r="A1661">
        <f>'YODA Blocks'!B340</f>
        <v>0</v>
      </c>
    </row>
    <row r="1662" spans="1:1" hidden="1" x14ac:dyDescent="0.25">
      <c r="A1662">
        <f>'YODA Blocks'!B341</f>
        <v>0</v>
      </c>
    </row>
    <row r="1663" spans="1:1" hidden="1" x14ac:dyDescent="0.25">
      <c r="A1663">
        <f>'YODA Blocks'!B342</f>
        <v>0</v>
      </c>
    </row>
    <row r="1664" spans="1:1" hidden="1" x14ac:dyDescent="0.25">
      <c r="A1664">
        <f>'YODA Blocks'!B343</f>
        <v>0</v>
      </c>
    </row>
    <row r="1665" spans="1:1" hidden="1" x14ac:dyDescent="0.25">
      <c r="A1665">
        <f>'YODA Blocks'!B344</f>
        <v>0</v>
      </c>
    </row>
    <row r="1666" spans="1:1" hidden="1" x14ac:dyDescent="0.25">
      <c r="A1666">
        <f>'YODA Blocks'!B345</f>
        <v>0</v>
      </c>
    </row>
    <row r="1667" spans="1:1" hidden="1" x14ac:dyDescent="0.25">
      <c r="A1667">
        <f>'YODA Blocks'!B346</f>
        <v>0</v>
      </c>
    </row>
    <row r="1668" spans="1:1" hidden="1" x14ac:dyDescent="0.25">
      <c r="A1668">
        <f>'YODA Blocks'!B347</f>
        <v>0</v>
      </c>
    </row>
    <row r="1669" spans="1:1" hidden="1" x14ac:dyDescent="0.25">
      <c r="A1669">
        <f>'YODA Blocks'!B348</f>
        <v>0</v>
      </c>
    </row>
    <row r="1670" spans="1:1" hidden="1" x14ac:dyDescent="0.25">
      <c r="A1670">
        <f>'YODA Blocks'!B349</f>
        <v>0</v>
      </c>
    </row>
    <row r="1671" spans="1:1" hidden="1" x14ac:dyDescent="0.25">
      <c r="A1671">
        <f>'YODA Blocks'!B350</f>
        <v>0</v>
      </c>
    </row>
    <row r="1672" spans="1:1" hidden="1" x14ac:dyDescent="0.25">
      <c r="A1672">
        <f>'YODA Blocks'!B351</f>
        <v>0</v>
      </c>
    </row>
    <row r="1673" spans="1:1" hidden="1" x14ac:dyDescent="0.25">
      <c r="A1673">
        <f>'YODA Blocks'!B352</f>
        <v>0</v>
      </c>
    </row>
    <row r="1674" spans="1:1" hidden="1" x14ac:dyDescent="0.25">
      <c r="A1674">
        <f>'YODA Blocks'!B353</f>
        <v>0</v>
      </c>
    </row>
    <row r="1675" spans="1:1" hidden="1" x14ac:dyDescent="0.25">
      <c r="A1675">
        <f>'YODA Blocks'!B354</f>
        <v>0</v>
      </c>
    </row>
    <row r="1676" spans="1:1" hidden="1" x14ac:dyDescent="0.25">
      <c r="A1676">
        <f>'YODA Blocks'!B355</f>
        <v>0</v>
      </c>
    </row>
    <row r="1677" spans="1:1" hidden="1" x14ac:dyDescent="0.25">
      <c r="A1677">
        <f>'YODA Blocks'!B356</f>
        <v>0</v>
      </c>
    </row>
    <row r="1678" spans="1:1" hidden="1" x14ac:dyDescent="0.25">
      <c r="A1678">
        <f>'YODA Blocks'!B357</f>
        <v>0</v>
      </c>
    </row>
    <row r="1679" spans="1:1" hidden="1" x14ac:dyDescent="0.25">
      <c r="A1679">
        <f>'YODA Blocks'!B358</f>
        <v>0</v>
      </c>
    </row>
    <row r="1680" spans="1:1" hidden="1" x14ac:dyDescent="0.25">
      <c r="A1680">
        <f>'YODA Blocks'!B359</f>
        <v>0</v>
      </c>
    </row>
    <row r="1681" spans="1:1" hidden="1" x14ac:dyDescent="0.25">
      <c r="A1681">
        <f>'YODA Blocks'!B360</f>
        <v>0</v>
      </c>
    </row>
    <row r="1682" spans="1:1" hidden="1" x14ac:dyDescent="0.25">
      <c r="A1682">
        <f>'YODA Blocks'!B361</f>
        <v>0</v>
      </c>
    </row>
    <row r="1683" spans="1:1" hidden="1" x14ac:dyDescent="0.25">
      <c r="A1683">
        <f>'YODA Blocks'!B362</f>
        <v>0</v>
      </c>
    </row>
    <row r="1684" spans="1:1" hidden="1" x14ac:dyDescent="0.25">
      <c r="A1684">
        <f>'YODA Blocks'!B363</f>
        <v>0</v>
      </c>
    </row>
    <row r="1685" spans="1:1" hidden="1" x14ac:dyDescent="0.25">
      <c r="A1685">
        <f>'YODA Blocks'!B364</f>
        <v>0</v>
      </c>
    </row>
    <row r="1686" spans="1:1" hidden="1" x14ac:dyDescent="0.25">
      <c r="A1686">
        <f>'YODA Blocks'!B365</f>
        <v>0</v>
      </c>
    </row>
    <row r="1687" spans="1:1" hidden="1" x14ac:dyDescent="0.25">
      <c r="A1687">
        <f>'YODA Blocks'!B366</f>
        <v>0</v>
      </c>
    </row>
    <row r="1688" spans="1:1" hidden="1" x14ac:dyDescent="0.25">
      <c r="A1688">
        <f>'YODA Blocks'!B367</f>
        <v>0</v>
      </c>
    </row>
    <row r="1689" spans="1:1" hidden="1" x14ac:dyDescent="0.25">
      <c r="A1689">
        <f>'YODA Blocks'!B368</f>
        <v>0</v>
      </c>
    </row>
    <row r="1690" spans="1:1" hidden="1" x14ac:dyDescent="0.25">
      <c r="A1690">
        <f>'YODA Blocks'!B369</f>
        <v>0</v>
      </c>
    </row>
    <row r="1691" spans="1:1" hidden="1" x14ac:dyDescent="0.25">
      <c r="A1691">
        <f>'YODA Blocks'!B370</f>
        <v>0</v>
      </c>
    </row>
    <row r="1692" spans="1:1" hidden="1" x14ac:dyDescent="0.25">
      <c r="A1692">
        <f>'YODA Blocks'!B371</f>
        <v>0</v>
      </c>
    </row>
    <row r="1693" spans="1:1" hidden="1" x14ac:dyDescent="0.25">
      <c r="A1693">
        <f>'YODA Blocks'!B372</f>
        <v>0</v>
      </c>
    </row>
    <row r="1694" spans="1:1" hidden="1" x14ac:dyDescent="0.25">
      <c r="A1694">
        <f>'YODA Blocks'!B373</f>
        <v>0</v>
      </c>
    </row>
    <row r="1695" spans="1:1" hidden="1" x14ac:dyDescent="0.25">
      <c r="A1695">
        <f>'YODA Blocks'!B374</f>
        <v>0</v>
      </c>
    </row>
    <row r="1696" spans="1:1" hidden="1" x14ac:dyDescent="0.25">
      <c r="A1696">
        <f>'YODA Blocks'!B375</f>
        <v>0</v>
      </c>
    </row>
    <row r="1697" spans="1:1" hidden="1" x14ac:dyDescent="0.25">
      <c r="A1697">
        <f>'YODA Blocks'!B376</f>
        <v>0</v>
      </c>
    </row>
    <row r="1698" spans="1:1" hidden="1" x14ac:dyDescent="0.25">
      <c r="A1698">
        <f>'YODA Blocks'!B377</f>
        <v>0</v>
      </c>
    </row>
    <row r="1699" spans="1:1" hidden="1" x14ac:dyDescent="0.25">
      <c r="A1699">
        <f>'YODA Blocks'!B378</f>
        <v>0</v>
      </c>
    </row>
    <row r="1700" spans="1:1" hidden="1" x14ac:dyDescent="0.25">
      <c r="A1700">
        <f>'YODA Blocks'!B379</f>
        <v>0</v>
      </c>
    </row>
    <row r="1701" spans="1:1" hidden="1" x14ac:dyDescent="0.25">
      <c r="A1701">
        <f>'YODA Blocks'!B380</f>
        <v>0</v>
      </c>
    </row>
    <row r="1702" spans="1:1" hidden="1" x14ac:dyDescent="0.25">
      <c r="A1702">
        <f>'YODA Blocks'!B381</f>
        <v>0</v>
      </c>
    </row>
    <row r="1703" spans="1:1" hidden="1" x14ac:dyDescent="0.25">
      <c r="A1703">
        <f>'YODA Blocks'!B382</f>
        <v>0</v>
      </c>
    </row>
    <row r="1704" spans="1:1" hidden="1" x14ac:dyDescent="0.25">
      <c r="A1704">
        <f>'YODA Blocks'!B383</f>
        <v>0</v>
      </c>
    </row>
    <row r="1705" spans="1:1" hidden="1" x14ac:dyDescent="0.25">
      <c r="A1705">
        <f>'YODA Blocks'!B384</f>
        <v>0</v>
      </c>
    </row>
    <row r="1706" spans="1:1" hidden="1" x14ac:dyDescent="0.25">
      <c r="A1706">
        <f>'YODA Blocks'!B385</f>
        <v>0</v>
      </c>
    </row>
    <row r="1707" spans="1:1" hidden="1" x14ac:dyDescent="0.25">
      <c r="A1707">
        <f>'YODA Blocks'!B386</f>
        <v>0</v>
      </c>
    </row>
    <row r="1708" spans="1:1" hidden="1" x14ac:dyDescent="0.25">
      <c r="A1708">
        <f>'YODA Blocks'!B387</f>
        <v>0</v>
      </c>
    </row>
    <row r="1709" spans="1:1" hidden="1" x14ac:dyDescent="0.25">
      <c r="A1709">
        <f>'YODA Blocks'!B388</f>
        <v>0</v>
      </c>
    </row>
    <row r="1710" spans="1:1" hidden="1" x14ac:dyDescent="0.25">
      <c r="A1710">
        <f>'YODA Blocks'!B389</f>
        <v>0</v>
      </c>
    </row>
    <row r="1711" spans="1:1" hidden="1" x14ac:dyDescent="0.25">
      <c r="A1711">
        <f>'YODA Blocks'!B390</f>
        <v>0</v>
      </c>
    </row>
    <row r="1712" spans="1:1" hidden="1" x14ac:dyDescent="0.25">
      <c r="A1712">
        <f>'YODA Blocks'!B391</f>
        <v>0</v>
      </c>
    </row>
    <row r="1713" spans="1:1" hidden="1" x14ac:dyDescent="0.25">
      <c r="A1713">
        <f>'YODA Blocks'!B392</f>
        <v>0</v>
      </c>
    </row>
    <row r="1714" spans="1:1" hidden="1" x14ac:dyDescent="0.25">
      <c r="A1714">
        <f>'YODA Blocks'!B393</f>
        <v>0</v>
      </c>
    </row>
    <row r="1715" spans="1:1" hidden="1" x14ac:dyDescent="0.25">
      <c r="A1715">
        <f>'YODA Blocks'!B394</f>
        <v>0</v>
      </c>
    </row>
    <row r="1716" spans="1:1" hidden="1" x14ac:dyDescent="0.25">
      <c r="A1716">
        <f>'YODA Blocks'!B395</f>
        <v>0</v>
      </c>
    </row>
    <row r="1717" spans="1:1" hidden="1" x14ac:dyDescent="0.25">
      <c r="A1717">
        <f>'YODA Blocks'!B396</f>
        <v>0</v>
      </c>
    </row>
    <row r="1718" spans="1:1" hidden="1" x14ac:dyDescent="0.25">
      <c r="A1718">
        <f>'YODA Blocks'!B397</f>
        <v>0</v>
      </c>
    </row>
    <row r="1719" spans="1:1" hidden="1" x14ac:dyDescent="0.25">
      <c r="A1719">
        <f>'YODA Blocks'!B398</f>
        <v>0</v>
      </c>
    </row>
    <row r="1720" spans="1:1" hidden="1" x14ac:dyDescent="0.25">
      <c r="A1720">
        <f>'YODA Blocks'!B399</f>
        <v>0</v>
      </c>
    </row>
    <row r="1721" spans="1:1" hidden="1" x14ac:dyDescent="0.25">
      <c r="A1721">
        <f>'YODA Blocks'!B400</f>
        <v>0</v>
      </c>
    </row>
    <row r="1722" spans="1:1" hidden="1" x14ac:dyDescent="0.25">
      <c r="A1722">
        <f>'YODA Blocks'!B401</f>
        <v>0</v>
      </c>
    </row>
    <row r="1723" spans="1:1" hidden="1" x14ac:dyDescent="0.25">
      <c r="A1723">
        <f>'YODA Blocks'!B402</f>
        <v>0</v>
      </c>
    </row>
    <row r="1724" spans="1:1" hidden="1" x14ac:dyDescent="0.25">
      <c r="A1724">
        <f>'YODA Blocks'!B403</f>
        <v>0</v>
      </c>
    </row>
    <row r="1725" spans="1:1" hidden="1" x14ac:dyDescent="0.25">
      <c r="A1725">
        <f>'YODA Blocks'!B404</f>
        <v>0</v>
      </c>
    </row>
    <row r="1726" spans="1:1" hidden="1" x14ac:dyDescent="0.25">
      <c r="A1726">
        <f>'YODA Blocks'!B405</f>
        <v>0</v>
      </c>
    </row>
    <row r="1727" spans="1:1" hidden="1" x14ac:dyDescent="0.25">
      <c r="A1727">
        <f>'YODA Blocks'!B406</f>
        <v>0</v>
      </c>
    </row>
    <row r="1728" spans="1:1" hidden="1" x14ac:dyDescent="0.25">
      <c r="A1728">
        <f>'YODA Blocks'!B407</f>
        <v>0</v>
      </c>
    </row>
    <row r="1729" spans="1:1" hidden="1" x14ac:dyDescent="0.25">
      <c r="A1729">
        <f>'YODA Blocks'!B408</f>
        <v>0</v>
      </c>
    </row>
    <row r="1730" spans="1:1" hidden="1" x14ac:dyDescent="0.25">
      <c r="A1730">
        <f>'YODA Blocks'!B409</f>
        <v>0</v>
      </c>
    </row>
    <row r="1731" spans="1:1" hidden="1" x14ac:dyDescent="0.25">
      <c r="A1731">
        <f>'YODA Blocks'!B410</f>
        <v>0</v>
      </c>
    </row>
    <row r="1732" spans="1:1" hidden="1" x14ac:dyDescent="0.25">
      <c r="A1732">
        <f>'YODA Blocks'!B411</f>
        <v>0</v>
      </c>
    </row>
    <row r="1733" spans="1:1" hidden="1" x14ac:dyDescent="0.25">
      <c r="A1733">
        <f>'YODA Blocks'!B412</f>
        <v>0</v>
      </c>
    </row>
    <row r="1734" spans="1:1" hidden="1" x14ac:dyDescent="0.25">
      <c r="A1734">
        <f>'YODA Blocks'!B413</f>
        <v>0</v>
      </c>
    </row>
    <row r="1735" spans="1:1" hidden="1" x14ac:dyDescent="0.25">
      <c r="A1735">
        <f>'YODA Blocks'!B414</f>
        <v>0</v>
      </c>
    </row>
    <row r="1736" spans="1:1" hidden="1" x14ac:dyDescent="0.25">
      <c r="A1736">
        <f>'YODA Blocks'!B415</f>
        <v>0</v>
      </c>
    </row>
    <row r="1737" spans="1:1" hidden="1" x14ac:dyDescent="0.25">
      <c r="A1737">
        <f>'YODA Blocks'!B416</f>
        <v>0</v>
      </c>
    </row>
    <row r="1738" spans="1:1" hidden="1" x14ac:dyDescent="0.25">
      <c r="A1738">
        <f>'YODA Blocks'!B417</f>
        <v>0</v>
      </c>
    </row>
    <row r="1739" spans="1:1" hidden="1" x14ac:dyDescent="0.25">
      <c r="A1739">
        <f>'YODA Blocks'!B418</f>
        <v>0</v>
      </c>
    </row>
    <row r="1740" spans="1:1" hidden="1" x14ac:dyDescent="0.25">
      <c r="A1740">
        <f>'YODA Blocks'!B419</f>
        <v>0</v>
      </c>
    </row>
    <row r="1741" spans="1:1" hidden="1" x14ac:dyDescent="0.25">
      <c r="A1741">
        <f>'YODA Blocks'!B420</f>
        <v>0</v>
      </c>
    </row>
    <row r="1742" spans="1:1" hidden="1" x14ac:dyDescent="0.25">
      <c r="A1742">
        <f>'YODA Blocks'!B421</f>
        <v>0</v>
      </c>
    </row>
    <row r="1743" spans="1:1" hidden="1" x14ac:dyDescent="0.25">
      <c r="A1743">
        <f>'YODA Blocks'!B422</f>
        <v>0</v>
      </c>
    </row>
    <row r="1744" spans="1:1" hidden="1" x14ac:dyDescent="0.25">
      <c r="A1744">
        <f>'YODA Blocks'!B423</f>
        <v>0</v>
      </c>
    </row>
    <row r="1745" spans="1:1" hidden="1" x14ac:dyDescent="0.25">
      <c r="A1745">
        <f>'YODA Blocks'!B424</f>
        <v>0</v>
      </c>
    </row>
    <row r="1746" spans="1:1" hidden="1" x14ac:dyDescent="0.25">
      <c r="A1746">
        <f>'YODA Blocks'!B425</f>
        <v>0</v>
      </c>
    </row>
    <row r="1747" spans="1:1" hidden="1" x14ac:dyDescent="0.25">
      <c r="A1747">
        <f>'YODA Blocks'!B426</f>
        <v>0</v>
      </c>
    </row>
    <row r="1748" spans="1:1" hidden="1" x14ac:dyDescent="0.25">
      <c r="A1748">
        <f>'YODA Blocks'!B427</f>
        <v>0</v>
      </c>
    </row>
    <row r="1749" spans="1:1" hidden="1" x14ac:dyDescent="0.25">
      <c r="A1749">
        <f>'YODA Blocks'!B428</f>
        <v>0</v>
      </c>
    </row>
    <row r="1750" spans="1:1" hidden="1" x14ac:dyDescent="0.25">
      <c r="A1750">
        <f>'YODA Blocks'!B429</f>
        <v>0</v>
      </c>
    </row>
    <row r="1751" spans="1:1" hidden="1" x14ac:dyDescent="0.25">
      <c r="A1751">
        <f>'YODA Blocks'!B430</f>
        <v>0</v>
      </c>
    </row>
    <row r="1752" spans="1:1" hidden="1" x14ac:dyDescent="0.25">
      <c r="A1752">
        <f>'YODA Blocks'!B431</f>
        <v>0</v>
      </c>
    </row>
    <row r="1753" spans="1:1" hidden="1" x14ac:dyDescent="0.25">
      <c r="A1753">
        <f>'YODA Blocks'!B432</f>
        <v>0</v>
      </c>
    </row>
    <row r="1754" spans="1:1" hidden="1" x14ac:dyDescent="0.25">
      <c r="A1754">
        <f>'YODA Blocks'!B433</f>
        <v>0</v>
      </c>
    </row>
    <row r="1755" spans="1:1" hidden="1" x14ac:dyDescent="0.25">
      <c r="A1755">
        <f>'YODA Blocks'!B434</f>
        <v>0</v>
      </c>
    </row>
    <row r="1756" spans="1:1" hidden="1" x14ac:dyDescent="0.25">
      <c r="A1756">
        <f>'YODA Blocks'!B435</f>
        <v>0</v>
      </c>
    </row>
    <row r="1757" spans="1:1" hidden="1" x14ac:dyDescent="0.25">
      <c r="A1757">
        <f>'YODA Blocks'!B436</f>
        <v>0</v>
      </c>
    </row>
    <row r="1758" spans="1:1" hidden="1" x14ac:dyDescent="0.25">
      <c r="A1758">
        <f>'YODA Blocks'!B437</f>
        <v>0</v>
      </c>
    </row>
    <row r="1759" spans="1:1" hidden="1" x14ac:dyDescent="0.25">
      <c r="A1759">
        <f>'YODA Blocks'!B438</f>
        <v>0</v>
      </c>
    </row>
    <row r="1760" spans="1:1" hidden="1" x14ac:dyDescent="0.25">
      <c r="A1760">
        <f>'YODA Blocks'!B439</f>
        <v>0</v>
      </c>
    </row>
    <row r="1761" spans="1:1" hidden="1" x14ac:dyDescent="0.25">
      <c r="A1761">
        <f>'YODA Blocks'!B440</f>
        <v>0</v>
      </c>
    </row>
    <row r="1762" spans="1:1" hidden="1" x14ac:dyDescent="0.25">
      <c r="A1762">
        <f>'YODA Blocks'!B441</f>
        <v>0</v>
      </c>
    </row>
    <row r="1763" spans="1:1" hidden="1" x14ac:dyDescent="0.25">
      <c r="A1763">
        <f>'YODA Blocks'!B442</f>
        <v>0</v>
      </c>
    </row>
    <row r="1764" spans="1:1" hidden="1" x14ac:dyDescent="0.25">
      <c r="A1764">
        <f>'YODA Blocks'!B443</f>
        <v>0</v>
      </c>
    </row>
    <row r="1765" spans="1:1" hidden="1" x14ac:dyDescent="0.25">
      <c r="A1765">
        <f>'YODA Blocks'!B444</f>
        <v>0</v>
      </c>
    </row>
    <row r="1766" spans="1:1" hidden="1" x14ac:dyDescent="0.25">
      <c r="A1766">
        <f>'YODA Blocks'!B445</f>
        <v>0</v>
      </c>
    </row>
    <row r="1767" spans="1:1" hidden="1" x14ac:dyDescent="0.25">
      <c r="A1767">
        <f>'YODA Blocks'!B446</f>
        <v>0</v>
      </c>
    </row>
    <row r="1768" spans="1:1" hidden="1" x14ac:dyDescent="0.25">
      <c r="A1768">
        <f>'YODA Blocks'!B447</f>
        <v>0</v>
      </c>
    </row>
    <row r="1769" spans="1:1" hidden="1" x14ac:dyDescent="0.25">
      <c r="A1769">
        <f>'YODA Blocks'!B448</f>
        <v>0</v>
      </c>
    </row>
    <row r="1770" spans="1:1" hidden="1" x14ac:dyDescent="0.25">
      <c r="A1770">
        <f>'YODA Blocks'!B449</f>
        <v>0</v>
      </c>
    </row>
    <row r="1771" spans="1:1" hidden="1" x14ac:dyDescent="0.25">
      <c r="A1771">
        <f>'YODA Blocks'!B450</f>
        <v>0</v>
      </c>
    </row>
    <row r="1772" spans="1:1" hidden="1" x14ac:dyDescent="0.25">
      <c r="A1772">
        <f>'YODA Blocks'!B451</f>
        <v>0</v>
      </c>
    </row>
    <row r="1773" spans="1:1" hidden="1" x14ac:dyDescent="0.25">
      <c r="A1773">
        <f>'YODA Blocks'!B452</f>
        <v>0</v>
      </c>
    </row>
    <row r="1774" spans="1:1" hidden="1" x14ac:dyDescent="0.25">
      <c r="A1774">
        <f>'YODA Blocks'!B453</f>
        <v>0</v>
      </c>
    </row>
    <row r="1775" spans="1:1" hidden="1" x14ac:dyDescent="0.25">
      <c r="A1775">
        <f>'YODA Blocks'!B454</f>
        <v>0</v>
      </c>
    </row>
    <row r="1776" spans="1:1" hidden="1" x14ac:dyDescent="0.25">
      <c r="A1776">
        <f>'YODA Blocks'!B455</f>
        <v>0</v>
      </c>
    </row>
    <row r="1777" spans="1:1" hidden="1" x14ac:dyDescent="0.25">
      <c r="A1777">
        <f>'YODA Blocks'!B456</f>
        <v>0</v>
      </c>
    </row>
    <row r="1778" spans="1:1" hidden="1" x14ac:dyDescent="0.25">
      <c r="A1778">
        <f>'YODA Blocks'!B457</f>
        <v>0</v>
      </c>
    </row>
    <row r="1779" spans="1:1" hidden="1" x14ac:dyDescent="0.25">
      <c r="A1779">
        <f>'YODA Blocks'!B458</f>
        <v>0</v>
      </c>
    </row>
    <row r="1780" spans="1:1" hidden="1" x14ac:dyDescent="0.25">
      <c r="A1780">
        <f>'YODA Blocks'!B459</f>
        <v>0</v>
      </c>
    </row>
    <row r="1781" spans="1:1" hidden="1" x14ac:dyDescent="0.25">
      <c r="A1781">
        <f>'YODA Blocks'!B460</f>
        <v>0</v>
      </c>
    </row>
    <row r="1782" spans="1:1" hidden="1" x14ac:dyDescent="0.25">
      <c r="A1782">
        <f>'YODA Blocks'!B461</f>
        <v>0</v>
      </c>
    </row>
    <row r="1783" spans="1:1" hidden="1" x14ac:dyDescent="0.25">
      <c r="A1783">
        <f>'YODA Blocks'!B462</f>
        <v>0</v>
      </c>
    </row>
    <row r="1784" spans="1:1" hidden="1" x14ac:dyDescent="0.25">
      <c r="A1784">
        <f>'YODA Blocks'!B463</f>
        <v>0</v>
      </c>
    </row>
    <row r="1785" spans="1:1" hidden="1" x14ac:dyDescent="0.25">
      <c r="A1785">
        <f>'YODA Blocks'!B464</f>
        <v>0</v>
      </c>
    </row>
    <row r="1786" spans="1:1" hidden="1" x14ac:dyDescent="0.25">
      <c r="A1786">
        <f>'YODA Blocks'!B465</f>
        <v>0</v>
      </c>
    </row>
    <row r="1787" spans="1:1" hidden="1" x14ac:dyDescent="0.25">
      <c r="A1787">
        <f>'YODA Blocks'!B466</f>
        <v>0</v>
      </c>
    </row>
    <row r="1788" spans="1:1" hidden="1" x14ac:dyDescent="0.25">
      <c r="A1788">
        <f>'YODA Blocks'!B467</f>
        <v>0</v>
      </c>
    </row>
    <row r="1789" spans="1:1" hidden="1" x14ac:dyDescent="0.25">
      <c r="A1789">
        <f>'YODA Blocks'!B468</f>
        <v>0</v>
      </c>
    </row>
    <row r="1790" spans="1:1" hidden="1" x14ac:dyDescent="0.25">
      <c r="A1790">
        <f>'YODA Blocks'!B469</f>
        <v>0</v>
      </c>
    </row>
    <row r="1791" spans="1:1" hidden="1" x14ac:dyDescent="0.25">
      <c r="A1791">
        <f>'YODA Blocks'!B470</f>
        <v>0</v>
      </c>
    </row>
    <row r="1792" spans="1:1" hidden="1" x14ac:dyDescent="0.25">
      <c r="A1792">
        <f>'YODA Blocks'!B471</f>
        <v>0</v>
      </c>
    </row>
    <row r="1793" spans="1:1" hidden="1" x14ac:dyDescent="0.25">
      <c r="A1793">
        <f>'YODA Blocks'!B472</f>
        <v>0</v>
      </c>
    </row>
    <row r="1794" spans="1:1" hidden="1" x14ac:dyDescent="0.25">
      <c r="A1794">
        <f>'YODA Blocks'!B473</f>
        <v>0</v>
      </c>
    </row>
    <row r="1795" spans="1:1" hidden="1" x14ac:dyDescent="0.25">
      <c r="A1795">
        <f>'YODA Blocks'!B474</f>
        <v>0</v>
      </c>
    </row>
    <row r="1796" spans="1:1" hidden="1" x14ac:dyDescent="0.25">
      <c r="A1796">
        <f>'YODA Blocks'!B475</f>
        <v>0</v>
      </c>
    </row>
    <row r="1797" spans="1:1" hidden="1" x14ac:dyDescent="0.25">
      <c r="A1797">
        <f>'YODA Blocks'!B476</f>
        <v>0</v>
      </c>
    </row>
    <row r="1798" spans="1:1" hidden="1" x14ac:dyDescent="0.25">
      <c r="A1798">
        <f>'YODA Blocks'!B477</f>
        <v>0</v>
      </c>
    </row>
    <row r="1799" spans="1:1" hidden="1" x14ac:dyDescent="0.25">
      <c r="A1799">
        <f>'YODA Blocks'!B478</f>
        <v>0</v>
      </c>
    </row>
    <row r="1800" spans="1:1" hidden="1" x14ac:dyDescent="0.25">
      <c r="A1800">
        <f>'YODA Blocks'!B479</f>
        <v>0</v>
      </c>
    </row>
    <row r="1801" spans="1:1" hidden="1" x14ac:dyDescent="0.25">
      <c r="A1801">
        <f>'YODA Blocks'!B480</f>
        <v>0</v>
      </c>
    </row>
    <row r="1802" spans="1:1" hidden="1" x14ac:dyDescent="0.25">
      <c r="A1802">
        <f>'YODA Blocks'!B481</f>
        <v>0</v>
      </c>
    </row>
    <row r="1803" spans="1:1" hidden="1" x14ac:dyDescent="0.25">
      <c r="A1803">
        <f>'YODA Blocks'!B482</f>
        <v>0</v>
      </c>
    </row>
    <row r="1804" spans="1:1" hidden="1" x14ac:dyDescent="0.25">
      <c r="A1804">
        <f>'YODA Blocks'!B483</f>
        <v>0</v>
      </c>
    </row>
    <row r="1805" spans="1:1" hidden="1" x14ac:dyDescent="0.25">
      <c r="A1805">
        <f>'YODA Blocks'!B484</f>
        <v>0</v>
      </c>
    </row>
    <row r="1806" spans="1:1" hidden="1" x14ac:dyDescent="0.25">
      <c r="A1806">
        <f>'YODA Blocks'!B485</f>
        <v>0</v>
      </c>
    </row>
    <row r="1807" spans="1:1" hidden="1" x14ac:dyDescent="0.25">
      <c r="A1807">
        <f>'YODA Blocks'!B486</f>
        <v>0</v>
      </c>
    </row>
    <row r="1808" spans="1:1" hidden="1" x14ac:dyDescent="0.25">
      <c r="A1808">
        <f>'YODA Blocks'!B487</f>
        <v>0</v>
      </c>
    </row>
    <row r="1809" spans="1:1" hidden="1" x14ac:dyDescent="0.25">
      <c r="A1809">
        <f>'YODA Blocks'!B488</f>
        <v>0</v>
      </c>
    </row>
    <row r="1810" spans="1:1" hidden="1" x14ac:dyDescent="0.25">
      <c r="A1810">
        <f>'YODA Blocks'!B489</f>
        <v>0</v>
      </c>
    </row>
    <row r="1811" spans="1:1" hidden="1" x14ac:dyDescent="0.25">
      <c r="A1811">
        <f>'YODA Blocks'!B490</f>
        <v>0</v>
      </c>
    </row>
    <row r="1812" spans="1:1" hidden="1" x14ac:dyDescent="0.25">
      <c r="A1812">
        <f>'YODA Blocks'!B491</f>
        <v>0</v>
      </c>
    </row>
    <row r="1813" spans="1:1" hidden="1" x14ac:dyDescent="0.25">
      <c r="A1813">
        <f>'YODA Blocks'!B492</f>
        <v>0</v>
      </c>
    </row>
    <row r="1814" spans="1:1" hidden="1" x14ac:dyDescent="0.25">
      <c r="A1814">
        <f>'YODA Blocks'!B493</f>
        <v>0</v>
      </c>
    </row>
    <row r="1815" spans="1:1" hidden="1" x14ac:dyDescent="0.25">
      <c r="A1815">
        <f>'YODA Blocks'!B494</f>
        <v>0</v>
      </c>
    </row>
    <row r="1816" spans="1:1" hidden="1" x14ac:dyDescent="0.25">
      <c r="A1816">
        <f>'YODA Blocks'!B495</f>
        <v>0</v>
      </c>
    </row>
    <row r="1817" spans="1:1" hidden="1" x14ac:dyDescent="0.25">
      <c r="A1817">
        <f>'YODA Blocks'!B496</f>
        <v>0</v>
      </c>
    </row>
    <row r="1818" spans="1:1" hidden="1" x14ac:dyDescent="0.25">
      <c r="A1818">
        <f>'YODA Blocks'!B497</f>
        <v>0</v>
      </c>
    </row>
    <row r="1819" spans="1:1" hidden="1" x14ac:dyDescent="0.25">
      <c r="A1819">
        <f>'YODA Blocks'!B498</f>
        <v>0</v>
      </c>
    </row>
    <row r="1820" spans="1:1" hidden="1" x14ac:dyDescent="0.25">
      <c r="A1820">
        <f>'YODA Blocks'!B499</f>
        <v>0</v>
      </c>
    </row>
    <row r="1821" spans="1:1" hidden="1" x14ac:dyDescent="0.25">
      <c r="A1821">
        <f>'YODA Blocks'!B500</f>
        <v>0</v>
      </c>
    </row>
    <row r="1822" spans="1:1" hidden="1" x14ac:dyDescent="0.25">
      <c r="A1822">
        <f>'YODA Blocks'!B501</f>
        <v>0</v>
      </c>
    </row>
    <row r="1823" spans="1:1" hidden="1" x14ac:dyDescent="0.25">
      <c r="A1823">
        <f>'YODA Blocks'!B502</f>
        <v>0</v>
      </c>
    </row>
    <row r="1824" spans="1:1" hidden="1" x14ac:dyDescent="0.25">
      <c r="A1824">
        <f>'YODA Blocks'!B503</f>
        <v>0</v>
      </c>
    </row>
    <row r="1825" spans="1:1" hidden="1" x14ac:dyDescent="0.25">
      <c r="A1825">
        <f>'YODA Blocks'!B504</f>
        <v>0</v>
      </c>
    </row>
    <row r="1826" spans="1:1" hidden="1" x14ac:dyDescent="0.25">
      <c r="A1826">
        <f>'YODA Blocks'!B505</f>
        <v>0</v>
      </c>
    </row>
    <row r="1827" spans="1:1" hidden="1" x14ac:dyDescent="0.25">
      <c r="A1827">
        <f>'YODA Blocks'!B506</f>
        <v>0</v>
      </c>
    </row>
    <row r="1828" spans="1:1" hidden="1" x14ac:dyDescent="0.25">
      <c r="A1828">
        <f>'YODA Blocks'!B507</f>
        <v>0</v>
      </c>
    </row>
    <row r="1829" spans="1:1" hidden="1" x14ac:dyDescent="0.25">
      <c r="A1829">
        <f>'YODA Blocks'!B508</f>
        <v>0</v>
      </c>
    </row>
    <row r="1830" spans="1:1" hidden="1" x14ac:dyDescent="0.25">
      <c r="A1830">
        <f>'YODA Blocks'!B509</f>
        <v>0</v>
      </c>
    </row>
    <row r="1831" spans="1:1" hidden="1" x14ac:dyDescent="0.25">
      <c r="A1831">
        <f>'YODA Blocks'!B510</f>
        <v>0</v>
      </c>
    </row>
    <row r="1832" spans="1:1" hidden="1" x14ac:dyDescent="0.25">
      <c r="A1832">
        <f>'YODA Blocks'!B511</f>
        <v>0</v>
      </c>
    </row>
    <row r="1833" spans="1:1" hidden="1" x14ac:dyDescent="0.25">
      <c r="A1833">
        <f>'YODA Blocks'!B512</f>
        <v>0</v>
      </c>
    </row>
    <row r="1834" spans="1:1" hidden="1" x14ac:dyDescent="0.25">
      <c r="A1834">
        <f>'YODA Blocks'!B513</f>
        <v>0</v>
      </c>
    </row>
    <row r="1835" spans="1:1" hidden="1" x14ac:dyDescent="0.25">
      <c r="A1835">
        <f>'YODA Blocks'!B514</f>
        <v>0</v>
      </c>
    </row>
    <row r="1836" spans="1:1" hidden="1" x14ac:dyDescent="0.25">
      <c r="A1836">
        <f>'YODA Blocks'!B515</f>
        <v>0</v>
      </c>
    </row>
    <row r="1837" spans="1:1" hidden="1" x14ac:dyDescent="0.25">
      <c r="A1837">
        <f>'YODA Blocks'!B516</f>
        <v>0</v>
      </c>
    </row>
    <row r="1838" spans="1:1" hidden="1" x14ac:dyDescent="0.25">
      <c r="A1838">
        <f>'YODA Blocks'!B517</f>
        <v>0</v>
      </c>
    </row>
    <row r="1839" spans="1:1" hidden="1" x14ac:dyDescent="0.25">
      <c r="A1839">
        <f>'YODA Blocks'!B518</f>
        <v>0</v>
      </c>
    </row>
    <row r="1840" spans="1:1" hidden="1" x14ac:dyDescent="0.25">
      <c r="A1840">
        <f>'YODA Blocks'!B519</f>
        <v>0</v>
      </c>
    </row>
    <row r="1841" spans="1:1" hidden="1" x14ac:dyDescent="0.25">
      <c r="A1841">
        <f>'YODA Blocks'!B520</f>
        <v>0</v>
      </c>
    </row>
    <row r="1842" spans="1:1" hidden="1" x14ac:dyDescent="0.25">
      <c r="A1842">
        <f>'YODA Blocks'!B521</f>
        <v>0</v>
      </c>
    </row>
    <row r="1843" spans="1:1" hidden="1" x14ac:dyDescent="0.25">
      <c r="A1843">
        <f>'YODA Blocks'!B522</f>
        <v>0</v>
      </c>
    </row>
    <row r="1844" spans="1:1" hidden="1" x14ac:dyDescent="0.25">
      <c r="A1844">
        <f>'YODA Blocks'!B523</f>
        <v>0</v>
      </c>
    </row>
    <row r="1845" spans="1:1" hidden="1" x14ac:dyDescent="0.25">
      <c r="A1845">
        <f>'YODA Blocks'!B524</f>
        <v>0</v>
      </c>
    </row>
    <row r="1846" spans="1:1" hidden="1" x14ac:dyDescent="0.25">
      <c r="A1846">
        <f>'YODA Blocks'!B525</f>
        <v>0</v>
      </c>
    </row>
    <row r="1847" spans="1:1" hidden="1" x14ac:dyDescent="0.25">
      <c r="A1847">
        <f>'YODA Blocks'!B526</f>
        <v>0</v>
      </c>
    </row>
    <row r="1848" spans="1:1" hidden="1" x14ac:dyDescent="0.25">
      <c r="A1848">
        <f>'YODA Blocks'!B527</f>
        <v>0</v>
      </c>
    </row>
    <row r="1849" spans="1:1" hidden="1" x14ac:dyDescent="0.25">
      <c r="A1849">
        <f>'YODA Blocks'!B528</f>
        <v>0</v>
      </c>
    </row>
    <row r="1850" spans="1:1" hidden="1" x14ac:dyDescent="0.25">
      <c r="A1850">
        <f>'YODA Blocks'!B529</f>
        <v>0</v>
      </c>
    </row>
    <row r="1851" spans="1:1" hidden="1" x14ac:dyDescent="0.25">
      <c r="A1851">
        <f>'YODA Blocks'!B530</f>
        <v>0</v>
      </c>
    </row>
    <row r="1852" spans="1:1" hidden="1" x14ac:dyDescent="0.25">
      <c r="A1852">
        <f>'YODA Blocks'!B531</f>
        <v>0</v>
      </c>
    </row>
    <row r="1853" spans="1:1" hidden="1" x14ac:dyDescent="0.25">
      <c r="A1853">
        <f>'YODA Blocks'!B532</f>
        <v>0</v>
      </c>
    </row>
    <row r="1854" spans="1:1" hidden="1" x14ac:dyDescent="0.25">
      <c r="A1854">
        <f>'YODA Blocks'!B533</f>
        <v>0</v>
      </c>
    </row>
    <row r="1855" spans="1:1" hidden="1" x14ac:dyDescent="0.25">
      <c r="A1855">
        <f>'YODA Blocks'!B534</f>
        <v>0</v>
      </c>
    </row>
    <row r="1856" spans="1:1" hidden="1" x14ac:dyDescent="0.25">
      <c r="A1856">
        <f>'YODA Blocks'!B535</f>
        <v>0</v>
      </c>
    </row>
    <row r="1857" spans="1:1" hidden="1" x14ac:dyDescent="0.25">
      <c r="A1857">
        <f>'YODA Blocks'!B536</f>
        <v>0</v>
      </c>
    </row>
    <row r="1858" spans="1:1" hidden="1" x14ac:dyDescent="0.25">
      <c r="A1858">
        <f>'YODA Blocks'!B537</f>
        <v>0</v>
      </c>
    </row>
    <row r="1859" spans="1:1" hidden="1" x14ac:dyDescent="0.25">
      <c r="A1859">
        <f>'YODA Blocks'!B538</f>
        <v>0</v>
      </c>
    </row>
    <row r="1860" spans="1:1" hidden="1" x14ac:dyDescent="0.25">
      <c r="A1860">
        <f>'YODA Blocks'!B539</f>
        <v>0</v>
      </c>
    </row>
    <row r="1861" spans="1:1" hidden="1" x14ac:dyDescent="0.25">
      <c r="A1861">
        <f>'YODA Blocks'!B540</f>
        <v>0</v>
      </c>
    </row>
    <row r="1862" spans="1:1" hidden="1" x14ac:dyDescent="0.25">
      <c r="A1862">
        <f>'YODA Blocks'!B541</f>
        <v>0</v>
      </c>
    </row>
    <row r="1863" spans="1:1" hidden="1" x14ac:dyDescent="0.25">
      <c r="A1863">
        <f>'YODA Blocks'!B542</f>
        <v>0</v>
      </c>
    </row>
    <row r="1864" spans="1:1" hidden="1" x14ac:dyDescent="0.25">
      <c r="A1864">
        <f>'YODA Blocks'!B543</f>
        <v>0</v>
      </c>
    </row>
    <row r="1865" spans="1:1" hidden="1" x14ac:dyDescent="0.25">
      <c r="A1865">
        <f>'YODA Blocks'!B544</f>
        <v>0</v>
      </c>
    </row>
    <row r="1866" spans="1:1" hidden="1" x14ac:dyDescent="0.25">
      <c r="A1866">
        <f>'YODA Blocks'!B545</f>
        <v>0</v>
      </c>
    </row>
    <row r="1867" spans="1:1" hidden="1" x14ac:dyDescent="0.25">
      <c r="A1867">
        <f>'YODA Blocks'!B546</f>
        <v>0</v>
      </c>
    </row>
    <row r="1868" spans="1:1" hidden="1" x14ac:dyDescent="0.25">
      <c r="A1868">
        <f>'YODA Blocks'!B547</f>
        <v>0</v>
      </c>
    </row>
    <row r="1869" spans="1:1" hidden="1" x14ac:dyDescent="0.25">
      <c r="A1869">
        <f>'YODA Blocks'!B548</f>
        <v>0</v>
      </c>
    </row>
    <row r="1870" spans="1:1" hidden="1" x14ac:dyDescent="0.25">
      <c r="A1870">
        <f>'YODA Blocks'!B549</f>
        <v>0</v>
      </c>
    </row>
    <row r="1871" spans="1:1" hidden="1" x14ac:dyDescent="0.25">
      <c r="A1871">
        <f>'YODA Blocks'!B550</f>
        <v>0</v>
      </c>
    </row>
    <row r="1872" spans="1:1" hidden="1" x14ac:dyDescent="0.25">
      <c r="A1872">
        <f>'YODA Blocks'!B551</f>
        <v>0</v>
      </c>
    </row>
    <row r="1873" spans="1:1" hidden="1" x14ac:dyDescent="0.25">
      <c r="A1873">
        <f>'YODA Blocks'!B552</f>
        <v>0</v>
      </c>
    </row>
    <row r="1874" spans="1:1" hidden="1" x14ac:dyDescent="0.25">
      <c r="A1874">
        <f>'YODA Blocks'!B553</f>
        <v>0</v>
      </c>
    </row>
    <row r="1875" spans="1:1" hidden="1" x14ac:dyDescent="0.25">
      <c r="A1875">
        <f>'YODA Blocks'!B554</f>
        <v>0</v>
      </c>
    </row>
    <row r="1876" spans="1:1" hidden="1" x14ac:dyDescent="0.25">
      <c r="A1876">
        <f>'YODA Blocks'!B555</f>
        <v>0</v>
      </c>
    </row>
    <row r="1877" spans="1:1" hidden="1" x14ac:dyDescent="0.25">
      <c r="A1877">
        <f>'YODA Blocks'!B556</f>
        <v>0</v>
      </c>
    </row>
    <row r="1878" spans="1:1" hidden="1" x14ac:dyDescent="0.25">
      <c r="A1878">
        <f>'YODA Blocks'!B557</f>
        <v>0</v>
      </c>
    </row>
    <row r="1879" spans="1:1" hidden="1" x14ac:dyDescent="0.25">
      <c r="A1879">
        <f>'YODA Blocks'!B558</f>
        <v>0</v>
      </c>
    </row>
    <row r="1880" spans="1:1" hidden="1" x14ac:dyDescent="0.25">
      <c r="A1880">
        <f>'YODA Blocks'!B559</f>
        <v>0</v>
      </c>
    </row>
    <row r="1881" spans="1:1" hidden="1" x14ac:dyDescent="0.25">
      <c r="A1881">
        <f>'YODA Blocks'!B560</f>
        <v>0</v>
      </c>
    </row>
    <row r="1882" spans="1:1" hidden="1" x14ac:dyDescent="0.25">
      <c r="A1882">
        <f>'YODA Blocks'!B561</f>
        <v>0</v>
      </c>
    </row>
    <row r="1883" spans="1:1" hidden="1" x14ac:dyDescent="0.25">
      <c r="A1883">
        <f>'YODA Blocks'!B562</f>
        <v>0</v>
      </c>
    </row>
    <row r="1884" spans="1:1" hidden="1" x14ac:dyDescent="0.25">
      <c r="A1884">
        <f>'YODA Blocks'!B563</f>
        <v>0</v>
      </c>
    </row>
    <row r="1885" spans="1:1" hidden="1" x14ac:dyDescent="0.25">
      <c r="A1885">
        <f>'YODA Blocks'!B564</f>
        <v>0</v>
      </c>
    </row>
    <row r="1886" spans="1:1" hidden="1" x14ac:dyDescent="0.25">
      <c r="A1886">
        <f>'YODA Blocks'!B565</f>
        <v>0</v>
      </c>
    </row>
    <row r="1887" spans="1:1" hidden="1" x14ac:dyDescent="0.25">
      <c r="A1887">
        <f>'YODA Blocks'!B566</f>
        <v>0</v>
      </c>
    </row>
    <row r="1888" spans="1:1" hidden="1" x14ac:dyDescent="0.25">
      <c r="A1888">
        <f>'YODA Blocks'!B567</f>
        <v>0</v>
      </c>
    </row>
    <row r="1889" spans="1:1" hidden="1" x14ac:dyDescent="0.25">
      <c r="A1889">
        <f>'YODA Blocks'!B568</f>
        <v>0</v>
      </c>
    </row>
    <row r="1890" spans="1:1" hidden="1" x14ac:dyDescent="0.25">
      <c r="A1890">
        <f>'YODA Blocks'!B569</f>
        <v>0</v>
      </c>
    </row>
    <row r="1891" spans="1:1" hidden="1" x14ac:dyDescent="0.25">
      <c r="A1891">
        <f>'YODA Blocks'!B570</f>
        <v>0</v>
      </c>
    </row>
    <row r="1892" spans="1:1" hidden="1" x14ac:dyDescent="0.25">
      <c r="A1892">
        <f>'YODA Blocks'!B571</f>
        <v>0</v>
      </c>
    </row>
    <row r="1893" spans="1:1" hidden="1" x14ac:dyDescent="0.25">
      <c r="A1893">
        <f>'YODA Blocks'!B572</f>
        <v>0</v>
      </c>
    </row>
    <row r="1894" spans="1:1" hidden="1" x14ac:dyDescent="0.25">
      <c r="A1894">
        <f>'YODA Blocks'!B573</f>
        <v>0</v>
      </c>
    </row>
    <row r="1895" spans="1:1" hidden="1" x14ac:dyDescent="0.25">
      <c r="A1895">
        <f>'YODA Blocks'!B574</f>
        <v>0</v>
      </c>
    </row>
    <row r="1896" spans="1:1" hidden="1" x14ac:dyDescent="0.25">
      <c r="A1896">
        <f>'YODA Blocks'!B575</f>
        <v>0</v>
      </c>
    </row>
    <row r="1897" spans="1:1" hidden="1" x14ac:dyDescent="0.25">
      <c r="A1897">
        <f>'YODA Blocks'!B576</f>
        <v>0</v>
      </c>
    </row>
    <row r="1898" spans="1:1" hidden="1" x14ac:dyDescent="0.25">
      <c r="A1898">
        <f>'YODA Blocks'!B577</f>
        <v>0</v>
      </c>
    </row>
    <row r="1899" spans="1:1" hidden="1" x14ac:dyDescent="0.25">
      <c r="A1899">
        <f>'YODA Blocks'!B578</f>
        <v>0</v>
      </c>
    </row>
    <row r="1900" spans="1:1" hidden="1" x14ac:dyDescent="0.25">
      <c r="A1900">
        <f>'YODA Blocks'!B579</f>
        <v>0</v>
      </c>
    </row>
    <row r="1901" spans="1:1" hidden="1" x14ac:dyDescent="0.25">
      <c r="A1901">
        <f>'YODA Blocks'!B580</f>
        <v>0</v>
      </c>
    </row>
    <row r="1902" spans="1:1" hidden="1" x14ac:dyDescent="0.25">
      <c r="A1902">
        <f>'YODA Blocks'!B581</f>
        <v>0</v>
      </c>
    </row>
    <row r="1903" spans="1:1" hidden="1" x14ac:dyDescent="0.25">
      <c r="A1903">
        <f>'YODA Blocks'!B582</f>
        <v>0</v>
      </c>
    </row>
    <row r="1904" spans="1:1" hidden="1" x14ac:dyDescent="0.25">
      <c r="A1904">
        <f>'YODA Blocks'!B583</f>
        <v>0</v>
      </c>
    </row>
    <row r="1905" spans="1:1" hidden="1" x14ac:dyDescent="0.25">
      <c r="A1905">
        <f>'YODA Blocks'!B584</f>
        <v>0</v>
      </c>
    </row>
    <row r="1906" spans="1:1" hidden="1" x14ac:dyDescent="0.25">
      <c r="A1906">
        <f>'YODA Blocks'!B585</f>
        <v>0</v>
      </c>
    </row>
    <row r="1907" spans="1:1" hidden="1" x14ac:dyDescent="0.25">
      <c r="A1907">
        <f>'YODA Blocks'!B586</f>
        <v>0</v>
      </c>
    </row>
    <row r="1908" spans="1:1" hidden="1" x14ac:dyDescent="0.25">
      <c r="A1908">
        <f>'YODA Blocks'!B587</f>
        <v>0</v>
      </c>
    </row>
    <row r="1909" spans="1:1" hidden="1" x14ac:dyDescent="0.25">
      <c r="A1909">
        <f>'YODA Blocks'!B588</f>
        <v>0</v>
      </c>
    </row>
    <row r="1910" spans="1:1" hidden="1" x14ac:dyDescent="0.25">
      <c r="A1910">
        <f>'YODA Blocks'!B589</f>
        <v>0</v>
      </c>
    </row>
    <row r="1911" spans="1:1" hidden="1" x14ac:dyDescent="0.25">
      <c r="A1911">
        <f>'YODA Blocks'!B590</f>
        <v>0</v>
      </c>
    </row>
    <row r="1912" spans="1:1" hidden="1" x14ac:dyDescent="0.25">
      <c r="A1912">
        <f>'YODA Blocks'!B591</f>
        <v>0</v>
      </c>
    </row>
    <row r="1913" spans="1:1" hidden="1" x14ac:dyDescent="0.25">
      <c r="A1913">
        <f>'YODA Blocks'!B592</f>
        <v>0</v>
      </c>
    </row>
    <row r="1914" spans="1:1" hidden="1" x14ac:dyDescent="0.25">
      <c r="A1914">
        <f>'YODA Blocks'!B593</f>
        <v>0</v>
      </c>
    </row>
    <row r="1915" spans="1:1" hidden="1" x14ac:dyDescent="0.25">
      <c r="A1915">
        <f>'YODA Blocks'!B594</f>
        <v>0</v>
      </c>
    </row>
    <row r="1916" spans="1:1" hidden="1" x14ac:dyDescent="0.25">
      <c r="A1916">
        <f>'YODA Blocks'!B595</f>
        <v>0</v>
      </c>
    </row>
    <row r="1917" spans="1:1" hidden="1" x14ac:dyDescent="0.25">
      <c r="A1917">
        <f>'YODA Blocks'!B596</f>
        <v>0</v>
      </c>
    </row>
    <row r="1918" spans="1:1" hidden="1" x14ac:dyDescent="0.25">
      <c r="A1918">
        <f>'YODA Blocks'!B597</f>
        <v>0</v>
      </c>
    </row>
    <row r="1919" spans="1:1" hidden="1" x14ac:dyDescent="0.25">
      <c r="A1919">
        <f>'YODA Blocks'!B598</f>
        <v>0</v>
      </c>
    </row>
    <row r="1920" spans="1:1" hidden="1" x14ac:dyDescent="0.25">
      <c r="A1920">
        <f>'YODA Blocks'!B599</f>
        <v>0</v>
      </c>
    </row>
    <row r="1921" spans="1:1" hidden="1" x14ac:dyDescent="0.25">
      <c r="A1921">
        <f>'YODA Blocks'!B600</f>
        <v>0</v>
      </c>
    </row>
    <row r="1922" spans="1:1" hidden="1" x14ac:dyDescent="0.25">
      <c r="A1922">
        <f>'YODA Blocks'!B601</f>
        <v>0</v>
      </c>
    </row>
    <row r="1923" spans="1:1" hidden="1" x14ac:dyDescent="0.25">
      <c r="A1923">
        <f>'YODA Blocks'!B602</f>
        <v>0</v>
      </c>
    </row>
    <row r="1924" spans="1:1" hidden="1" x14ac:dyDescent="0.25">
      <c r="A1924">
        <f>'YODA Blocks'!B603</f>
        <v>0</v>
      </c>
    </row>
    <row r="1925" spans="1:1" hidden="1" x14ac:dyDescent="0.25">
      <c r="A1925">
        <f>'YODA Blocks'!B604</f>
        <v>0</v>
      </c>
    </row>
    <row r="1926" spans="1:1" hidden="1" x14ac:dyDescent="0.25">
      <c r="A1926">
        <f>'YODA Blocks'!B605</f>
        <v>0</v>
      </c>
    </row>
    <row r="1927" spans="1:1" hidden="1" x14ac:dyDescent="0.25">
      <c r="A1927">
        <f>'YODA Blocks'!B606</f>
        <v>0</v>
      </c>
    </row>
    <row r="1928" spans="1:1" hidden="1" x14ac:dyDescent="0.25">
      <c r="A1928">
        <f>'YODA Blocks'!B607</f>
        <v>0</v>
      </c>
    </row>
    <row r="1929" spans="1:1" hidden="1" x14ac:dyDescent="0.25">
      <c r="A1929">
        <f>'YODA Blocks'!B608</f>
        <v>0</v>
      </c>
    </row>
    <row r="1930" spans="1:1" hidden="1" x14ac:dyDescent="0.25">
      <c r="A1930">
        <f>'YODA Blocks'!B609</f>
        <v>0</v>
      </c>
    </row>
    <row r="1931" spans="1:1" hidden="1" x14ac:dyDescent="0.25">
      <c r="A1931">
        <f>'YODA Blocks'!B610</f>
        <v>0</v>
      </c>
    </row>
    <row r="1932" spans="1:1" hidden="1" x14ac:dyDescent="0.25">
      <c r="A1932">
        <f>'YODA Blocks'!B611</f>
        <v>0</v>
      </c>
    </row>
    <row r="1933" spans="1:1" hidden="1" x14ac:dyDescent="0.25">
      <c r="A1933">
        <f>'YODA Blocks'!B612</f>
        <v>0</v>
      </c>
    </row>
    <row r="1934" spans="1:1" hidden="1" x14ac:dyDescent="0.25">
      <c r="A1934">
        <f>'YODA Blocks'!B613</f>
        <v>0</v>
      </c>
    </row>
    <row r="1935" spans="1:1" hidden="1" x14ac:dyDescent="0.25">
      <c r="A1935">
        <f>'YODA Blocks'!B614</f>
        <v>0</v>
      </c>
    </row>
    <row r="1936" spans="1:1" hidden="1" x14ac:dyDescent="0.25">
      <c r="A1936">
        <f>'YODA Blocks'!B615</f>
        <v>0</v>
      </c>
    </row>
    <row r="1937" spans="1:1" hidden="1" x14ac:dyDescent="0.25">
      <c r="A1937">
        <f>'YODA Blocks'!B616</f>
        <v>0</v>
      </c>
    </row>
    <row r="1938" spans="1:1" hidden="1" x14ac:dyDescent="0.25">
      <c r="A1938">
        <f>'YODA Blocks'!B617</f>
        <v>0</v>
      </c>
    </row>
    <row r="1939" spans="1:1" hidden="1" x14ac:dyDescent="0.25">
      <c r="A1939">
        <f>'YODA Blocks'!B618</f>
        <v>0</v>
      </c>
    </row>
    <row r="1940" spans="1:1" hidden="1" x14ac:dyDescent="0.25">
      <c r="A1940">
        <f>'YODA Blocks'!B619</f>
        <v>0</v>
      </c>
    </row>
    <row r="1941" spans="1:1" hidden="1" x14ac:dyDescent="0.25">
      <c r="A1941">
        <f>'YODA Blocks'!B620</f>
        <v>0</v>
      </c>
    </row>
    <row r="1942" spans="1:1" hidden="1" x14ac:dyDescent="0.25">
      <c r="A1942">
        <f>'YODA Blocks'!B621</f>
        <v>0</v>
      </c>
    </row>
    <row r="1943" spans="1:1" hidden="1" x14ac:dyDescent="0.25">
      <c r="A1943">
        <f>'YODA Blocks'!B622</f>
        <v>0</v>
      </c>
    </row>
    <row r="1944" spans="1:1" hidden="1" x14ac:dyDescent="0.25">
      <c r="A1944">
        <f>'YODA Blocks'!B623</f>
        <v>0</v>
      </c>
    </row>
    <row r="1945" spans="1:1" hidden="1" x14ac:dyDescent="0.25">
      <c r="A1945">
        <f>'YODA Blocks'!B624</f>
        <v>0</v>
      </c>
    </row>
    <row r="1946" spans="1:1" hidden="1" x14ac:dyDescent="0.25">
      <c r="A1946">
        <f>'YODA Blocks'!B625</f>
        <v>0</v>
      </c>
    </row>
    <row r="1947" spans="1:1" hidden="1" x14ac:dyDescent="0.25">
      <c r="A1947">
        <f>'YODA Blocks'!B626</f>
        <v>0</v>
      </c>
    </row>
    <row r="1948" spans="1:1" hidden="1" x14ac:dyDescent="0.25">
      <c r="A1948">
        <f>'YODA Blocks'!B627</f>
        <v>0</v>
      </c>
    </row>
    <row r="1949" spans="1:1" hidden="1" x14ac:dyDescent="0.25">
      <c r="A1949">
        <f>'YODA Blocks'!B628</f>
        <v>0</v>
      </c>
    </row>
    <row r="1950" spans="1:1" hidden="1" x14ac:dyDescent="0.25">
      <c r="A1950">
        <f>'YODA Blocks'!B629</f>
        <v>0</v>
      </c>
    </row>
    <row r="1951" spans="1:1" hidden="1" x14ac:dyDescent="0.25">
      <c r="A1951">
        <f>'YODA Blocks'!B630</f>
        <v>0</v>
      </c>
    </row>
    <row r="1952" spans="1:1" hidden="1" x14ac:dyDescent="0.25">
      <c r="A1952">
        <f>'YODA Blocks'!B631</f>
        <v>0</v>
      </c>
    </row>
    <row r="1953" spans="1:1" hidden="1" x14ac:dyDescent="0.25">
      <c r="A1953">
        <f>'YODA Blocks'!B632</f>
        <v>0</v>
      </c>
    </row>
    <row r="1954" spans="1:1" hidden="1" x14ac:dyDescent="0.25">
      <c r="A1954">
        <f>'YODA Blocks'!B633</f>
        <v>0</v>
      </c>
    </row>
    <row r="1955" spans="1:1" hidden="1" x14ac:dyDescent="0.25">
      <c r="A1955">
        <f>'YODA Blocks'!B634</f>
        <v>0</v>
      </c>
    </row>
    <row r="1956" spans="1:1" hidden="1" x14ac:dyDescent="0.25">
      <c r="A1956">
        <f>'YODA Blocks'!B635</f>
        <v>0</v>
      </c>
    </row>
    <row r="1957" spans="1:1" hidden="1" x14ac:dyDescent="0.25">
      <c r="A1957">
        <f>'YODA Blocks'!B636</f>
        <v>0</v>
      </c>
    </row>
    <row r="1958" spans="1:1" hidden="1" x14ac:dyDescent="0.25">
      <c r="A1958">
        <f>'YODA Blocks'!B637</f>
        <v>0</v>
      </c>
    </row>
    <row r="1959" spans="1:1" hidden="1" x14ac:dyDescent="0.25">
      <c r="A1959">
        <f>'YODA Blocks'!B638</f>
        <v>0</v>
      </c>
    </row>
    <row r="1960" spans="1:1" hidden="1" x14ac:dyDescent="0.25">
      <c r="A1960">
        <f>'YODA Blocks'!B639</f>
        <v>0</v>
      </c>
    </row>
    <row r="1961" spans="1:1" hidden="1" x14ac:dyDescent="0.25">
      <c r="A1961">
        <f>'YODA Blocks'!B640</f>
        <v>0</v>
      </c>
    </row>
    <row r="1962" spans="1:1" hidden="1" x14ac:dyDescent="0.25">
      <c r="A1962">
        <f>'YODA Blocks'!B641</f>
        <v>0</v>
      </c>
    </row>
    <row r="1963" spans="1:1" hidden="1" x14ac:dyDescent="0.25">
      <c r="A1963">
        <f>'YODA Blocks'!B642</f>
        <v>0</v>
      </c>
    </row>
    <row r="1964" spans="1:1" hidden="1" x14ac:dyDescent="0.25">
      <c r="A1964">
        <f>'YODA Blocks'!B643</f>
        <v>0</v>
      </c>
    </row>
    <row r="1965" spans="1:1" hidden="1" x14ac:dyDescent="0.25">
      <c r="A1965">
        <f>'YODA Blocks'!B644</f>
        <v>0</v>
      </c>
    </row>
    <row r="1966" spans="1:1" hidden="1" x14ac:dyDescent="0.25">
      <c r="A1966">
        <f>'YODA Blocks'!B645</f>
        <v>0</v>
      </c>
    </row>
    <row r="1967" spans="1:1" hidden="1" x14ac:dyDescent="0.25">
      <c r="A1967">
        <f>'YODA Blocks'!B646</f>
        <v>0</v>
      </c>
    </row>
    <row r="1968" spans="1:1" hidden="1" x14ac:dyDescent="0.25">
      <c r="A1968">
        <f>'YODA Blocks'!B647</f>
        <v>0</v>
      </c>
    </row>
    <row r="1969" spans="1:1" hidden="1" x14ac:dyDescent="0.25">
      <c r="A1969">
        <f>'YODA Blocks'!B648</f>
        <v>0</v>
      </c>
    </row>
    <row r="1970" spans="1:1" hidden="1" x14ac:dyDescent="0.25">
      <c r="A1970">
        <f>'YODA Blocks'!B649</f>
        <v>0</v>
      </c>
    </row>
    <row r="1971" spans="1:1" hidden="1" x14ac:dyDescent="0.25">
      <c r="A1971">
        <f>'YODA Blocks'!B650</f>
        <v>0</v>
      </c>
    </row>
    <row r="1972" spans="1:1" hidden="1" x14ac:dyDescent="0.25">
      <c r="A1972">
        <f>'YODA Blocks'!B651</f>
        <v>0</v>
      </c>
    </row>
    <row r="1973" spans="1:1" hidden="1" x14ac:dyDescent="0.25">
      <c r="A1973">
        <f>'YODA Blocks'!B652</f>
        <v>0</v>
      </c>
    </row>
    <row r="1974" spans="1:1" hidden="1" x14ac:dyDescent="0.25">
      <c r="A1974">
        <f>'YODA Blocks'!B653</f>
        <v>0</v>
      </c>
    </row>
    <row r="1975" spans="1:1" hidden="1" x14ac:dyDescent="0.25">
      <c r="A1975">
        <f>'YODA Blocks'!B654</f>
        <v>0</v>
      </c>
    </row>
    <row r="1976" spans="1:1" hidden="1" x14ac:dyDescent="0.25">
      <c r="A1976">
        <f>'YODA Blocks'!B655</f>
        <v>0</v>
      </c>
    </row>
    <row r="1977" spans="1:1" hidden="1" x14ac:dyDescent="0.25">
      <c r="A1977">
        <f>'YODA Blocks'!B656</f>
        <v>0</v>
      </c>
    </row>
    <row r="1978" spans="1:1" hidden="1" x14ac:dyDescent="0.25">
      <c r="A1978">
        <f>'YODA Blocks'!B657</f>
        <v>0</v>
      </c>
    </row>
    <row r="1979" spans="1:1" hidden="1" x14ac:dyDescent="0.25">
      <c r="A1979">
        <f>'YODA Blocks'!B658</f>
        <v>0</v>
      </c>
    </row>
    <row r="1980" spans="1:1" hidden="1" x14ac:dyDescent="0.25">
      <c r="A1980">
        <f>'YODA Blocks'!B659</f>
        <v>0</v>
      </c>
    </row>
    <row r="1981" spans="1:1" hidden="1" x14ac:dyDescent="0.25">
      <c r="A1981">
        <f>'YODA Blocks'!B660</f>
        <v>0</v>
      </c>
    </row>
    <row r="1982" spans="1:1" hidden="1" x14ac:dyDescent="0.25">
      <c r="A1982">
        <f>'YODA Blocks'!B661</f>
        <v>0</v>
      </c>
    </row>
    <row r="1983" spans="1:1" hidden="1" x14ac:dyDescent="0.25">
      <c r="A1983">
        <f>'YODA Blocks'!B662</f>
        <v>0</v>
      </c>
    </row>
    <row r="1984" spans="1:1" hidden="1" x14ac:dyDescent="0.25">
      <c r="A1984">
        <f>'YODA Blocks'!B663</f>
        <v>0</v>
      </c>
    </row>
    <row r="1985" spans="1:1" hidden="1" x14ac:dyDescent="0.25">
      <c r="A1985">
        <f>'YODA Blocks'!B664</f>
        <v>0</v>
      </c>
    </row>
    <row r="1986" spans="1:1" hidden="1" x14ac:dyDescent="0.25">
      <c r="A1986">
        <f>'YODA Blocks'!B665</f>
        <v>0</v>
      </c>
    </row>
    <row r="1987" spans="1:1" hidden="1" x14ac:dyDescent="0.25">
      <c r="A1987">
        <f>'YODA Blocks'!B666</f>
        <v>0</v>
      </c>
    </row>
    <row r="1988" spans="1:1" hidden="1" x14ac:dyDescent="0.25">
      <c r="A1988">
        <f>'YODA Blocks'!B667</f>
        <v>0</v>
      </c>
    </row>
    <row r="1989" spans="1:1" hidden="1" x14ac:dyDescent="0.25">
      <c r="A1989">
        <f>'YODA Blocks'!B668</f>
        <v>0</v>
      </c>
    </row>
    <row r="1990" spans="1:1" hidden="1" x14ac:dyDescent="0.25">
      <c r="A1990">
        <f>'YODA Blocks'!B669</f>
        <v>0</v>
      </c>
    </row>
    <row r="1991" spans="1:1" hidden="1" x14ac:dyDescent="0.25">
      <c r="A1991">
        <f>'YODA Blocks'!B670</f>
        <v>0</v>
      </c>
    </row>
    <row r="1992" spans="1:1" hidden="1" x14ac:dyDescent="0.25">
      <c r="A1992">
        <f>'YODA Blocks'!B671</f>
        <v>0</v>
      </c>
    </row>
    <row r="1993" spans="1:1" hidden="1" x14ac:dyDescent="0.25">
      <c r="A1993">
        <f>'YODA Blocks'!B672</f>
        <v>0</v>
      </c>
    </row>
    <row r="1994" spans="1:1" hidden="1" x14ac:dyDescent="0.25">
      <c r="A1994">
        <f>'YODA Blocks'!B673</f>
        <v>0</v>
      </c>
    </row>
    <row r="1995" spans="1:1" hidden="1" x14ac:dyDescent="0.25">
      <c r="A1995">
        <f>'YODA Blocks'!B674</f>
        <v>0</v>
      </c>
    </row>
    <row r="1996" spans="1:1" hidden="1" x14ac:dyDescent="0.25">
      <c r="A1996">
        <f>'YODA Blocks'!B675</f>
        <v>0</v>
      </c>
    </row>
    <row r="1997" spans="1:1" hidden="1" x14ac:dyDescent="0.25">
      <c r="A1997">
        <f>'YODA Blocks'!B676</f>
        <v>0</v>
      </c>
    </row>
    <row r="1998" spans="1:1" hidden="1" x14ac:dyDescent="0.25">
      <c r="A1998">
        <f>'YODA Blocks'!B677</f>
        <v>0</v>
      </c>
    </row>
    <row r="1999" spans="1:1" hidden="1" x14ac:dyDescent="0.25">
      <c r="A1999">
        <f>'YODA Blocks'!B678</f>
        <v>0</v>
      </c>
    </row>
    <row r="2000" spans="1:1" hidden="1" x14ac:dyDescent="0.25">
      <c r="A2000">
        <f>'YODA Blocks'!B679</f>
        <v>0</v>
      </c>
    </row>
    <row r="2001" spans="1:1" hidden="1" x14ac:dyDescent="0.25">
      <c r="A2001">
        <f>'YODA Blocks'!B680</f>
        <v>0</v>
      </c>
    </row>
    <row r="2002" spans="1:1" hidden="1" x14ac:dyDescent="0.25">
      <c r="A2002">
        <f>'YODA Blocks'!B681</f>
        <v>0</v>
      </c>
    </row>
    <row r="2003" spans="1:1" hidden="1" x14ac:dyDescent="0.25">
      <c r="A2003">
        <f>'YODA Blocks'!B682</f>
        <v>0</v>
      </c>
    </row>
    <row r="2004" spans="1:1" hidden="1" x14ac:dyDescent="0.25">
      <c r="A2004">
        <f>'YODA Blocks'!B683</f>
        <v>0</v>
      </c>
    </row>
    <row r="2005" spans="1:1" hidden="1" x14ac:dyDescent="0.25">
      <c r="A2005">
        <f>'YODA Blocks'!B684</f>
        <v>0</v>
      </c>
    </row>
    <row r="2006" spans="1:1" hidden="1" x14ac:dyDescent="0.25">
      <c r="A2006">
        <f>'YODA Blocks'!B685</f>
        <v>0</v>
      </c>
    </row>
    <row r="2007" spans="1:1" hidden="1" x14ac:dyDescent="0.25">
      <c r="A2007">
        <f>'YODA Blocks'!B686</f>
        <v>0</v>
      </c>
    </row>
    <row r="2008" spans="1:1" hidden="1" x14ac:dyDescent="0.25">
      <c r="A2008">
        <f>'YODA Blocks'!B687</f>
        <v>0</v>
      </c>
    </row>
    <row r="2009" spans="1:1" hidden="1" x14ac:dyDescent="0.25">
      <c r="A2009">
        <f>'YODA Blocks'!B688</f>
        <v>0</v>
      </c>
    </row>
    <row r="2010" spans="1:1" hidden="1" x14ac:dyDescent="0.25">
      <c r="A2010">
        <f>'YODA Blocks'!B689</f>
        <v>0</v>
      </c>
    </row>
    <row r="2011" spans="1:1" hidden="1" x14ac:dyDescent="0.25">
      <c r="A2011">
        <f>'YODA Blocks'!B690</f>
        <v>0</v>
      </c>
    </row>
    <row r="2012" spans="1:1" hidden="1" x14ac:dyDescent="0.25">
      <c r="A2012">
        <f>'YODA Blocks'!B691</f>
        <v>0</v>
      </c>
    </row>
    <row r="2013" spans="1:1" hidden="1" x14ac:dyDescent="0.25">
      <c r="A2013">
        <f>'YODA Blocks'!B692</f>
        <v>0</v>
      </c>
    </row>
    <row r="2014" spans="1:1" hidden="1" x14ac:dyDescent="0.25">
      <c r="A2014">
        <f>'YODA Blocks'!B693</f>
        <v>0</v>
      </c>
    </row>
    <row r="2015" spans="1:1" hidden="1" x14ac:dyDescent="0.25">
      <c r="A2015">
        <f>'YODA Blocks'!B694</f>
        <v>0</v>
      </c>
    </row>
    <row r="2016" spans="1:1" hidden="1" x14ac:dyDescent="0.25">
      <c r="A2016">
        <f>'YODA Blocks'!B695</f>
        <v>0</v>
      </c>
    </row>
    <row r="2017" spans="1:1" hidden="1" x14ac:dyDescent="0.25">
      <c r="A2017">
        <f>'YODA Blocks'!B696</f>
        <v>0</v>
      </c>
    </row>
    <row r="2018" spans="1:1" hidden="1" x14ac:dyDescent="0.25">
      <c r="A2018">
        <f>'YODA Blocks'!B697</f>
        <v>0</v>
      </c>
    </row>
    <row r="2019" spans="1:1" hidden="1" x14ac:dyDescent="0.25">
      <c r="A2019">
        <f>'YODA Blocks'!B698</f>
        <v>0</v>
      </c>
    </row>
    <row r="2020" spans="1:1" hidden="1" x14ac:dyDescent="0.25">
      <c r="A2020">
        <f>'YODA Blocks'!B699</f>
        <v>0</v>
      </c>
    </row>
    <row r="2021" spans="1:1" hidden="1" x14ac:dyDescent="0.25">
      <c r="A2021">
        <f>'YODA Blocks'!B700</f>
        <v>0</v>
      </c>
    </row>
    <row r="2022" spans="1:1" hidden="1" x14ac:dyDescent="0.25">
      <c r="A2022">
        <f>'YODA Blocks'!B701</f>
        <v>0</v>
      </c>
    </row>
    <row r="2023" spans="1:1" hidden="1" x14ac:dyDescent="0.25">
      <c r="A2023">
        <f>'YODA Blocks'!B702</f>
        <v>0</v>
      </c>
    </row>
    <row r="2024" spans="1:1" hidden="1" x14ac:dyDescent="0.25">
      <c r="A2024">
        <f>'YODA Blocks'!B703</f>
        <v>0</v>
      </c>
    </row>
    <row r="2025" spans="1:1" hidden="1" x14ac:dyDescent="0.25">
      <c r="A2025">
        <f>'YODA Blocks'!B704</f>
        <v>0</v>
      </c>
    </row>
    <row r="2026" spans="1:1" hidden="1" x14ac:dyDescent="0.25">
      <c r="A2026">
        <f>'YODA Blocks'!B705</f>
        <v>0</v>
      </c>
    </row>
    <row r="2027" spans="1:1" hidden="1" x14ac:dyDescent="0.25">
      <c r="A2027">
        <f>'YODA Blocks'!B706</f>
        <v>0</v>
      </c>
    </row>
    <row r="2028" spans="1:1" hidden="1" x14ac:dyDescent="0.25">
      <c r="A2028">
        <f>'YODA Blocks'!B707</f>
        <v>0</v>
      </c>
    </row>
    <row r="2029" spans="1:1" hidden="1" x14ac:dyDescent="0.25">
      <c r="A2029">
        <f>'YODA Blocks'!B708</f>
        <v>0</v>
      </c>
    </row>
    <row r="2030" spans="1:1" hidden="1" x14ac:dyDescent="0.25">
      <c r="A2030">
        <f>'YODA Blocks'!B709</f>
        <v>0</v>
      </c>
    </row>
    <row r="2031" spans="1:1" hidden="1" x14ac:dyDescent="0.25">
      <c r="A2031">
        <f>'YODA Blocks'!B710</f>
        <v>0</v>
      </c>
    </row>
    <row r="2032" spans="1:1" hidden="1" x14ac:dyDescent="0.25">
      <c r="A2032">
        <f>'YODA Blocks'!B711</f>
        <v>0</v>
      </c>
    </row>
    <row r="2033" spans="1:1" hidden="1" x14ac:dyDescent="0.25">
      <c r="A2033">
        <f>'YODA Blocks'!B712</f>
        <v>0</v>
      </c>
    </row>
    <row r="2034" spans="1:1" hidden="1" x14ac:dyDescent="0.25">
      <c r="A2034">
        <f>'YODA Blocks'!B713</f>
        <v>0</v>
      </c>
    </row>
    <row r="2035" spans="1:1" hidden="1" x14ac:dyDescent="0.25">
      <c r="A2035">
        <f>'YODA Blocks'!B714</f>
        <v>0</v>
      </c>
    </row>
    <row r="2036" spans="1:1" hidden="1" x14ac:dyDescent="0.25">
      <c r="A2036">
        <f>'YODA Blocks'!B715</f>
        <v>0</v>
      </c>
    </row>
    <row r="2037" spans="1:1" hidden="1" x14ac:dyDescent="0.25">
      <c r="A2037">
        <f>'YODA Blocks'!B716</f>
        <v>0</v>
      </c>
    </row>
    <row r="2038" spans="1:1" hidden="1" x14ac:dyDescent="0.25">
      <c r="A2038">
        <f>'YODA Blocks'!B717</f>
        <v>0</v>
      </c>
    </row>
    <row r="2039" spans="1:1" hidden="1" x14ac:dyDescent="0.25">
      <c r="A2039">
        <f>'YODA Blocks'!B718</f>
        <v>0</v>
      </c>
    </row>
    <row r="2040" spans="1:1" hidden="1" x14ac:dyDescent="0.25">
      <c r="A2040">
        <f>'YODA Blocks'!B719</f>
        <v>0</v>
      </c>
    </row>
    <row r="2041" spans="1:1" hidden="1" x14ac:dyDescent="0.25">
      <c r="A2041">
        <f>'YODA Blocks'!B720</f>
        <v>0</v>
      </c>
    </row>
    <row r="2042" spans="1:1" hidden="1" x14ac:dyDescent="0.25">
      <c r="A2042">
        <f>'YODA Blocks'!B721</f>
        <v>0</v>
      </c>
    </row>
    <row r="2043" spans="1:1" hidden="1" x14ac:dyDescent="0.25">
      <c r="A2043">
        <f>'YODA Blocks'!B722</f>
        <v>0</v>
      </c>
    </row>
    <row r="2044" spans="1:1" hidden="1" x14ac:dyDescent="0.25">
      <c r="A2044">
        <f>'YODA Blocks'!B723</f>
        <v>0</v>
      </c>
    </row>
    <row r="2045" spans="1:1" hidden="1" x14ac:dyDescent="0.25">
      <c r="A2045">
        <f>'YODA Blocks'!B724</f>
        <v>0</v>
      </c>
    </row>
    <row r="2046" spans="1:1" hidden="1" x14ac:dyDescent="0.25">
      <c r="A2046">
        <f>'YODA Blocks'!B725</f>
        <v>0</v>
      </c>
    </row>
    <row r="2047" spans="1:1" hidden="1" x14ac:dyDescent="0.25">
      <c r="A2047">
        <f>'YODA Blocks'!B726</f>
        <v>0</v>
      </c>
    </row>
    <row r="2048" spans="1:1" hidden="1" x14ac:dyDescent="0.25">
      <c r="A2048">
        <f>'YODA Blocks'!B727</f>
        <v>0</v>
      </c>
    </row>
    <row r="2049" spans="1:1" hidden="1" x14ac:dyDescent="0.25">
      <c r="A2049">
        <f>'YODA Blocks'!B728</f>
        <v>0</v>
      </c>
    </row>
    <row r="2050" spans="1:1" hidden="1" x14ac:dyDescent="0.25">
      <c r="A2050">
        <f>'YODA Blocks'!B729</f>
        <v>0</v>
      </c>
    </row>
    <row r="2051" spans="1:1" hidden="1" x14ac:dyDescent="0.25">
      <c r="A2051">
        <f>'YODA Blocks'!B730</f>
        <v>0</v>
      </c>
    </row>
    <row r="2052" spans="1:1" hidden="1" x14ac:dyDescent="0.25">
      <c r="A2052">
        <f>'YODA Blocks'!B731</f>
        <v>0</v>
      </c>
    </row>
    <row r="2053" spans="1:1" hidden="1" x14ac:dyDescent="0.25">
      <c r="A2053">
        <f>'YODA Blocks'!B732</f>
        <v>0</v>
      </c>
    </row>
    <row r="2054" spans="1:1" hidden="1" x14ac:dyDescent="0.25">
      <c r="A2054">
        <f>'YODA Blocks'!B733</f>
        <v>0</v>
      </c>
    </row>
    <row r="2055" spans="1:1" hidden="1" x14ac:dyDescent="0.25">
      <c r="A2055">
        <f>'YODA Blocks'!B734</f>
        <v>0</v>
      </c>
    </row>
    <row r="2056" spans="1:1" hidden="1" x14ac:dyDescent="0.25">
      <c r="A2056">
        <f>'YODA Blocks'!B735</f>
        <v>0</v>
      </c>
    </row>
    <row r="2057" spans="1:1" hidden="1" x14ac:dyDescent="0.25">
      <c r="A2057">
        <f>'YODA Blocks'!B736</f>
        <v>0</v>
      </c>
    </row>
    <row r="2058" spans="1:1" hidden="1" x14ac:dyDescent="0.25">
      <c r="A2058">
        <f>'YODA Blocks'!B737</f>
        <v>0</v>
      </c>
    </row>
    <row r="2059" spans="1:1" hidden="1" x14ac:dyDescent="0.25">
      <c r="A2059">
        <f>'YODA Blocks'!B738</f>
        <v>0</v>
      </c>
    </row>
    <row r="2060" spans="1:1" hidden="1" x14ac:dyDescent="0.25">
      <c r="A2060">
        <f>'YODA Blocks'!B739</f>
        <v>0</v>
      </c>
    </row>
    <row r="2061" spans="1:1" hidden="1" x14ac:dyDescent="0.25">
      <c r="A2061">
        <f>'YODA Blocks'!B740</f>
        <v>0</v>
      </c>
    </row>
    <row r="2062" spans="1:1" hidden="1" x14ac:dyDescent="0.25">
      <c r="A2062">
        <f>'YODA Blocks'!B741</f>
        <v>0</v>
      </c>
    </row>
    <row r="2063" spans="1:1" hidden="1" x14ac:dyDescent="0.25">
      <c r="A2063">
        <f>'YODA Blocks'!B742</f>
        <v>0</v>
      </c>
    </row>
    <row r="2064" spans="1:1" hidden="1" x14ac:dyDescent="0.25">
      <c r="A2064">
        <f>'YODA Blocks'!B743</f>
        <v>0</v>
      </c>
    </row>
    <row r="2065" spans="1:1" hidden="1" x14ac:dyDescent="0.25">
      <c r="A2065">
        <f>'YODA Blocks'!B744</f>
        <v>0</v>
      </c>
    </row>
    <row r="2066" spans="1:1" hidden="1" x14ac:dyDescent="0.25">
      <c r="A2066">
        <f>'YODA Blocks'!B745</f>
        <v>0</v>
      </c>
    </row>
    <row r="2067" spans="1:1" hidden="1" x14ac:dyDescent="0.25">
      <c r="A2067">
        <f>'YODA Blocks'!B746</f>
        <v>0</v>
      </c>
    </row>
    <row r="2068" spans="1:1" hidden="1" x14ac:dyDescent="0.25">
      <c r="A2068">
        <f>'YODA Blocks'!B747</f>
        <v>0</v>
      </c>
    </row>
    <row r="2069" spans="1:1" hidden="1" x14ac:dyDescent="0.25">
      <c r="A2069">
        <f>'YODA Blocks'!B748</f>
        <v>0</v>
      </c>
    </row>
    <row r="2070" spans="1:1" hidden="1" x14ac:dyDescent="0.25">
      <c r="A2070">
        <f>'YODA Blocks'!B749</f>
        <v>0</v>
      </c>
    </row>
    <row r="2071" spans="1:1" hidden="1" x14ac:dyDescent="0.25">
      <c r="A2071">
        <f>'YODA Blocks'!B750</f>
        <v>0</v>
      </c>
    </row>
    <row r="2072" spans="1:1" hidden="1" x14ac:dyDescent="0.25">
      <c r="A2072">
        <f>'YODA Blocks'!B751</f>
        <v>0</v>
      </c>
    </row>
    <row r="2073" spans="1:1" hidden="1" x14ac:dyDescent="0.25">
      <c r="A2073">
        <f>'YODA Blocks'!B752</f>
        <v>0</v>
      </c>
    </row>
    <row r="2074" spans="1:1" hidden="1" x14ac:dyDescent="0.25">
      <c r="A2074">
        <f>'YODA Blocks'!B753</f>
        <v>0</v>
      </c>
    </row>
    <row r="2075" spans="1:1" hidden="1" x14ac:dyDescent="0.25">
      <c r="A2075">
        <f>'YODA Blocks'!B754</f>
        <v>0</v>
      </c>
    </row>
    <row r="2076" spans="1:1" hidden="1" x14ac:dyDescent="0.25">
      <c r="A2076">
        <f>'YODA Blocks'!B755</f>
        <v>0</v>
      </c>
    </row>
    <row r="2077" spans="1:1" hidden="1" x14ac:dyDescent="0.25">
      <c r="A2077">
        <f>'YODA Blocks'!B756</f>
        <v>0</v>
      </c>
    </row>
    <row r="2078" spans="1:1" hidden="1" x14ac:dyDescent="0.25">
      <c r="A2078">
        <f>'YODA Blocks'!B757</f>
        <v>0</v>
      </c>
    </row>
    <row r="2079" spans="1:1" hidden="1" x14ac:dyDescent="0.25">
      <c r="A2079">
        <f>'YODA Blocks'!B758</f>
        <v>0</v>
      </c>
    </row>
    <row r="2080" spans="1:1" hidden="1" x14ac:dyDescent="0.25">
      <c r="A2080">
        <f>'YODA Blocks'!B759</f>
        <v>0</v>
      </c>
    </row>
    <row r="2081" spans="1:1" hidden="1" x14ac:dyDescent="0.25">
      <c r="A2081">
        <f>'YODA Blocks'!B760</f>
        <v>0</v>
      </c>
    </row>
    <row r="2082" spans="1:1" hidden="1" x14ac:dyDescent="0.25">
      <c r="A2082">
        <f>'YODA Blocks'!B761</f>
        <v>0</v>
      </c>
    </row>
    <row r="2083" spans="1:1" hidden="1" x14ac:dyDescent="0.25">
      <c r="A2083">
        <f>'YODA Blocks'!B762</f>
        <v>0</v>
      </c>
    </row>
    <row r="2084" spans="1:1" hidden="1" x14ac:dyDescent="0.25">
      <c r="A2084">
        <f>'YODA Blocks'!B763</f>
        <v>0</v>
      </c>
    </row>
    <row r="2085" spans="1:1" hidden="1" x14ac:dyDescent="0.25">
      <c r="A2085">
        <f>'YODA Blocks'!B764</f>
        <v>0</v>
      </c>
    </row>
    <row r="2086" spans="1:1" hidden="1" x14ac:dyDescent="0.25">
      <c r="A2086">
        <f>'YODA Blocks'!B765</f>
        <v>0</v>
      </c>
    </row>
    <row r="2087" spans="1:1" hidden="1" x14ac:dyDescent="0.25">
      <c r="A2087">
        <f>'YODA Blocks'!B766</f>
        <v>0</v>
      </c>
    </row>
    <row r="2088" spans="1:1" hidden="1" x14ac:dyDescent="0.25">
      <c r="A2088">
        <f>'YODA Blocks'!B767</f>
        <v>0</v>
      </c>
    </row>
    <row r="2089" spans="1:1" hidden="1" x14ac:dyDescent="0.25">
      <c r="A2089">
        <f>'YODA Blocks'!B768</f>
        <v>0</v>
      </c>
    </row>
    <row r="2090" spans="1:1" hidden="1" x14ac:dyDescent="0.25">
      <c r="A2090">
        <f>'YODA Blocks'!B769</f>
        <v>0</v>
      </c>
    </row>
    <row r="2091" spans="1:1" hidden="1" x14ac:dyDescent="0.25">
      <c r="A2091">
        <f>'YODA Blocks'!B770</f>
        <v>0</v>
      </c>
    </row>
    <row r="2092" spans="1:1" hidden="1" x14ac:dyDescent="0.25">
      <c r="A2092">
        <f>'YODA Blocks'!B771</f>
        <v>0</v>
      </c>
    </row>
    <row r="2093" spans="1:1" hidden="1" x14ac:dyDescent="0.25">
      <c r="A2093">
        <f>'YODA Blocks'!B772</f>
        <v>0</v>
      </c>
    </row>
    <row r="2094" spans="1:1" hidden="1" x14ac:dyDescent="0.25">
      <c r="A2094">
        <f>'YODA Blocks'!B773</f>
        <v>0</v>
      </c>
    </row>
    <row r="2095" spans="1:1" hidden="1" x14ac:dyDescent="0.25">
      <c r="A2095">
        <f>'YODA Blocks'!B774</f>
        <v>0</v>
      </c>
    </row>
    <row r="2096" spans="1:1" hidden="1" x14ac:dyDescent="0.25">
      <c r="A2096">
        <f>'YODA Blocks'!B775</f>
        <v>0</v>
      </c>
    </row>
    <row r="2097" spans="1:1" hidden="1" x14ac:dyDescent="0.25">
      <c r="A2097">
        <f>'YODA Blocks'!B776</f>
        <v>0</v>
      </c>
    </row>
    <row r="2098" spans="1:1" hidden="1" x14ac:dyDescent="0.25">
      <c r="A2098">
        <f>'YODA Blocks'!B777</f>
        <v>0</v>
      </c>
    </row>
    <row r="2099" spans="1:1" hidden="1" x14ac:dyDescent="0.25">
      <c r="A2099">
        <f>'YODA Blocks'!B778</f>
        <v>0</v>
      </c>
    </row>
    <row r="2100" spans="1:1" hidden="1" x14ac:dyDescent="0.25">
      <c r="A2100">
        <f>'YODA Blocks'!B779</f>
        <v>0</v>
      </c>
    </row>
    <row r="2101" spans="1:1" hidden="1" x14ac:dyDescent="0.25">
      <c r="A2101">
        <f>'YODA Blocks'!B780</f>
        <v>0</v>
      </c>
    </row>
    <row r="2102" spans="1:1" hidden="1" x14ac:dyDescent="0.25">
      <c r="A2102">
        <f>'YODA Blocks'!B781</f>
        <v>0</v>
      </c>
    </row>
    <row r="2103" spans="1:1" hidden="1" x14ac:dyDescent="0.25">
      <c r="A2103">
        <f>'YODA Blocks'!B782</f>
        <v>0</v>
      </c>
    </row>
    <row r="2104" spans="1:1" hidden="1" x14ac:dyDescent="0.25">
      <c r="A2104">
        <f>'YODA Blocks'!B783</f>
        <v>0</v>
      </c>
    </row>
    <row r="2105" spans="1:1" hidden="1" x14ac:dyDescent="0.25">
      <c r="A2105">
        <f>'YODA Blocks'!B784</f>
        <v>0</v>
      </c>
    </row>
    <row r="2106" spans="1:1" hidden="1" x14ac:dyDescent="0.25">
      <c r="A2106">
        <f>'YODA Blocks'!B785</f>
        <v>0</v>
      </c>
    </row>
    <row r="2107" spans="1:1" hidden="1" x14ac:dyDescent="0.25">
      <c r="A2107">
        <f>'YODA Blocks'!B786</f>
        <v>0</v>
      </c>
    </row>
    <row r="2108" spans="1:1" hidden="1" x14ac:dyDescent="0.25">
      <c r="A2108">
        <f>'YODA Blocks'!B787</f>
        <v>0</v>
      </c>
    </row>
    <row r="2109" spans="1:1" hidden="1" x14ac:dyDescent="0.25">
      <c r="A2109">
        <f>'YODA Blocks'!B788</f>
        <v>0</v>
      </c>
    </row>
    <row r="2110" spans="1:1" hidden="1" x14ac:dyDescent="0.25">
      <c r="A2110">
        <f>'YODA Blocks'!B789</f>
        <v>0</v>
      </c>
    </row>
    <row r="2111" spans="1:1" hidden="1" x14ac:dyDescent="0.25">
      <c r="A2111">
        <f>'YODA Blocks'!B790</f>
        <v>0</v>
      </c>
    </row>
    <row r="2112" spans="1:1" hidden="1" x14ac:dyDescent="0.25">
      <c r="A2112">
        <f>'YODA Blocks'!B791</f>
        <v>0</v>
      </c>
    </row>
    <row r="2113" spans="1:1" hidden="1" x14ac:dyDescent="0.25">
      <c r="A2113">
        <f>'YODA Blocks'!B792</f>
        <v>0</v>
      </c>
    </row>
    <row r="2114" spans="1:1" hidden="1" x14ac:dyDescent="0.25">
      <c r="A2114">
        <f>'YODA Blocks'!B793</f>
        <v>0</v>
      </c>
    </row>
    <row r="2115" spans="1:1" hidden="1" x14ac:dyDescent="0.25">
      <c r="A2115">
        <f>'YODA Blocks'!B794</f>
        <v>0</v>
      </c>
    </row>
    <row r="2116" spans="1:1" hidden="1" x14ac:dyDescent="0.25">
      <c r="A2116">
        <f>'YODA Blocks'!B795</f>
        <v>0</v>
      </c>
    </row>
    <row r="2117" spans="1:1" hidden="1" x14ac:dyDescent="0.25">
      <c r="A2117">
        <f>'YODA Blocks'!B796</f>
        <v>0</v>
      </c>
    </row>
    <row r="2118" spans="1:1" hidden="1" x14ac:dyDescent="0.25">
      <c r="A2118">
        <f>'YODA Blocks'!B797</f>
        <v>0</v>
      </c>
    </row>
    <row r="2119" spans="1:1" hidden="1" x14ac:dyDescent="0.25">
      <c r="A2119">
        <f>'YODA Blocks'!B798</f>
        <v>0</v>
      </c>
    </row>
    <row r="2120" spans="1:1" hidden="1" x14ac:dyDescent="0.25">
      <c r="A2120">
        <f>'YODA Blocks'!B799</f>
        <v>0</v>
      </c>
    </row>
    <row r="2121" spans="1:1" hidden="1" x14ac:dyDescent="0.25">
      <c r="A2121">
        <f>'YODA Blocks'!B800</f>
        <v>0</v>
      </c>
    </row>
    <row r="2122" spans="1:1" hidden="1" x14ac:dyDescent="0.25">
      <c r="A2122">
        <f>'YODA Blocks'!B801</f>
        <v>0</v>
      </c>
    </row>
    <row r="2123" spans="1:1" hidden="1" x14ac:dyDescent="0.25">
      <c r="A2123">
        <f>'YODA Blocks'!B802</f>
        <v>0</v>
      </c>
    </row>
    <row r="2124" spans="1:1" hidden="1" x14ac:dyDescent="0.25">
      <c r="A2124">
        <f>'YODA Blocks'!B803</f>
        <v>0</v>
      </c>
    </row>
    <row r="2125" spans="1:1" hidden="1" x14ac:dyDescent="0.25">
      <c r="A2125">
        <f>'YODA Blocks'!B804</f>
        <v>0</v>
      </c>
    </row>
    <row r="2126" spans="1:1" hidden="1" x14ac:dyDescent="0.25">
      <c r="A2126">
        <f>'YODA Blocks'!B805</f>
        <v>0</v>
      </c>
    </row>
    <row r="2127" spans="1:1" hidden="1" x14ac:dyDescent="0.25">
      <c r="A2127">
        <f>'YODA Blocks'!B806</f>
        <v>0</v>
      </c>
    </row>
    <row r="2128" spans="1:1" hidden="1" x14ac:dyDescent="0.25">
      <c r="A2128">
        <f>'YODA Blocks'!B807</f>
        <v>0</v>
      </c>
    </row>
    <row r="2129" spans="1:1" hidden="1" x14ac:dyDescent="0.25">
      <c r="A2129">
        <f>'YODA Blocks'!B808</f>
        <v>0</v>
      </c>
    </row>
    <row r="2130" spans="1:1" hidden="1" x14ac:dyDescent="0.25">
      <c r="A2130">
        <f>'YODA Blocks'!B809</f>
        <v>0</v>
      </c>
    </row>
    <row r="2131" spans="1:1" hidden="1" x14ac:dyDescent="0.25">
      <c r="A2131">
        <f>'YODA Blocks'!B810</f>
        <v>0</v>
      </c>
    </row>
    <row r="2132" spans="1:1" hidden="1" x14ac:dyDescent="0.25">
      <c r="A2132">
        <f>'YODA Blocks'!B811</f>
        <v>0</v>
      </c>
    </row>
    <row r="2133" spans="1:1" hidden="1" x14ac:dyDescent="0.25">
      <c r="A2133">
        <f>'YODA Blocks'!B812</f>
        <v>0</v>
      </c>
    </row>
    <row r="2134" spans="1:1" hidden="1" x14ac:dyDescent="0.25">
      <c r="A2134">
        <f>'YODA Blocks'!B813</f>
        <v>0</v>
      </c>
    </row>
    <row r="2135" spans="1:1" hidden="1" x14ac:dyDescent="0.25">
      <c r="A2135">
        <f>'YODA Blocks'!B814</f>
        <v>0</v>
      </c>
    </row>
    <row r="2136" spans="1:1" hidden="1" x14ac:dyDescent="0.25">
      <c r="A2136">
        <f>'YODA Blocks'!B815</f>
        <v>0</v>
      </c>
    </row>
    <row r="2137" spans="1:1" hidden="1" x14ac:dyDescent="0.25">
      <c r="A2137">
        <f>'YODA Blocks'!B816</f>
        <v>0</v>
      </c>
    </row>
    <row r="2138" spans="1:1" hidden="1" x14ac:dyDescent="0.25">
      <c r="A2138">
        <f>'YODA Blocks'!B817</f>
        <v>0</v>
      </c>
    </row>
    <row r="2139" spans="1:1" hidden="1" x14ac:dyDescent="0.25">
      <c r="A2139">
        <f>'YODA Blocks'!B818</f>
        <v>0</v>
      </c>
    </row>
    <row r="2140" spans="1:1" hidden="1" x14ac:dyDescent="0.25">
      <c r="A2140">
        <f>'YODA Blocks'!B819</f>
        <v>0</v>
      </c>
    </row>
    <row r="2141" spans="1:1" hidden="1" x14ac:dyDescent="0.25">
      <c r="A2141">
        <f>'YODA Blocks'!B820</f>
        <v>0</v>
      </c>
    </row>
    <row r="2142" spans="1:1" hidden="1" x14ac:dyDescent="0.25">
      <c r="A2142">
        <f>'YODA Blocks'!B821</f>
        <v>0</v>
      </c>
    </row>
    <row r="2143" spans="1:1" hidden="1" x14ac:dyDescent="0.25">
      <c r="A2143">
        <f>'YODA Blocks'!B822</f>
        <v>0</v>
      </c>
    </row>
    <row r="2144" spans="1:1" hidden="1" x14ac:dyDescent="0.25">
      <c r="A2144">
        <f>'YODA Blocks'!B823</f>
        <v>0</v>
      </c>
    </row>
    <row r="2145" spans="1:1" hidden="1" x14ac:dyDescent="0.25">
      <c r="A2145">
        <f>'YODA Blocks'!B824</f>
        <v>0</v>
      </c>
    </row>
    <row r="2146" spans="1:1" hidden="1" x14ac:dyDescent="0.25">
      <c r="A2146">
        <f>'YODA Blocks'!B825</f>
        <v>0</v>
      </c>
    </row>
    <row r="2147" spans="1:1" hidden="1" x14ac:dyDescent="0.25">
      <c r="A2147">
        <f>'YODA Blocks'!B826</f>
        <v>0</v>
      </c>
    </row>
    <row r="2148" spans="1:1" hidden="1" x14ac:dyDescent="0.25">
      <c r="A2148">
        <f>'YODA Blocks'!B827</f>
        <v>0</v>
      </c>
    </row>
    <row r="2149" spans="1:1" hidden="1" x14ac:dyDescent="0.25">
      <c r="A2149">
        <f>'YODA Blocks'!B828</f>
        <v>0</v>
      </c>
    </row>
    <row r="2150" spans="1:1" hidden="1" x14ac:dyDescent="0.25">
      <c r="A2150">
        <f>'YODA Blocks'!B829</f>
        <v>0</v>
      </c>
    </row>
    <row r="2151" spans="1:1" hidden="1" x14ac:dyDescent="0.25">
      <c r="A2151">
        <f>'YODA Blocks'!B830</f>
        <v>0</v>
      </c>
    </row>
    <row r="2152" spans="1:1" hidden="1" x14ac:dyDescent="0.25">
      <c r="A2152">
        <f>'YODA Blocks'!B831</f>
        <v>0</v>
      </c>
    </row>
    <row r="2153" spans="1:1" hidden="1" x14ac:dyDescent="0.25">
      <c r="A2153">
        <f>'YODA Blocks'!B832</f>
        <v>0</v>
      </c>
    </row>
    <row r="2154" spans="1:1" hidden="1" x14ac:dyDescent="0.25">
      <c r="A2154">
        <f>'YODA Blocks'!B833</f>
        <v>0</v>
      </c>
    </row>
    <row r="2155" spans="1:1" hidden="1" x14ac:dyDescent="0.25">
      <c r="A2155">
        <f>'YODA Blocks'!B834</f>
        <v>0</v>
      </c>
    </row>
    <row r="2156" spans="1:1" hidden="1" x14ac:dyDescent="0.25">
      <c r="A2156">
        <f>'YODA Blocks'!B835</f>
        <v>0</v>
      </c>
    </row>
    <row r="2157" spans="1:1" hidden="1" x14ac:dyDescent="0.25">
      <c r="A2157">
        <f>'YODA Blocks'!B836</f>
        <v>0</v>
      </c>
    </row>
    <row r="2158" spans="1:1" hidden="1" x14ac:dyDescent="0.25">
      <c r="A2158">
        <f>'YODA Blocks'!B837</f>
        <v>0</v>
      </c>
    </row>
    <row r="2159" spans="1:1" hidden="1" x14ac:dyDescent="0.25">
      <c r="A2159">
        <f>'YODA Blocks'!B838</f>
        <v>0</v>
      </c>
    </row>
    <row r="2160" spans="1:1" hidden="1" x14ac:dyDescent="0.25">
      <c r="A2160">
        <f>'YODA Blocks'!B839</f>
        <v>0</v>
      </c>
    </row>
    <row r="2161" spans="1:1" hidden="1" x14ac:dyDescent="0.25">
      <c r="A2161">
        <f>'YODA Blocks'!B840</f>
        <v>0</v>
      </c>
    </row>
    <row r="2162" spans="1:1" hidden="1" x14ac:dyDescent="0.25">
      <c r="A2162">
        <f>'YODA Blocks'!B841</f>
        <v>0</v>
      </c>
    </row>
    <row r="2163" spans="1:1" hidden="1" x14ac:dyDescent="0.25">
      <c r="A2163">
        <f>'YODA Blocks'!B842</f>
        <v>0</v>
      </c>
    </row>
    <row r="2164" spans="1:1" hidden="1" x14ac:dyDescent="0.25">
      <c r="A2164">
        <f>'YODA Blocks'!B843</f>
        <v>0</v>
      </c>
    </row>
    <row r="2165" spans="1:1" hidden="1" x14ac:dyDescent="0.25">
      <c r="A2165">
        <f>'YODA Blocks'!B844</f>
        <v>0</v>
      </c>
    </row>
    <row r="2166" spans="1:1" hidden="1" x14ac:dyDescent="0.25">
      <c r="A2166">
        <f>'YODA Blocks'!B845</f>
        <v>0</v>
      </c>
    </row>
    <row r="2167" spans="1:1" hidden="1" x14ac:dyDescent="0.25">
      <c r="A2167">
        <f>'YODA Blocks'!B846</f>
        <v>0</v>
      </c>
    </row>
    <row r="2168" spans="1:1" hidden="1" x14ac:dyDescent="0.25">
      <c r="A2168">
        <f>'YODA Blocks'!B847</f>
        <v>0</v>
      </c>
    </row>
    <row r="2169" spans="1:1" hidden="1" x14ac:dyDescent="0.25">
      <c r="A2169">
        <f>'YODA Blocks'!B848</f>
        <v>0</v>
      </c>
    </row>
    <row r="2170" spans="1:1" hidden="1" x14ac:dyDescent="0.25">
      <c r="A2170">
        <f>'YODA Blocks'!B849</f>
        <v>0</v>
      </c>
    </row>
    <row r="2171" spans="1:1" hidden="1" x14ac:dyDescent="0.25">
      <c r="A2171">
        <f>'YODA Blocks'!B850</f>
        <v>0</v>
      </c>
    </row>
    <row r="2172" spans="1:1" hidden="1" x14ac:dyDescent="0.25">
      <c r="A2172">
        <f>'YODA Blocks'!B851</f>
        <v>0</v>
      </c>
    </row>
    <row r="2173" spans="1:1" hidden="1" x14ac:dyDescent="0.25">
      <c r="A2173">
        <f>'YODA Blocks'!B852</f>
        <v>0</v>
      </c>
    </row>
    <row r="2174" spans="1:1" hidden="1" x14ac:dyDescent="0.25">
      <c r="A2174">
        <f>'YODA Blocks'!B853</f>
        <v>0</v>
      </c>
    </row>
    <row r="2175" spans="1:1" hidden="1" x14ac:dyDescent="0.25">
      <c r="A2175">
        <f>'YODA Blocks'!B854</f>
        <v>0</v>
      </c>
    </row>
    <row r="2176" spans="1:1" hidden="1" x14ac:dyDescent="0.25">
      <c r="A2176">
        <f>'YODA Blocks'!B855</f>
        <v>0</v>
      </c>
    </row>
    <row r="2177" spans="1:1" hidden="1" x14ac:dyDescent="0.25">
      <c r="A2177">
        <f>'YODA Blocks'!B856</f>
        <v>0</v>
      </c>
    </row>
    <row r="2178" spans="1:1" hidden="1" x14ac:dyDescent="0.25">
      <c r="A2178">
        <f>'YODA Blocks'!B857</f>
        <v>0</v>
      </c>
    </row>
    <row r="2179" spans="1:1" hidden="1" x14ac:dyDescent="0.25">
      <c r="A2179">
        <f>'YODA Blocks'!B858</f>
        <v>0</v>
      </c>
    </row>
    <row r="2180" spans="1:1" hidden="1" x14ac:dyDescent="0.25">
      <c r="A2180">
        <f>'YODA Blocks'!B859</f>
        <v>0</v>
      </c>
    </row>
    <row r="2181" spans="1:1" hidden="1" x14ac:dyDescent="0.25">
      <c r="A2181">
        <f>'YODA Blocks'!B860</f>
        <v>0</v>
      </c>
    </row>
    <row r="2182" spans="1:1" hidden="1" x14ac:dyDescent="0.25">
      <c r="A2182">
        <f>'YODA Blocks'!B861</f>
        <v>0</v>
      </c>
    </row>
    <row r="2183" spans="1:1" hidden="1" x14ac:dyDescent="0.25">
      <c r="A2183">
        <f>'YODA Blocks'!B862</f>
        <v>0</v>
      </c>
    </row>
    <row r="2184" spans="1:1" hidden="1" x14ac:dyDescent="0.25">
      <c r="A2184">
        <f>'YODA Blocks'!B863</f>
        <v>0</v>
      </c>
    </row>
    <row r="2185" spans="1:1" hidden="1" x14ac:dyDescent="0.25">
      <c r="A2185">
        <f>'YODA Blocks'!B864</f>
        <v>0</v>
      </c>
    </row>
    <row r="2186" spans="1:1" hidden="1" x14ac:dyDescent="0.25">
      <c r="A2186">
        <f>'YODA Blocks'!B865</f>
        <v>0</v>
      </c>
    </row>
    <row r="2187" spans="1:1" hidden="1" x14ac:dyDescent="0.25">
      <c r="A2187">
        <f>'YODA Blocks'!B866</f>
        <v>0</v>
      </c>
    </row>
    <row r="2188" spans="1:1" hidden="1" x14ac:dyDescent="0.25">
      <c r="A2188">
        <f>'YODA Blocks'!B867</f>
        <v>0</v>
      </c>
    </row>
    <row r="2189" spans="1:1" hidden="1" x14ac:dyDescent="0.25">
      <c r="A2189">
        <f>'YODA Blocks'!B868</f>
        <v>0</v>
      </c>
    </row>
    <row r="2190" spans="1:1" hidden="1" x14ac:dyDescent="0.25">
      <c r="A2190">
        <f>'YODA Blocks'!B869</f>
        <v>0</v>
      </c>
    </row>
    <row r="2191" spans="1:1" hidden="1" x14ac:dyDescent="0.25">
      <c r="A2191">
        <f>'YODA Blocks'!B870</f>
        <v>0</v>
      </c>
    </row>
    <row r="2192" spans="1:1" hidden="1" x14ac:dyDescent="0.25">
      <c r="A2192">
        <f>'YODA Blocks'!B871</f>
        <v>0</v>
      </c>
    </row>
    <row r="2193" spans="1:1" hidden="1" x14ac:dyDescent="0.25">
      <c r="A2193">
        <f>'YODA Blocks'!B872</f>
        <v>0</v>
      </c>
    </row>
    <row r="2194" spans="1:1" hidden="1" x14ac:dyDescent="0.25">
      <c r="A2194">
        <f>'YODA Blocks'!B873</f>
        <v>0</v>
      </c>
    </row>
    <row r="2195" spans="1:1" hidden="1" x14ac:dyDescent="0.25">
      <c r="A2195">
        <f>'YODA Blocks'!B874</f>
        <v>0</v>
      </c>
    </row>
    <row r="2196" spans="1:1" hidden="1" x14ac:dyDescent="0.25">
      <c r="A2196">
        <f>'YODA Blocks'!B875</f>
        <v>0</v>
      </c>
    </row>
    <row r="2197" spans="1:1" hidden="1" x14ac:dyDescent="0.25">
      <c r="A2197">
        <f>'YODA Blocks'!B876</f>
        <v>0</v>
      </c>
    </row>
    <row r="2198" spans="1:1" hidden="1" x14ac:dyDescent="0.25">
      <c r="A2198">
        <f>'YODA Blocks'!B877</f>
        <v>0</v>
      </c>
    </row>
    <row r="2199" spans="1:1" hidden="1" x14ac:dyDescent="0.25">
      <c r="A2199">
        <f>'YODA Blocks'!B878</f>
        <v>0</v>
      </c>
    </row>
    <row r="2200" spans="1:1" hidden="1" x14ac:dyDescent="0.25">
      <c r="A2200">
        <f>'YODA Blocks'!B879</f>
        <v>0</v>
      </c>
    </row>
    <row r="2201" spans="1:1" hidden="1" x14ac:dyDescent="0.25">
      <c r="A2201">
        <f>'YODA Blocks'!B880</f>
        <v>0</v>
      </c>
    </row>
    <row r="2202" spans="1:1" hidden="1" x14ac:dyDescent="0.25">
      <c r="A2202">
        <f>'YODA Blocks'!B881</f>
        <v>0</v>
      </c>
    </row>
    <row r="2203" spans="1:1" hidden="1" x14ac:dyDescent="0.25">
      <c r="A2203">
        <f>'YODA Blocks'!B882</f>
        <v>0</v>
      </c>
    </row>
    <row r="2204" spans="1:1" hidden="1" x14ac:dyDescent="0.25">
      <c r="A2204">
        <f>'YODA Blocks'!B883</f>
        <v>0</v>
      </c>
    </row>
    <row r="2205" spans="1:1" hidden="1" x14ac:dyDescent="0.25">
      <c r="A2205">
        <f>'YODA Blocks'!B884</f>
        <v>0</v>
      </c>
    </row>
    <row r="2206" spans="1:1" hidden="1" x14ac:dyDescent="0.25">
      <c r="A2206">
        <f>'YODA Blocks'!B885</f>
        <v>0</v>
      </c>
    </row>
    <row r="2207" spans="1:1" hidden="1" x14ac:dyDescent="0.25">
      <c r="A2207">
        <f>'YODA Blocks'!B886</f>
        <v>0</v>
      </c>
    </row>
    <row r="2208" spans="1:1" hidden="1" x14ac:dyDescent="0.25">
      <c r="A2208">
        <f>'YODA Blocks'!B887</f>
        <v>0</v>
      </c>
    </row>
    <row r="2209" spans="1:1" hidden="1" x14ac:dyDescent="0.25">
      <c r="A2209">
        <f>'YODA Blocks'!B888</f>
        <v>0</v>
      </c>
    </row>
    <row r="2210" spans="1:1" hidden="1" x14ac:dyDescent="0.25">
      <c r="A2210">
        <f>'YODA Blocks'!B889</f>
        <v>0</v>
      </c>
    </row>
    <row r="2211" spans="1:1" hidden="1" x14ac:dyDescent="0.25">
      <c r="A2211">
        <f>'YODA Blocks'!B890</f>
        <v>0</v>
      </c>
    </row>
    <row r="2212" spans="1:1" hidden="1" x14ac:dyDescent="0.25">
      <c r="A2212">
        <f>'YODA Blocks'!B891</f>
        <v>0</v>
      </c>
    </row>
    <row r="2213" spans="1:1" hidden="1" x14ac:dyDescent="0.25">
      <c r="A2213">
        <f>'YODA Blocks'!B892</f>
        <v>0</v>
      </c>
    </row>
    <row r="2214" spans="1:1" hidden="1" x14ac:dyDescent="0.25">
      <c r="A2214">
        <f>'YODA Blocks'!B893</f>
        <v>0</v>
      </c>
    </row>
    <row r="2215" spans="1:1" hidden="1" x14ac:dyDescent="0.25">
      <c r="A2215">
        <f>'YODA Blocks'!B894</f>
        <v>0</v>
      </c>
    </row>
    <row r="2216" spans="1:1" hidden="1" x14ac:dyDescent="0.25">
      <c r="A2216">
        <f>'YODA Blocks'!B895</f>
        <v>0</v>
      </c>
    </row>
    <row r="2217" spans="1:1" hidden="1" x14ac:dyDescent="0.25">
      <c r="A2217">
        <f>'YODA Blocks'!B896</f>
        <v>0</v>
      </c>
    </row>
    <row r="2218" spans="1:1" hidden="1" x14ac:dyDescent="0.25">
      <c r="A2218">
        <f>'YODA Blocks'!B897</f>
        <v>0</v>
      </c>
    </row>
    <row r="2219" spans="1:1" hidden="1" x14ac:dyDescent="0.25">
      <c r="A2219">
        <f>'YODA Blocks'!B898</f>
        <v>0</v>
      </c>
    </row>
    <row r="2220" spans="1:1" hidden="1" x14ac:dyDescent="0.25">
      <c r="A2220">
        <f>'YODA Blocks'!B899</f>
        <v>0</v>
      </c>
    </row>
    <row r="2221" spans="1:1" hidden="1" x14ac:dyDescent="0.25">
      <c r="A2221">
        <f>'YODA Blocks'!B900</f>
        <v>0</v>
      </c>
    </row>
    <row r="2222" spans="1:1" hidden="1" x14ac:dyDescent="0.25">
      <c r="A2222">
        <f>'YODA Blocks'!B901</f>
        <v>0</v>
      </c>
    </row>
    <row r="2223" spans="1:1" hidden="1" x14ac:dyDescent="0.25">
      <c r="A2223">
        <f>'YODA Blocks'!B902</f>
        <v>0</v>
      </c>
    </row>
    <row r="2224" spans="1:1" hidden="1" x14ac:dyDescent="0.25">
      <c r="A2224">
        <f>'YODA Blocks'!B903</f>
        <v>0</v>
      </c>
    </row>
    <row r="2225" spans="1:1" hidden="1" x14ac:dyDescent="0.25">
      <c r="A2225">
        <f>'YODA Blocks'!B904</f>
        <v>0</v>
      </c>
    </row>
    <row r="2226" spans="1:1" hidden="1" x14ac:dyDescent="0.25">
      <c r="A2226">
        <f>'YODA Blocks'!B905</f>
        <v>0</v>
      </c>
    </row>
    <row r="2227" spans="1:1" hidden="1" x14ac:dyDescent="0.25">
      <c r="A2227">
        <f>'YODA Blocks'!B906</f>
        <v>0</v>
      </c>
    </row>
    <row r="2228" spans="1:1" hidden="1" x14ac:dyDescent="0.25">
      <c r="A2228">
        <f>'YODA Blocks'!B907</f>
        <v>0</v>
      </c>
    </row>
    <row r="2229" spans="1:1" hidden="1" x14ac:dyDescent="0.25">
      <c r="A2229">
        <f>'YODA Blocks'!B908</f>
        <v>0</v>
      </c>
    </row>
    <row r="2230" spans="1:1" hidden="1" x14ac:dyDescent="0.25">
      <c r="A2230">
        <f>'YODA Blocks'!B909</f>
        <v>0</v>
      </c>
    </row>
    <row r="2231" spans="1:1" hidden="1" x14ac:dyDescent="0.25">
      <c r="A2231">
        <f>'YODA Blocks'!B910</f>
        <v>0</v>
      </c>
    </row>
    <row r="2232" spans="1:1" hidden="1" x14ac:dyDescent="0.25">
      <c r="A2232">
        <f>'YODA Blocks'!B911</f>
        <v>0</v>
      </c>
    </row>
    <row r="2233" spans="1:1" hidden="1" x14ac:dyDescent="0.25">
      <c r="A2233">
        <f>'YODA Blocks'!B912</f>
        <v>0</v>
      </c>
    </row>
    <row r="2234" spans="1:1" hidden="1" x14ac:dyDescent="0.25">
      <c r="A2234">
        <f>'YODA Blocks'!B913</f>
        <v>0</v>
      </c>
    </row>
    <row r="2235" spans="1:1" hidden="1" x14ac:dyDescent="0.25">
      <c r="A2235">
        <f>'YODA Blocks'!B914</f>
        <v>0</v>
      </c>
    </row>
    <row r="2236" spans="1:1" hidden="1" x14ac:dyDescent="0.25">
      <c r="A2236">
        <f>'YODA Blocks'!B915</f>
        <v>0</v>
      </c>
    </row>
    <row r="2237" spans="1:1" hidden="1" x14ac:dyDescent="0.25">
      <c r="A2237">
        <f>'YODA Blocks'!B916</f>
        <v>0</v>
      </c>
    </row>
    <row r="2238" spans="1:1" hidden="1" x14ac:dyDescent="0.25">
      <c r="A2238">
        <f>'YODA Blocks'!B917</f>
        <v>0</v>
      </c>
    </row>
    <row r="2239" spans="1:1" hidden="1" x14ac:dyDescent="0.25">
      <c r="A2239">
        <f>'YODA Blocks'!B918</f>
        <v>0</v>
      </c>
    </row>
    <row r="2240" spans="1:1" hidden="1" x14ac:dyDescent="0.25">
      <c r="A2240">
        <f>'YODA Blocks'!B919</f>
        <v>0</v>
      </c>
    </row>
    <row r="2241" spans="1:1" hidden="1" x14ac:dyDescent="0.25">
      <c r="A2241">
        <f>'YODA Blocks'!B920</f>
        <v>0</v>
      </c>
    </row>
    <row r="2242" spans="1:1" hidden="1" x14ac:dyDescent="0.25">
      <c r="A2242">
        <f>'YODA Blocks'!B921</f>
        <v>0</v>
      </c>
    </row>
    <row r="2243" spans="1:1" hidden="1" x14ac:dyDescent="0.25">
      <c r="A2243">
        <f>'YODA Blocks'!B922</f>
        <v>0</v>
      </c>
    </row>
    <row r="2244" spans="1:1" hidden="1" x14ac:dyDescent="0.25">
      <c r="A2244">
        <f>'YODA Blocks'!B923</f>
        <v>0</v>
      </c>
    </row>
    <row r="2245" spans="1:1" hidden="1" x14ac:dyDescent="0.25">
      <c r="A2245">
        <f>'YODA Blocks'!B924</f>
        <v>0</v>
      </c>
    </row>
    <row r="2246" spans="1:1" hidden="1" x14ac:dyDescent="0.25">
      <c r="A2246">
        <f>'YODA Blocks'!B925</f>
        <v>0</v>
      </c>
    </row>
    <row r="2247" spans="1:1" hidden="1" x14ac:dyDescent="0.25">
      <c r="A2247">
        <f>'YODA Blocks'!B926</f>
        <v>0</v>
      </c>
    </row>
    <row r="2248" spans="1:1" hidden="1" x14ac:dyDescent="0.25">
      <c r="A2248">
        <f>'YODA Blocks'!B927</f>
        <v>0</v>
      </c>
    </row>
    <row r="2249" spans="1:1" hidden="1" x14ac:dyDescent="0.25">
      <c r="A2249">
        <f>'YODA Blocks'!B928</f>
        <v>0</v>
      </c>
    </row>
    <row r="2250" spans="1:1" hidden="1" x14ac:dyDescent="0.25">
      <c r="A2250">
        <f>'YODA Blocks'!B929</f>
        <v>0</v>
      </c>
    </row>
    <row r="2251" spans="1:1" hidden="1" x14ac:dyDescent="0.25">
      <c r="A2251">
        <f>'YODA Blocks'!B930</f>
        <v>0</v>
      </c>
    </row>
    <row r="2252" spans="1:1" hidden="1" x14ac:dyDescent="0.25">
      <c r="A2252">
        <f>'YODA Blocks'!B931</f>
        <v>0</v>
      </c>
    </row>
    <row r="2253" spans="1:1" hidden="1" x14ac:dyDescent="0.25">
      <c r="A2253">
        <f>'YODA Blocks'!B932</f>
        <v>0</v>
      </c>
    </row>
    <row r="2254" spans="1:1" hidden="1" x14ac:dyDescent="0.25">
      <c r="A2254">
        <f>'YODA Blocks'!B933</f>
        <v>0</v>
      </c>
    </row>
    <row r="2255" spans="1:1" hidden="1" x14ac:dyDescent="0.25">
      <c r="A2255">
        <f>'YODA Blocks'!B934</f>
        <v>0</v>
      </c>
    </row>
    <row r="2256" spans="1:1" hidden="1" x14ac:dyDescent="0.25">
      <c r="A2256">
        <f>'YODA Blocks'!B935</f>
        <v>0</v>
      </c>
    </row>
    <row r="2257" spans="1:1" hidden="1" x14ac:dyDescent="0.25">
      <c r="A2257">
        <f>'YODA Blocks'!B936</f>
        <v>0</v>
      </c>
    </row>
    <row r="2258" spans="1:1" hidden="1" x14ac:dyDescent="0.25">
      <c r="A2258">
        <f>'YODA Blocks'!B937</f>
        <v>0</v>
      </c>
    </row>
    <row r="2259" spans="1:1" hidden="1" x14ac:dyDescent="0.25">
      <c r="A2259">
        <f>'YODA Blocks'!B938</f>
        <v>0</v>
      </c>
    </row>
    <row r="2260" spans="1:1" hidden="1" x14ac:dyDescent="0.25">
      <c r="A2260">
        <f>'YODA Blocks'!B939</f>
        <v>0</v>
      </c>
    </row>
    <row r="2261" spans="1:1" hidden="1" x14ac:dyDescent="0.25">
      <c r="A2261">
        <f>'YODA Blocks'!B940</f>
        <v>0</v>
      </c>
    </row>
    <row r="2262" spans="1:1" hidden="1" x14ac:dyDescent="0.25">
      <c r="A2262">
        <f>'YODA Blocks'!B941</f>
        <v>0</v>
      </c>
    </row>
    <row r="2263" spans="1:1" hidden="1" x14ac:dyDescent="0.25">
      <c r="A2263">
        <f>'YODA Blocks'!B942</f>
        <v>0</v>
      </c>
    </row>
    <row r="2264" spans="1:1" hidden="1" x14ac:dyDescent="0.25">
      <c r="A2264">
        <f>'YODA Blocks'!B943</f>
        <v>0</v>
      </c>
    </row>
    <row r="2265" spans="1:1" hidden="1" x14ac:dyDescent="0.25">
      <c r="A2265">
        <f>'YODA Blocks'!B944</f>
        <v>0</v>
      </c>
    </row>
    <row r="2266" spans="1:1" hidden="1" x14ac:dyDescent="0.25">
      <c r="A2266">
        <f>'YODA Blocks'!B945</f>
        <v>0</v>
      </c>
    </row>
    <row r="2267" spans="1:1" hidden="1" x14ac:dyDescent="0.25">
      <c r="A2267">
        <f>'YODA Blocks'!B946</f>
        <v>0</v>
      </c>
    </row>
    <row r="2268" spans="1:1" hidden="1" x14ac:dyDescent="0.25">
      <c r="A2268">
        <f>'YODA Blocks'!B947</f>
        <v>0</v>
      </c>
    </row>
    <row r="2269" spans="1:1" hidden="1" x14ac:dyDescent="0.25">
      <c r="A2269">
        <f>'YODA Blocks'!B948</f>
        <v>0</v>
      </c>
    </row>
    <row r="2270" spans="1:1" hidden="1" x14ac:dyDescent="0.25">
      <c r="A2270">
        <f>'YODA Blocks'!B949</f>
        <v>0</v>
      </c>
    </row>
    <row r="2271" spans="1:1" hidden="1" x14ac:dyDescent="0.25">
      <c r="A2271">
        <f>'YODA Blocks'!B950</f>
        <v>0</v>
      </c>
    </row>
    <row r="2272" spans="1:1" hidden="1" x14ac:dyDescent="0.25">
      <c r="A2272">
        <f>'YODA Blocks'!B951</f>
        <v>0</v>
      </c>
    </row>
    <row r="2273" spans="1:1" hidden="1" x14ac:dyDescent="0.25">
      <c r="A2273">
        <f>'YODA Blocks'!B952</f>
        <v>0</v>
      </c>
    </row>
    <row r="2274" spans="1:1" hidden="1" x14ac:dyDescent="0.25">
      <c r="A2274">
        <f>'YODA Blocks'!B953</f>
        <v>0</v>
      </c>
    </row>
    <row r="2275" spans="1:1" hidden="1" x14ac:dyDescent="0.25">
      <c r="A2275">
        <f>'YODA Blocks'!B954</f>
        <v>0</v>
      </c>
    </row>
    <row r="2276" spans="1:1" hidden="1" x14ac:dyDescent="0.25">
      <c r="A2276">
        <f>'YODA Blocks'!B955</f>
        <v>0</v>
      </c>
    </row>
    <row r="2277" spans="1:1" hidden="1" x14ac:dyDescent="0.25">
      <c r="A2277">
        <f>'YODA Blocks'!B956</f>
        <v>0</v>
      </c>
    </row>
    <row r="2278" spans="1:1" hidden="1" x14ac:dyDescent="0.25">
      <c r="A2278">
        <f>'YODA Blocks'!B957</f>
        <v>0</v>
      </c>
    </row>
    <row r="2279" spans="1:1" hidden="1" x14ac:dyDescent="0.25">
      <c r="A2279">
        <f>'YODA Blocks'!B958</f>
        <v>0</v>
      </c>
    </row>
    <row r="2280" spans="1:1" hidden="1" x14ac:dyDescent="0.25">
      <c r="A2280">
        <f>'YODA Blocks'!B959</f>
        <v>0</v>
      </c>
    </row>
    <row r="2281" spans="1:1" hidden="1" x14ac:dyDescent="0.25">
      <c r="A2281">
        <f>'YODA Blocks'!B960</f>
        <v>0</v>
      </c>
    </row>
    <row r="2282" spans="1:1" hidden="1" x14ac:dyDescent="0.25">
      <c r="A2282">
        <f>'YODA Blocks'!B961</f>
        <v>0</v>
      </c>
    </row>
    <row r="2283" spans="1:1" hidden="1" x14ac:dyDescent="0.25">
      <c r="A2283">
        <f>'YODA Blocks'!B962</f>
        <v>0</v>
      </c>
    </row>
    <row r="2284" spans="1:1" hidden="1" x14ac:dyDescent="0.25">
      <c r="A2284">
        <f>'YODA Blocks'!B963</f>
        <v>0</v>
      </c>
    </row>
    <row r="2285" spans="1:1" hidden="1" x14ac:dyDescent="0.25">
      <c r="A2285">
        <f>'YODA Blocks'!B964</f>
        <v>0</v>
      </c>
    </row>
    <row r="2286" spans="1:1" hidden="1" x14ac:dyDescent="0.25">
      <c r="A2286">
        <f>'YODA Blocks'!B965</f>
        <v>0</v>
      </c>
    </row>
    <row r="2287" spans="1:1" hidden="1" x14ac:dyDescent="0.25">
      <c r="A2287">
        <f>'YODA Blocks'!B966</f>
        <v>0</v>
      </c>
    </row>
    <row r="2288" spans="1:1" hidden="1" x14ac:dyDescent="0.25">
      <c r="A2288">
        <f>'YODA Blocks'!B967</f>
        <v>0</v>
      </c>
    </row>
    <row r="2289" spans="1:1" hidden="1" x14ac:dyDescent="0.25">
      <c r="A2289">
        <f>'YODA Blocks'!B968</f>
        <v>0</v>
      </c>
    </row>
    <row r="2290" spans="1:1" hidden="1" x14ac:dyDescent="0.25">
      <c r="A2290">
        <f>'YODA Blocks'!B969</f>
        <v>0</v>
      </c>
    </row>
    <row r="2291" spans="1:1" hidden="1" x14ac:dyDescent="0.25">
      <c r="A2291">
        <f>'YODA Blocks'!B970</f>
        <v>0</v>
      </c>
    </row>
    <row r="2292" spans="1:1" hidden="1" x14ac:dyDescent="0.25">
      <c r="A2292">
        <f>'YODA Blocks'!B971</f>
        <v>0</v>
      </c>
    </row>
    <row r="2293" spans="1:1" hidden="1" x14ac:dyDescent="0.25">
      <c r="A2293">
        <f>'YODA Blocks'!B972</f>
        <v>0</v>
      </c>
    </row>
    <row r="2294" spans="1:1" hidden="1" x14ac:dyDescent="0.25">
      <c r="A2294">
        <f>'YODA Blocks'!B973</f>
        <v>0</v>
      </c>
    </row>
    <row r="2295" spans="1:1" hidden="1" x14ac:dyDescent="0.25">
      <c r="A2295">
        <f>'YODA Blocks'!B974</f>
        <v>0</v>
      </c>
    </row>
    <row r="2296" spans="1:1" hidden="1" x14ac:dyDescent="0.25">
      <c r="A2296">
        <f>'YODA Blocks'!B975</f>
        <v>0</v>
      </c>
    </row>
    <row r="2297" spans="1:1" hidden="1" x14ac:dyDescent="0.25">
      <c r="A2297">
        <f>'YODA Blocks'!B976</f>
        <v>0</v>
      </c>
    </row>
    <row r="2298" spans="1:1" hidden="1" x14ac:dyDescent="0.25">
      <c r="A2298">
        <f>'YODA Blocks'!B977</f>
        <v>0</v>
      </c>
    </row>
    <row r="2299" spans="1:1" hidden="1" x14ac:dyDescent="0.25">
      <c r="A2299">
        <f>'YODA Blocks'!B978</f>
        <v>0</v>
      </c>
    </row>
    <row r="2300" spans="1:1" hidden="1" x14ac:dyDescent="0.25">
      <c r="A2300">
        <f>'YODA Blocks'!B979</f>
        <v>0</v>
      </c>
    </row>
    <row r="2301" spans="1:1" hidden="1" x14ac:dyDescent="0.25">
      <c r="A2301">
        <f>'YODA Blocks'!B980</f>
        <v>0</v>
      </c>
    </row>
    <row r="2302" spans="1:1" hidden="1" x14ac:dyDescent="0.25">
      <c r="A2302">
        <f>'YODA Blocks'!B981</f>
        <v>0</v>
      </c>
    </row>
    <row r="2303" spans="1:1" hidden="1" x14ac:dyDescent="0.25">
      <c r="A2303">
        <f>'YODA Blocks'!B982</f>
        <v>0</v>
      </c>
    </row>
    <row r="2304" spans="1:1" hidden="1" x14ac:dyDescent="0.25">
      <c r="A2304">
        <f>'YODA Blocks'!B983</f>
        <v>0</v>
      </c>
    </row>
    <row r="2305" spans="1:1" hidden="1" x14ac:dyDescent="0.25">
      <c r="A2305">
        <f>'YODA Blocks'!B984</f>
        <v>0</v>
      </c>
    </row>
    <row r="2306" spans="1:1" hidden="1" x14ac:dyDescent="0.25">
      <c r="A2306">
        <f>'YODA Blocks'!B985</f>
        <v>0</v>
      </c>
    </row>
    <row r="2307" spans="1:1" hidden="1" x14ac:dyDescent="0.25">
      <c r="A2307">
        <f>'YODA Blocks'!B986</f>
        <v>0</v>
      </c>
    </row>
    <row r="2308" spans="1:1" hidden="1" x14ac:dyDescent="0.25">
      <c r="A2308">
        <f>'YODA Blocks'!B987</f>
        <v>0</v>
      </c>
    </row>
    <row r="2309" spans="1:1" hidden="1" x14ac:dyDescent="0.25">
      <c r="A2309">
        <f>'YODA Blocks'!B988</f>
        <v>0</v>
      </c>
    </row>
    <row r="2310" spans="1:1" hidden="1" x14ac:dyDescent="0.25">
      <c r="A2310">
        <f>'YODA Blocks'!B989</f>
        <v>0</v>
      </c>
    </row>
    <row r="2311" spans="1:1" hidden="1" x14ac:dyDescent="0.25">
      <c r="A2311">
        <f>'YODA Blocks'!B990</f>
        <v>0</v>
      </c>
    </row>
    <row r="2312" spans="1:1" hidden="1" x14ac:dyDescent="0.25">
      <c r="A2312">
        <f>'YODA Blocks'!B991</f>
        <v>0</v>
      </c>
    </row>
    <row r="2313" spans="1:1" hidden="1" x14ac:dyDescent="0.25">
      <c r="A2313">
        <f>'YODA Blocks'!B992</f>
        <v>0</v>
      </c>
    </row>
    <row r="2314" spans="1:1" hidden="1" x14ac:dyDescent="0.25">
      <c r="A2314">
        <f>'YODA Blocks'!B993</f>
        <v>0</v>
      </c>
    </row>
    <row r="2315" spans="1:1" hidden="1" x14ac:dyDescent="0.25">
      <c r="A2315">
        <f>'YODA Blocks'!B994</f>
        <v>0</v>
      </c>
    </row>
    <row r="2316" spans="1:1" hidden="1" x14ac:dyDescent="0.25">
      <c r="A2316">
        <f>'YODA Blocks'!B995</f>
        <v>0</v>
      </c>
    </row>
    <row r="2317" spans="1:1" hidden="1" x14ac:dyDescent="0.25">
      <c r="A2317">
        <f>'YODA Blocks'!B996</f>
        <v>0</v>
      </c>
    </row>
    <row r="2318" spans="1:1" hidden="1" x14ac:dyDescent="0.25">
      <c r="A2318">
        <f>'YODA Blocks'!B997</f>
        <v>0</v>
      </c>
    </row>
    <row r="2319" spans="1:1" hidden="1" x14ac:dyDescent="0.25">
      <c r="A2319">
        <f>'YODA Blocks'!B998</f>
        <v>0</v>
      </c>
    </row>
    <row r="2320" spans="1:1" hidden="1" x14ac:dyDescent="0.25">
      <c r="A2320">
        <f>'YODA Blocks'!B999</f>
        <v>0</v>
      </c>
    </row>
    <row r="2321" spans="1:1" hidden="1" x14ac:dyDescent="0.25">
      <c r="A2321">
        <f>'YODA Blocks'!B1000</f>
        <v>0</v>
      </c>
    </row>
    <row r="2322" spans="1:1" hidden="1" x14ac:dyDescent="0.25">
      <c r="A2322">
        <f>'YODA Blocks'!B1001</f>
        <v>0</v>
      </c>
    </row>
    <row r="2323" spans="1:1" hidden="1" x14ac:dyDescent="0.25">
      <c r="A2323">
        <f>'YODA Blocks'!B1002</f>
        <v>0</v>
      </c>
    </row>
    <row r="2324" spans="1:1" hidden="1" x14ac:dyDescent="0.25">
      <c r="A2324">
        <f>'YODA Blocks'!B1003</f>
        <v>0</v>
      </c>
    </row>
    <row r="2325" spans="1:1" hidden="1" x14ac:dyDescent="0.25">
      <c r="A2325">
        <f>'YODA Blocks'!B1004</f>
        <v>0</v>
      </c>
    </row>
    <row r="2326" spans="1:1" hidden="1" x14ac:dyDescent="0.25">
      <c r="A2326">
        <f>'YODA Blocks'!B1005</f>
        <v>0</v>
      </c>
    </row>
    <row r="2327" spans="1:1" hidden="1" x14ac:dyDescent="0.25">
      <c r="A2327">
        <f>'YODA Blocks'!B1006</f>
        <v>0</v>
      </c>
    </row>
    <row r="2328" spans="1:1" hidden="1" x14ac:dyDescent="0.25">
      <c r="A2328">
        <f>'YODA Blocks'!B1007</f>
        <v>0</v>
      </c>
    </row>
    <row r="2329" spans="1:1" hidden="1" x14ac:dyDescent="0.25">
      <c r="A2329">
        <f>'YODA Blocks'!B1008</f>
        <v>0</v>
      </c>
    </row>
    <row r="2330" spans="1:1" hidden="1" x14ac:dyDescent="0.25">
      <c r="A2330">
        <f>'YODA Blocks'!B1009</f>
        <v>0</v>
      </c>
    </row>
    <row r="2331" spans="1:1" hidden="1" x14ac:dyDescent="0.25">
      <c r="A2331">
        <f>'YODA Blocks'!B1010</f>
        <v>0</v>
      </c>
    </row>
    <row r="2332" spans="1:1" hidden="1" x14ac:dyDescent="0.25">
      <c r="A2332">
        <f>'YODA Blocks'!B1011</f>
        <v>0</v>
      </c>
    </row>
    <row r="2333" spans="1:1" hidden="1" x14ac:dyDescent="0.25">
      <c r="A2333">
        <f>'YODA Blocks'!B1012</f>
        <v>0</v>
      </c>
    </row>
    <row r="2334" spans="1:1" hidden="1" x14ac:dyDescent="0.25">
      <c r="A2334">
        <f>'YODA Blocks'!B1013</f>
        <v>0</v>
      </c>
    </row>
    <row r="2335" spans="1:1" hidden="1" x14ac:dyDescent="0.25">
      <c r="A2335">
        <f>'YODA Blocks'!B1014</f>
        <v>0</v>
      </c>
    </row>
    <row r="2336" spans="1:1" hidden="1" x14ac:dyDescent="0.25">
      <c r="A2336">
        <f>'YODA Blocks'!B1015</f>
        <v>0</v>
      </c>
    </row>
    <row r="2337" spans="1:1" hidden="1" x14ac:dyDescent="0.25">
      <c r="A2337">
        <f>'YODA Blocks'!B1016</f>
        <v>0</v>
      </c>
    </row>
    <row r="2338" spans="1:1" hidden="1" x14ac:dyDescent="0.25">
      <c r="A2338">
        <f>'YODA Blocks'!B1017</f>
        <v>0</v>
      </c>
    </row>
    <row r="2339" spans="1:1" hidden="1" x14ac:dyDescent="0.25">
      <c r="A2339">
        <f>'YODA Blocks'!B1018</f>
        <v>0</v>
      </c>
    </row>
    <row r="2340" spans="1:1" hidden="1" x14ac:dyDescent="0.25">
      <c r="A2340">
        <f>'YODA Blocks'!B1019</f>
        <v>0</v>
      </c>
    </row>
    <row r="2341" spans="1:1" hidden="1" x14ac:dyDescent="0.25">
      <c r="A2341">
        <f>'YODA Blocks'!B1020</f>
        <v>0</v>
      </c>
    </row>
    <row r="2342" spans="1:1" hidden="1" x14ac:dyDescent="0.25">
      <c r="A2342">
        <f>'YODA Blocks'!B1021</f>
        <v>0</v>
      </c>
    </row>
    <row r="2343" spans="1:1" hidden="1" x14ac:dyDescent="0.25">
      <c r="A2343">
        <f>'YODA Blocks'!B1022</f>
        <v>0</v>
      </c>
    </row>
    <row r="2344" spans="1:1" hidden="1" x14ac:dyDescent="0.25">
      <c r="A2344">
        <f>'YODA Blocks'!B1023</f>
        <v>0</v>
      </c>
    </row>
    <row r="2345" spans="1:1" hidden="1" x14ac:dyDescent="0.25">
      <c r="A2345">
        <f>'YODA Blocks'!B1024</f>
        <v>0</v>
      </c>
    </row>
    <row r="2346" spans="1:1" hidden="1" x14ac:dyDescent="0.25">
      <c r="A2346">
        <f>'YODA Blocks'!B1025</f>
        <v>0</v>
      </c>
    </row>
    <row r="2347" spans="1:1" hidden="1" x14ac:dyDescent="0.25">
      <c r="A2347">
        <f>'YODA Blocks'!B1026</f>
        <v>0</v>
      </c>
    </row>
    <row r="2348" spans="1:1" hidden="1" x14ac:dyDescent="0.25">
      <c r="A2348">
        <f>'YODA Blocks'!B1027</f>
        <v>0</v>
      </c>
    </row>
    <row r="2349" spans="1:1" hidden="1" x14ac:dyDescent="0.25">
      <c r="A2349">
        <f>'YODA Blocks'!B1028</f>
        <v>0</v>
      </c>
    </row>
    <row r="2350" spans="1:1" hidden="1" x14ac:dyDescent="0.25">
      <c r="A2350">
        <f>'YODA Blocks'!B1029</f>
        <v>0</v>
      </c>
    </row>
    <row r="2351" spans="1:1" hidden="1" x14ac:dyDescent="0.25">
      <c r="A2351">
        <f>'YODA Blocks'!B1030</f>
        <v>0</v>
      </c>
    </row>
    <row r="2352" spans="1:1" hidden="1" x14ac:dyDescent="0.25">
      <c r="A2352">
        <f>'YODA Blocks'!B1031</f>
        <v>0</v>
      </c>
    </row>
    <row r="2353" spans="1:1" hidden="1" x14ac:dyDescent="0.25">
      <c r="A2353">
        <f>'YODA Blocks'!B1032</f>
        <v>0</v>
      </c>
    </row>
    <row r="2354" spans="1:1" hidden="1" x14ac:dyDescent="0.25">
      <c r="A2354">
        <f>'YODA Blocks'!B1033</f>
        <v>0</v>
      </c>
    </row>
    <row r="2355" spans="1:1" hidden="1" x14ac:dyDescent="0.25">
      <c r="A2355">
        <f>'YODA Blocks'!B1034</f>
        <v>0</v>
      </c>
    </row>
    <row r="2356" spans="1:1" hidden="1" x14ac:dyDescent="0.25">
      <c r="A2356">
        <f>'YODA Blocks'!B1035</f>
        <v>0</v>
      </c>
    </row>
    <row r="2357" spans="1:1" hidden="1" x14ac:dyDescent="0.25">
      <c r="A2357">
        <f>'YODA Blocks'!B1036</f>
        <v>0</v>
      </c>
    </row>
    <row r="2358" spans="1:1" hidden="1" x14ac:dyDescent="0.25">
      <c r="A2358">
        <f>'YODA Blocks'!B1037</f>
        <v>0</v>
      </c>
    </row>
    <row r="2359" spans="1:1" hidden="1" x14ac:dyDescent="0.25">
      <c r="A2359">
        <f>'YODA Blocks'!B1038</f>
        <v>0</v>
      </c>
    </row>
    <row r="2360" spans="1:1" hidden="1" x14ac:dyDescent="0.25">
      <c r="A2360">
        <f>'YODA Blocks'!B1039</f>
        <v>0</v>
      </c>
    </row>
    <row r="2361" spans="1:1" hidden="1" x14ac:dyDescent="0.25">
      <c r="A2361">
        <f>'YODA Blocks'!B1040</f>
        <v>0</v>
      </c>
    </row>
    <row r="2362" spans="1:1" hidden="1" x14ac:dyDescent="0.25">
      <c r="A2362">
        <f>'YODA Blocks'!B1041</f>
        <v>0</v>
      </c>
    </row>
    <row r="2363" spans="1:1" hidden="1" x14ac:dyDescent="0.25">
      <c r="A2363">
        <f>'YODA Blocks'!B1042</f>
        <v>0</v>
      </c>
    </row>
    <row r="2364" spans="1:1" hidden="1" x14ac:dyDescent="0.25">
      <c r="A2364">
        <f>'YODA Blocks'!B1043</f>
        <v>0</v>
      </c>
    </row>
    <row r="2365" spans="1:1" hidden="1" x14ac:dyDescent="0.25">
      <c r="A2365">
        <f>'YODA Blocks'!B1044</f>
        <v>0</v>
      </c>
    </row>
    <row r="2366" spans="1:1" hidden="1" x14ac:dyDescent="0.25">
      <c r="A2366">
        <f>'YODA Blocks'!B1045</f>
        <v>0</v>
      </c>
    </row>
    <row r="2367" spans="1:1" hidden="1" x14ac:dyDescent="0.25">
      <c r="A2367">
        <f>'YODA Blocks'!B1046</f>
        <v>0</v>
      </c>
    </row>
    <row r="2368" spans="1:1" hidden="1" x14ac:dyDescent="0.25">
      <c r="A2368">
        <f>'YODA Blocks'!B1047</f>
        <v>0</v>
      </c>
    </row>
    <row r="2369" spans="1:1" hidden="1" x14ac:dyDescent="0.25">
      <c r="A2369">
        <f>'YODA Blocks'!B1048</f>
        <v>0</v>
      </c>
    </row>
    <row r="2370" spans="1:1" hidden="1" x14ac:dyDescent="0.25">
      <c r="A2370">
        <f>'YODA Blocks'!B1049</f>
        <v>0</v>
      </c>
    </row>
    <row r="2371" spans="1:1" hidden="1" x14ac:dyDescent="0.25">
      <c r="A2371">
        <f>'YODA Blocks'!B1050</f>
        <v>0</v>
      </c>
    </row>
    <row r="2372" spans="1:1" hidden="1" x14ac:dyDescent="0.25">
      <c r="A2372">
        <f>'YODA Blocks'!B1051</f>
        <v>0</v>
      </c>
    </row>
    <row r="2373" spans="1:1" hidden="1" x14ac:dyDescent="0.25">
      <c r="A2373">
        <f>'YODA Blocks'!B1052</f>
        <v>0</v>
      </c>
    </row>
    <row r="2374" spans="1:1" hidden="1" x14ac:dyDescent="0.25">
      <c r="A2374">
        <f>'YODA Blocks'!B1053</f>
        <v>0</v>
      </c>
    </row>
    <row r="2375" spans="1:1" hidden="1" x14ac:dyDescent="0.25">
      <c r="A2375">
        <f>'YODA Blocks'!B1054</f>
        <v>0</v>
      </c>
    </row>
    <row r="2376" spans="1:1" hidden="1" x14ac:dyDescent="0.25">
      <c r="A2376">
        <f>'YODA Blocks'!B1055</f>
        <v>0</v>
      </c>
    </row>
    <row r="2377" spans="1:1" hidden="1" x14ac:dyDescent="0.25">
      <c r="A2377">
        <f>'YODA Blocks'!B1056</f>
        <v>0</v>
      </c>
    </row>
    <row r="2378" spans="1:1" hidden="1" x14ac:dyDescent="0.25">
      <c r="A2378">
        <f>'YODA Blocks'!B1057</f>
        <v>0</v>
      </c>
    </row>
    <row r="2379" spans="1:1" hidden="1" x14ac:dyDescent="0.25">
      <c r="A2379">
        <f>'YODA Blocks'!B1058</f>
        <v>0</v>
      </c>
    </row>
    <row r="2380" spans="1:1" hidden="1" x14ac:dyDescent="0.25">
      <c r="A2380">
        <f>'YODA Blocks'!B1059</f>
        <v>0</v>
      </c>
    </row>
    <row r="2381" spans="1:1" hidden="1" x14ac:dyDescent="0.25">
      <c r="A2381">
        <f>'YODA Blocks'!B1060</f>
        <v>0</v>
      </c>
    </row>
    <row r="2382" spans="1:1" hidden="1" x14ac:dyDescent="0.25">
      <c r="A2382">
        <f>'YODA Blocks'!B1061</f>
        <v>0</v>
      </c>
    </row>
    <row r="2383" spans="1:1" hidden="1" x14ac:dyDescent="0.25">
      <c r="A2383">
        <f>'YODA Blocks'!B1062</f>
        <v>0</v>
      </c>
    </row>
    <row r="2384" spans="1:1" hidden="1" x14ac:dyDescent="0.25">
      <c r="A2384">
        <f>'YODA Blocks'!B1063</f>
        <v>0</v>
      </c>
    </row>
  </sheetData>
  <autoFilter xmlns:x14="http://schemas.microsoft.com/office/spreadsheetml/2009/9/main" ref="A1:A2384">
    <filterColumn colId="0">
      <filters>
        <mc:AlternateContent xmlns:mc="http://schemas.openxmlformats.org/markup-compatibility/2006">
          <mc:Choice Requires="x14">
            <x14:filter val="- &amp;AffiliationID001 {PersonID: *PersonID001, OrganizationID: *OrganizationID001, IsPrimaryOrganizationContact: , AffiliationStartDate: , AffiliationEndDate: , PrimaryPhone: , PrimaryEmail: &quot;jeff.horsburgh@usu.edu&quot;, PrimaryAddress: &quot;Civil and Environmental Engineering, Utah Water Research Laboratory, 8200 Old Main Hill, Logan, UT 84322-8200&quot;, PersonLink: }"/>
            <x14:filter val="- &amp;AffiliationID002 {PersonID: *PersonID002, OrganizationID: *OrganizationID001, IsPrimaryOrganizationContact: , AffiliationStartDate: , AffiliationEndDate: , PrimaryPhone: , PrimaryEmail: &quot;amber.jones@usu.edu&quot;, PrimaryAddress: &quot;Civil and Environmental Engineering, Utah Water Research Laboratory, 8200 Old Main Hill, Logan, UT 84322-8200&quot;, PersonLink: }"/>
            <x14:filter val="- &amp;AuthorListID001  {CitationID: *CitationID001, PersonID: *PersonID001, AuthorOrder: 1}"/>
            <x14:filter val="- &amp;AuthorListID002  {CitationID: *CitationID001, PersonID: *PersonID002, AuthorOrder: 2}"/>
            <x14:filter val="- &amp;OrganizationID001 {OrganizationTypeCV:  &quot;University&quot;, OrganizationCode:  &quot;USU&quot;, OrganizationName:  &quot;Utah State University&quot;, OrganizationDescription:  &quot;&quot;, OrganizationLink:  &quot;&quot;}"/>
            <x14:filter val="- &amp;PersonID001 {PersonFirstName:  &quot;Jeffrey&quot;, PersonMiddleName:  &quot;S.&quot;, PersonLastName:  &quot;Horsburgh&quot;}"/>
            <x14:filter val="- &amp;PersonID002 {PersonFirstName:  &quot;Amber&quot;, PersonMiddleName:  &quot;&quot;, PersonLastName:  &quot;Spackman Jones&quot;}"/>
            <x14:filter val="- &amp;SamplingFeatureID001 {SamplingFeatureUUID:  &quot;&quot;, SamplingFeatureTypeCV:  &quot;Site&quot;, SamplingFeatureCode:  &quot;RB_KF_BA&quot;, SamplingFeatureName:  &quot;Knowlton Fork at Knowlton Fork Basic Aquatic&quot;, SamplingFeatureDescription:  &quot;&quot;, SamplingFeatureGeotypeCV:  &quot;Point&quot;, FeatureGeometry:  &quot;&quot;, Elevation_m:  &quot;&quot;, ElevationDatumCV:  &quot;MSL&quot;}"/>
            <x14:filter val="- &amp;SamplingFeatureID002 {SamplingFeatureUUID:  &quot;&quot;, SamplingFeatureTypeCV:  &quot;Site&quot;, SamplingFeatureCode:  &quot;RB_RBG_BA&quot;, SamplingFeatureName:  &quot;Red Butte Creek at Red Butte Gate Basic Aquatic&quot;, SamplingFeatureDescription:  &quot;&quot;, SamplingFeatureGeotypeCV:  &quot;Point&quot;, FeatureGeometry:  &quot;&quot;, Elevation_m:  &quot;&quot;, ElevationDatumCV:  &quot;MSL&quot;}"/>
            <x14:filter val="- &amp;SamplingFeatureID003 {SamplingFeatureUUID:  &quot;&quot;, SamplingFeatureTypeCV:  &quot;Specimen&quot;, SamplingFeatureCode:  &quot;D101&quot;, SamplingFeatureName:  &quot;Specimen D101&quot;, SamplingFeatureDescription:  &quot;&quot;, SamplingFeatureGeotypeCV:  &quot;Not applicable&quot;, FeatureGeometry:  &quot;&quot;, Elevation_m:  &quot;&quot;, ElevationDatumCV:  &quot;MSL&quot;}"/>
            <x14:filter val="- &amp;SamplingFeatureID004 {SamplingFeatureUUID:  &quot;&quot;, SamplingFeatureTypeCV:  &quot;Specimen&quot;, SamplingFeatureCode:  &quot;D102&quot;, SamplingFeatureName:  &quot;Specimen D102&quot;, SamplingFeatureDescription:  &quot;&quot;, SamplingFeatureGeotypeCV:  &quot;Not applicable&quot;, FeatureGeometry:  &quot;&quot;, Elevation_m:  &quot;&quot;, ElevationDatumCV:  &quot;MSL&quot;}"/>
            <x14:filter val="- &amp;SamplingFeatureID005 {SamplingFeatureUUID:  &quot;&quot;, SamplingFeatureTypeCV:  &quot;Specimen&quot;, SamplingFeatureCode:  &quot;D3236&quot;, SamplingFeatureName:  &quot;Specimen D3236&quot;, SamplingFeatureDescription:  &quot;&quot;, SamplingFeatureGeotypeCV:  &quot;Not applicable&quot;, FeatureGeometry:  &quot;&quot;, Elevation_m:  &quot;&quot;, ElevationDatumCV:  &quot;MSL&quot;}"/>
            <x14:filter val="- &amp;SamplingFeatureID006 {SamplingFeatureUUID:  &quot;&quot;, SamplingFeatureTypeCV:  &quot;Specimen&quot;, SamplingFeatureCode:  &quot;524&quot;, SamplingFeatureName:  &quot;Specimen 524&quot;, SamplingFeatureDescription:  &quot;&quot;, SamplingFeatureGeotypeCV:  &quot;Not applicable&quot;, FeatureGeometry:  &quot;&quot;, Elevation_m:  &quot;&quot;, ElevationDatumCV:  &quot;MSL&quot;}"/>
            <x14:filter val="- &amp;SamplingFeatureID007 {SamplingFeatureUUID:  &quot;&quot;, SamplingFeatureTypeCV:  &quot;Site&quot;, SamplingFeatureCode:  &quot;LR_TWDEF_C&quot;, SamplingFeatureName:  &quot;Climate Station at TW Daniels Experimental Forest&quot;, SamplingFeatureDescription:  &quot;This is a continuous atmospheric monitoring site that is part of the Gradients Along Mountain to Urban Transitions (GAMUT) monitoring network.&quot;, SamplingFeatureGeotypeCV:  &quot;Point&quot;, FeatureGeometry:  &quot;&quot;, Elevation_m:  &quot;2629.2&quot;, ElevationDatumCV:  &quot;MSL&quot;}"/>
            <x14:filter val="- &amp;SRSID001 {SRSName: WGS84}"/>
            <x14:filter val="Affiliations:"/>
            <x14:filter val="AuthorList:"/>
            <x14:filter val="Citation: &amp;CitationID001"/>
            <x14:filter val="CitationID: *CitationID001"/>
            <x14:filter val="CitationLink: &quot;http://repository.iutahepscor.org/dataset/iutah-gamut-network-raw-data-at-tw-daniels-forest-climate-site-lr-twdef-c&quot;"/>
            <x14:filter val="Dataset: &amp;DataSetID001"/>
            <x14:filter val="DataSetAbstract:  &quot;Air temperature at the TW Daniels Experimental Forest Climate Station. The data were measured using a Campbell Scientific HC2S3 temperature and relative humidity sensor. Measurements represent the average over the 15 minute recording period.&quot;"/>
            <x14:filter val="DataSetCitations:"/>
            <x14:filter val="DataSetCode:  &quot;TWDEF_AirTemp&quot;"/>
            <x14:filter val="DataSetID: *DataSetID001"/>
            <x14:filter val="DataSetTitle:  &quot;Air temperature at the TW Daniels Experimental Forest Climate Station&quot;"/>
            <x14:filter val="DataSetTypeCV:  &quot;Climate&quot;"/>
            <x14:filter val="DataSetUUID:  &quot;&quot;"/>
            <x14:filter val="Organizations:"/>
            <x14:filter val="People:"/>
            <x14:filter val="PublicationYear: &quot;2015&quot;"/>
            <x14:filter val="Publisher: &quot;iUTAH Modeling and Data Federation&quot;"/>
            <x14:filter val="RelationshipTypeCV: IsAllOf"/>
            <x14:filter val="SamplingFeatures:"/>
            <x14:filter val="SpatialReferences:"/>
            <x14:filter val="Title: &quot;Air temperature at the TW Daniels Experimental Forest Climate Station&quot;"/>
            <x14:filter val="YODA: {Version: 1.0.0, Profile: TimeSeries}"/>
          </mc:Choice>
          <mc:Fallback>
            <filter val="- &amp;AuthorListID001  {CitationID: *CitationID001, PersonID: *PersonID001, AuthorOrder: 1}"/>
            <filter val="- &amp;AuthorListID002  {CitationID: *CitationID001, PersonID: *PersonID002, AuthorOrder: 2}"/>
            <filter val="- &amp;OrganizationID001 {OrganizationTypeCV:  &quot;University&quot;, OrganizationCode:  &quot;USU&quot;, OrganizationName:  &quot;Utah State University&quot;, OrganizationDescription:  &quot;&quot;, OrganizationLink:  &quot;&quot;}"/>
            <filter val="- &amp;PersonID001 {PersonFirstName:  &quot;Jeffrey&quot;, PersonMiddleName:  &quot;S.&quot;, PersonLastName:  &quot;Horsburgh&quot;}"/>
            <filter val="- &amp;PersonID002 {PersonFirstName:  &quot;Amber&quot;, PersonMiddleName:  &quot;&quot;, PersonLastName:  &quot;Spackman Jones&quot;}"/>
            <filter val="- &amp;SRSID001 {SRSName: WGS84}"/>
            <filter val="Affiliations:"/>
            <filter val="AuthorList:"/>
            <filter val="Citation: &amp;CitationID001"/>
            <filter val="CitationID: *CitationID001"/>
            <filter val="CitationLink: &quot;http://repository.iutahepscor.org/dataset/iutah-gamut-network-raw-data-at-tw-daniels-forest-climate-site-lr-twdef-c&quot;"/>
            <filter val="Dataset: &amp;DataSetID001"/>
            <filter val="DataSetCitations:"/>
            <filter val="DataSetCode:  &quot;TWDEF_AirTemp&quot;"/>
            <filter val="DataSetID: *DataSetID001"/>
            <filter val="DataSetTitle:  &quot;Air temperature at the TW Daniels Experimental Forest Climate Station&quot;"/>
            <filter val="DataSetTypeCV:  &quot;Climate&quot;"/>
            <filter val="DataSetUUID:  &quot;&quot;"/>
            <filter val="Organizations:"/>
            <filter val="People:"/>
            <filter val="PublicationYear: &quot;2015&quot;"/>
            <filter val="Publisher: &quot;iUTAH Modeling and Data Federation&quot;"/>
            <filter val="RelationshipTypeCV: IsAllOf"/>
            <filter val="SamplingFeatures:"/>
            <filter val="SpatialReferences:"/>
            <filter val="Title: &quot;Air temperature at the TW Daniels Experimental Forest Climate Station&quot;"/>
            <filter val="YODA: {Version: 1.0.0, Profile: TimeSeries}"/>
          </mc:Fallback>
        </mc:AlternateContent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opLeftCell="E2" workbookViewId="0">
      <selection activeCell="L2" sqref="L2:L16"/>
    </sheetView>
  </sheetViews>
  <sheetFormatPr defaultColWidth="8.85546875" defaultRowHeight="15" x14ac:dyDescent="0.25"/>
  <cols>
    <col min="1" max="1" width="21.5703125" bestFit="1" customWidth="1"/>
    <col min="2" max="2" width="17" bestFit="1" customWidth="1"/>
    <col min="3" max="3" width="26" bestFit="1" customWidth="1"/>
    <col min="4" max="4" width="29" bestFit="1" customWidth="1"/>
    <col min="5" max="5" width="35.85546875" bestFit="1" customWidth="1"/>
    <col min="6" max="6" width="33.28515625" bestFit="1" customWidth="1"/>
    <col min="7" max="7" width="20.140625" bestFit="1" customWidth="1"/>
    <col min="8" max="8" width="60.85546875" bestFit="1" customWidth="1"/>
    <col min="9" max="9" width="16.140625" bestFit="1" customWidth="1"/>
    <col min="10" max="10" width="21.42578125" bestFit="1" customWidth="1"/>
    <col min="11" max="11" width="10.5703125" bestFit="1" customWidth="1"/>
    <col min="12" max="12" width="21.28515625" bestFit="1" customWidth="1"/>
  </cols>
  <sheetData>
    <row r="1" spans="1:12" x14ac:dyDescent="0.25">
      <c r="A1" s="1" t="s">
        <v>577</v>
      </c>
      <c r="B1" s="1" t="s">
        <v>578</v>
      </c>
      <c r="C1" s="1" t="s">
        <v>585</v>
      </c>
      <c r="D1" s="1" t="s">
        <v>579</v>
      </c>
      <c r="E1" s="1" t="s">
        <v>580</v>
      </c>
      <c r="F1" s="1" t="s">
        <v>581</v>
      </c>
      <c r="G1" s="1" t="s">
        <v>582</v>
      </c>
      <c r="H1" s="1" t="s">
        <v>583</v>
      </c>
      <c r="I1" s="1" t="s">
        <v>586</v>
      </c>
      <c r="J1" s="1" t="s">
        <v>584</v>
      </c>
      <c r="K1" s="1" t="s">
        <v>558</v>
      </c>
      <c r="L1" s="1" t="s">
        <v>587</v>
      </c>
    </row>
    <row r="2" spans="1:12" x14ac:dyDescent="0.25">
      <c r="A2" t="s">
        <v>14</v>
      </c>
      <c r="B2" t="s">
        <v>7</v>
      </c>
      <c r="C2" t="s">
        <v>32</v>
      </c>
      <c r="D2" t="s">
        <v>53</v>
      </c>
      <c r="E2" t="s">
        <v>61</v>
      </c>
      <c r="F2" t="s">
        <v>110</v>
      </c>
      <c r="G2" t="s">
        <v>383</v>
      </c>
      <c r="H2" t="s">
        <v>14</v>
      </c>
      <c r="I2" s="19" t="s">
        <v>503</v>
      </c>
      <c r="J2" t="s">
        <v>521</v>
      </c>
      <c r="K2" t="b">
        <v>1</v>
      </c>
      <c r="L2" t="s">
        <v>588</v>
      </c>
    </row>
    <row r="3" spans="1:12" x14ac:dyDescent="0.25">
      <c r="A3" t="s">
        <v>462</v>
      </c>
      <c r="B3" t="s">
        <v>8</v>
      </c>
      <c r="C3" t="s">
        <v>33</v>
      </c>
      <c r="D3" t="s">
        <v>54</v>
      </c>
      <c r="E3" t="s">
        <v>62</v>
      </c>
      <c r="F3" t="s">
        <v>111</v>
      </c>
      <c r="G3" t="s">
        <v>384</v>
      </c>
      <c r="H3" t="s">
        <v>157</v>
      </c>
      <c r="J3" t="s">
        <v>522</v>
      </c>
      <c r="K3" t="b">
        <v>0</v>
      </c>
      <c r="L3" t="s">
        <v>589</v>
      </c>
    </row>
    <row r="4" spans="1:12" x14ac:dyDescent="0.25">
      <c r="A4" t="s">
        <v>463</v>
      </c>
      <c r="B4" t="s">
        <v>9</v>
      </c>
      <c r="C4" t="s">
        <v>34</v>
      </c>
      <c r="D4" t="s">
        <v>55</v>
      </c>
      <c r="E4" t="s">
        <v>63</v>
      </c>
      <c r="F4" t="s">
        <v>112</v>
      </c>
      <c r="G4" t="s">
        <v>385</v>
      </c>
      <c r="H4" t="s">
        <v>158</v>
      </c>
      <c r="J4" t="s">
        <v>523</v>
      </c>
      <c r="L4" t="s">
        <v>590</v>
      </c>
    </row>
    <row r="5" spans="1:12" x14ac:dyDescent="0.25">
      <c r="A5" t="s">
        <v>464</v>
      </c>
      <c r="B5" t="s">
        <v>10</v>
      </c>
      <c r="C5" t="s">
        <v>35</v>
      </c>
      <c r="D5" t="s">
        <v>56</v>
      </c>
      <c r="E5" t="s">
        <v>64</v>
      </c>
      <c r="F5" t="s">
        <v>113</v>
      </c>
      <c r="G5" t="s">
        <v>14</v>
      </c>
      <c r="H5" t="s">
        <v>159</v>
      </c>
      <c r="J5" t="s">
        <v>524</v>
      </c>
      <c r="L5" t="s">
        <v>591</v>
      </c>
    </row>
    <row r="6" spans="1:12" x14ac:dyDescent="0.25">
      <c r="A6" t="s">
        <v>465</v>
      </c>
      <c r="B6" t="s">
        <v>11</v>
      </c>
      <c r="C6" t="s">
        <v>36</v>
      </c>
      <c r="D6" t="s">
        <v>57</v>
      </c>
      <c r="E6" t="s">
        <v>65</v>
      </c>
      <c r="F6" t="s">
        <v>114</v>
      </c>
      <c r="H6" t="s">
        <v>160</v>
      </c>
      <c r="J6" t="s">
        <v>525</v>
      </c>
      <c r="L6" t="s">
        <v>53</v>
      </c>
    </row>
    <row r="7" spans="1:12" x14ac:dyDescent="0.25">
      <c r="A7" t="s">
        <v>466</v>
      </c>
      <c r="B7" t="s">
        <v>12</v>
      </c>
      <c r="C7" t="s">
        <v>37</v>
      </c>
      <c r="D7" t="s">
        <v>58</v>
      </c>
      <c r="E7" t="s">
        <v>66</v>
      </c>
      <c r="F7" t="s">
        <v>115</v>
      </c>
      <c r="H7" t="s">
        <v>161</v>
      </c>
      <c r="J7" t="s">
        <v>526</v>
      </c>
      <c r="L7" t="s">
        <v>124</v>
      </c>
    </row>
    <row r="8" spans="1:12" x14ac:dyDescent="0.25">
      <c r="A8" t="s">
        <v>467</v>
      </c>
      <c r="B8" t="s">
        <v>13</v>
      </c>
      <c r="C8" t="s">
        <v>38</v>
      </c>
      <c r="D8" t="s">
        <v>59</v>
      </c>
      <c r="E8" t="s">
        <v>67</v>
      </c>
      <c r="F8" t="s">
        <v>116</v>
      </c>
      <c r="H8" t="s">
        <v>162</v>
      </c>
      <c r="J8" t="s">
        <v>527</v>
      </c>
      <c r="L8" t="s">
        <v>592</v>
      </c>
    </row>
    <row r="9" spans="1:12" x14ac:dyDescent="0.25">
      <c r="A9" t="s">
        <v>468</v>
      </c>
      <c r="B9" t="s">
        <v>14</v>
      </c>
      <c r="C9" t="s">
        <v>39</v>
      </c>
      <c r="D9" t="s">
        <v>60</v>
      </c>
      <c r="E9" t="s">
        <v>68</v>
      </c>
      <c r="F9" t="s">
        <v>117</v>
      </c>
      <c r="H9" t="s">
        <v>163</v>
      </c>
      <c r="J9" t="s">
        <v>528</v>
      </c>
      <c r="L9" t="s">
        <v>593</v>
      </c>
    </row>
    <row r="10" spans="1:12" x14ac:dyDescent="0.25">
      <c r="A10" t="s">
        <v>469</v>
      </c>
      <c r="B10" t="s">
        <v>15</v>
      </c>
      <c r="C10" t="s">
        <v>40</v>
      </c>
      <c r="E10" t="s">
        <v>69</v>
      </c>
      <c r="F10" t="s">
        <v>118</v>
      </c>
      <c r="H10" t="s">
        <v>164</v>
      </c>
      <c r="J10" t="s">
        <v>529</v>
      </c>
      <c r="L10" t="s">
        <v>594</v>
      </c>
    </row>
    <row r="11" spans="1:12" x14ac:dyDescent="0.25">
      <c r="A11" t="s">
        <v>470</v>
      </c>
      <c r="C11" t="s">
        <v>41</v>
      </c>
      <c r="E11" t="s">
        <v>70</v>
      </c>
      <c r="F11" t="s">
        <v>119</v>
      </c>
      <c r="H11" t="s">
        <v>165</v>
      </c>
      <c r="J11" t="s">
        <v>530</v>
      </c>
      <c r="L11" t="s">
        <v>13</v>
      </c>
    </row>
    <row r="12" spans="1:12" x14ac:dyDescent="0.25">
      <c r="A12" t="s">
        <v>471</v>
      </c>
      <c r="C12" t="s">
        <v>42</v>
      </c>
      <c r="E12" t="s">
        <v>71</v>
      </c>
      <c r="F12" t="s">
        <v>120</v>
      </c>
      <c r="H12" t="s">
        <v>166</v>
      </c>
      <c r="J12" t="s">
        <v>519</v>
      </c>
      <c r="L12" t="s">
        <v>595</v>
      </c>
    </row>
    <row r="13" spans="1:12" x14ac:dyDescent="0.25">
      <c r="A13" t="s">
        <v>472</v>
      </c>
      <c r="C13" t="s">
        <v>43</v>
      </c>
      <c r="E13" t="s">
        <v>72</v>
      </c>
      <c r="F13" t="s">
        <v>121</v>
      </c>
      <c r="H13" t="s">
        <v>167</v>
      </c>
      <c r="J13" t="s">
        <v>520</v>
      </c>
      <c r="L13" t="s">
        <v>596</v>
      </c>
    </row>
    <row r="14" spans="1:12" x14ac:dyDescent="0.25">
      <c r="A14" t="s">
        <v>473</v>
      </c>
      <c r="C14" t="s">
        <v>44</v>
      </c>
      <c r="E14" t="s">
        <v>73</v>
      </c>
      <c r="F14" t="s">
        <v>122</v>
      </c>
      <c r="H14" t="s">
        <v>168</v>
      </c>
      <c r="J14" t="s">
        <v>531</v>
      </c>
      <c r="L14" t="s">
        <v>597</v>
      </c>
    </row>
    <row r="15" spans="1:12" x14ac:dyDescent="0.25">
      <c r="A15" t="s">
        <v>474</v>
      </c>
      <c r="C15" t="s">
        <v>45</v>
      </c>
      <c r="E15" t="s">
        <v>74</v>
      </c>
      <c r="F15" t="s">
        <v>123</v>
      </c>
      <c r="H15" t="s">
        <v>169</v>
      </c>
      <c r="J15" t="s">
        <v>532</v>
      </c>
      <c r="L15" t="s">
        <v>598</v>
      </c>
    </row>
    <row r="16" spans="1:12" x14ac:dyDescent="0.25">
      <c r="A16" t="s">
        <v>475</v>
      </c>
      <c r="C16" t="s">
        <v>46</v>
      </c>
      <c r="E16" t="s">
        <v>75</v>
      </c>
      <c r="F16" t="s">
        <v>124</v>
      </c>
      <c r="H16" t="s">
        <v>170</v>
      </c>
      <c r="J16" t="s">
        <v>533</v>
      </c>
      <c r="L16" t="s">
        <v>14</v>
      </c>
    </row>
    <row r="17" spans="1:10" x14ac:dyDescent="0.25">
      <c r="A17" t="s">
        <v>476</v>
      </c>
      <c r="C17" t="s">
        <v>47</v>
      </c>
      <c r="E17" t="s">
        <v>76</v>
      </c>
      <c r="F17" t="s">
        <v>125</v>
      </c>
      <c r="H17" t="s">
        <v>171</v>
      </c>
      <c r="J17" t="s">
        <v>534</v>
      </c>
    </row>
    <row r="18" spans="1:10" x14ac:dyDescent="0.25">
      <c r="A18" t="s">
        <v>477</v>
      </c>
      <c r="C18" t="s">
        <v>48</v>
      </c>
      <c r="E18" t="s">
        <v>77</v>
      </c>
      <c r="F18" t="s">
        <v>126</v>
      </c>
      <c r="H18" t="s">
        <v>172</v>
      </c>
      <c r="J18" t="s">
        <v>535</v>
      </c>
    </row>
    <row r="19" spans="1:10" x14ac:dyDescent="0.25">
      <c r="A19" t="s">
        <v>478</v>
      </c>
      <c r="C19" t="s">
        <v>49</v>
      </c>
      <c r="E19" t="s">
        <v>78</v>
      </c>
      <c r="F19" t="s">
        <v>127</v>
      </c>
      <c r="H19" t="s">
        <v>173</v>
      </c>
      <c r="J19" t="s">
        <v>536</v>
      </c>
    </row>
    <row r="20" spans="1:10" x14ac:dyDescent="0.25">
      <c r="A20" t="s">
        <v>479</v>
      </c>
      <c r="C20" t="s">
        <v>50</v>
      </c>
      <c r="E20" t="s">
        <v>79</v>
      </c>
      <c r="F20" t="s">
        <v>128</v>
      </c>
      <c r="H20" t="s">
        <v>174</v>
      </c>
      <c r="J20" t="s">
        <v>537</v>
      </c>
    </row>
    <row r="21" spans="1:10" x14ac:dyDescent="0.25">
      <c r="A21" t="s">
        <v>480</v>
      </c>
      <c r="C21" t="s">
        <v>51</v>
      </c>
      <c r="E21" t="s">
        <v>80</v>
      </c>
      <c r="F21" t="s">
        <v>129</v>
      </c>
      <c r="H21" t="s">
        <v>175</v>
      </c>
      <c r="J21" t="s">
        <v>538</v>
      </c>
    </row>
    <row r="22" spans="1:10" x14ac:dyDescent="0.25">
      <c r="A22" t="s">
        <v>481</v>
      </c>
      <c r="C22" t="s">
        <v>52</v>
      </c>
      <c r="E22" t="s">
        <v>81</v>
      </c>
      <c r="F22" t="s">
        <v>130</v>
      </c>
      <c r="H22" t="s">
        <v>176</v>
      </c>
      <c r="J22" t="s">
        <v>539</v>
      </c>
    </row>
    <row r="23" spans="1:10" x14ac:dyDescent="0.25">
      <c r="A23" t="s">
        <v>482</v>
      </c>
      <c r="E23" t="s">
        <v>82</v>
      </c>
      <c r="F23" t="s">
        <v>131</v>
      </c>
      <c r="H23" t="s">
        <v>177</v>
      </c>
      <c r="J23" t="s">
        <v>540</v>
      </c>
    </row>
    <row r="24" spans="1:10" x14ac:dyDescent="0.25">
      <c r="A24" t="s">
        <v>483</v>
      </c>
      <c r="E24" t="s">
        <v>83</v>
      </c>
      <c r="F24" t="s">
        <v>132</v>
      </c>
      <c r="H24" t="s">
        <v>178</v>
      </c>
      <c r="J24" t="s">
        <v>541</v>
      </c>
    </row>
    <row r="25" spans="1:10" x14ac:dyDescent="0.25">
      <c r="A25" t="s">
        <v>484</v>
      </c>
      <c r="E25" t="s">
        <v>84</v>
      </c>
      <c r="F25" t="s">
        <v>133</v>
      </c>
      <c r="H25" t="s">
        <v>179</v>
      </c>
      <c r="J25" t="s">
        <v>542</v>
      </c>
    </row>
    <row r="26" spans="1:10" x14ac:dyDescent="0.25">
      <c r="A26" t="s">
        <v>485</v>
      </c>
      <c r="E26" t="s">
        <v>85</v>
      </c>
      <c r="F26" t="s">
        <v>134</v>
      </c>
      <c r="H26" t="s">
        <v>180</v>
      </c>
      <c r="J26" t="s">
        <v>543</v>
      </c>
    </row>
    <row r="27" spans="1:10" x14ac:dyDescent="0.25">
      <c r="A27" t="s">
        <v>486</v>
      </c>
      <c r="E27" t="s">
        <v>86</v>
      </c>
      <c r="F27" t="s">
        <v>135</v>
      </c>
      <c r="H27" t="s">
        <v>181</v>
      </c>
      <c r="J27" t="s">
        <v>544</v>
      </c>
    </row>
    <row r="28" spans="1:10" x14ac:dyDescent="0.25">
      <c r="E28" t="s">
        <v>87</v>
      </c>
      <c r="F28" t="s">
        <v>136</v>
      </c>
      <c r="H28" t="s">
        <v>182</v>
      </c>
      <c r="J28" t="s">
        <v>545</v>
      </c>
    </row>
    <row r="29" spans="1:10" x14ac:dyDescent="0.25">
      <c r="E29" t="s">
        <v>88</v>
      </c>
      <c r="F29" t="s">
        <v>137</v>
      </c>
      <c r="H29" t="s">
        <v>183</v>
      </c>
      <c r="J29" t="s">
        <v>546</v>
      </c>
    </row>
    <row r="30" spans="1:10" x14ac:dyDescent="0.25">
      <c r="E30" t="s">
        <v>89</v>
      </c>
      <c r="F30" t="s">
        <v>138</v>
      </c>
      <c r="H30" t="s">
        <v>184</v>
      </c>
    </row>
    <row r="31" spans="1:10" x14ac:dyDescent="0.25">
      <c r="E31" t="s">
        <v>90</v>
      </c>
      <c r="F31" t="s">
        <v>139</v>
      </c>
      <c r="H31" t="s">
        <v>185</v>
      </c>
    </row>
    <row r="32" spans="1:10" x14ac:dyDescent="0.25">
      <c r="E32" t="s">
        <v>91</v>
      </c>
      <c r="F32" t="s">
        <v>140</v>
      </c>
      <c r="H32" t="s">
        <v>186</v>
      </c>
    </row>
    <row r="33" spans="5:8" x14ac:dyDescent="0.25">
      <c r="E33" t="s">
        <v>92</v>
      </c>
      <c r="F33" t="s">
        <v>141</v>
      </c>
      <c r="H33" t="s">
        <v>187</v>
      </c>
    </row>
    <row r="34" spans="5:8" x14ac:dyDescent="0.25">
      <c r="E34" t="s">
        <v>93</v>
      </c>
      <c r="F34" t="s">
        <v>142</v>
      </c>
      <c r="H34" t="s">
        <v>188</v>
      </c>
    </row>
    <row r="35" spans="5:8" x14ac:dyDescent="0.25">
      <c r="E35" t="s">
        <v>94</v>
      </c>
      <c r="F35" t="s">
        <v>143</v>
      </c>
      <c r="H35" t="s">
        <v>189</v>
      </c>
    </row>
    <row r="36" spans="5:8" x14ac:dyDescent="0.25">
      <c r="E36" t="s">
        <v>95</v>
      </c>
      <c r="F36" t="s">
        <v>144</v>
      </c>
      <c r="H36" t="s">
        <v>190</v>
      </c>
    </row>
    <row r="37" spans="5:8" x14ac:dyDescent="0.25">
      <c r="E37" t="s">
        <v>96</v>
      </c>
      <c r="F37" t="s">
        <v>145</v>
      </c>
      <c r="H37" t="s">
        <v>191</v>
      </c>
    </row>
    <row r="38" spans="5:8" x14ac:dyDescent="0.25">
      <c r="E38" t="s">
        <v>97</v>
      </c>
      <c r="F38" t="s">
        <v>146</v>
      </c>
      <c r="H38" t="s">
        <v>192</v>
      </c>
    </row>
    <row r="39" spans="5:8" x14ac:dyDescent="0.25">
      <c r="E39" t="s">
        <v>98</v>
      </c>
      <c r="F39" t="s">
        <v>147</v>
      </c>
      <c r="H39" t="s">
        <v>193</v>
      </c>
    </row>
    <row r="40" spans="5:8" x14ac:dyDescent="0.25">
      <c r="E40" t="s">
        <v>99</v>
      </c>
      <c r="F40" t="s">
        <v>148</v>
      </c>
      <c r="H40" t="s">
        <v>194</v>
      </c>
    </row>
    <row r="41" spans="5:8" x14ac:dyDescent="0.25">
      <c r="E41" t="s">
        <v>100</v>
      </c>
      <c r="F41" t="s">
        <v>149</v>
      </c>
      <c r="H41" t="s">
        <v>195</v>
      </c>
    </row>
    <row r="42" spans="5:8" x14ac:dyDescent="0.25">
      <c r="E42" t="s">
        <v>14</v>
      </c>
      <c r="F42" t="s">
        <v>150</v>
      </c>
      <c r="H42" t="s">
        <v>196</v>
      </c>
    </row>
    <row r="43" spans="5:8" x14ac:dyDescent="0.25">
      <c r="E43" t="s">
        <v>101</v>
      </c>
      <c r="F43" t="s">
        <v>151</v>
      </c>
      <c r="H43" t="s">
        <v>197</v>
      </c>
    </row>
    <row r="44" spans="5:8" x14ac:dyDescent="0.25">
      <c r="E44" t="s">
        <v>102</v>
      </c>
      <c r="F44" t="s">
        <v>152</v>
      </c>
      <c r="H44" t="s">
        <v>198</v>
      </c>
    </row>
    <row r="45" spans="5:8" x14ac:dyDescent="0.25">
      <c r="E45" t="s">
        <v>103</v>
      </c>
      <c r="F45" t="s">
        <v>153</v>
      </c>
      <c r="H45" t="s">
        <v>199</v>
      </c>
    </row>
    <row r="46" spans="5:8" x14ac:dyDescent="0.25">
      <c r="E46" t="s">
        <v>104</v>
      </c>
      <c r="H46" t="s">
        <v>200</v>
      </c>
    </row>
    <row r="47" spans="5:8" x14ac:dyDescent="0.25">
      <c r="E47" t="s">
        <v>105</v>
      </c>
      <c r="H47" t="s">
        <v>201</v>
      </c>
    </row>
    <row r="48" spans="5:8" x14ac:dyDescent="0.25">
      <c r="E48" t="s">
        <v>106</v>
      </c>
      <c r="H48" t="s">
        <v>202</v>
      </c>
    </row>
    <row r="49" spans="5:8" x14ac:dyDescent="0.25">
      <c r="E49" t="s">
        <v>107</v>
      </c>
      <c r="H49" t="s">
        <v>203</v>
      </c>
    </row>
    <row r="50" spans="5:8" x14ac:dyDescent="0.25">
      <c r="E50" t="s">
        <v>108</v>
      </c>
      <c r="H50" t="s">
        <v>204</v>
      </c>
    </row>
    <row r="51" spans="5:8" x14ac:dyDescent="0.25">
      <c r="E51" t="s">
        <v>109</v>
      </c>
      <c r="H51" t="s">
        <v>205</v>
      </c>
    </row>
    <row r="52" spans="5:8" x14ac:dyDescent="0.25">
      <c r="H52" t="s">
        <v>206</v>
      </c>
    </row>
    <row r="53" spans="5:8" x14ac:dyDescent="0.25">
      <c r="H53" t="s">
        <v>207</v>
      </c>
    </row>
    <row r="54" spans="5:8" x14ac:dyDescent="0.25">
      <c r="H54" t="s">
        <v>208</v>
      </c>
    </row>
    <row r="55" spans="5:8" x14ac:dyDescent="0.25">
      <c r="H55" t="s">
        <v>209</v>
      </c>
    </row>
    <row r="56" spans="5:8" x14ac:dyDescent="0.25">
      <c r="H56" t="s">
        <v>210</v>
      </c>
    </row>
    <row r="57" spans="5:8" x14ac:dyDescent="0.25">
      <c r="H57" t="s">
        <v>211</v>
      </c>
    </row>
    <row r="58" spans="5:8" x14ac:dyDescent="0.25">
      <c r="H58" t="s">
        <v>212</v>
      </c>
    </row>
    <row r="59" spans="5:8" x14ac:dyDescent="0.25">
      <c r="H59" t="s">
        <v>213</v>
      </c>
    </row>
    <row r="60" spans="5:8" x14ac:dyDescent="0.25">
      <c r="H60" t="s">
        <v>214</v>
      </c>
    </row>
    <row r="61" spans="5:8" x14ac:dyDescent="0.25">
      <c r="H61" t="s">
        <v>215</v>
      </c>
    </row>
    <row r="62" spans="5:8" x14ac:dyDescent="0.25">
      <c r="H62" t="s">
        <v>216</v>
      </c>
    </row>
    <row r="63" spans="5:8" x14ac:dyDescent="0.25">
      <c r="H63" t="s">
        <v>217</v>
      </c>
    </row>
    <row r="64" spans="5:8" x14ac:dyDescent="0.25">
      <c r="H64" t="s">
        <v>218</v>
      </c>
    </row>
    <row r="65" spans="8:8" x14ac:dyDescent="0.25">
      <c r="H65" t="s">
        <v>219</v>
      </c>
    </row>
    <row r="66" spans="8:8" x14ac:dyDescent="0.25">
      <c r="H66" t="s">
        <v>220</v>
      </c>
    </row>
    <row r="67" spans="8:8" x14ac:dyDescent="0.25">
      <c r="H67" t="s">
        <v>221</v>
      </c>
    </row>
    <row r="68" spans="8:8" x14ac:dyDescent="0.25">
      <c r="H68" t="s">
        <v>222</v>
      </c>
    </row>
    <row r="69" spans="8:8" x14ac:dyDescent="0.25">
      <c r="H69" t="s">
        <v>223</v>
      </c>
    </row>
    <row r="70" spans="8:8" x14ac:dyDescent="0.25">
      <c r="H70" t="s">
        <v>224</v>
      </c>
    </row>
    <row r="71" spans="8:8" x14ac:dyDescent="0.25">
      <c r="H71" t="s">
        <v>225</v>
      </c>
    </row>
    <row r="72" spans="8:8" x14ac:dyDescent="0.25">
      <c r="H72" t="s">
        <v>226</v>
      </c>
    </row>
    <row r="73" spans="8:8" x14ac:dyDescent="0.25">
      <c r="H73" t="s">
        <v>227</v>
      </c>
    </row>
    <row r="74" spans="8:8" x14ac:dyDescent="0.25">
      <c r="H74" t="s">
        <v>228</v>
      </c>
    </row>
    <row r="75" spans="8:8" x14ac:dyDescent="0.25">
      <c r="H75" t="s">
        <v>229</v>
      </c>
    </row>
    <row r="76" spans="8:8" x14ac:dyDescent="0.25">
      <c r="H76" t="s">
        <v>230</v>
      </c>
    </row>
    <row r="77" spans="8:8" x14ac:dyDescent="0.25">
      <c r="H77" t="s">
        <v>231</v>
      </c>
    </row>
    <row r="78" spans="8:8" x14ac:dyDescent="0.25">
      <c r="H78" t="s">
        <v>232</v>
      </c>
    </row>
    <row r="79" spans="8:8" x14ac:dyDescent="0.25">
      <c r="H79" t="s">
        <v>233</v>
      </c>
    </row>
    <row r="80" spans="8:8" x14ac:dyDescent="0.25">
      <c r="H80" t="s">
        <v>234</v>
      </c>
    </row>
    <row r="81" spans="8:8" x14ac:dyDescent="0.25">
      <c r="H81" t="s">
        <v>235</v>
      </c>
    </row>
    <row r="82" spans="8:8" x14ac:dyDescent="0.25">
      <c r="H82" t="s">
        <v>236</v>
      </c>
    </row>
    <row r="83" spans="8:8" x14ac:dyDescent="0.25">
      <c r="H83" t="s">
        <v>237</v>
      </c>
    </row>
    <row r="84" spans="8:8" x14ac:dyDescent="0.25">
      <c r="H84" t="s">
        <v>238</v>
      </c>
    </row>
    <row r="85" spans="8:8" x14ac:dyDescent="0.25">
      <c r="H85" t="s">
        <v>239</v>
      </c>
    </row>
    <row r="86" spans="8:8" x14ac:dyDescent="0.25">
      <c r="H86" t="s">
        <v>240</v>
      </c>
    </row>
    <row r="87" spans="8:8" x14ac:dyDescent="0.25">
      <c r="H87" t="s">
        <v>241</v>
      </c>
    </row>
    <row r="88" spans="8:8" x14ac:dyDescent="0.25">
      <c r="H88" t="s">
        <v>242</v>
      </c>
    </row>
    <row r="89" spans="8:8" x14ac:dyDescent="0.25">
      <c r="H89" t="s">
        <v>243</v>
      </c>
    </row>
    <row r="90" spans="8:8" x14ac:dyDescent="0.25">
      <c r="H90" t="s">
        <v>244</v>
      </c>
    </row>
    <row r="91" spans="8:8" x14ac:dyDescent="0.25">
      <c r="H91" t="s">
        <v>245</v>
      </c>
    </row>
    <row r="92" spans="8:8" x14ac:dyDescent="0.25">
      <c r="H92" t="s">
        <v>246</v>
      </c>
    </row>
    <row r="93" spans="8:8" x14ac:dyDescent="0.25">
      <c r="H93" t="s">
        <v>247</v>
      </c>
    </row>
    <row r="94" spans="8:8" x14ac:dyDescent="0.25">
      <c r="H94" t="s">
        <v>248</v>
      </c>
    </row>
    <row r="95" spans="8:8" x14ac:dyDescent="0.25">
      <c r="H95" t="s">
        <v>249</v>
      </c>
    </row>
    <row r="96" spans="8:8" x14ac:dyDescent="0.25">
      <c r="H96" t="s">
        <v>250</v>
      </c>
    </row>
    <row r="97" spans="8:8" x14ac:dyDescent="0.25">
      <c r="H97" t="s">
        <v>251</v>
      </c>
    </row>
    <row r="98" spans="8:8" x14ac:dyDescent="0.25">
      <c r="H98" t="s">
        <v>252</v>
      </c>
    </row>
    <row r="99" spans="8:8" x14ac:dyDescent="0.25">
      <c r="H99" t="s">
        <v>253</v>
      </c>
    </row>
    <row r="100" spans="8:8" x14ac:dyDescent="0.25">
      <c r="H100" t="s">
        <v>254</v>
      </c>
    </row>
    <row r="101" spans="8:8" x14ac:dyDescent="0.25">
      <c r="H101" t="s">
        <v>255</v>
      </c>
    </row>
    <row r="102" spans="8:8" x14ac:dyDescent="0.25">
      <c r="H102" t="s">
        <v>256</v>
      </c>
    </row>
    <row r="103" spans="8:8" x14ac:dyDescent="0.25">
      <c r="H103" t="s">
        <v>257</v>
      </c>
    </row>
    <row r="104" spans="8:8" x14ac:dyDescent="0.25">
      <c r="H104" t="s">
        <v>258</v>
      </c>
    </row>
    <row r="105" spans="8:8" x14ac:dyDescent="0.25">
      <c r="H105" t="s">
        <v>259</v>
      </c>
    </row>
    <row r="106" spans="8:8" x14ac:dyDescent="0.25">
      <c r="H106" t="s">
        <v>260</v>
      </c>
    </row>
    <row r="107" spans="8:8" x14ac:dyDescent="0.25">
      <c r="H107" t="s">
        <v>261</v>
      </c>
    </row>
    <row r="108" spans="8:8" x14ac:dyDescent="0.25">
      <c r="H108" t="s">
        <v>262</v>
      </c>
    </row>
    <row r="109" spans="8:8" x14ac:dyDescent="0.25">
      <c r="H109" t="s">
        <v>263</v>
      </c>
    </row>
    <row r="110" spans="8:8" x14ac:dyDescent="0.25">
      <c r="H110" t="s">
        <v>264</v>
      </c>
    </row>
    <row r="111" spans="8:8" x14ac:dyDescent="0.25">
      <c r="H111" t="s">
        <v>265</v>
      </c>
    </row>
    <row r="112" spans="8:8" x14ac:dyDescent="0.25">
      <c r="H112" t="s">
        <v>266</v>
      </c>
    </row>
    <row r="113" spans="8:8" x14ac:dyDescent="0.25">
      <c r="H113" t="s">
        <v>267</v>
      </c>
    </row>
    <row r="114" spans="8:8" x14ac:dyDescent="0.25">
      <c r="H114" t="s">
        <v>268</v>
      </c>
    </row>
    <row r="115" spans="8:8" x14ac:dyDescent="0.25">
      <c r="H115" t="s">
        <v>269</v>
      </c>
    </row>
    <row r="116" spans="8:8" x14ac:dyDescent="0.25">
      <c r="H116" t="s">
        <v>270</v>
      </c>
    </row>
    <row r="117" spans="8:8" x14ac:dyDescent="0.25">
      <c r="H117" t="s">
        <v>271</v>
      </c>
    </row>
    <row r="118" spans="8:8" x14ac:dyDescent="0.25">
      <c r="H118" t="s">
        <v>272</v>
      </c>
    </row>
    <row r="119" spans="8:8" x14ac:dyDescent="0.25">
      <c r="H119" t="s">
        <v>273</v>
      </c>
    </row>
    <row r="120" spans="8:8" x14ac:dyDescent="0.25">
      <c r="H120" t="s">
        <v>274</v>
      </c>
    </row>
    <row r="121" spans="8:8" x14ac:dyDescent="0.25">
      <c r="H121" t="s">
        <v>275</v>
      </c>
    </row>
    <row r="122" spans="8:8" x14ac:dyDescent="0.25">
      <c r="H122" t="s">
        <v>276</v>
      </c>
    </row>
    <row r="123" spans="8:8" x14ac:dyDescent="0.25">
      <c r="H123" t="s">
        <v>277</v>
      </c>
    </row>
    <row r="124" spans="8:8" x14ac:dyDescent="0.25">
      <c r="H124" t="s">
        <v>278</v>
      </c>
    </row>
    <row r="125" spans="8:8" x14ac:dyDescent="0.25">
      <c r="H125" t="s">
        <v>279</v>
      </c>
    </row>
    <row r="126" spans="8:8" x14ac:dyDescent="0.25">
      <c r="H126" t="s">
        <v>280</v>
      </c>
    </row>
    <row r="127" spans="8:8" x14ac:dyDescent="0.25">
      <c r="H127" t="s">
        <v>281</v>
      </c>
    </row>
    <row r="128" spans="8:8" x14ac:dyDescent="0.25">
      <c r="H128" t="s">
        <v>282</v>
      </c>
    </row>
    <row r="129" spans="8:8" x14ac:dyDescent="0.25">
      <c r="H129" t="s">
        <v>283</v>
      </c>
    </row>
    <row r="130" spans="8:8" x14ac:dyDescent="0.25">
      <c r="H130" t="s">
        <v>284</v>
      </c>
    </row>
    <row r="131" spans="8:8" x14ac:dyDescent="0.25">
      <c r="H131" t="s">
        <v>285</v>
      </c>
    </row>
    <row r="132" spans="8:8" x14ac:dyDescent="0.25">
      <c r="H132" t="s">
        <v>286</v>
      </c>
    </row>
    <row r="133" spans="8:8" x14ac:dyDescent="0.25">
      <c r="H133" t="s">
        <v>287</v>
      </c>
    </row>
    <row r="134" spans="8:8" x14ac:dyDescent="0.25">
      <c r="H134" t="s">
        <v>288</v>
      </c>
    </row>
    <row r="135" spans="8:8" x14ac:dyDescent="0.25">
      <c r="H135" t="s">
        <v>289</v>
      </c>
    </row>
    <row r="136" spans="8:8" x14ac:dyDescent="0.25">
      <c r="H136" t="s">
        <v>290</v>
      </c>
    </row>
    <row r="137" spans="8:8" x14ac:dyDescent="0.25">
      <c r="H137" t="s">
        <v>291</v>
      </c>
    </row>
    <row r="138" spans="8:8" x14ac:dyDescent="0.25">
      <c r="H138" t="s">
        <v>292</v>
      </c>
    </row>
    <row r="139" spans="8:8" x14ac:dyDescent="0.25">
      <c r="H139" t="s">
        <v>293</v>
      </c>
    </row>
    <row r="140" spans="8:8" x14ac:dyDescent="0.25">
      <c r="H140" t="s">
        <v>294</v>
      </c>
    </row>
    <row r="141" spans="8:8" x14ac:dyDescent="0.25">
      <c r="H141" t="s">
        <v>295</v>
      </c>
    </row>
    <row r="142" spans="8:8" x14ac:dyDescent="0.25">
      <c r="H142" t="s">
        <v>296</v>
      </c>
    </row>
    <row r="143" spans="8:8" x14ac:dyDescent="0.25">
      <c r="H143" t="s">
        <v>297</v>
      </c>
    </row>
    <row r="144" spans="8:8" x14ac:dyDescent="0.25">
      <c r="H144" t="s">
        <v>298</v>
      </c>
    </row>
    <row r="145" spans="8:8" x14ac:dyDescent="0.25">
      <c r="H145" t="s">
        <v>299</v>
      </c>
    </row>
    <row r="146" spans="8:8" x14ac:dyDescent="0.25">
      <c r="H146" t="s">
        <v>300</v>
      </c>
    </row>
    <row r="147" spans="8:8" x14ac:dyDescent="0.25">
      <c r="H147" t="s">
        <v>301</v>
      </c>
    </row>
    <row r="148" spans="8:8" x14ac:dyDescent="0.25">
      <c r="H148" t="s">
        <v>302</v>
      </c>
    </row>
    <row r="149" spans="8:8" x14ac:dyDescent="0.25">
      <c r="H149" t="s">
        <v>303</v>
      </c>
    </row>
    <row r="150" spans="8:8" x14ac:dyDescent="0.25">
      <c r="H150" t="s">
        <v>304</v>
      </c>
    </row>
    <row r="151" spans="8:8" x14ac:dyDescent="0.25">
      <c r="H151" t="s">
        <v>305</v>
      </c>
    </row>
    <row r="152" spans="8:8" x14ac:dyDescent="0.25">
      <c r="H152" t="s">
        <v>306</v>
      </c>
    </row>
    <row r="153" spans="8:8" x14ac:dyDescent="0.25">
      <c r="H153" t="s">
        <v>307</v>
      </c>
    </row>
    <row r="154" spans="8:8" x14ac:dyDescent="0.25">
      <c r="H154" t="s">
        <v>308</v>
      </c>
    </row>
    <row r="155" spans="8:8" x14ac:dyDescent="0.25">
      <c r="H155" t="s">
        <v>309</v>
      </c>
    </row>
    <row r="156" spans="8:8" x14ac:dyDescent="0.25">
      <c r="H156" t="s">
        <v>310</v>
      </c>
    </row>
    <row r="157" spans="8:8" x14ac:dyDescent="0.25">
      <c r="H157" t="s">
        <v>311</v>
      </c>
    </row>
    <row r="158" spans="8:8" x14ac:dyDescent="0.25">
      <c r="H158" t="s">
        <v>312</v>
      </c>
    </row>
    <row r="159" spans="8:8" x14ac:dyDescent="0.25">
      <c r="H159" t="s">
        <v>313</v>
      </c>
    </row>
    <row r="160" spans="8:8" x14ac:dyDescent="0.25">
      <c r="H160" t="s">
        <v>314</v>
      </c>
    </row>
    <row r="161" spans="8:8" x14ac:dyDescent="0.25">
      <c r="H161" t="s">
        <v>315</v>
      </c>
    </row>
    <row r="162" spans="8:8" x14ac:dyDescent="0.25">
      <c r="H162" t="s">
        <v>316</v>
      </c>
    </row>
    <row r="163" spans="8:8" x14ac:dyDescent="0.25">
      <c r="H163" t="s">
        <v>317</v>
      </c>
    </row>
    <row r="164" spans="8:8" x14ac:dyDescent="0.25">
      <c r="H164" t="s">
        <v>318</v>
      </c>
    </row>
    <row r="165" spans="8:8" x14ac:dyDescent="0.25">
      <c r="H165" t="s">
        <v>319</v>
      </c>
    </row>
    <row r="166" spans="8:8" x14ac:dyDescent="0.25">
      <c r="H166" t="s">
        <v>320</v>
      </c>
    </row>
    <row r="167" spans="8:8" x14ac:dyDescent="0.25">
      <c r="H167" t="s">
        <v>321</v>
      </c>
    </row>
    <row r="168" spans="8:8" x14ac:dyDescent="0.25">
      <c r="H168" t="s">
        <v>322</v>
      </c>
    </row>
    <row r="169" spans="8:8" x14ac:dyDescent="0.25">
      <c r="H169" t="s">
        <v>323</v>
      </c>
    </row>
    <row r="170" spans="8:8" x14ac:dyDescent="0.25">
      <c r="H170" t="s">
        <v>324</v>
      </c>
    </row>
    <row r="171" spans="8:8" x14ac:dyDescent="0.25">
      <c r="H171" t="s">
        <v>325</v>
      </c>
    </row>
    <row r="172" spans="8:8" x14ac:dyDescent="0.25">
      <c r="H172" t="s">
        <v>326</v>
      </c>
    </row>
    <row r="173" spans="8:8" x14ac:dyDescent="0.25">
      <c r="H173" t="s">
        <v>327</v>
      </c>
    </row>
    <row r="174" spans="8:8" x14ac:dyDescent="0.25">
      <c r="H174" t="s">
        <v>328</v>
      </c>
    </row>
    <row r="175" spans="8:8" x14ac:dyDescent="0.25">
      <c r="H175" t="s">
        <v>329</v>
      </c>
    </row>
    <row r="176" spans="8:8" x14ac:dyDescent="0.25">
      <c r="H176" t="s">
        <v>330</v>
      </c>
    </row>
    <row r="177" spans="8:8" x14ac:dyDescent="0.25">
      <c r="H177" t="s">
        <v>331</v>
      </c>
    </row>
    <row r="178" spans="8:8" x14ac:dyDescent="0.25">
      <c r="H178" t="s">
        <v>332</v>
      </c>
    </row>
    <row r="179" spans="8:8" x14ac:dyDescent="0.25">
      <c r="H179" t="s">
        <v>333</v>
      </c>
    </row>
    <row r="180" spans="8:8" x14ac:dyDescent="0.25">
      <c r="H180" t="s">
        <v>334</v>
      </c>
    </row>
    <row r="181" spans="8:8" x14ac:dyDescent="0.25">
      <c r="H181" t="s">
        <v>335</v>
      </c>
    </row>
    <row r="182" spans="8:8" x14ac:dyDescent="0.25">
      <c r="H182" t="s">
        <v>336</v>
      </c>
    </row>
    <row r="183" spans="8:8" x14ac:dyDescent="0.25">
      <c r="H183" t="s">
        <v>337</v>
      </c>
    </row>
    <row r="184" spans="8:8" x14ac:dyDescent="0.25">
      <c r="H184" t="s">
        <v>338</v>
      </c>
    </row>
    <row r="185" spans="8:8" x14ac:dyDescent="0.25">
      <c r="H185" t="s">
        <v>339</v>
      </c>
    </row>
    <row r="186" spans="8:8" x14ac:dyDescent="0.25">
      <c r="H186" t="s">
        <v>340</v>
      </c>
    </row>
    <row r="187" spans="8:8" x14ac:dyDescent="0.25">
      <c r="H187" t="s">
        <v>341</v>
      </c>
    </row>
    <row r="188" spans="8:8" x14ac:dyDescent="0.25">
      <c r="H188" t="s">
        <v>342</v>
      </c>
    </row>
    <row r="189" spans="8:8" x14ac:dyDescent="0.25">
      <c r="H189" t="s">
        <v>343</v>
      </c>
    </row>
    <row r="190" spans="8:8" x14ac:dyDescent="0.25">
      <c r="H190" t="s">
        <v>344</v>
      </c>
    </row>
    <row r="191" spans="8:8" x14ac:dyDescent="0.25">
      <c r="H191" t="s">
        <v>345</v>
      </c>
    </row>
    <row r="192" spans="8:8" x14ac:dyDescent="0.25">
      <c r="H192" t="s">
        <v>346</v>
      </c>
    </row>
    <row r="193" spans="8:8" x14ac:dyDescent="0.25">
      <c r="H193" t="s">
        <v>347</v>
      </c>
    </row>
    <row r="194" spans="8:8" x14ac:dyDescent="0.25">
      <c r="H194" t="s">
        <v>348</v>
      </c>
    </row>
    <row r="195" spans="8:8" x14ac:dyDescent="0.25">
      <c r="H195" t="s">
        <v>349</v>
      </c>
    </row>
    <row r="196" spans="8:8" x14ac:dyDescent="0.25">
      <c r="H196" t="s">
        <v>350</v>
      </c>
    </row>
    <row r="197" spans="8:8" x14ac:dyDescent="0.25">
      <c r="H197" t="s">
        <v>351</v>
      </c>
    </row>
    <row r="198" spans="8:8" x14ac:dyDescent="0.25">
      <c r="H198" t="s">
        <v>352</v>
      </c>
    </row>
    <row r="199" spans="8:8" x14ac:dyDescent="0.25">
      <c r="H199" t="s">
        <v>353</v>
      </c>
    </row>
    <row r="200" spans="8:8" x14ac:dyDescent="0.25">
      <c r="H200" t="s">
        <v>354</v>
      </c>
    </row>
    <row r="201" spans="8:8" x14ac:dyDescent="0.25">
      <c r="H201" t="s">
        <v>355</v>
      </c>
    </row>
    <row r="202" spans="8:8" x14ac:dyDescent="0.25">
      <c r="H202" t="s">
        <v>356</v>
      </c>
    </row>
    <row r="203" spans="8:8" x14ac:dyDescent="0.25">
      <c r="H203" t="s">
        <v>357</v>
      </c>
    </row>
    <row r="204" spans="8:8" x14ac:dyDescent="0.25">
      <c r="H204" t="s">
        <v>358</v>
      </c>
    </row>
    <row r="205" spans="8:8" x14ac:dyDescent="0.25">
      <c r="H205" t="s">
        <v>359</v>
      </c>
    </row>
    <row r="206" spans="8:8" x14ac:dyDescent="0.25">
      <c r="H206" t="s">
        <v>360</v>
      </c>
    </row>
    <row r="207" spans="8:8" x14ac:dyDescent="0.25">
      <c r="H207" t="s">
        <v>361</v>
      </c>
    </row>
    <row r="208" spans="8:8" x14ac:dyDescent="0.25">
      <c r="H208" t="s">
        <v>362</v>
      </c>
    </row>
    <row r="209" spans="8:8" x14ac:dyDescent="0.25">
      <c r="H209" t="s">
        <v>363</v>
      </c>
    </row>
    <row r="210" spans="8:8" x14ac:dyDescent="0.25">
      <c r="H210" t="s">
        <v>364</v>
      </c>
    </row>
    <row r="211" spans="8:8" x14ac:dyDescent="0.25">
      <c r="H211" t="s">
        <v>365</v>
      </c>
    </row>
    <row r="212" spans="8:8" x14ac:dyDescent="0.25">
      <c r="H212" t="s">
        <v>366</v>
      </c>
    </row>
    <row r="213" spans="8:8" x14ac:dyDescent="0.25">
      <c r="H213" t="s">
        <v>367</v>
      </c>
    </row>
    <row r="214" spans="8:8" x14ac:dyDescent="0.25">
      <c r="H214" t="s">
        <v>368</v>
      </c>
    </row>
    <row r="215" spans="8:8" x14ac:dyDescent="0.25">
      <c r="H215" t="s">
        <v>369</v>
      </c>
    </row>
    <row r="216" spans="8:8" x14ac:dyDescent="0.25">
      <c r="H216" t="s">
        <v>370</v>
      </c>
    </row>
    <row r="217" spans="8:8" x14ac:dyDescent="0.25">
      <c r="H217" t="s">
        <v>371</v>
      </c>
    </row>
    <row r="218" spans="8:8" x14ac:dyDescent="0.25">
      <c r="H218" t="s">
        <v>372</v>
      </c>
    </row>
    <row r="219" spans="8:8" x14ac:dyDescent="0.25">
      <c r="H219" t="s">
        <v>373</v>
      </c>
    </row>
    <row r="220" spans="8:8" x14ac:dyDescent="0.25">
      <c r="H220" t="s">
        <v>374</v>
      </c>
    </row>
    <row r="221" spans="8:8" x14ac:dyDescent="0.25">
      <c r="H221" t="s">
        <v>375</v>
      </c>
    </row>
    <row r="222" spans="8:8" x14ac:dyDescent="0.25">
      <c r="H222" t="s">
        <v>376</v>
      </c>
    </row>
    <row r="223" spans="8:8" x14ac:dyDescent="0.25">
      <c r="H223" t="s">
        <v>377</v>
      </c>
    </row>
    <row r="224" spans="8:8" x14ac:dyDescent="0.25">
      <c r="H224" t="s">
        <v>378</v>
      </c>
    </row>
    <row r="225" spans="8:8" x14ac:dyDescent="0.25">
      <c r="H225" t="s">
        <v>379</v>
      </c>
    </row>
    <row r="226" spans="8:8" x14ac:dyDescent="0.25">
      <c r="H226" t="s">
        <v>380</v>
      </c>
    </row>
    <row r="227" spans="8:8" x14ac:dyDescent="0.25">
      <c r="H227" t="s">
        <v>381</v>
      </c>
    </row>
    <row r="228" spans="8:8" x14ac:dyDescent="0.25">
      <c r="H228" t="s">
        <v>382</v>
      </c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topLeftCell="A4" zoomScale="150" zoomScaleNormal="150" zoomScalePageLayoutView="150" workbookViewId="0">
      <selection activeCell="D9" sqref="D9"/>
    </sheetView>
  </sheetViews>
  <sheetFormatPr defaultColWidth="8.85546875" defaultRowHeight="15" x14ac:dyDescent="0.25"/>
  <cols>
    <col min="1" max="1" width="25.42578125" customWidth="1"/>
    <col min="2" max="2" width="77.5703125" customWidth="1"/>
    <col min="3" max="3" width="17.85546875" customWidth="1"/>
    <col min="4" max="4" width="20.7109375" customWidth="1"/>
    <col min="5" max="5" width="22.85546875" customWidth="1"/>
    <col min="6" max="6" width="20" customWidth="1"/>
  </cols>
  <sheetData>
    <row r="1" spans="1:4" x14ac:dyDescent="0.25">
      <c r="A1" t="s">
        <v>500</v>
      </c>
    </row>
    <row r="2" spans="1:4" x14ac:dyDescent="0.25">
      <c r="A2" t="s">
        <v>551</v>
      </c>
    </row>
    <row r="3" spans="1:4" ht="15.75" thickBot="1" x14ac:dyDescent="0.3"/>
    <row r="4" spans="1:4" ht="15.75" thickBot="1" x14ac:dyDescent="0.3">
      <c r="A4" s="52" t="s">
        <v>24</v>
      </c>
      <c r="B4" s="53"/>
    </row>
    <row r="5" spans="1:4" ht="15.75" thickTop="1" x14ac:dyDescent="0.25">
      <c r="A5" s="27" t="s">
        <v>0</v>
      </c>
      <c r="B5" s="4"/>
    </row>
    <row r="6" spans="1:4" x14ac:dyDescent="0.25">
      <c r="A6" s="14" t="s">
        <v>3</v>
      </c>
      <c r="B6" s="7" t="s">
        <v>9</v>
      </c>
    </row>
    <row r="7" spans="1:4" x14ac:dyDescent="0.25">
      <c r="A7" s="14" t="s">
        <v>2</v>
      </c>
      <c r="B7" s="7" t="s">
        <v>505</v>
      </c>
    </row>
    <row r="8" spans="1:4" x14ac:dyDescent="0.25">
      <c r="A8" s="14" t="s">
        <v>1</v>
      </c>
      <c r="B8" s="7" t="s">
        <v>506</v>
      </c>
    </row>
    <row r="9" spans="1:4" ht="60" x14ac:dyDescent="0.25">
      <c r="A9" s="25" t="s">
        <v>4</v>
      </c>
      <c r="B9" s="33" t="s">
        <v>507</v>
      </c>
    </row>
    <row r="10" spans="1:4" x14ac:dyDescent="0.25">
      <c r="A10" s="25" t="s">
        <v>518</v>
      </c>
      <c r="B10" s="7" t="s">
        <v>519</v>
      </c>
    </row>
    <row r="11" spans="1:4" x14ac:dyDescent="0.25">
      <c r="A11" s="25" t="s">
        <v>498</v>
      </c>
      <c r="B11" s="7" t="s">
        <v>506</v>
      </c>
      <c r="D11" s="31"/>
    </row>
    <row r="12" spans="1:4" x14ac:dyDescent="0.25">
      <c r="A12" s="25" t="s">
        <v>483</v>
      </c>
      <c r="B12" s="7" t="s">
        <v>547</v>
      </c>
    </row>
    <row r="13" spans="1:4" x14ac:dyDescent="0.25">
      <c r="A13" s="25" t="s">
        <v>6</v>
      </c>
      <c r="B13" s="7">
        <v>2015</v>
      </c>
    </row>
    <row r="14" spans="1:4" x14ac:dyDescent="0.25">
      <c r="A14" s="25" t="s">
        <v>517</v>
      </c>
      <c r="B14" s="7"/>
    </row>
    <row r="15" spans="1:4" x14ac:dyDescent="0.25">
      <c r="A15" s="25" t="s">
        <v>5</v>
      </c>
      <c r="B15" s="32" t="s">
        <v>548</v>
      </c>
      <c r="D15" s="31"/>
    </row>
    <row r="16" spans="1:4" x14ac:dyDescent="0.25">
      <c r="A16" s="25" t="s">
        <v>16</v>
      </c>
      <c r="B16" s="7"/>
      <c r="D16" t="s">
        <v>511</v>
      </c>
    </row>
    <row r="17" spans="1:6" ht="15.75" thickBot="1" x14ac:dyDescent="0.3">
      <c r="A17" s="26" t="s">
        <v>17</v>
      </c>
      <c r="B17" s="10"/>
    </row>
    <row r="18" spans="1:6" ht="15.75" thickBot="1" x14ac:dyDescent="0.3"/>
    <row r="19" spans="1:6" x14ac:dyDescent="0.25">
      <c r="A19" s="50" t="s">
        <v>25</v>
      </c>
      <c r="B19" s="54"/>
      <c r="C19" s="23"/>
      <c r="D19" s="24"/>
      <c r="E19" s="24"/>
      <c r="F19" s="24"/>
    </row>
    <row r="20" spans="1:6" ht="15.75" thickBot="1" x14ac:dyDescent="0.3">
      <c r="A20" s="81" t="s">
        <v>496</v>
      </c>
      <c r="B20" s="87" t="s">
        <v>497</v>
      </c>
    </row>
    <row r="21" spans="1:6" ht="15.75" thickTop="1" x14ac:dyDescent="0.25">
      <c r="A21" s="85">
        <v>1</v>
      </c>
      <c r="B21" s="35" t="s">
        <v>491</v>
      </c>
    </row>
    <row r="22" spans="1:6" x14ac:dyDescent="0.25">
      <c r="A22" s="86">
        <v>2</v>
      </c>
      <c r="B22" s="36" t="s">
        <v>494</v>
      </c>
    </row>
    <row r="23" spans="1:6" x14ac:dyDescent="0.25">
      <c r="A23" s="86">
        <v>3</v>
      </c>
      <c r="B23" s="36"/>
    </row>
    <row r="24" spans="1:6" x14ac:dyDescent="0.25">
      <c r="A24" s="86">
        <v>4</v>
      </c>
      <c r="B24" s="36"/>
    </row>
    <row r="25" spans="1:6" x14ac:dyDescent="0.25">
      <c r="A25" s="86">
        <v>5</v>
      </c>
      <c r="B25" s="36"/>
    </row>
    <row r="26" spans="1:6" x14ac:dyDescent="0.25">
      <c r="A26" s="86">
        <v>6</v>
      </c>
      <c r="B26" s="36"/>
    </row>
    <row r="27" spans="1:6" x14ac:dyDescent="0.25">
      <c r="A27" s="86">
        <v>7</v>
      </c>
      <c r="B27" s="36"/>
    </row>
    <row r="28" spans="1:6" x14ac:dyDescent="0.25">
      <c r="A28" s="86">
        <v>8</v>
      </c>
      <c r="B28" s="36"/>
    </row>
    <row r="29" spans="1:6" x14ac:dyDescent="0.25">
      <c r="A29" s="86">
        <v>9</v>
      </c>
      <c r="B29" s="36"/>
    </row>
    <row r="30" spans="1:6" x14ac:dyDescent="0.25">
      <c r="A30" s="88">
        <v>10</v>
      </c>
      <c r="B30" s="72"/>
    </row>
  </sheetData>
  <mergeCells count="2">
    <mergeCell ref="A4:B4"/>
    <mergeCell ref="A19:B19"/>
  </mergeCells>
  <dataValidations count="2">
    <dataValidation type="list" allowBlank="1" showInputMessage="1" showErrorMessage="1" sqref="B6">
      <formula1>DataSetTypeCV</formula1>
    </dataValidation>
    <dataValidation type="list" allowBlank="1" showInputMessage="1" showErrorMessage="1" sqref="B10">
      <formula1>RelationshipTypeCV</formula1>
    </dataValidation>
  </dataValidations>
  <hyperlinks>
    <hyperlink ref="B15" r:id="rId1"/>
  </hyperlinks>
  <pageMargins left="0.7" right="0.7" top="0.75" bottom="0.75" header="0.3" footer="0.3"/>
  <pageSetup orientation="portrait" verticalDpi="0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OFFSET('People and Organizations'!$C$22,0,0,COUNTA('People and Organizations'!$C$22:$C$31),1)</xm:f>
          </x14:formula1>
          <xm:sqref>B21:B30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zoomScale="130" zoomScaleNormal="130" zoomScalePageLayoutView="150" workbookViewId="0">
      <selection activeCell="A3" sqref="A3:XFD3"/>
    </sheetView>
  </sheetViews>
  <sheetFormatPr defaultColWidth="8.85546875" defaultRowHeight="15" x14ac:dyDescent="0.25"/>
  <cols>
    <col min="1" max="1" width="23" customWidth="1"/>
    <col min="2" max="2" width="21.85546875" customWidth="1"/>
    <col min="3" max="3" width="17.5703125" customWidth="1"/>
    <col min="4" max="4" width="14.28515625" customWidth="1"/>
    <col min="5" max="5" width="22.42578125" bestFit="1" customWidth="1"/>
    <col min="6" max="6" width="22.42578125" customWidth="1"/>
    <col min="7" max="7" width="18.5703125" customWidth="1"/>
    <col min="8" max="8" width="13.42578125" customWidth="1"/>
    <col min="9" max="9" width="2.85546875" style="34" customWidth="1"/>
    <col min="10" max="10" width="12" bestFit="1" customWidth="1"/>
    <col min="11" max="12" width="12.7109375" bestFit="1" customWidth="1"/>
    <col min="13" max="13" width="2.28515625" style="34" customWidth="1"/>
    <col min="14" max="14" width="14.5703125" bestFit="1" customWidth="1"/>
    <col min="15" max="15" width="18" bestFit="1" customWidth="1"/>
    <col min="16" max="16" width="17.7109375" bestFit="1" customWidth="1"/>
  </cols>
  <sheetData>
    <row r="1" spans="1:16" x14ac:dyDescent="0.25">
      <c r="A1" t="s">
        <v>386</v>
      </c>
    </row>
    <row r="2" spans="1:16" x14ac:dyDescent="0.25">
      <c r="A2" t="s">
        <v>502</v>
      </c>
    </row>
    <row r="3" spans="1:16" ht="15.75" thickBot="1" x14ac:dyDescent="0.3"/>
    <row r="4" spans="1:16" ht="15.75" thickBot="1" x14ac:dyDescent="0.3">
      <c r="A4" s="52" t="s">
        <v>156</v>
      </c>
      <c r="B4" s="53"/>
    </row>
    <row r="5" spans="1:16" ht="15.75" thickTop="1" x14ac:dyDescent="0.25">
      <c r="A5" s="16" t="s">
        <v>31</v>
      </c>
      <c r="B5" s="4" t="s">
        <v>383</v>
      </c>
      <c r="D5" t="s">
        <v>512</v>
      </c>
    </row>
    <row r="6" spans="1:16" ht="15.75" thickBot="1" x14ac:dyDescent="0.3">
      <c r="A6" s="15" t="s">
        <v>155</v>
      </c>
      <c r="B6" s="10" t="s">
        <v>159</v>
      </c>
      <c r="D6" t="s">
        <v>599</v>
      </c>
    </row>
    <row r="7" spans="1:16" ht="15.75" thickBot="1" x14ac:dyDescent="0.3">
      <c r="J7" s="55" t="s">
        <v>557</v>
      </c>
      <c r="K7" s="55"/>
      <c r="L7" s="55"/>
      <c r="N7" s="55" t="s">
        <v>556</v>
      </c>
      <c r="O7" s="55"/>
      <c r="P7" s="55"/>
    </row>
    <row r="8" spans="1:16" ht="15.75" thickBot="1" x14ac:dyDescent="0.3">
      <c r="A8" s="63" t="s">
        <v>26</v>
      </c>
      <c r="B8" s="64" t="s">
        <v>27</v>
      </c>
      <c r="C8" s="64" t="s">
        <v>154</v>
      </c>
      <c r="D8" s="64" t="s">
        <v>572</v>
      </c>
      <c r="E8" s="65" t="s">
        <v>570</v>
      </c>
      <c r="F8" s="66" t="s">
        <v>571</v>
      </c>
      <c r="G8" s="67" t="s">
        <v>573</v>
      </c>
      <c r="H8" s="67" t="s">
        <v>30</v>
      </c>
      <c r="I8" s="61"/>
      <c r="J8" s="38" t="s">
        <v>553</v>
      </c>
      <c r="K8" s="17" t="s">
        <v>28</v>
      </c>
      <c r="L8" s="41" t="s">
        <v>29</v>
      </c>
      <c r="M8" s="42"/>
      <c r="N8" s="59" t="s">
        <v>554</v>
      </c>
      <c r="O8" s="17" t="s">
        <v>501</v>
      </c>
      <c r="P8" s="18" t="s">
        <v>555</v>
      </c>
    </row>
    <row r="9" spans="1:16" ht="45.75" thickTop="1" x14ac:dyDescent="0.25">
      <c r="A9" s="39"/>
      <c r="B9" s="3" t="s">
        <v>33</v>
      </c>
      <c r="C9" s="3" t="s">
        <v>54</v>
      </c>
      <c r="D9" s="3" t="s">
        <v>559</v>
      </c>
      <c r="E9" s="43" t="s">
        <v>564</v>
      </c>
      <c r="F9" s="44"/>
      <c r="G9" s="35"/>
      <c r="H9" s="35"/>
      <c r="I9" s="62"/>
      <c r="J9" s="39" t="s">
        <v>96</v>
      </c>
      <c r="K9" s="3">
        <v>40.809522000000001</v>
      </c>
      <c r="L9" s="35">
        <v>-111.765472</v>
      </c>
      <c r="M9" s="40"/>
      <c r="N9" s="5" t="str">
        <f t="shared" ref="N9:P10" si="0">IF($B9="Specimen","SELECT VALUE","")</f>
        <v/>
      </c>
      <c r="O9" s="3" t="str">
        <f t="shared" si="0"/>
        <v/>
      </c>
      <c r="P9" s="4" t="str">
        <f t="shared" si="0"/>
        <v/>
      </c>
    </row>
    <row r="10" spans="1:16" ht="45" x14ac:dyDescent="0.25">
      <c r="A10" s="60"/>
      <c r="B10" s="3" t="s">
        <v>33</v>
      </c>
      <c r="C10" s="6" t="s">
        <v>54</v>
      </c>
      <c r="D10" s="6" t="s">
        <v>560</v>
      </c>
      <c r="E10" s="45" t="s">
        <v>565</v>
      </c>
      <c r="F10" s="46"/>
      <c r="G10" s="36"/>
      <c r="H10" s="36"/>
      <c r="I10" s="62"/>
      <c r="J10" s="39" t="s">
        <v>96</v>
      </c>
      <c r="K10" s="6">
        <v>40.774228000000001</v>
      </c>
      <c r="L10" s="36">
        <v>-111.817025</v>
      </c>
      <c r="M10" s="40"/>
      <c r="N10" s="5" t="str">
        <f t="shared" si="0"/>
        <v/>
      </c>
      <c r="O10" s="6" t="str">
        <f t="shared" si="0"/>
        <v/>
      </c>
      <c r="P10" s="7" t="str">
        <f t="shared" si="0"/>
        <v/>
      </c>
    </row>
    <row r="11" spans="1:16" x14ac:dyDescent="0.25">
      <c r="A11" s="60"/>
      <c r="B11" s="3" t="s">
        <v>32</v>
      </c>
      <c r="C11" s="6" t="s">
        <v>53</v>
      </c>
      <c r="D11" s="6" t="s">
        <v>561</v>
      </c>
      <c r="E11" s="45" t="s">
        <v>566</v>
      </c>
      <c r="F11" s="46"/>
      <c r="G11" s="36"/>
      <c r="H11" s="36"/>
      <c r="I11" s="62"/>
      <c r="J11" s="39" t="str">
        <f t="shared" ref="J11:J14" si="1">IF($B11="Site","SELECT VALUE","")</f>
        <v/>
      </c>
      <c r="K11" s="6" t="str">
        <f>IF($B11="site","ENTER VALUE","")</f>
        <v/>
      </c>
      <c r="L11" s="36" t="str">
        <f t="shared" ref="L11:L14" si="2">IF($B11="site","ENTER VALUE","")</f>
        <v/>
      </c>
      <c r="M11" s="40"/>
      <c r="N11" s="5" t="s">
        <v>121</v>
      </c>
      <c r="O11" s="6" t="s">
        <v>589</v>
      </c>
      <c r="P11" s="7" t="b">
        <v>1</v>
      </c>
    </row>
    <row r="12" spans="1:16" x14ac:dyDescent="0.25">
      <c r="A12" s="60"/>
      <c r="B12" s="3" t="s">
        <v>32</v>
      </c>
      <c r="C12" s="6" t="s">
        <v>53</v>
      </c>
      <c r="D12" s="6" t="s">
        <v>562</v>
      </c>
      <c r="E12" s="45" t="s">
        <v>567</v>
      </c>
      <c r="F12" s="46"/>
      <c r="G12" s="36"/>
      <c r="H12" s="36"/>
      <c r="I12" s="62"/>
      <c r="J12" s="39" t="str">
        <f t="shared" si="1"/>
        <v/>
      </c>
      <c r="K12" s="6" t="str">
        <f t="shared" ref="K12:L14" si="3">IF($B12="site","ENTER VALUE","")</f>
        <v/>
      </c>
      <c r="L12" s="36" t="str">
        <f t="shared" si="2"/>
        <v/>
      </c>
      <c r="M12" s="40"/>
      <c r="N12" s="5" t="s">
        <v>121</v>
      </c>
      <c r="O12" s="6" t="s">
        <v>589</v>
      </c>
      <c r="P12" s="7" t="b">
        <v>1</v>
      </c>
    </row>
    <row r="13" spans="1:16" x14ac:dyDescent="0.25">
      <c r="A13" s="60"/>
      <c r="B13" s="3" t="s">
        <v>32</v>
      </c>
      <c r="C13" s="6" t="s">
        <v>53</v>
      </c>
      <c r="D13" s="6" t="s">
        <v>563</v>
      </c>
      <c r="E13" s="45" t="s">
        <v>568</v>
      </c>
      <c r="F13" s="46"/>
      <c r="G13" s="36"/>
      <c r="H13" s="36"/>
      <c r="I13" s="62"/>
      <c r="J13" s="39" t="str">
        <f t="shared" si="1"/>
        <v/>
      </c>
      <c r="K13" s="6" t="str">
        <f t="shared" si="3"/>
        <v/>
      </c>
      <c r="L13" s="36" t="str">
        <f t="shared" si="2"/>
        <v/>
      </c>
      <c r="M13" s="40"/>
      <c r="N13" s="5" t="s">
        <v>121</v>
      </c>
      <c r="O13" s="6" t="s">
        <v>589</v>
      </c>
      <c r="P13" s="7" t="b">
        <v>1</v>
      </c>
    </row>
    <row r="14" spans="1:16" x14ac:dyDescent="0.25">
      <c r="A14" s="60"/>
      <c r="B14" s="3" t="s">
        <v>32</v>
      </c>
      <c r="C14" s="6" t="s">
        <v>53</v>
      </c>
      <c r="D14" s="6">
        <v>524</v>
      </c>
      <c r="E14" s="45" t="s">
        <v>569</v>
      </c>
      <c r="F14" s="46"/>
      <c r="G14" s="36"/>
      <c r="H14" s="36"/>
      <c r="I14" s="62"/>
      <c r="J14" s="39" t="str">
        <f t="shared" si="1"/>
        <v/>
      </c>
      <c r="K14" s="6" t="str">
        <f t="shared" si="3"/>
        <v/>
      </c>
      <c r="L14" s="36" t="str">
        <f t="shared" si="2"/>
        <v/>
      </c>
      <c r="M14" s="40"/>
      <c r="N14" s="5" t="s">
        <v>121</v>
      </c>
      <c r="O14" s="6" t="s">
        <v>589</v>
      </c>
      <c r="P14" s="7" t="b">
        <v>1</v>
      </c>
    </row>
    <row r="15" spans="1:16" ht="15" customHeight="1" x14ac:dyDescent="0.25">
      <c r="A15" s="60"/>
      <c r="B15" s="3" t="s">
        <v>33</v>
      </c>
      <c r="C15" s="6" t="s">
        <v>54</v>
      </c>
      <c r="D15" s="6" t="s">
        <v>574</v>
      </c>
      <c r="E15" s="45" t="s">
        <v>575</v>
      </c>
      <c r="F15" s="46" t="s">
        <v>576</v>
      </c>
      <c r="G15" s="36"/>
      <c r="H15" s="36">
        <v>2629.2</v>
      </c>
      <c r="I15" s="62"/>
      <c r="J15" s="39" t="s">
        <v>66</v>
      </c>
      <c r="K15" s="6">
        <v>41.864804999999997</v>
      </c>
      <c r="L15" s="36">
        <v>-111.50749399999999</v>
      </c>
      <c r="M15" s="40"/>
      <c r="N15" s="5" t="str">
        <f t="shared" ref="N15:P58" si="4">IF($B15="Specimen","SELECT VALUE","")</f>
        <v/>
      </c>
      <c r="O15" s="6" t="str">
        <f t="shared" si="4"/>
        <v/>
      </c>
      <c r="P15" s="7" t="str">
        <f t="shared" si="4"/>
        <v/>
      </c>
    </row>
    <row r="16" spans="1:16" x14ac:dyDescent="0.25">
      <c r="A16" s="60"/>
      <c r="B16" s="3"/>
      <c r="C16" s="6"/>
      <c r="D16" s="6"/>
      <c r="E16" s="45"/>
      <c r="F16" s="46"/>
      <c r="G16" s="36"/>
      <c r="H16" s="36"/>
      <c r="I16" s="62"/>
      <c r="J16" s="39" t="str">
        <f>IF($B16="Site","SELECT VALUE","")</f>
        <v/>
      </c>
      <c r="K16" s="6" t="str">
        <f t="shared" ref="K16:L58" si="5">IF($B16="site","ENTER VALUE","")</f>
        <v/>
      </c>
      <c r="L16" s="36" t="str">
        <f t="shared" si="5"/>
        <v/>
      </c>
      <c r="M16" s="40"/>
      <c r="N16" s="5" t="str">
        <f>IF($B16="Specimen","SELECT VALUE","")</f>
        <v/>
      </c>
      <c r="O16" s="6" t="str">
        <f t="shared" si="4"/>
        <v/>
      </c>
      <c r="P16" s="7" t="str">
        <f t="shared" si="4"/>
        <v/>
      </c>
    </row>
    <row r="17" spans="1:16" x14ac:dyDescent="0.25">
      <c r="A17" s="60"/>
      <c r="B17" s="3"/>
      <c r="C17" s="6"/>
      <c r="D17" s="6"/>
      <c r="E17" s="45"/>
      <c r="F17" s="46"/>
      <c r="G17" s="36"/>
      <c r="H17" s="36"/>
      <c r="I17" s="62"/>
      <c r="J17" s="39" t="str">
        <f t="shared" ref="J17:J58" si="6">IF($B17="Site","SELECT VALUE","")</f>
        <v/>
      </c>
      <c r="K17" s="6" t="str">
        <f t="shared" si="5"/>
        <v/>
      </c>
      <c r="L17" s="36" t="str">
        <f t="shared" si="5"/>
        <v/>
      </c>
      <c r="M17" s="40"/>
      <c r="N17" s="5" t="str">
        <f t="shared" ref="N17:P58" si="7">IF($B17="Specimen","SELECT VALUE","")</f>
        <v/>
      </c>
      <c r="O17" s="6" t="str">
        <f t="shared" si="4"/>
        <v/>
      </c>
      <c r="P17" s="7" t="str">
        <f t="shared" si="4"/>
        <v/>
      </c>
    </row>
    <row r="18" spans="1:16" x14ac:dyDescent="0.25">
      <c r="A18" s="60"/>
      <c r="B18" s="3"/>
      <c r="C18" s="6"/>
      <c r="D18" s="6"/>
      <c r="E18" s="45"/>
      <c r="F18" s="46"/>
      <c r="G18" s="36"/>
      <c r="H18" s="36"/>
      <c r="I18" s="62"/>
      <c r="J18" s="39" t="str">
        <f t="shared" si="6"/>
        <v/>
      </c>
      <c r="K18" s="6" t="str">
        <f t="shared" si="5"/>
        <v/>
      </c>
      <c r="L18" s="36" t="str">
        <f t="shared" si="5"/>
        <v/>
      </c>
      <c r="M18" s="40"/>
      <c r="N18" s="5" t="str">
        <f t="shared" si="7"/>
        <v/>
      </c>
      <c r="O18" s="6" t="str">
        <f t="shared" si="4"/>
        <v/>
      </c>
      <c r="P18" s="7" t="str">
        <f t="shared" si="4"/>
        <v/>
      </c>
    </row>
    <row r="19" spans="1:16" x14ac:dyDescent="0.25">
      <c r="A19" s="60"/>
      <c r="B19" s="3"/>
      <c r="C19" s="6"/>
      <c r="D19" s="6"/>
      <c r="E19" s="45"/>
      <c r="F19" s="46"/>
      <c r="G19" s="36"/>
      <c r="H19" s="36"/>
      <c r="I19" s="62"/>
      <c r="J19" s="39" t="str">
        <f t="shared" si="6"/>
        <v/>
      </c>
      <c r="K19" s="6" t="str">
        <f t="shared" si="5"/>
        <v/>
      </c>
      <c r="L19" s="36" t="str">
        <f t="shared" si="5"/>
        <v/>
      </c>
      <c r="M19" s="40"/>
      <c r="N19" s="5" t="str">
        <f t="shared" si="7"/>
        <v/>
      </c>
      <c r="O19" s="6" t="str">
        <f t="shared" si="4"/>
        <v/>
      </c>
      <c r="P19" s="7" t="str">
        <f t="shared" si="4"/>
        <v/>
      </c>
    </row>
    <row r="20" spans="1:16" x14ac:dyDescent="0.25">
      <c r="A20" s="60"/>
      <c r="B20" s="6"/>
      <c r="C20" s="6"/>
      <c r="D20" s="6"/>
      <c r="E20" s="45"/>
      <c r="F20" s="46"/>
      <c r="G20" s="36"/>
      <c r="H20" s="36"/>
      <c r="I20" s="62"/>
      <c r="J20" s="39" t="str">
        <f t="shared" si="6"/>
        <v/>
      </c>
      <c r="K20" s="6" t="str">
        <f t="shared" si="5"/>
        <v/>
      </c>
      <c r="L20" s="36" t="str">
        <f t="shared" si="5"/>
        <v/>
      </c>
      <c r="M20" s="40"/>
      <c r="N20" s="5" t="str">
        <f t="shared" si="7"/>
        <v/>
      </c>
      <c r="O20" s="6" t="str">
        <f t="shared" si="4"/>
        <v/>
      </c>
      <c r="P20" s="7" t="str">
        <f t="shared" si="4"/>
        <v/>
      </c>
    </row>
    <row r="21" spans="1:16" x14ac:dyDescent="0.25">
      <c r="A21" s="60"/>
      <c r="B21" s="6"/>
      <c r="C21" s="6"/>
      <c r="D21" s="6"/>
      <c r="E21" s="45"/>
      <c r="F21" s="46"/>
      <c r="G21" s="36"/>
      <c r="H21" s="36"/>
      <c r="I21" s="62"/>
      <c r="J21" s="39" t="str">
        <f t="shared" si="6"/>
        <v/>
      </c>
      <c r="K21" s="6" t="str">
        <f t="shared" si="5"/>
        <v/>
      </c>
      <c r="L21" s="36" t="str">
        <f t="shared" si="5"/>
        <v/>
      </c>
      <c r="M21" s="40"/>
      <c r="N21" s="5" t="str">
        <f t="shared" si="7"/>
        <v/>
      </c>
      <c r="O21" s="6" t="str">
        <f t="shared" si="4"/>
        <v/>
      </c>
      <c r="P21" s="7" t="str">
        <f t="shared" si="4"/>
        <v/>
      </c>
    </row>
    <row r="22" spans="1:16" x14ac:dyDescent="0.25">
      <c r="A22" s="60"/>
      <c r="B22" s="6"/>
      <c r="C22" s="6"/>
      <c r="D22" s="6"/>
      <c r="E22" s="45"/>
      <c r="F22" s="46"/>
      <c r="G22" s="36"/>
      <c r="H22" s="36"/>
      <c r="I22" s="62"/>
      <c r="J22" s="39" t="str">
        <f t="shared" si="6"/>
        <v/>
      </c>
      <c r="K22" s="6" t="str">
        <f t="shared" si="5"/>
        <v/>
      </c>
      <c r="L22" s="36" t="str">
        <f t="shared" si="5"/>
        <v/>
      </c>
      <c r="M22" s="40"/>
      <c r="N22" s="5" t="str">
        <f t="shared" si="7"/>
        <v/>
      </c>
      <c r="O22" s="6" t="str">
        <f t="shared" si="4"/>
        <v/>
      </c>
      <c r="P22" s="7" t="str">
        <f t="shared" si="4"/>
        <v/>
      </c>
    </row>
    <row r="23" spans="1:16" x14ac:dyDescent="0.25">
      <c r="A23" s="60"/>
      <c r="B23" s="6"/>
      <c r="C23" s="6"/>
      <c r="D23" s="6"/>
      <c r="E23" s="45"/>
      <c r="F23" s="46"/>
      <c r="G23" s="36"/>
      <c r="H23" s="36"/>
      <c r="I23" s="62"/>
      <c r="J23" s="39" t="str">
        <f t="shared" si="6"/>
        <v/>
      </c>
      <c r="K23" s="6" t="str">
        <f t="shared" si="5"/>
        <v/>
      </c>
      <c r="L23" s="36" t="str">
        <f t="shared" si="5"/>
        <v/>
      </c>
      <c r="M23" s="40"/>
      <c r="N23" s="5" t="str">
        <f t="shared" si="7"/>
        <v/>
      </c>
      <c r="O23" s="6" t="str">
        <f t="shared" si="4"/>
        <v/>
      </c>
      <c r="P23" s="7" t="str">
        <f t="shared" si="4"/>
        <v/>
      </c>
    </row>
    <row r="24" spans="1:16" x14ac:dyDescent="0.25">
      <c r="A24" s="60"/>
      <c r="B24" s="6"/>
      <c r="C24" s="6"/>
      <c r="D24" s="6"/>
      <c r="E24" s="45"/>
      <c r="F24" s="46"/>
      <c r="G24" s="36"/>
      <c r="H24" s="36"/>
      <c r="I24" s="62"/>
      <c r="J24" s="39" t="str">
        <f t="shared" si="6"/>
        <v/>
      </c>
      <c r="K24" s="6" t="str">
        <f t="shared" si="5"/>
        <v/>
      </c>
      <c r="L24" s="36" t="str">
        <f t="shared" si="5"/>
        <v/>
      </c>
      <c r="M24" s="40"/>
      <c r="N24" s="5" t="str">
        <f t="shared" si="7"/>
        <v/>
      </c>
      <c r="O24" s="6" t="str">
        <f t="shared" si="4"/>
        <v/>
      </c>
      <c r="P24" s="7" t="str">
        <f t="shared" si="4"/>
        <v/>
      </c>
    </row>
    <row r="25" spans="1:16" x14ac:dyDescent="0.25">
      <c r="A25" s="60"/>
      <c r="B25" s="6"/>
      <c r="C25" s="6"/>
      <c r="D25" s="6"/>
      <c r="E25" s="45"/>
      <c r="F25" s="46"/>
      <c r="G25" s="36"/>
      <c r="H25" s="36"/>
      <c r="I25" s="62"/>
      <c r="J25" s="39" t="str">
        <f t="shared" si="6"/>
        <v/>
      </c>
      <c r="K25" s="6" t="str">
        <f t="shared" si="5"/>
        <v/>
      </c>
      <c r="L25" s="36" t="str">
        <f t="shared" si="5"/>
        <v/>
      </c>
      <c r="M25" s="40"/>
      <c r="N25" s="5" t="str">
        <f t="shared" si="7"/>
        <v/>
      </c>
      <c r="O25" s="6" t="str">
        <f t="shared" si="4"/>
        <v/>
      </c>
      <c r="P25" s="7" t="str">
        <f t="shared" si="4"/>
        <v/>
      </c>
    </row>
    <row r="26" spans="1:16" x14ac:dyDescent="0.25">
      <c r="A26" s="60"/>
      <c r="B26" s="6"/>
      <c r="C26" s="6"/>
      <c r="D26" s="6"/>
      <c r="E26" s="45"/>
      <c r="F26" s="46"/>
      <c r="G26" s="36"/>
      <c r="H26" s="36"/>
      <c r="I26" s="62"/>
      <c r="J26" s="39"/>
      <c r="K26" s="6"/>
      <c r="L26" s="36"/>
      <c r="M26" s="40"/>
      <c r="N26" s="5"/>
      <c r="O26" s="6"/>
      <c r="P26" s="7"/>
    </row>
    <row r="27" spans="1:16" x14ac:dyDescent="0.25">
      <c r="A27" s="60"/>
      <c r="B27" s="6"/>
      <c r="C27" s="6"/>
      <c r="D27" s="6"/>
      <c r="E27" s="45"/>
      <c r="F27" s="46"/>
      <c r="G27" s="36"/>
      <c r="H27" s="36"/>
      <c r="I27" s="62"/>
      <c r="J27" s="39" t="str">
        <f t="shared" si="6"/>
        <v/>
      </c>
      <c r="K27" s="6" t="str">
        <f t="shared" si="5"/>
        <v/>
      </c>
      <c r="L27" s="36" t="str">
        <f t="shared" si="5"/>
        <v/>
      </c>
      <c r="M27" s="40"/>
      <c r="N27" s="5" t="str">
        <f t="shared" si="7"/>
        <v/>
      </c>
      <c r="O27" s="6" t="str">
        <f t="shared" si="4"/>
        <v/>
      </c>
      <c r="P27" s="7" t="str">
        <f t="shared" si="4"/>
        <v/>
      </c>
    </row>
    <row r="28" spans="1:16" x14ac:dyDescent="0.25">
      <c r="A28" s="60"/>
      <c r="B28" s="6"/>
      <c r="C28" s="6"/>
      <c r="D28" s="6"/>
      <c r="E28" s="45"/>
      <c r="F28" s="46"/>
      <c r="G28" s="36"/>
      <c r="H28" s="36"/>
      <c r="I28" s="62"/>
      <c r="J28" s="39" t="str">
        <f t="shared" si="6"/>
        <v/>
      </c>
      <c r="K28" s="6" t="str">
        <f t="shared" si="5"/>
        <v/>
      </c>
      <c r="L28" s="36" t="str">
        <f t="shared" si="5"/>
        <v/>
      </c>
      <c r="M28" s="40"/>
      <c r="N28" s="5" t="str">
        <f t="shared" si="7"/>
        <v/>
      </c>
      <c r="O28" s="6" t="str">
        <f t="shared" si="4"/>
        <v/>
      </c>
      <c r="P28" s="7" t="str">
        <f t="shared" si="4"/>
        <v/>
      </c>
    </row>
    <row r="29" spans="1:16" x14ac:dyDescent="0.25">
      <c r="A29" s="60"/>
      <c r="B29" s="6"/>
      <c r="C29" s="6"/>
      <c r="D29" s="6"/>
      <c r="E29" s="45"/>
      <c r="F29" s="46"/>
      <c r="G29" s="36"/>
      <c r="H29" s="36"/>
      <c r="I29" s="62"/>
      <c r="J29" s="39" t="str">
        <f t="shared" si="6"/>
        <v/>
      </c>
      <c r="K29" s="6" t="str">
        <f t="shared" si="5"/>
        <v/>
      </c>
      <c r="L29" s="36" t="str">
        <f t="shared" si="5"/>
        <v/>
      </c>
      <c r="M29" s="40"/>
      <c r="N29" s="5" t="str">
        <f t="shared" si="7"/>
        <v/>
      </c>
      <c r="O29" s="6" t="str">
        <f t="shared" si="4"/>
        <v/>
      </c>
      <c r="P29" s="7" t="str">
        <f t="shared" si="4"/>
        <v/>
      </c>
    </row>
    <row r="30" spans="1:16" x14ac:dyDescent="0.25">
      <c r="A30" s="60"/>
      <c r="B30" s="6"/>
      <c r="C30" s="6"/>
      <c r="D30" s="6"/>
      <c r="E30" s="45"/>
      <c r="F30" s="46"/>
      <c r="G30" s="36"/>
      <c r="H30" s="36"/>
      <c r="I30" s="62"/>
      <c r="J30" s="39" t="str">
        <f t="shared" si="6"/>
        <v/>
      </c>
      <c r="K30" s="6" t="str">
        <f t="shared" si="5"/>
        <v/>
      </c>
      <c r="L30" s="36" t="str">
        <f t="shared" si="5"/>
        <v/>
      </c>
      <c r="M30" s="40"/>
      <c r="N30" s="5" t="str">
        <f t="shared" si="7"/>
        <v/>
      </c>
      <c r="O30" s="6" t="str">
        <f t="shared" si="4"/>
        <v/>
      </c>
      <c r="P30" s="7" t="str">
        <f t="shared" si="4"/>
        <v/>
      </c>
    </row>
    <row r="31" spans="1:16" x14ac:dyDescent="0.25">
      <c r="A31" s="60"/>
      <c r="B31" s="6"/>
      <c r="C31" s="6"/>
      <c r="D31" s="6"/>
      <c r="E31" s="45"/>
      <c r="F31" s="46"/>
      <c r="G31" s="36"/>
      <c r="H31" s="36"/>
      <c r="I31" s="62"/>
      <c r="J31" s="39" t="str">
        <f t="shared" si="6"/>
        <v/>
      </c>
      <c r="K31" s="6" t="str">
        <f t="shared" si="5"/>
        <v/>
      </c>
      <c r="L31" s="36" t="str">
        <f t="shared" si="5"/>
        <v/>
      </c>
      <c r="M31" s="40"/>
      <c r="N31" s="5" t="str">
        <f t="shared" si="7"/>
        <v/>
      </c>
      <c r="O31" s="6" t="str">
        <f t="shared" si="4"/>
        <v/>
      </c>
      <c r="P31" s="7" t="str">
        <f t="shared" si="4"/>
        <v/>
      </c>
    </row>
    <row r="32" spans="1:16" x14ac:dyDescent="0.25">
      <c r="A32" s="60"/>
      <c r="B32" s="6"/>
      <c r="C32" s="6"/>
      <c r="D32" s="6"/>
      <c r="E32" s="45"/>
      <c r="F32" s="46"/>
      <c r="G32" s="36"/>
      <c r="H32" s="36"/>
      <c r="I32" s="62"/>
      <c r="J32" s="39" t="str">
        <f t="shared" si="6"/>
        <v/>
      </c>
      <c r="K32" s="6" t="str">
        <f t="shared" si="5"/>
        <v/>
      </c>
      <c r="L32" s="36" t="str">
        <f t="shared" si="5"/>
        <v/>
      </c>
      <c r="M32" s="40"/>
      <c r="N32" s="5" t="str">
        <f t="shared" si="7"/>
        <v/>
      </c>
      <c r="O32" s="6" t="str">
        <f t="shared" si="4"/>
        <v/>
      </c>
      <c r="P32" s="7" t="str">
        <f t="shared" si="4"/>
        <v/>
      </c>
    </row>
    <row r="33" spans="1:16" x14ac:dyDescent="0.25">
      <c r="A33" s="60"/>
      <c r="B33" s="6"/>
      <c r="C33" s="6"/>
      <c r="D33" s="6"/>
      <c r="E33" s="45"/>
      <c r="F33" s="46"/>
      <c r="G33" s="36"/>
      <c r="H33" s="36"/>
      <c r="I33" s="62"/>
      <c r="J33" s="39" t="str">
        <f t="shared" si="6"/>
        <v/>
      </c>
      <c r="K33" s="6" t="str">
        <f t="shared" si="5"/>
        <v/>
      </c>
      <c r="L33" s="36" t="str">
        <f t="shared" si="5"/>
        <v/>
      </c>
      <c r="M33" s="40"/>
      <c r="N33" s="5" t="str">
        <f t="shared" si="7"/>
        <v/>
      </c>
      <c r="O33" s="6" t="str">
        <f t="shared" si="4"/>
        <v/>
      </c>
      <c r="P33" s="7" t="str">
        <f t="shared" si="4"/>
        <v/>
      </c>
    </row>
    <row r="34" spans="1:16" x14ac:dyDescent="0.25">
      <c r="A34" s="60"/>
      <c r="B34" s="6"/>
      <c r="C34" s="6"/>
      <c r="D34" s="6"/>
      <c r="E34" s="45"/>
      <c r="F34" s="46"/>
      <c r="G34" s="36"/>
      <c r="H34" s="36"/>
      <c r="I34" s="62"/>
      <c r="J34" s="39" t="str">
        <f t="shared" si="6"/>
        <v/>
      </c>
      <c r="K34" s="6" t="str">
        <f t="shared" si="5"/>
        <v/>
      </c>
      <c r="L34" s="36" t="str">
        <f t="shared" si="5"/>
        <v/>
      </c>
      <c r="M34" s="40"/>
      <c r="N34" s="5" t="str">
        <f t="shared" si="7"/>
        <v/>
      </c>
      <c r="O34" s="6" t="str">
        <f t="shared" si="4"/>
        <v/>
      </c>
      <c r="P34" s="7" t="str">
        <f t="shared" si="4"/>
        <v/>
      </c>
    </row>
    <row r="35" spans="1:16" x14ac:dyDescent="0.25">
      <c r="A35" s="60"/>
      <c r="B35" s="6"/>
      <c r="C35" s="6"/>
      <c r="D35" s="6"/>
      <c r="E35" s="45"/>
      <c r="F35" s="46"/>
      <c r="G35" s="36"/>
      <c r="H35" s="36"/>
      <c r="I35" s="62"/>
      <c r="J35" s="39" t="str">
        <f t="shared" si="6"/>
        <v/>
      </c>
      <c r="K35" s="6" t="str">
        <f t="shared" si="5"/>
        <v/>
      </c>
      <c r="L35" s="36" t="str">
        <f t="shared" si="5"/>
        <v/>
      </c>
      <c r="M35" s="40"/>
      <c r="N35" s="5" t="str">
        <f t="shared" si="7"/>
        <v/>
      </c>
      <c r="O35" s="6" t="str">
        <f t="shared" si="4"/>
        <v/>
      </c>
      <c r="P35" s="7" t="str">
        <f t="shared" si="4"/>
        <v/>
      </c>
    </row>
    <row r="36" spans="1:16" x14ac:dyDescent="0.25">
      <c r="A36" s="60"/>
      <c r="B36" s="6"/>
      <c r="C36" s="6"/>
      <c r="D36" s="6"/>
      <c r="E36" s="45"/>
      <c r="F36" s="46"/>
      <c r="G36" s="36"/>
      <c r="H36" s="36"/>
      <c r="I36" s="62"/>
      <c r="J36" s="39" t="str">
        <f t="shared" si="6"/>
        <v/>
      </c>
      <c r="K36" s="6" t="str">
        <f t="shared" si="5"/>
        <v/>
      </c>
      <c r="L36" s="36" t="str">
        <f t="shared" si="5"/>
        <v/>
      </c>
      <c r="M36" s="40"/>
      <c r="N36" s="5" t="str">
        <f t="shared" si="7"/>
        <v/>
      </c>
      <c r="O36" s="6" t="str">
        <f t="shared" si="4"/>
        <v/>
      </c>
      <c r="P36" s="7" t="str">
        <f t="shared" si="4"/>
        <v/>
      </c>
    </row>
    <row r="37" spans="1:16" x14ac:dyDescent="0.25">
      <c r="A37" s="60"/>
      <c r="B37" s="6"/>
      <c r="C37" s="6"/>
      <c r="D37" s="6"/>
      <c r="E37" s="45"/>
      <c r="F37" s="46"/>
      <c r="G37" s="36"/>
      <c r="H37" s="36"/>
      <c r="I37" s="62"/>
      <c r="J37" s="39" t="str">
        <f t="shared" si="6"/>
        <v/>
      </c>
      <c r="K37" s="6" t="str">
        <f t="shared" si="5"/>
        <v/>
      </c>
      <c r="L37" s="36" t="str">
        <f t="shared" si="5"/>
        <v/>
      </c>
      <c r="M37" s="40"/>
      <c r="N37" s="5" t="str">
        <f t="shared" si="7"/>
        <v/>
      </c>
      <c r="O37" s="6" t="str">
        <f t="shared" si="4"/>
        <v/>
      </c>
      <c r="P37" s="7" t="str">
        <f t="shared" si="4"/>
        <v/>
      </c>
    </row>
    <row r="38" spans="1:16" x14ac:dyDescent="0.25">
      <c r="A38" s="60"/>
      <c r="B38" s="6"/>
      <c r="C38" s="6"/>
      <c r="D38" s="6"/>
      <c r="E38" s="45"/>
      <c r="F38" s="46"/>
      <c r="G38" s="36"/>
      <c r="H38" s="36"/>
      <c r="I38" s="62"/>
      <c r="J38" s="39"/>
      <c r="K38" s="6"/>
      <c r="L38" s="36"/>
      <c r="M38" s="40"/>
      <c r="N38" s="5"/>
      <c r="O38" s="6"/>
      <c r="P38" s="7"/>
    </row>
    <row r="39" spans="1:16" x14ac:dyDescent="0.25">
      <c r="A39" s="60"/>
      <c r="B39" s="6"/>
      <c r="C39" s="6"/>
      <c r="D39" s="6"/>
      <c r="E39" s="45"/>
      <c r="F39" s="46"/>
      <c r="G39" s="36"/>
      <c r="H39" s="36"/>
      <c r="I39" s="62"/>
      <c r="J39" s="39"/>
      <c r="K39" s="6"/>
      <c r="L39" s="36"/>
      <c r="M39" s="40"/>
      <c r="N39" s="5"/>
      <c r="O39" s="6"/>
      <c r="P39" s="7"/>
    </row>
    <row r="40" spans="1:16" x14ac:dyDescent="0.25">
      <c r="A40" s="60"/>
      <c r="B40" s="6"/>
      <c r="C40" s="6"/>
      <c r="D40" s="6"/>
      <c r="E40" s="45"/>
      <c r="F40" s="46"/>
      <c r="G40" s="36"/>
      <c r="H40" s="36"/>
      <c r="I40" s="62"/>
      <c r="J40" s="39"/>
      <c r="K40" s="6"/>
      <c r="L40" s="36"/>
      <c r="M40" s="40"/>
      <c r="N40" s="5"/>
      <c r="O40" s="6"/>
      <c r="P40" s="7"/>
    </row>
    <row r="41" spans="1:16" x14ac:dyDescent="0.25">
      <c r="A41" s="60"/>
      <c r="B41" s="6"/>
      <c r="C41" s="6"/>
      <c r="D41" s="6"/>
      <c r="E41" s="45"/>
      <c r="F41" s="46"/>
      <c r="G41" s="36"/>
      <c r="H41" s="36"/>
      <c r="I41" s="62"/>
      <c r="J41" s="39"/>
      <c r="K41" s="6"/>
      <c r="L41" s="36"/>
      <c r="M41" s="40"/>
      <c r="N41" s="5"/>
      <c r="O41" s="6"/>
      <c r="P41" s="7"/>
    </row>
    <row r="42" spans="1:16" x14ac:dyDescent="0.25">
      <c r="A42" s="60"/>
      <c r="B42" s="6"/>
      <c r="C42" s="6"/>
      <c r="D42" s="6"/>
      <c r="E42" s="45"/>
      <c r="F42" s="46"/>
      <c r="G42" s="36"/>
      <c r="H42" s="36"/>
      <c r="I42" s="62"/>
      <c r="J42" s="39"/>
      <c r="K42" s="6"/>
      <c r="L42" s="36"/>
      <c r="M42" s="40"/>
      <c r="N42" s="5"/>
      <c r="O42" s="6"/>
      <c r="P42" s="7"/>
    </row>
    <row r="43" spans="1:16" x14ac:dyDescent="0.25">
      <c r="A43" s="60"/>
      <c r="B43" s="6"/>
      <c r="C43" s="6"/>
      <c r="D43" s="6"/>
      <c r="E43" s="45"/>
      <c r="F43" s="46"/>
      <c r="G43" s="36"/>
      <c r="H43" s="36"/>
      <c r="I43" s="62"/>
      <c r="J43" s="39"/>
      <c r="K43" s="6"/>
      <c r="L43" s="36"/>
      <c r="M43" s="40"/>
      <c r="N43" s="5"/>
      <c r="O43" s="6"/>
      <c r="P43" s="7"/>
    </row>
    <row r="44" spans="1:16" x14ac:dyDescent="0.25">
      <c r="A44" s="60"/>
      <c r="B44" s="6"/>
      <c r="C44" s="6"/>
      <c r="D44" s="6"/>
      <c r="E44" s="45"/>
      <c r="F44" s="46"/>
      <c r="G44" s="36"/>
      <c r="H44" s="36"/>
      <c r="I44" s="62"/>
      <c r="J44" s="39"/>
      <c r="K44" s="6"/>
      <c r="L44" s="36"/>
      <c r="M44" s="40"/>
      <c r="N44" s="5"/>
      <c r="O44" s="6"/>
      <c r="P44" s="7"/>
    </row>
    <row r="45" spans="1:16" x14ac:dyDescent="0.25">
      <c r="A45" s="60"/>
      <c r="B45" s="6"/>
      <c r="C45" s="6"/>
      <c r="D45" s="6"/>
      <c r="E45" s="45"/>
      <c r="F45" s="46"/>
      <c r="G45" s="36"/>
      <c r="H45" s="36"/>
      <c r="I45" s="62"/>
      <c r="J45" s="39"/>
      <c r="K45" s="6"/>
      <c r="L45" s="36"/>
      <c r="M45" s="40"/>
      <c r="N45" s="5"/>
      <c r="O45" s="6"/>
      <c r="P45" s="7"/>
    </row>
    <row r="46" spans="1:16" x14ac:dyDescent="0.25">
      <c r="A46" s="60"/>
      <c r="B46" s="6"/>
      <c r="C46" s="6"/>
      <c r="D46" s="6"/>
      <c r="E46" s="45"/>
      <c r="F46" s="46"/>
      <c r="G46" s="36"/>
      <c r="H46" s="36"/>
      <c r="I46" s="62"/>
      <c r="J46" s="39" t="str">
        <f t="shared" si="6"/>
        <v/>
      </c>
      <c r="K46" s="6" t="str">
        <f t="shared" si="5"/>
        <v/>
      </c>
      <c r="L46" s="36" t="str">
        <f t="shared" si="5"/>
        <v/>
      </c>
      <c r="M46" s="40"/>
      <c r="N46" s="5" t="str">
        <f t="shared" si="7"/>
        <v/>
      </c>
      <c r="O46" s="6" t="str">
        <f t="shared" si="4"/>
        <v/>
      </c>
      <c r="P46" s="7" t="str">
        <f t="shared" si="4"/>
        <v/>
      </c>
    </row>
    <row r="47" spans="1:16" x14ac:dyDescent="0.25">
      <c r="A47" s="60"/>
      <c r="B47" s="6"/>
      <c r="C47" s="6"/>
      <c r="D47" s="6"/>
      <c r="E47" s="45"/>
      <c r="F47" s="46"/>
      <c r="G47" s="36"/>
      <c r="H47" s="36"/>
      <c r="I47" s="62"/>
      <c r="J47" s="39" t="str">
        <f t="shared" si="6"/>
        <v/>
      </c>
      <c r="K47" s="6" t="str">
        <f t="shared" si="5"/>
        <v/>
      </c>
      <c r="L47" s="36" t="str">
        <f t="shared" si="5"/>
        <v/>
      </c>
      <c r="M47" s="40"/>
      <c r="N47" s="5" t="str">
        <f t="shared" si="7"/>
        <v/>
      </c>
      <c r="O47" s="6" t="str">
        <f t="shared" si="4"/>
        <v/>
      </c>
      <c r="P47" s="7" t="str">
        <f t="shared" si="4"/>
        <v/>
      </c>
    </row>
    <row r="48" spans="1:16" x14ac:dyDescent="0.25">
      <c r="A48" s="60"/>
      <c r="B48" s="6"/>
      <c r="C48" s="6"/>
      <c r="D48" s="6"/>
      <c r="E48" s="45"/>
      <c r="F48" s="46"/>
      <c r="G48" s="36"/>
      <c r="H48" s="36"/>
      <c r="I48" s="62"/>
      <c r="J48" s="39" t="str">
        <f t="shared" si="6"/>
        <v/>
      </c>
      <c r="K48" s="6" t="str">
        <f t="shared" si="5"/>
        <v/>
      </c>
      <c r="L48" s="36" t="str">
        <f t="shared" si="5"/>
        <v/>
      </c>
      <c r="M48" s="40"/>
      <c r="N48" s="5" t="str">
        <f t="shared" si="7"/>
        <v/>
      </c>
      <c r="O48" s="6" t="str">
        <f t="shared" si="4"/>
        <v/>
      </c>
      <c r="P48" s="7" t="str">
        <f t="shared" si="4"/>
        <v/>
      </c>
    </row>
    <row r="49" spans="1:16" x14ac:dyDescent="0.25">
      <c r="A49" s="60"/>
      <c r="B49" s="6"/>
      <c r="C49" s="6"/>
      <c r="D49" s="6"/>
      <c r="E49" s="45"/>
      <c r="F49" s="46"/>
      <c r="G49" s="36"/>
      <c r="H49" s="36"/>
      <c r="I49" s="62"/>
      <c r="J49" s="39" t="str">
        <f t="shared" si="6"/>
        <v/>
      </c>
      <c r="K49" s="6" t="str">
        <f t="shared" si="5"/>
        <v/>
      </c>
      <c r="L49" s="36" t="str">
        <f t="shared" si="5"/>
        <v/>
      </c>
      <c r="M49" s="40"/>
      <c r="N49" s="5" t="str">
        <f t="shared" si="7"/>
        <v/>
      </c>
      <c r="O49" s="6" t="str">
        <f t="shared" si="4"/>
        <v/>
      </c>
      <c r="P49" s="7" t="str">
        <f t="shared" si="4"/>
        <v/>
      </c>
    </row>
    <row r="50" spans="1:16" x14ac:dyDescent="0.25">
      <c r="A50" s="60"/>
      <c r="B50" s="6"/>
      <c r="C50" s="6"/>
      <c r="D50" s="6"/>
      <c r="E50" s="45"/>
      <c r="F50" s="46"/>
      <c r="G50" s="36"/>
      <c r="H50" s="36"/>
      <c r="I50" s="62"/>
      <c r="J50" s="39" t="str">
        <f t="shared" si="6"/>
        <v/>
      </c>
      <c r="K50" s="6" t="str">
        <f t="shared" si="5"/>
        <v/>
      </c>
      <c r="L50" s="36" t="str">
        <f t="shared" si="5"/>
        <v/>
      </c>
      <c r="M50" s="40"/>
      <c r="N50" s="5" t="str">
        <f t="shared" si="7"/>
        <v/>
      </c>
      <c r="O50" s="6" t="str">
        <f t="shared" si="4"/>
        <v/>
      </c>
      <c r="P50" s="7" t="str">
        <f t="shared" si="4"/>
        <v/>
      </c>
    </row>
    <row r="51" spans="1:16" x14ac:dyDescent="0.25">
      <c r="A51" s="60"/>
      <c r="B51" s="6"/>
      <c r="C51" s="6"/>
      <c r="D51" s="6"/>
      <c r="E51" s="45"/>
      <c r="F51" s="46"/>
      <c r="G51" s="36"/>
      <c r="H51" s="36"/>
      <c r="I51" s="62"/>
      <c r="J51" s="39" t="str">
        <f t="shared" si="6"/>
        <v/>
      </c>
      <c r="K51" s="6" t="str">
        <f t="shared" si="5"/>
        <v/>
      </c>
      <c r="L51" s="36" t="str">
        <f t="shared" si="5"/>
        <v/>
      </c>
      <c r="M51" s="40"/>
      <c r="N51" s="5" t="str">
        <f t="shared" si="7"/>
        <v/>
      </c>
      <c r="O51" s="6" t="str">
        <f t="shared" si="4"/>
        <v/>
      </c>
      <c r="P51" s="7" t="str">
        <f t="shared" si="4"/>
        <v/>
      </c>
    </row>
    <row r="52" spans="1:16" x14ac:dyDescent="0.25">
      <c r="A52" s="60"/>
      <c r="B52" s="6"/>
      <c r="C52" s="6"/>
      <c r="D52" s="6"/>
      <c r="E52" s="45"/>
      <c r="F52" s="46"/>
      <c r="G52" s="36"/>
      <c r="H52" s="36"/>
      <c r="I52" s="62"/>
      <c r="J52" s="39"/>
      <c r="K52" s="6"/>
      <c r="L52" s="36"/>
      <c r="M52" s="40"/>
      <c r="N52" s="5"/>
      <c r="O52" s="6"/>
      <c r="P52" s="7"/>
    </row>
    <row r="53" spans="1:16" x14ac:dyDescent="0.25">
      <c r="A53" s="60"/>
      <c r="B53" s="6"/>
      <c r="C53" s="6"/>
      <c r="D53" s="6"/>
      <c r="E53" s="45"/>
      <c r="F53" s="46"/>
      <c r="G53" s="36"/>
      <c r="H53" s="36"/>
      <c r="I53" s="62"/>
      <c r="J53" s="39"/>
      <c r="K53" s="6"/>
      <c r="L53" s="36"/>
      <c r="M53" s="40"/>
      <c r="N53" s="5"/>
      <c r="O53" s="6"/>
      <c r="P53" s="7"/>
    </row>
    <row r="54" spans="1:16" x14ac:dyDescent="0.25">
      <c r="A54" s="60"/>
      <c r="B54" s="6"/>
      <c r="C54" s="6"/>
      <c r="D54" s="6"/>
      <c r="E54" s="45"/>
      <c r="F54" s="46"/>
      <c r="G54" s="36"/>
      <c r="H54" s="36"/>
      <c r="I54" s="62"/>
      <c r="J54" s="39"/>
      <c r="K54" s="6"/>
      <c r="L54" s="36"/>
      <c r="M54" s="40"/>
      <c r="N54" s="5"/>
      <c r="O54" s="6"/>
      <c r="P54" s="7"/>
    </row>
    <row r="55" spans="1:16" x14ac:dyDescent="0.25">
      <c r="A55" s="60"/>
      <c r="B55" s="6"/>
      <c r="C55" s="6"/>
      <c r="D55" s="6"/>
      <c r="E55" s="45"/>
      <c r="F55" s="46"/>
      <c r="G55" s="36"/>
      <c r="H55" s="36"/>
      <c r="I55" s="62"/>
      <c r="J55" s="39" t="str">
        <f t="shared" si="6"/>
        <v/>
      </c>
      <c r="K55" s="6" t="str">
        <f t="shared" si="5"/>
        <v/>
      </c>
      <c r="L55" s="36" t="str">
        <f t="shared" si="5"/>
        <v/>
      </c>
      <c r="M55" s="40"/>
      <c r="N55" s="5" t="str">
        <f t="shared" si="7"/>
        <v/>
      </c>
      <c r="O55" s="6" t="str">
        <f t="shared" si="4"/>
        <v/>
      </c>
      <c r="P55" s="7" t="str">
        <f t="shared" si="4"/>
        <v/>
      </c>
    </row>
    <row r="56" spans="1:16" x14ac:dyDescent="0.25">
      <c r="A56" s="60"/>
      <c r="B56" s="6"/>
      <c r="C56" s="6"/>
      <c r="D56" s="6"/>
      <c r="E56" s="45"/>
      <c r="F56" s="46"/>
      <c r="G56" s="36"/>
      <c r="H56" s="36"/>
      <c r="I56" s="62"/>
      <c r="J56" s="39" t="str">
        <f t="shared" si="6"/>
        <v/>
      </c>
      <c r="K56" s="6" t="str">
        <f t="shared" si="5"/>
        <v/>
      </c>
      <c r="L56" s="36" t="str">
        <f t="shared" si="5"/>
        <v/>
      </c>
      <c r="M56" s="40"/>
      <c r="N56" s="5" t="str">
        <f t="shared" si="7"/>
        <v/>
      </c>
      <c r="O56" s="6" t="str">
        <f t="shared" si="4"/>
        <v/>
      </c>
      <c r="P56" s="7" t="str">
        <f t="shared" si="4"/>
        <v/>
      </c>
    </row>
    <row r="57" spans="1:16" x14ac:dyDescent="0.25">
      <c r="A57" s="60"/>
      <c r="B57" s="6"/>
      <c r="C57" s="6"/>
      <c r="D57" s="6"/>
      <c r="E57" s="45"/>
      <c r="F57" s="46"/>
      <c r="G57" s="36"/>
      <c r="H57" s="36"/>
      <c r="I57" s="62"/>
      <c r="J57" s="39" t="str">
        <f t="shared" si="6"/>
        <v/>
      </c>
      <c r="K57" s="6" t="str">
        <f t="shared" si="5"/>
        <v/>
      </c>
      <c r="L57" s="36" t="str">
        <f t="shared" si="5"/>
        <v/>
      </c>
      <c r="M57" s="40"/>
      <c r="N57" s="5" t="str">
        <f t="shared" si="7"/>
        <v/>
      </c>
      <c r="O57" s="6" t="str">
        <f t="shared" si="4"/>
        <v/>
      </c>
      <c r="P57" s="7" t="str">
        <f t="shared" si="4"/>
        <v/>
      </c>
    </row>
    <row r="58" spans="1:16" ht="15.75" thickBot="1" x14ac:dyDescent="0.3">
      <c r="A58" s="68"/>
      <c r="B58" s="69"/>
      <c r="C58" s="69"/>
      <c r="D58" s="69"/>
      <c r="E58" s="70"/>
      <c r="F58" s="71"/>
      <c r="G58" s="72"/>
      <c r="H58" s="72"/>
      <c r="I58" s="62"/>
      <c r="J58" s="8" t="str">
        <f t="shared" si="6"/>
        <v/>
      </c>
      <c r="K58" s="9" t="str">
        <f t="shared" si="5"/>
        <v/>
      </c>
      <c r="L58" s="37" t="str">
        <f t="shared" si="5"/>
        <v/>
      </c>
      <c r="M58" s="40"/>
      <c r="N58" s="8" t="str">
        <f t="shared" si="7"/>
        <v/>
      </c>
      <c r="O58" s="9" t="str">
        <f t="shared" si="4"/>
        <v/>
      </c>
      <c r="P58" s="10" t="str">
        <f t="shared" si="4"/>
        <v/>
      </c>
    </row>
  </sheetData>
  <mergeCells count="3">
    <mergeCell ref="A4:B4"/>
    <mergeCell ref="J7:L7"/>
    <mergeCell ref="N7:P7"/>
  </mergeCells>
  <conditionalFormatting sqref="J9:P58">
    <cfRule type="containsText" dxfId="1" priority="1" operator="containsText" text="SELECT">
      <formula>NOT(ISERROR(SEARCH("SELECT",J9)))</formula>
    </cfRule>
  </conditionalFormatting>
  <dataValidations count="8">
    <dataValidation type="list" allowBlank="1" showInputMessage="1" showErrorMessage="1" sqref="B5">
      <formula1>ElevationDatumCV</formula1>
    </dataValidation>
    <dataValidation type="list" allowBlank="1" showInputMessage="1" showErrorMessage="1" sqref="B6">
      <formula1>LatLonDatumID</formula1>
    </dataValidation>
    <dataValidation type="list" allowBlank="1" showInputMessage="1" showErrorMessage="1" sqref="B9:B58">
      <formula1>SamplingFeatureTypeCV</formula1>
    </dataValidation>
    <dataValidation type="list" allowBlank="1" showInputMessage="1" showErrorMessage="1" sqref="C9:C58">
      <formula1>SamplingFeatureGeotypeCV</formula1>
    </dataValidation>
    <dataValidation type="list" allowBlank="1" showInputMessage="1" showErrorMessage="1" errorTitle="Invalid Value" error="This column only applies to sampling features that are either sites or specimens." sqref="J9:J58">
      <formula1>IF(B9="Site",SiteTypeCV,NotApplicable)</formula1>
    </dataValidation>
    <dataValidation type="list" allowBlank="1" showInputMessage="1" showErrorMessage="1" sqref="O9:O58">
      <formula1>IF(B9="Specimen",SampledMediumCV,NotApplicable)</formula1>
    </dataValidation>
    <dataValidation type="list" allowBlank="1" showInputMessage="1" showErrorMessage="1" sqref="P9:P58">
      <formula1>IF(B9="Specimen",Boolean,NotApplicable)</formula1>
    </dataValidation>
    <dataValidation type="list" allowBlank="1" showInputMessage="1" showErrorMessage="1" sqref="N9:N58">
      <formula1>IF(B9="Specimen",SpecimenTypeCV,NotApplicable)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="150" zoomScaleNormal="150" zoomScalePageLayoutView="150" workbookViewId="0">
      <selection activeCell="H23" sqref="H23"/>
    </sheetView>
  </sheetViews>
  <sheetFormatPr defaultColWidth="8.85546875" defaultRowHeight="15" x14ac:dyDescent="0.25"/>
  <cols>
    <col min="1" max="1" width="27.85546875" customWidth="1"/>
    <col min="2" max="2" width="10.42578125" bestFit="1" customWidth="1"/>
    <col min="3" max="3" width="14.28515625" bestFit="1" customWidth="1"/>
    <col min="4" max="4" width="13.42578125" bestFit="1" customWidth="1"/>
    <col min="5" max="5" width="19.28515625" bestFit="1" customWidth="1"/>
    <col min="6" max="6" width="13.85546875" bestFit="1" customWidth="1"/>
    <col min="7" max="7" width="13.140625" bestFit="1" customWidth="1"/>
    <col min="8" max="8" width="18.85546875" bestFit="1" customWidth="1"/>
  </cols>
  <sheetData>
    <row r="1" spans="1:8" x14ac:dyDescent="0.25">
      <c r="A1" t="s">
        <v>388</v>
      </c>
    </row>
    <row r="2" spans="1:8" ht="15.75" thickBot="1" x14ac:dyDescent="0.3"/>
    <row r="3" spans="1:8" ht="15.75" thickBot="1" x14ac:dyDescent="0.3">
      <c r="A3" s="52" t="s">
        <v>389</v>
      </c>
      <c r="B3" s="53"/>
    </row>
    <row r="4" spans="1:8" ht="15.75" thickTop="1" x14ac:dyDescent="0.25">
      <c r="A4" s="16" t="s">
        <v>390</v>
      </c>
      <c r="B4" s="4"/>
    </row>
    <row r="5" spans="1:8" x14ac:dyDescent="0.25">
      <c r="A5" s="14" t="s">
        <v>391</v>
      </c>
      <c r="B5" s="7"/>
    </row>
    <row r="6" spans="1:8" x14ac:dyDescent="0.25">
      <c r="A6" s="14" t="s">
        <v>392</v>
      </c>
      <c r="B6" s="7"/>
    </row>
    <row r="7" spans="1:8" x14ac:dyDescent="0.25">
      <c r="A7" s="14" t="s">
        <v>393</v>
      </c>
      <c r="B7" s="7"/>
    </row>
    <row r="8" spans="1:8" x14ac:dyDescent="0.25">
      <c r="A8" s="14" t="s">
        <v>394</v>
      </c>
      <c r="B8" s="7"/>
    </row>
    <row r="9" spans="1:8" ht="15.75" thickBot="1" x14ac:dyDescent="0.3">
      <c r="A9" s="15" t="s">
        <v>395</v>
      </c>
      <c r="B9" s="10"/>
    </row>
    <row r="10" spans="1:8" ht="15.75" thickBot="1" x14ac:dyDescent="0.3"/>
    <row r="11" spans="1:8" x14ac:dyDescent="0.25">
      <c r="A11" s="56" t="s">
        <v>396</v>
      </c>
      <c r="B11" s="57"/>
      <c r="C11" s="57"/>
      <c r="D11" s="57"/>
      <c r="E11" s="57"/>
      <c r="F11" s="57"/>
      <c r="G11" s="57"/>
      <c r="H11" s="58"/>
    </row>
    <row r="12" spans="1:8" ht="15.75" thickBot="1" x14ac:dyDescent="0.3">
      <c r="A12" s="11" t="s">
        <v>397</v>
      </c>
      <c r="B12" s="12" t="s">
        <v>400</v>
      </c>
      <c r="C12" s="12" t="s">
        <v>398</v>
      </c>
      <c r="D12" s="12" t="s">
        <v>399</v>
      </c>
      <c r="E12" s="12" t="s">
        <v>401</v>
      </c>
      <c r="F12" s="12" t="s">
        <v>402</v>
      </c>
      <c r="G12" s="12" t="s">
        <v>403</v>
      </c>
      <c r="H12" s="13" t="s">
        <v>404</v>
      </c>
    </row>
    <row r="13" spans="1:8" ht="15.75" thickTop="1" x14ac:dyDescent="0.25">
      <c r="A13" s="2"/>
      <c r="B13" s="3"/>
      <c r="C13" s="3"/>
      <c r="D13" s="3"/>
      <c r="E13" s="3"/>
      <c r="F13" s="3"/>
      <c r="G13" s="3"/>
      <c r="H13" s="4"/>
    </row>
    <row r="14" spans="1:8" x14ac:dyDescent="0.25">
      <c r="A14" s="5"/>
      <c r="B14" s="6"/>
      <c r="C14" s="6"/>
      <c r="D14" s="6"/>
      <c r="E14" s="6"/>
      <c r="F14" s="6"/>
      <c r="G14" s="6"/>
      <c r="H14" s="7"/>
    </row>
    <row r="15" spans="1:8" x14ac:dyDescent="0.25">
      <c r="A15" s="5"/>
      <c r="B15" s="6"/>
      <c r="C15" s="6"/>
      <c r="D15" s="6"/>
      <c r="E15" s="6"/>
      <c r="F15" s="6"/>
      <c r="G15" s="6"/>
      <c r="H15" s="7"/>
    </row>
    <row r="16" spans="1:8" x14ac:dyDescent="0.25">
      <c r="A16" s="5"/>
      <c r="B16" s="6"/>
      <c r="C16" s="6"/>
      <c r="D16" s="6"/>
      <c r="E16" s="6"/>
      <c r="F16" s="6"/>
      <c r="G16" s="6"/>
      <c r="H16" s="7"/>
    </row>
    <row r="17" spans="1:8" x14ac:dyDescent="0.25">
      <c r="A17" s="5"/>
      <c r="B17" s="6"/>
      <c r="C17" s="6"/>
      <c r="D17" s="6"/>
      <c r="E17" s="6"/>
      <c r="F17" s="6"/>
      <c r="G17" s="6"/>
      <c r="H17" s="7"/>
    </row>
    <row r="18" spans="1:8" x14ac:dyDescent="0.25">
      <c r="A18" s="5"/>
      <c r="B18" s="6"/>
      <c r="C18" s="6"/>
      <c r="D18" s="6"/>
      <c r="E18" s="6"/>
      <c r="F18" s="6"/>
      <c r="G18" s="6"/>
      <c r="H18" s="7"/>
    </row>
    <row r="19" spans="1:8" x14ac:dyDescent="0.25">
      <c r="A19" s="5"/>
      <c r="B19" s="6"/>
      <c r="C19" s="6"/>
      <c r="D19" s="6"/>
      <c r="E19" s="6"/>
      <c r="F19" s="6"/>
      <c r="G19" s="6"/>
      <c r="H19" s="7"/>
    </row>
    <row r="20" spans="1:8" x14ac:dyDescent="0.25">
      <c r="A20" s="5"/>
      <c r="B20" s="6"/>
      <c r="C20" s="6"/>
      <c r="D20" s="6"/>
      <c r="E20" s="6"/>
      <c r="F20" s="6"/>
      <c r="G20" s="6"/>
      <c r="H20" s="7"/>
    </row>
    <row r="21" spans="1:8" x14ac:dyDescent="0.25">
      <c r="A21" s="5"/>
      <c r="B21" s="6"/>
      <c r="C21" s="6"/>
      <c r="D21" s="6"/>
      <c r="E21" s="6"/>
      <c r="F21" s="6"/>
      <c r="G21" s="6"/>
      <c r="H21" s="7"/>
    </row>
    <row r="22" spans="1:8" x14ac:dyDescent="0.25">
      <c r="A22" s="5"/>
      <c r="B22" s="6"/>
      <c r="C22" s="6"/>
      <c r="D22" s="6"/>
      <c r="E22" s="6"/>
      <c r="F22" s="6"/>
      <c r="G22" s="6"/>
      <c r="H22" s="7"/>
    </row>
    <row r="23" spans="1:8" x14ac:dyDescent="0.25">
      <c r="A23" s="5"/>
      <c r="B23" s="6"/>
      <c r="C23" s="6"/>
      <c r="D23" s="6"/>
      <c r="E23" s="6"/>
      <c r="F23" s="6"/>
      <c r="G23" s="6"/>
      <c r="H23" s="7"/>
    </row>
    <row r="24" spans="1:8" x14ac:dyDescent="0.25">
      <c r="A24" s="5"/>
      <c r="B24" s="6"/>
      <c r="C24" s="6"/>
      <c r="D24" s="6"/>
      <c r="E24" s="6"/>
      <c r="F24" s="6"/>
      <c r="G24" s="6"/>
      <c r="H24" s="7"/>
    </row>
    <row r="25" spans="1:8" x14ac:dyDescent="0.25">
      <c r="A25" s="5"/>
      <c r="B25" s="6"/>
      <c r="C25" s="6"/>
      <c r="D25" s="6"/>
      <c r="E25" s="6"/>
      <c r="F25" s="6"/>
      <c r="G25" s="6"/>
      <c r="H25" s="7"/>
    </row>
    <row r="26" spans="1:8" x14ac:dyDescent="0.25">
      <c r="A26" s="5"/>
      <c r="B26" s="6"/>
      <c r="C26" s="6"/>
      <c r="D26" s="6"/>
      <c r="E26" s="6"/>
      <c r="F26" s="6"/>
      <c r="G26" s="6"/>
      <c r="H26" s="7"/>
    </row>
    <row r="27" spans="1:8" x14ac:dyDescent="0.25">
      <c r="A27" s="5"/>
      <c r="B27" s="6"/>
      <c r="C27" s="6"/>
      <c r="D27" s="6"/>
      <c r="E27" s="6"/>
      <c r="F27" s="6"/>
      <c r="G27" s="6"/>
      <c r="H27" s="7"/>
    </row>
    <row r="28" spans="1:8" x14ac:dyDescent="0.25">
      <c r="A28" s="5"/>
      <c r="B28" s="6"/>
      <c r="C28" s="6"/>
      <c r="D28" s="6"/>
      <c r="E28" s="6"/>
      <c r="F28" s="6"/>
      <c r="G28" s="6"/>
      <c r="H28" s="7"/>
    </row>
    <row r="29" spans="1:8" x14ac:dyDescent="0.25">
      <c r="A29" s="5"/>
      <c r="B29" s="6"/>
      <c r="C29" s="6"/>
      <c r="D29" s="6"/>
      <c r="E29" s="6"/>
      <c r="F29" s="6"/>
      <c r="G29" s="6"/>
      <c r="H29" s="7"/>
    </row>
    <row r="30" spans="1:8" x14ac:dyDescent="0.25">
      <c r="A30" s="5"/>
      <c r="B30" s="6"/>
      <c r="C30" s="6"/>
      <c r="D30" s="6"/>
      <c r="E30" s="6"/>
      <c r="F30" s="6"/>
      <c r="G30" s="6"/>
      <c r="H30" s="7"/>
    </row>
    <row r="31" spans="1:8" x14ac:dyDescent="0.25">
      <c r="A31" s="5"/>
      <c r="B31" s="6"/>
      <c r="C31" s="6"/>
      <c r="D31" s="6"/>
      <c r="E31" s="6"/>
      <c r="F31" s="6"/>
      <c r="G31" s="6"/>
      <c r="H31" s="7"/>
    </row>
    <row r="32" spans="1:8" x14ac:dyDescent="0.25">
      <c r="A32" s="5"/>
      <c r="B32" s="6"/>
      <c r="C32" s="6"/>
      <c r="D32" s="6"/>
      <c r="E32" s="6"/>
      <c r="F32" s="6"/>
      <c r="G32" s="6"/>
      <c r="H32" s="7"/>
    </row>
    <row r="33" spans="1:8" x14ac:dyDescent="0.25">
      <c r="A33" s="5"/>
      <c r="B33" s="6"/>
      <c r="C33" s="6"/>
      <c r="D33" s="6"/>
      <c r="E33" s="6"/>
      <c r="F33" s="6"/>
      <c r="G33" s="6"/>
      <c r="H33" s="7"/>
    </row>
    <row r="34" spans="1:8" x14ac:dyDescent="0.25">
      <c r="A34" s="5"/>
      <c r="B34" s="6"/>
      <c r="C34" s="6"/>
      <c r="D34" s="6"/>
      <c r="E34" s="6"/>
      <c r="F34" s="6"/>
      <c r="G34" s="6"/>
      <c r="H34" s="7"/>
    </row>
    <row r="35" spans="1:8" x14ac:dyDescent="0.25">
      <c r="A35" s="5"/>
      <c r="B35" s="6"/>
      <c r="C35" s="6"/>
      <c r="D35" s="6"/>
      <c r="E35" s="6"/>
      <c r="F35" s="6"/>
      <c r="G35" s="6"/>
      <c r="H35" s="7"/>
    </row>
    <row r="36" spans="1:8" x14ac:dyDescent="0.25">
      <c r="A36" s="5"/>
      <c r="B36" s="6"/>
      <c r="C36" s="6"/>
      <c r="D36" s="6"/>
      <c r="E36" s="6"/>
      <c r="F36" s="6"/>
      <c r="G36" s="6"/>
      <c r="H36" s="7"/>
    </row>
    <row r="37" spans="1:8" x14ac:dyDescent="0.25">
      <c r="A37" s="5"/>
      <c r="B37" s="6"/>
      <c r="C37" s="6"/>
      <c r="D37" s="6"/>
      <c r="E37" s="6"/>
      <c r="F37" s="6"/>
      <c r="G37" s="6"/>
      <c r="H37" s="7"/>
    </row>
    <row r="38" spans="1:8" x14ac:dyDescent="0.25">
      <c r="A38" s="5"/>
      <c r="B38" s="6"/>
      <c r="C38" s="6"/>
      <c r="D38" s="6"/>
      <c r="E38" s="6"/>
      <c r="F38" s="6"/>
      <c r="G38" s="6"/>
      <c r="H38" s="7"/>
    </row>
    <row r="39" spans="1:8" x14ac:dyDescent="0.25">
      <c r="A39" s="5"/>
      <c r="B39" s="6"/>
      <c r="C39" s="6"/>
      <c r="D39" s="6"/>
      <c r="E39" s="6"/>
      <c r="F39" s="6"/>
      <c r="G39" s="6"/>
      <c r="H39" s="7"/>
    </row>
    <row r="40" spans="1:8" x14ac:dyDescent="0.25">
      <c r="A40" s="5"/>
      <c r="B40" s="6"/>
      <c r="C40" s="6"/>
      <c r="D40" s="6"/>
      <c r="E40" s="6"/>
      <c r="F40" s="6"/>
      <c r="G40" s="6"/>
      <c r="H40" s="7"/>
    </row>
    <row r="41" spans="1:8" x14ac:dyDescent="0.25">
      <c r="A41" s="5"/>
      <c r="B41" s="6"/>
      <c r="C41" s="6"/>
      <c r="D41" s="6"/>
      <c r="E41" s="6"/>
      <c r="F41" s="6"/>
      <c r="G41" s="6"/>
      <c r="H41" s="7"/>
    </row>
    <row r="42" spans="1:8" x14ac:dyDescent="0.25">
      <c r="A42" s="5"/>
      <c r="B42" s="6"/>
      <c r="C42" s="6"/>
      <c r="D42" s="6"/>
      <c r="E42" s="6"/>
      <c r="F42" s="6"/>
      <c r="G42" s="6"/>
      <c r="H42" s="7"/>
    </row>
    <row r="43" spans="1:8" x14ac:dyDescent="0.25">
      <c r="A43" s="5"/>
      <c r="B43" s="6"/>
      <c r="C43" s="6"/>
      <c r="D43" s="6"/>
      <c r="E43" s="6"/>
      <c r="F43" s="6"/>
      <c r="G43" s="6"/>
      <c r="H43" s="7"/>
    </row>
    <row r="44" spans="1:8" x14ac:dyDescent="0.25">
      <c r="A44" s="5"/>
      <c r="B44" s="6"/>
      <c r="C44" s="6"/>
      <c r="D44" s="6"/>
      <c r="E44" s="6"/>
      <c r="F44" s="6"/>
      <c r="G44" s="6"/>
      <c r="H44" s="7"/>
    </row>
    <row r="45" spans="1:8" x14ac:dyDescent="0.25">
      <c r="A45" s="5"/>
      <c r="B45" s="6"/>
      <c r="C45" s="6"/>
      <c r="D45" s="6"/>
      <c r="E45" s="6"/>
      <c r="F45" s="6"/>
      <c r="G45" s="6"/>
      <c r="H45" s="7"/>
    </row>
    <row r="46" spans="1:8" x14ac:dyDescent="0.25">
      <c r="A46" s="5"/>
      <c r="B46" s="6"/>
      <c r="C46" s="6"/>
      <c r="D46" s="6"/>
      <c r="E46" s="6"/>
      <c r="F46" s="6"/>
      <c r="G46" s="6"/>
      <c r="H46" s="7"/>
    </row>
    <row r="47" spans="1:8" x14ac:dyDescent="0.25">
      <c r="A47" s="5"/>
      <c r="B47" s="6"/>
      <c r="C47" s="6"/>
      <c r="D47" s="6"/>
      <c r="E47" s="6"/>
      <c r="F47" s="6"/>
      <c r="G47" s="6"/>
      <c r="H47" s="7"/>
    </row>
    <row r="48" spans="1:8" x14ac:dyDescent="0.25">
      <c r="A48" s="5"/>
      <c r="B48" s="6"/>
      <c r="C48" s="6"/>
      <c r="D48" s="6"/>
      <c r="E48" s="6"/>
      <c r="F48" s="6"/>
      <c r="G48" s="6"/>
      <c r="H48" s="7"/>
    </row>
    <row r="49" spans="1:8" x14ac:dyDescent="0.25">
      <c r="A49" s="5"/>
      <c r="B49" s="6"/>
      <c r="C49" s="6"/>
      <c r="D49" s="6"/>
      <c r="E49" s="6"/>
      <c r="F49" s="6"/>
      <c r="G49" s="6"/>
      <c r="H49" s="7"/>
    </row>
    <row r="50" spans="1:8" x14ac:dyDescent="0.25">
      <c r="A50" s="5"/>
      <c r="B50" s="6"/>
      <c r="C50" s="6"/>
      <c r="D50" s="6"/>
      <c r="E50" s="6"/>
      <c r="F50" s="6"/>
      <c r="G50" s="6"/>
      <c r="H50" s="7"/>
    </row>
    <row r="51" spans="1:8" x14ac:dyDescent="0.25">
      <c r="A51" s="5"/>
      <c r="B51" s="6"/>
      <c r="C51" s="6"/>
      <c r="D51" s="6"/>
      <c r="E51" s="6"/>
      <c r="F51" s="6"/>
      <c r="G51" s="6"/>
      <c r="H51" s="7"/>
    </row>
    <row r="52" spans="1:8" x14ac:dyDescent="0.25">
      <c r="A52" s="5"/>
      <c r="B52" s="6"/>
      <c r="C52" s="6"/>
      <c r="D52" s="6"/>
      <c r="E52" s="6"/>
      <c r="F52" s="6"/>
      <c r="G52" s="6"/>
      <c r="H52" s="7"/>
    </row>
    <row r="53" spans="1:8" x14ac:dyDescent="0.25">
      <c r="A53" s="5"/>
      <c r="B53" s="6"/>
      <c r="C53" s="6"/>
      <c r="D53" s="6"/>
      <c r="E53" s="6"/>
      <c r="F53" s="6"/>
      <c r="G53" s="6"/>
      <c r="H53" s="7"/>
    </row>
    <row r="54" spans="1:8" x14ac:dyDescent="0.25">
      <c r="A54" s="5"/>
      <c r="B54" s="6"/>
      <c r="C54" s="6"/>
      <c r="D54" s="6"/>
      <c r="E54" s="6"/>
      <c r="F54" s="6"/>
      <c r="G54" s="6"/>
      <c r="H54" s="7"/>
    </row>
    <row r="55" spans="1:8" x14ac:dyDescent="0.25">
      <c r="A55" s="5"/>
      <c r="B55" s="6"/>
      <c r="C55" s="6"/>
      <c r="D55" s="6"/>
      <c r="E55" s="6"/>
      <c r="F55" s="6"/>
      <c r="G55" s="6"/>
      <c r="H55" s="7"/>
    </row>
    <row r="56" spans="1:8" x14ac:dyDescent="0.25">
      <c r="A56" s="5"/>
      <c r="B56" s="6"/>
      <c r="C56" s="6"/>
      <c r="D56" s="6"/>
      <c r="E56" s="6"/>
      <c r="F56" s="6"/>
      <c r="G56" s="6"/>
      <c r="H56" s="7"/>
    </row>
    <row r="57" spans="1:8" x14ac:dyDescent="0.25">
      <c r="A57" s="5"/>
      <c r="B57" s="6"/>
      <c r="C57" s="6"/>
      <c r="D57" s="6"/>
      <c r="E57" s="6"/>
      <c r="F57" s="6"/>
      <c r="G57" s="6"/>
      <c r="H57" s="7"/>
    </row>
    <row r="58" spans="1:8" x14ac:dyDescent="0.25">
      <c r="A58" s="5"/>
      <c r="B58" s="6"/>
      <c r="C58" s="6"/>
      <c r="D58" s="6"/>
      <c r="E58" s="6"/>
      <c r="F58" s="6"/>
      <c r="G58" s="6"/>
      <c r="H58" s="7"/>
    </row>
    <row r="59" spans="1:8" x14ac:dyDescent="0.25">
      <c r="A59" s="5"/>
      <c r="B59" s="6"/>
      <c r="C59" s="6"/>
      <c r="D59" s="6"/>
      <c r="E59" s="6"/>
      <c r="F59" s="6"/>
      <c r="G59" s="6"/>
      <c r="H59" s="7"/>
    </row>
    <row r="60" spans="1:8" x14ac:dyDescent="0.25">
      <c r="A60" s="5"/>
      <c r="B60" s="6"/>
      <c r="C60" s="6"/>
      <c r="D60" s="6"/>
      <c r="E60" s="6"/>
      <c r="F60" s="6"/>
      <c r="G60" s="6"/>
      <c r="H60" s="7"/>
    </row>
    <row r="61" spans="1:8" x14ac:dyDescent="0.25">
      <c r="A61" s="5"/>
      <c r="B61" s="6"/>
      <c r="C61" s="6"/>
      <c r="D61" s="6"/>
      <c r="E61" s="6"/>
      <c r="F61" s="6"/>
      <c r="G61" s="6"/>
      <c r="H61" s="7"/>
    </row>
    <row r="62" spans="1:8" x14ac:dyDescent="0.25">
      <c r="A62" s="5"/>
      <c r="B62" s="6"/>
      <c r="C62" s="6"/>
      <c r="D62" s="6"/>
      <c r="E62" s="6"/>
      <c r="F62" s="6"/>
      <c r="G62" s="6"/>
      <c r="H62" s="7"/>
    </row>
    <row r="63" spans="1:8" x14ac:dyDescent="0.25">
      <c r="A63" s="5"/>
      <c r="B63" s="6"/>
      <c r="C63" s="6"/>
      <c r="D63" s="6"/>
      <c r="E63" s="6"/>
      <c r="F63" s="6"/>
      <c r="G63" s="6"/>
      <c r="H63" s="7"/>
    </row>
    <row r="64" spans="1:8" x14ac:dyDescent="0.25">
      <c r="A64" s="5"/>
      <c r="B64" s="6"/>
      <c r="C64" s="6"/>
      <c r="D64" s="6"/>
      <c r="E64" s="6"/>
      <c r="F64" s="6"/>
      <c r="G64" s="6"/>
      <c r="H64" s="7"/>
    </row>
    <row r="65" spans="1:8" x14ac:dyDescent="0.25">
      <c r="A65" s="5"/>
      <c r="B65" s="6"/>
      <c r="C65" s="6"/>
      <c r="D65" s="6"/>
      <c r="E65" s="6"/>
      <c r="F65" s="6"/>
      <c r="G65" s="6"/>
      <c r="H65" s="7"/>
    </row>
    <row r="66" spans="1:8" x14ac:dyDescent="0.25">
      <c r="A66" s="5"/>
      <c r="B66" s="6"/>
      <c r="C66" s="6"/>
      <c r="D66" s="6"/>
      <c r="E66" s="6"/>
      <c r="F66" s="6"/>
      <c r="G66" s="6"/>
      <c r="H66" s="7"/>
    </row>
    <row r="67" spans="1:8" x14ac:dyDescent="0.25">
      <c r="A67" s="5"/>
      <c r="B67" s="6"/>
      <c r="C67" s="6"/>
      <c r="D67" s="6"/>
      <c r="E67" s="6"/>
      <c r="F67" s="6"/>
      <c r="G67" s="6"/>
      <c r="H67" s="7"/>
    </row>
    <row r="68" spans="1:8" x14ac:dyDescent="0.25">
      <c r="A68" s="5"/>
      <c r="B68" s="6"/>
      <c r="C68" s="6"/>
      <c r="D68" s="6"/>
      <c r="E68" s="6"/>
      <c r="F68" s="6"/>
      <c r="G68" s="6"/>
      <c r="H68" s="7"/>
    </row>
    <row r="69" spans="1:8" x14ac:dyDescent="0.25">
      <c r="A69" s="5"/>
      <c r="B69" s="6"/>
      <c r="C69" s="6"/>
      <c r="D69" s="6"/>
      <c r="E69" s="6"/>
      <c r="F69" s="6"/>
      <c r="G69" s="6"/>
      <c r="H69" s="7"/>
    </row>
    <row r="70" spans="1:8" x14ac:dyDescent="0.25">
      <c r="A70" s="5"/>
      <c r="B70" s="6"/>
      <c r="C70" s="6"/>
      <c r="D70" s="6"/>
      <c r="E70" s="6"/>
      <c r="F70" s="6"/>
      <c r="G70" s="6"/>
      <c r="H70" s="7"/>
    </row>
    <row r="71" spans="1:8" x14ac:dyDescent="0.25">
      <c r="A71" s="5"/>
      <c r="B71" s="6"/>
      <c r="C71" s="6"/>
      <c r="D71" s="6"/>
      <c r="E71" s="6"/>
      <c r="F71" s="6"/>
      <c r="G71" s="6"/>
      <c r="H71" s="7"/>
    </row>
    <row r="72" spans="1:8" x14ac:dyDescent="0.25">
      <c r="A72" s="5"/>
      <c r="B72" s="6"/>
      <c r="C72" s="6"/>
      <c r="D72" s="6"/>
      <c r="E72" s="6"/>
      <c r="F72" s="6"/>
      <c r="G72" s="6"/>
      <c r="H72" s="7"/>
    </row>
    <row r="73" spans="1:8" x14ac:dyDescent="0.25">
      <c r="A73" s="5"/>
      <c r="B73" s="6"/>
      <c r="C73" s="6"/>
      <c r="D73" s="6"/>
      <c r="E73" s="6"/>
      <c r="F73" s="6"/>
      <c r="G73" s="6"/>
      <c r="H73" s="7"/>
    </row>
    <row r="74" spans="1:8" x14ac:dyDescent="0.25">
      <c r="A74" s="5"/>
      <c r="B74" s="6"/>
      <c r="C74" s="6"/>
      <c r="D74" s="6"/>
      <c r="E74" s="6"/>
      <c r="F74" s="6"/>
      <c r="G74" s="6"/>
      <c r="H74" s="7"/>
    </row>
    <row r="75" spans="1:8" x14ac:dyDescent="0.25">
      <c r="A75" s="5"/>
      <c r="B75" s="6"/>
      <c r="C75" s="6"/>
      <c r="D75" s="6"/>
      <c r="E75" s="6"/>
      <c r="F75" s="6"/>
      <c r="G75" s="6"/>
      <c r="H75" s="7"/>
    </row>
    <row r="76" spans="1:8" x14ac:dyDescent="0.25">
      <c r="A76" s="5"/>
      <c r="B76" s="6"/>
      <c r="C76" s="6"/>
      <c r="D76" s="6"/>
      <c r="E76" s="6"/>
      <c r="F76" s="6"/>
      <c r="G76" s="6"/>
      <c r="H76" s="7"/>
    </row>
    <row r="77" spans="1:8" x14ac:dyDescent="0.25">
      <c r="A77" s="5"/>
      <c r="B77" s="6"/>
      <c r="C77" s="6"/>
      <c r="D77" s="6"/>
      <c r="E77" s="6"/>
      <c r="F77" s="6"/>
      <c r="G77" s="6"/>
      <c r="H77" s="7"/>
    </row>
    <row r="78" spans="1:8" x14ac:dyDescent="0.25">
      <c r="A78" s="5"/>
      <c r="B78" s="6"/>
      <c r="C78" s="6"/>
      <c r="D78" s="6"/>
      <c r="E78" s="6"/>
      <c r="F78" s="6"/>
      <c r="G78" s="6"/>
      <c r="H78" s="7"/>
    </row>
    <row r="79" spans="1:8" x14ac:dyDescent="0.25">
      <c r="A79" s="5"/>
      <c r="B79" s="6"/>
      <c r="C79" s="6"/>
      <c r="D79" s="6"/>
      <c r="E79" s="6"/>
      <c r="F79" s="6"/>
      <c r="G79" s="6"/>
      <c r="H79" s="7"/>
    </row>
    <row r="80" spans="1:8" x14ac:dyDescent="0.25">
      <c r="A80" s="5"/>
      <c r="B80" s="6"/>
      <c r="C80" s="6"/>
      <c r="D80" s="6"/>
      <c r="E80" s="6"/>
      <c r="F80" s="6"/>
      <c r="G80" s="6"/>
      <c r="H80" s="7"/>
    </row>
    <row r="81" spans="1:8" x14ac:dyDescent="0.25">
      <c r="A81" s="5"/>
      <c r="B81" s="6"/>
      <c r="C81" s="6"/>
      <c r="D81" s="6"/>
      <c r="E81" s="6"/>
      <c r="F81" s="6"/>
      <c r="G81" s="6"/>
      <c r="H81" s="7"/>
    </row>
    <row r="82" spans="1:8" x14ac:dyDescent="0.25">
      <c r="A82" s="5"/>
      <c r="B82" s="6"/>
      <c r="C82" s="6"/>
      <c r="D82" s="6"/>
      <c r="E82" s="6"/>
      <c r="F82" s="6"/>
      <c r="G82" s="6"/>
      <c r="H82" s="7"/>
    </row>
    <row r="83" spans="1:8" x14ac:dyDescent="0.25">
      <c r="A83" s="5"/>
      <c r="B83" s="6"/>
      <c r="C83" s="6"/>
      <c r="D83" s="6"/>
      <c r="E83" s="6"/>
      <c r="F83" s="6"/>
      <c r="G83" s="6"/>
      <c r="H83" s="7"/>
    </row>
    <row r="84" spans="1:8" x14ac:dyDescent="0.25">
      <c r="A84" s="5"/>
      <c r="B84" s="6"/>
      <c r="C84" s="6"/>
      <c r="D84" s="6"/>
      <c r="E84" s="6"/>
      <c r="F84" s="6"/>
      <c r="G84" s="6"/>
      <c r="H84" s="7"/>
    </row>
    <row r="85" spans="1:8" x14ac:dyDescent="0.25">
      <c r="A85" s="5"/>
      <c r="B85" s="6"/>
      <c r="C85" s="6"/>
      <c r="D85" s="6"/>
      <c r="E85" s="6"/>
      <c r="F85" s="6"/>
      <c r="G85" s="6"/>
      <c r="H85" s="7"/>
    </row>
    <row r="86" spans="1:8" x14ac:dyDescent="0.25">
      <c r="A86" s="5"/>
      <c r="B86" s="6"/>
      <c r="C86" s="6"/>
      <c r="D86" s="6"/>
      <c r="E86" s="6"/>
      <c r="F86" s="6"/>
      <c r="G86" s="6"/>
      <c r="H86" s="7"/>
    </row>
    <row r="87" spans="1:8" x14ac:dyDescent="0.25">
      <c r="A87" s="5"/>
      <c r="B87" s="6"/>
      <c r="C87" s="6"/>
      <c r="D87" s="6"/>
      <c r="E87" s="6"/>
      <c r="F87" s="6"/>
      <c r="G87" s="6"/>
      <c r="H87" s="7"/>
    </row>
    <row r="88" spans="1:8" x14ac:dyDescent="0.25">
      <c r="A88" s="5"/>
      <c r="B88" s="6"/>
      <c r="C88" s="6"/>
      <c r="D88" s="6"/>
      <c r="E88" s="6"/>
      <c r="F88" s="6"/>
      <c r="G88" s="6"/>
      <c r="H88" s="7"/>
    </row>
    <row r="89" spans="1:8" x14ac:dyDescent="0.25">
      <c r="A89" s="5"/>
      <c r="B89" s="6"/>
      <c r="C89" s="6"/>
      <c r="D89" s="6"/>
      <c r="E89" s="6"/>
      <c r="F89" s="6"/>
      <c r="G89" s="6"/>
      <c r="H89" s="7"/>
    </row>
    <row r="90" spans="1:8" x14ac:dyDescent="0.25">
      <c r="A90" s="5"/>
      <c r="B90" s="6"/>
      <c r="C90" s="6"/>
      <c r="D90" s="6"/>
      <c r="E90" s="6"/>
      <c r="F90" s="6"/>
      <c r="G90" s="6"/>
      <c r="H90" s="7"/>
    </row>
    <row r="91" spans="1:8" x14ac:dyDescent="0.25">
      <c r="A91" s="5"/>
      <c r="B91" s="6"/>
      <c r="C91" s="6"/>
      <c r="D91" s="6"/>
      <c r="E91" s="6"/>
      <c r="F91" s="6"/>
      <c r="G91" s="6"/>
      <c r="H91" s="7"/>
    </row>
    <row r="92" spans="1:8" x14ac:dyDescent="0.25">
      <c r="A92" s="5"/>
      <c r="B92" s="6"/>
      <c r="C92" s="6"/>
      <c r="D92" s="6"/>
      <c r="E92" s="6"/>
      <c r="F92" s="6"/>
      <c r="G92" s="6"/>
      <c r="H92" s="7"/>
    </row>
    <row r="93" spans="1:8" x14ac:dyDescent="0.25">
      <c r="A93" s="5"/>
      <c r="B93" s="6"/>
      <c r="C93" s="6"/>
      <c r="D93" s="6"/>
      <c r="E93" s="6"/>
      <c r="F93" s="6"/>
      <c r="G93" s="6"/>
      <c r="H93" s="7"/>
    </row>
    <row r="94" spans="1:8" x14ac:dyDescent="0.25">
      <c r="A94" s="5"/>
      <c r="B94" s="6"/>
      <c r="C94" s="6"/>
      <c r="D94" s="6"/>
      <c r="E94" s="6"/>
      <c r="F94" s="6"/>
      <c r="G94" s="6"/>
      <c r="H94" s="7"/>
    </row>
    <row r="95" spans="1:8" x14ac:dyDescent="0.25">
      <c r="A95" s="5"/>
      <c r="B95" s="6"/>
      <c r="C95" s="6"/>
      <c r="D95" s="6"/>
      <c r="E95" s="6"/>
      <c r="F95" s="6"/>
      <c r="G95" s="6"/>
      <c r="H95" s="7"/>
    </row>
    <row r="96" spans="1:8" x14ac:dyDescent="0.25">
      <c r="A96" s="5"/>
      <c r="B96" s="6"/>
      <c r="C96" s="6"/>
      <c r="D96" s="6"/>
      <c r="E96" s="6"/>
      <c r="F96" s="6"/>
      <c r="G96" s="6"/>
      <c r="H96" s="7"/>
    </row>
    <row r="97" spans="1:8" x14ac:dyDescent="0.25">
      <c r="A97" s="5"/>
      <c r="B97" s="6"/>
      <c r="C97" s="6"/>
      <c r="D97" s="6"/>
      <c r="E97" s="6"/>
      <c r="F97" s="6"/>
      <c r="G97" s="6"/>
      <c r="H97" s="7"/>
    </row>
    <row r="98" spans="1:8" x14ac:dyDescent="0.25">
      <c r="A98" s="5"/>
      <c r="B98" s="6"/>
      <c r="C98" s="6"/>
      <c r="D98" s="6"/>
      <c r="E98" s="6"/>
      <c r="F98" s="6"/>
      <c r="G98" s="6"/>
      <c r="H98" s="7"/>
    </row>
    <row r="99" spans="1:8" ht="15.75" thickBot="1" x14ac:dyDescent="0.3">
      <c r="A99" s="8"/>
      <c r="B99" s="9"/>
      <c r="C99" s="9"/>
      <c r="D99" s="9"/>
      <c r="E99" s="9"/>
      <c r="F99" s="9"/>
      <c r="G99" s="9"/>
      <c r="H99" s="10"/>
    </row>
  </sheetData>
  <mergeCells count="2">
    <mergeCell ref="A3:B3"/>
    <mergeCell ref="A11:H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>
      <selection activeCell="J5" sqref="J4:J5"/>
    </sheetView>
  </sheetViews>
  <sheetFormatPr defaultColWidth="8.85546875" defaultRowHeight="15" x14ac:dyDescent="0.25"/>
  <cols>
    <col min="1" max="1" width="10.42578125" bestFit="1" customWidth="1"/>
    <col min="2" max="10" width="4.85546875" bestFit="1" customWidth="1"/>
    <col min="11" max="51" width="5.85546875" bestFit="1" customWidth="1"/>
  </cols>
  <sheetData>
    <row r="1" spans="1:51" x14ac:dyDescent="0.25">
      <c r="A1" t="s">
        <v>405</v>
      </c>
      <c r="B1" t="s">
        <v>406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  <c r="R1" t="s">
        <v>422</v>
      </c>
      <c r="S1" t="s">
        <v>423</v>
      </c>
      <c r="T1" t="s">
        <v>424</v>
      </c>
      <c r="U1" t="s">
        <v>425</v>
      </c>
      <c r="V1" t="s">
        <v>426</v>
      </c>
      <c r="W1" t="s">
        <v>427</v>
      </c>
      <c r="X1" t="s">
        <v>428</v>
      </c>
      <c r="Y1" t="s">
        <v>429</v>
      </c>
      <c r="Z1" t="s">
        <v>430</v>
      </c>
      <c r="AA1" t="s">
        <v>431</v>
      </c>
      <c r="AB1" t="s">
        <v>432</v>
      </c>
      <c r="AC1" t="s">
        <v>433</v>
      </c>
      <c r="AD1" t="s">
        <v>434</v>
      </c>
      <c r="AE1" t="s">
        <v>435</v>
      </c>
      <c r="AF1" t="s">
        <v>436</v>
      </c>
      <c r="AG1" t="s">
        <v>437</v>
      </c>
      <c r="AH1" t="s">
        <v>438</v>
      </c>
      <c r="AI1" t="s">
        <v>439</v>
      </c>
      <c r="AJ1" t="s">
        <v>440</v>
      </c>
      <c r="AK1" t="s">
        <v>441</v>
      </c>
      <c r="AL1" t="s">
        <v>442</v>
      </c>
      <c r="AM1" t="s">
        <v>443</v>
      </c>
      <c r="AN1" t="s">
        <v>444</v>
      </c>
      <c r="AO1" t="s">
        <v>445</v>
      </c>
      <c r="AP1" t="s">
        <v>446</v>
      </c>
      <c r="AQ1" t="s">
        <v>447</v>
      </c>
      <c r="AR1" t="s">
        <v>448</v>
      </c>
      <c r="AS1" t="s">
        <v>449</v>
      </c>
      <c r="AT1" t="s">
        <v>450</v>
      </c>
      <c r="AU1" t="s">
        <v>451</v>
      </c>
      <c r="AV1" t="s">
        <v>452</v>
      </c>
      <c r="AW1" t="s">
        <v>453</v>
      </c>
      <c r="AX1" t="s">
        <v>454</v>
      </c>
      <c r="AY1" t="s">
        <v>455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I7" sqref="I7"/>
    </sheetView>
  </sheetViews>
  <sheetFormatPr defaultColWidth="8.85546875" defaultRowHeight="15" x14ac:dyDescent="0.25"/>
  <cols>
    <col min="1" max="1" width="12" bestFit="1" customWidth="1"/>
    <col min="2" max="2" width="11.28515625" customWidth="1"/>
    <col min="3" max="4" width="13" customWidth="1"/>
    <col min="5" max="5" width="16.28515625" customWidth="1"/>
    <col min="6" max="6" width="16.85546875" customWidth="1"/>
    <col min="7" max="7" width="16" customWidth="1"/>
    <col min="8" max="8" width="15.42578125" customWidth="1"/>
    <col min="9" max="9" width="17.7109375" customWidth="1"/>
    <col min="10" max="10" width="19" customWidth="1"/>
    <col min="11" max="11" width="22.28515625" customWidth="1"/>
    <col min="12" max="12" width="9.42578125" customWidth="1"/>
  </cols>
  <sheetData>
    <row r="1" spans="1:12" x14ac:dyDescent="0.25">
      <c r="A1" s="1" t="s">
        <v>614</v>
      </c>
      <c r="B1" s="1" t="s">
        <v>603</v>
      </c>
      <c r="C1" s="1" t="s">
        <v>604</v>
      </c>
      <c r="D1" s="1" t="s">
        <v>605</v>
      </c>
      <c r="E1" s="1" t="s">
        <v>606</v>
      </c>
      <c r="F1" s="1" t="s">
        <v>607</v>
      </c>
      <c r="G1" s="1" t="s">
        <v>608</v>
      </c>
      <c r="H1" s="1" t="s">
        <v>609</v>
      </c>
      <c r="I1" s="1" t="s">
        <v>610</v>
      </c>
      <c r="J1" s="1" t="s">
        <v>611</v>
      </c>
      <c r="K1" s="1" t="s">
        <v>612</v>
      </c>
      <c r="L1" s="1" t="s">
        <v>613</v>
      </c>
    </row>
    <row r="2" spans="1:12" x14ac:dyDescent="0.25">
      <c r="A2">
        <v>0</v>
      </c>
      <c r="B2" t="s">
        <v>387</v>
      </c>
      <c r="C2" t="s">
        <v>552</v>
      </c>
      <c r="D2" t="s">
        <v>508</v>
      </c>
      <c r="E2" t="s">
        <v>513</v>
      </c>
      <c r="F2" t="s">
        <v>514</v>
      </c>
      <c r="G2" t="str">
        <f>IF(COUNTA(CitationInformation)=0,"","Citation: &amp;CitationID001")</f>
        <v>Citation: &amp;CitationID001</v>
      </c>
      <c r="H2" t="str">
        <f>IF(COUNTA(CitationInformation)=0,"","AuthorList:")</f>
        <v>AuthorList:</v>
      </c>
      <c r="I2" t="str">
        <f>IF(COUNTA(CitationInformation)=0,"","DataSetCitations:")</f>
        <v>DataSetCitations:</v>
      </c>
      <c r="J2" t="s">
        <v>600</v>
      </c>
      <c r="K2" t="s">
        <v>601</v>
      </c>
      <c r="L2" t="s">
        <v>602</v>
      </c>
    </row>
    <row r="3" spans="1:12" x14ac:dyDescent="0.25">
      <c r="A3">
        <v>1</v>
      </c>
      <c r="B3" t="s">
        <v>504</v>
      </c>
      <c r="C3" t="str">
        <f>CONCATENATE("  DataSetUUID:  ",IF(DatasetUUID="",CONCATENATE(CHAR(34),CHAR(34)),CONCATENATE(CHAR(34),DatasetUUID,CHAR(34))))</f>
        <v xml:space="preserve">  DataSetUUID:  ""</v>
      </c>
      <c r="D3" t="str">
        <f>IF(INDEX(People[First Name],1)="","PLEASE FILL IN AT LEAST ONE PERSON WITH FIRST, MIDDLE AND LAST NAME",CONCATENATE("  - &amp;PersonID001 {","PersonFirstName:  ",CHAR(34),INDEX(People[First Name],1),CHAR(34),", PersonMiddleName:  ",CHAR(34),INDEX(People[Middle Name],1),CHAR(34),", PersonLastName:  ",CHAR(34),INDEX(People[Last Name],1),CHAR(34),"}"))</f>
        <v xml:space="preserve">  - &amp;PersonID001 {PersonFirstName:  "Jeffrey", PersonMiddleName:  "S.", PersonLastName:  "Horsburgh"}</v>
      </c>
      <c r="E3" t="str">
        <f>IF(INDEX(Organizations[Organization Type '[CV']],1)="","PLEASE FILL IN AT LEAST ONE ORGANIZATION WITH TYPE, CODE, AND NAME",CONCATENATE("  - &amp;OrganizationID001 {","OrganizationTypeCV:  ",CHAR(34),INDEX(Organizations[Organization Type '[CV']],1),CHAR(34),", OrganizationCode:  ",CHAR(34),INDEX(Organizations[Organization Code],1),CHAR(34),", OrganizationName:  ",CHAR(34),INDEX(Organizations[Organization Name],1),CHAR(34),", OrganizationDescription:  ",CHAR(34),INDEX(Organizations[Organization Description],1),CHAR(34),", OrganizationLink:  ",CHAR(34),INDEX(Organizations[Organization Link],1),CHAR(34),"}"))</f>
        <v xml:space="preserve">  - &amp;OrganizationID001 {OrganizationTypeCV:  "University", OrganizationCode:  "USU", OrganizationName:  "Utah State University", OrganizationDescription:  "", OrganizationLink:  ""}</v>
      </c>
      <c r="F3" t="str">
        <f>CONCATENATE("  - &amp;AffiliationID001 {PersonID: *PersonID001, OrganizationID: *OrganizationID0",TEXT(MATCH(INDEX(People[Organization Name],1),Organizations[Organization Name],0),"dd"),", IsPrimaryOrganizationContact: , AffiliationStartDate: , AffiliationEndDate: , PrimaryPhone: , PrimaryEmail: ",CHAR(34),INDEX(People[Primary Email],1),CHAR(34),", PrimaryAddress: ",CHAR(34),INDEX(People[Primary Address],1),CHAR(34),", PersonLink: }")</f>
        <v xml:space="preserve">  - &amp;AffiliationID001 {PersonID: *PersonID001, OrganizationID: *OrganizationID001,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  <c r="G3" t="str">
        <f>IF(COUNTA(CitationInformation)=0,"",IF(CitationTitle="","PLEASE FILL IN A TITLE FOR THE CITATION",CONCATENATE("    Title: ",CHAR(34),CitationTitle,CHAR(34))))</f>
        <v xml:space="preserve">    Title: "Air temperature at the TW Daniels Experimental Forest Climate Station"</v>
      </c>
      <c r="H3" t="str">
        <f>IF(COUNTA(CitationInformation)=0,"",IF(INDEX(AuthorList[Author Last Name],1)="","PLEASE FILL IN AT LEAST ONE CITATION AUTHOR",CONCATENATE("  - &amp;AuthorListID001  {CitationID: *CitationID001, PersonID: *PersonID0",TEXT(MATCH(INDEX(AuthorList[Author Last Name],1),People[Last Name],0),"dd"),", AuthorOrder: ",INDEX(AuthorList[Author Number],1),"}")))</f>
        <v xml:space="preserve">  - &amp;AuthorListID001  {CitationID: *CitationID001, PersonID: *PersonID001, AuthorOrder: 1}</v>
      </c>
      <c r="I3" t="str">
        <f>IF(COUNTA(CitationInformation)=0,"","  DataSetID: *DataSetID001")</f>
        <v xml:space="preserve">  DataSetID: *DataSetID001</v>
      </c>
      <c r="J3" t="str">
        <f>CONCATENATE("  - &amp;SRSID001 {SRSName: ",'Sampling Features'!B6,"}")</f>
        <v xml:space="preserve">  - &amp;SRSID001 {SRSName: WGS84}</v>
      </c>
      <c r="K3" t="str">
        <f>IF(INDEX(SamplingFeatures[Feature Code],1)="","PLEASE FILL IN AT LEAST ONE SAMPLING FEATURE",CONCATENATE("  - &amp;SamplingFeatureID001 {","SamplingFeatureUUID:  ",CHAR(34),INDEX(SamplingFeatures[Sampling Feature UUID],1),CHAR(34),", SamplingFeatureTypeCV:  ",CHAR(34),INDEX(SamplingFeatures[Sampling Feature Type],1),CHAR(34),", SamplingFeatureCode:  ",CHAR(34),INDEX(SamplingFeatures[Feature Code],1),CHAR(34),", SamplingFeatureName:  ",CHAR(34),INDEX(SamplingFeatures[Feature Name],1),CHAR(34),", SamplingFeatureDescription:  ",CHAR(34),INDEX(SamplingFeatures[Feature Description],1),CHAR(34),", SamplingFeatureGeotypeCV:  ",CHAR(34),INDEX(SamplingFeatures[Feature Geo Type],1),CHAR(34),", FeatureGeometry:  ",CHAR(34),INDEX(SamplingFeatures[Feature Geometry],1),CHAR(34),", Elevation_m:  ",CHAR(34),INDEX(SamplingFeatures[Elevation_m],1),CHAR(34),", ElevationDatumCV:  ",CHAR(34),ElevationDatum,CHAR(34),"}"))</f>
        <v xml:space="preserve">  - &amp;SamplingFeatureID001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</row>
    <row r="4" spans="1:12" x14ac:dyDescent="0.25">
      <c r="A4">
        <v>2</v>
      </c>
      <c r="C4" t="str">
        <f>IF(DatasetType="","PLEASE FILL IN THE DATASET TYPE IN THE DATASET CITATION TAB",CONCATENATE("  DataSetTypeCV:  ",CHAR(34),DatasetType,CHAR(34)))</f>
        <v xml:space="preserve">  DataSetTypeCV:  "Climate"</v>
      </c>
      <c r="D4" t="str">
        <f>IF(INDEX(People[First Name],2)="","",CONCATENATE("  - &amp;PersonID002 {","PersonFirstName:  ",CHAR(34),INDEX(People[First Name],2),CHAR(34),", PersonMiddleName:  ",CHAR(34),INDEX(People[Middle Name],2),CHAR(34),", PersonLastName:  ",CHAR(34),INDEX(People[Last Name],2),CHAR(34),"}"))</f>
        <v xml:space="preserve">  - &amp;PersonID002 {PersonFirstName:  "Amber", PersonMiddleName:  "", PersonLastName:  "Spackman Jones"}</v>
      </c>
      <c r="E4" t="str">
        <f>IF(INDEX(Organizations[Organization Type '[CV']],2)="","",CONCATENATE("  - &amp;OrganizationID002 {","OrganizationTypeCV:  ",CHAR(34),INDEX(Organizations[Organization Type '[CV']],2),CHAR(34),", OrganizationCode:  ",CHAR(34),INDEX(Organizations[Organization Code],2),CHAR(34),", OrganizationName:  ",CHAR(34),INDEX(Organizations[Organization Name],2),CHAR(34),", OrganizationDescription:  ",CHAR(34),INDEX(Organizations[Organization Description],2),CHAR(34),", OrganizationLink:  ",CHAR(34),INDEX(Organizations[Organization Link],2),CHAR(34),"}"))</f>
        <v/>
      </c>
      <c r="F4" t="str">
        <f>IF('People and Organizations'!$A$23="","",CONCATENATE("  - &amp;AffiliationID002 {PersonID: *PersonID002, OrganizationID: *OrganizationID0",TEXT(MATCH('People and Organizations'!$E$23,'People and Organizations'!$C$9:$C$18,0),"dd"),", IsPrimaryOrganizationContact: , AffiliationStartDate: , AffiliationEndDate: , PrimaryPhone: , PrimaryEmail: ",CHAR(34),'People and Organizations'!$F$23,CHAR(34),", PrimaryAddress: ",CHAR(34),'People and Organizations'!$G$23,CHAR(34),", PersonLink: }"))</f>
        <v xml:space="preserve">  - &amp;AffiliationID002 {PersonID: *PersonID002, OrganizationID: *OrganizationID001,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  <c r="G4" t="str">
        <f>IF(COUNTA(CitationInformation)=0,"",IF(Publisher="","PLEASE FILL IN THE CITATION PUBLISHER",CONCATENATE("    Publisher: ",CHAR(34),Publisher,CHAR(34))))</f>
        <v xml:space="preserve">    Publisher: "iUTAH Modeling and Data Federation"</v>
      </c>
      <c r="H4" t="str">
        <f>IF(COUNTA(CitationInformation)=0,"",IF(INDEX(AuthorList[Author Last Name],2)="","",CONCATENATE("  - &amp;AuthorListID002  {CitationID: *CitationID001, PersonID: *PersonID0",TEXT(MATCH(INDEX(AuthorList[Author Last Name],2),People[Last Name],0),"dd"),", AuthorOrder: ",INDEX(AuthorList[Author Number],2),"}")))</f>
        <v xml:space="preserve">  - &amp;AuthorListID002  {CitationID: *CitationID001, PersonID: *PersonID002, AuthorOrder: 2}</v>
      </c>
      <c r="I4" t="str">
        <f>IF(COUNTA(CitationInformation)=0,"","  CitationID: *CitationID001")</f>
        <v xml:space="preserve">  CitationID: *CitationID001</v>
      </c>
      <c r="K4" t="str">
        <f>IF(INDEX(SamplingFeatures[Feature Code],2)="","",CONCATENATE("  - &amp;SamplingFeatureID002 {","SamplingFeatureUUID:  ",CHAR(34),INDEX(SamplingFeatures[Sampling Feature UUID],2),CHAR(34),", SamplingFeatureTypeCV:  ",CHAR(34),INDEX(SamplingFeatures[Sampling Feature Type],2),CHAR(34),", SamplingFeatureCode:  ",CHAR(34),INDEX(SamplingFeatures[Feature Code],2),CHAR(34),", SamplingFeatureName:  ",CHAR(34),INDEX(SamplingFeatures[Feature Name],2),CHAR(34),", SamplingFeatureDescription:  ",CHAR(34),INDEX(SamplingFeatures[Feature Description],2),CHAR(34),", SamplingFeatureGeotypeCV:  ",CHAR(34),INDEX(SamplingFeatures[Feature Geo Type],2),CHAR(34),", FeatureGeometry:  ",CHAR(34),INDEX(SamplingFeatures[Feature Geometry],2),CHAR(34),", Elevation_m:  ",CHAR(34),INDEX(SamplingFeatures[Elevation_m],2),CHAR(34),", ElevationDatumCV:  ",CHAR(34),ElevationDatum,CHAR(34),"}"))</f>
        <v xml:space="preserve">  - &amp;SamplingFeatureID002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</row>
    <row r="5" spans="1:12" x14ac:dyDescent="0.25">
      <c r="A5">
        <v>3</v>
      </c>
      <c r="C5" t="str">
        <f>IF(DatasetCode="","PLEASE FILL IN THE DATASET CODE IN THE DATASET CITATION TAB",CONCATENATE("  DataSetCode:  ",CHAR(34),DatasetCode,CHAR(34)))</f>
        <v xml:space="preserve">  DataSetCode:  "TWDEF_AirTemp"</v>
      </c>
      <c r="D5" t="str">
        <f>IF(INDEX(People[First Name],3)="","",CONCATENATE("  - &amp;PersonID003 {","PersonFirstName:  ",CHAR(34),INDEX(People[First Name],3),CHAR(34),", PersonMiddleName:  ",CHAR(34),INDEX(People[Middle Name],3),CHAR(34),", PersonLastName:  ",CHAR(34),INDEX(People[Last Name],3),CHAR(34),"}"))</f>
        <v/>
      </c>
      <c r="E5" t="str">
        <f>IF(INDEX(Organizations[Organization Type '[CV']],3)="","",CONCATENATE("  - &amp;OrganizationID003 {","OrganizationTypeCV:  ",CHAR(34),INDEX(Organizations[Organization Type '[CV']],3),CHAR(34),", OrganizationCode:  ",CHAR(34),INDEX(Organizations[Organization Code],3),CHAR(34),", OrganizationName:  ",CHAR(34),INDEX(Organizations[Organization Name],3),CHAR(34),", OrganizationDescription:  ",CHAR(34),INDEX(Organizations[Organization Description],3),CHAR(34),", OrganizationLink:  ",CHAR(34),INDEX(Organizations[Organization Link],3),CHAR(34),"}"))</f>
        <v/>
      </c>
      <c r="F5" t="str">
        <f>IF('People and Organizations'!$A$24="","",CONCATENATE("  - &amp;AffiliationID003 {PersonID: *PersonID003, OrganizationID: *OrganizationID0",TEXT(MATCH('People and Organizations'!$E$24,'People and Organizations'!$C$9:$C$18,0),"dd"),", IsPrimaryOrganizationContact: , AffiliationStartDate: , AffiliationEndDate: , PrimaryPhone: , PrimaryEmail: ",CHAR(34),'People and Organizations'!$F$24,CHAR(34),", PrimaryAddress: ",CHAR(34),'People and Organizations'!$G$24,CHAR(34),", PersonLink: }"))</f>
        <v/>
      </c>
      <c r="G5" t="str">
        <f>IF(COUNTA(CitationInformation)=0,"",IF(PublicationYear="","PLEASE FILL IN THE CITATION YEAR",CONCATENATE("    PublicationYear: ",CHAR(34),PublicationYear,CHAR(34))))</f>
        <v xml:space="preserve">    PublicationYear: "2015"</v>
      </c>
      <c r="H5" t="str">
        <f>IF(COUNTA(CitationInformation)=0,"",IF(INDEX(AuthorList[Author Last Name],3)="","",CONCATENATE("  - &amp;AuthorListID003  {CitationID: *CitationID001, PersonID: *PersonID0",TEXT(MATCH(INDEX(AuthorList[Author Last Name],3),People[Last Name],0),"dd"),", AuthorOrder: ",INDEX(AuthorList[Author Number],3),"}")))</f>
        <v/>
      </c>
      <c r="I5" t="str">
        <f>IF(COUNTA(CitationInformation)=0,"",IF(DatasetCitationRelationship="","PLEASE FILL IN THE RELATIONSHIP BETWEEN THE DATASET AND THE CITATION",CONCATENATE("  RelationshipTypeCV: ",DatasetCitationRelationship)))</f>
        <v xml:space="preserve">  RelationshipTypeCV: IsAllOf</v>
      </c>
      <c r="K5" t="str">
        <f>IF(INDEX(SamplingFeatures[Feature Code],3)="","",CONCATENATE("  - &amp;SamplingFeatureID003 {","SamplingFeatureUUID:  ",CHAR(34),INDEX(SamplingFeatures[Sampling Feature UUID],3),CHAR(34),", SamplingFeatureTypeCV:  ",CHAR(34),INDEX(SamplingFeatures[Sampling Feature Type],3),CHAR(34),", SamplingFeatureCode:  ",CHAR(34),INDEX(SamplingFeatures[Feature Code],3),CHAR(34),", SamplingFeatureName:  ",CHAR(34),INDEX(SamplingFeatures[Feature Name],3),CHAR(34),", SamplingFeatureDescription:  ",CHAR(34),INDEX(SamplingFeatures[Feature Description],3),CHAR(34),", SamplingFeatureGeotypeCV:  ",CHAR(34),INDEX(SamplingFeatures[Feature Geo Type],3),CHAR(34),", FeatureGeometry:  ",CHAR(34),INDEX(SamplingFeatures[Feature Geometry],3),CHAR(34),", Elevation_m:  ",CHAR(34),INDEX(SamplingFeatures[Elevation_m],3),CHAR(34),", ElevationDatumCV:  ",CHAR(34),ElevationDatum,CHAR(34),"}"))</f>
        <v xml:space="preserve">  - &amp;SamplingFeatureID003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</row>
    <row r="6" spans="1:12" x14ac:dyDescent="0.25">
      <c r="A6">
        <v>4</v>
      </c>
      <c r="C6" t="str">
        <f>IF(DatasetTitle="","PLEASE FILL IN THE DATASET TITLE IN THE DATASET CITATION TAB",CONCATENATE("  DataSetTitle:  ",CHAR(34),DatasetTitle,CHAR(34)))</f>
        <v xml:space="preserve">  DataSetTitle:  "Air temperature at the TW Daniels Experimental Forest Climate Station"</v>
      </c>
      <c r="D6" t="str">
        <f>IF(INDEX(People[First Name],4)="","",CONCATENATE("  - &amp;PersonID004 {","PersonFirstName:  ",CHAR(34),INDEX(People[First Name],4),CHAR(34),", PersonMiddleName:  ",CHAR(34),INDEX(People[Middle Name],4),CHAR(34),", PersonLastName:  ",CHAR(34),INDEX(People[Last Name],4),CHAR(34),"}"))</f>
        <v/>
      </c>
      <c r="E6" t="str">
        <f>IF(INDEX(Organizations[Organization Type '[CV']],4)="","",CONCATENATE("  - &amp;OrganizationID004 {","OrganizationTypeCV:  ",CHAR(34),INDEX(Organizations[Organization Type '[CV']],4),CHAR(34),", OrganizationCode:  ",CHAR(34),INDEX(Organizations[Organization Code],4),CHAR(34),", OrganizationName:  ",CHAR(34),INDEX(Organizations[Organization Name],4),CHAR(34),", OrganizationDescription:  ",CHAR(34),INDEX(Organizations[Organization Description],4),CHAR(34),", OrganizationLink:  ",CHAR(34),INDEX(Organizations[Organization Link],4),CHAR(34),"}"))</f>
        <v/>
      </c>
      <c r="F6" t="str">
        <f>IF('People and Organizations'!$A$25="","",CONCATENATE("  - &amp;AffiliationID004 {PersonID: *PersonID004, OrganizationID: *OrganizationID0",TEXT(MATCH('People and Organizations'!$E$25,'People and Organizations'!$C$9:$C$18,0),"dd"),", IsPrimaryOrganizationContact: , AffiliationStartDate: , AffiliationEndDate: , PrimaryPhone: , PrimaryEmail: ",CHAR(34),'People and Organizations'!$F$25,CHAR(34),", PrimaryAddress: ",CHAR(34),'People and Organizations'!$G$25,CHAR(34),", PersonLink: }"))</f>
        <v/>
      </c>
      <c r="G6" t="str">
        <f>IF(COUNTA(CitationInformation)=0,"",CONCATENATE("    CitationLink: ",CHAR(34),CitationLink,CHAR(34)))</f>
        <v xml:space="preserve">    CitationLink: "http://repository.iutahepscor.org/dataset/iutah-gamut-network-raw-data-at-tw-daniels-forest-climate-site-lr-twdef-c"</v>
      </c>
      <c r="H6" t="str">
        <f>IF(COUNTA(CitationInformation)=0,"",IF(INDEX(AuthorList[Author Last Name],4)="","",CONCATENATE("  - &amp;AuthorListID004  {CitationID: *CitationID001, PersonID: *PersonID0",TEXT(MATCH(INDEX(AuthorList[Author Last Name],4),People[Last Name],0),"dd"),", AuthorOrder: ",INDEX(AuthorList[Author Number],4),"}")))</f>
        <v/>
      </c>
      <c r="K6" t="str">
        <f>IF(INDEX(SamplingFeatures[Feature Code],4)="","",CONCATENATE("  - &amp;SamplingFeatureID004 {","SamplingFeatureUUID:  ",CHAR(34),INDEX(SamplingFeatures[Sampling Feature UUID],4),CHAR(34),", SamplingFeatureTypeCV:  ",CHAR(34),INDEX(SamplingFeatures[Sampling Feature Type],4),CHAR(34),", SamplingFeatureCode:  ",CHAR(34),INDEX(SamplingFeatures[Feature Code],4),CHAR(34),", SamplingFeatureName:  ",CHAR(34),INDEX(SamplingFeatures[Feature Name],4),CHAR(34),", SamplingFeatureDescription:  ",CHAR(34),INDEX(SamplingFeatures[Feature Description],4),CHAR(34),", SamplingFeatureGeotypeCV:  ",CHAR(34),INDEX(SamplingFeatures[Feature Geo Type],4),CHAR(34),", FeatureGeometry:  ",CHAR(34),INDEX(SamplingFeatures[Feature Geometry],4),CHAR(34),", Elevation_m:  ",CHAR(34),INDEX(SamplingFeatures[Elevation_m],4),CHAR(34),", ElevationDatumCV:  ",CHAR(34),ElevationDatum,CHAR(34),"}"))</f>
        <v xml:space="preserve">  - &amp;SamplingFeatureID004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</row>
    <row r="7" spans="1:12" x14ac:dyDescent="0.25">
      <c r="A7">
        <v>5</v>
      </c>
      <c r="C7" t="str">
        <f>CONCATENATE("  DataSetAbstract:  ",IF(DatasetAbstract="","",CONCATENATE(CHAR(34),DatasetAbstract,CHAR(34))))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  <c r="D7" t="str">
        <f>IF(INDEX(People[First Name],5)="","",CONCATENATE("  - &amp;PersonID005 {","PersonFirstName:  ",CHAR(34),INDEX(People[First Name],5),CHAR(34),", PersonMiddleName:  ",CHAR(34),INDEX(People[Middle Name],5),CHAR(34),", PersonLastName:  ",CHAR(34),INDEX(People[Last Name],5),CHAR(34),"}"))</f>
        <v/>
      </c>
      <c r="E7" t="str">
        <f>IF(INDEX(Organizations[Organization Type '[CV']],5)="","",CONCATENATE("  - &amp;OrganizationID005 {","OrganizationTypeCV:  ",CHAR(34),INDEX(Organizations[Organization Type '[CV']],5),CHAR(34),", OrganizationCode:  ",CHAR(34),INDEX(Organizations[Organization Code],5),CHAR(34),", OrganizationName:  ",CHAR(34),INDEX(Organizations[Organization Name],5),CHAR(34),", OrganizationDescription:  ",CHAR(34),INDEX(Organizations[Organization Description],5),CHAR(34),", OrganizationLink:  ",CHAR(34),INDEX(Organizations[Organization Link],5),CHAR(34),"}"))</f>
        <v/>
      </c>
      <c r="F7" t="str">
        <f>IF('People and Organizations'!$A$26="","",CONCATENATE("  - &amp;AffiliationID005 {PersonID: *PersonID005, OrganizationID: *OrganizationID0",TEXT(MATCH('People and Organizations'!$E$26,'People and Organizations'!$C$9:$C$18,0),"dd"),", IsPrimaryOrganizationContact: , AffiliationStartDate: , AffiliationEndDate: , PrimaryPhone: , PrimaryEmail: ",CHAR(34),'People and Organizations'!$F$26,CHAR(34),", PrimaryAddress: ",CHAR(34),'People and Organizations'!$G$26,CHAR(34),", PersonLink: }"))</f>
        <v/>
      </c>
      <c r="H7" t="str">
        <f>IF(COUNTA(CitationInformation)=0,"",IF(INDEX(AuthorList[Author Last Name],5)="","",CONCATENATE("  - &amp;AuthorListID005  {CitationID: *CitationID001, PersonID: *PersonID0",TEXT(MATCH(INDEX(AuthorList[Author Last Name],5),People[Last Name],0),"dd"),", AuthorOrder: ",INDEX(AuthorList[Author Number],5),"}")))</f>
        <v/>
      </c>
      <c r="K7" t="str">
        <f>IF(INDEX(SamplingFeatures[Feature Code],5)="","",CONCATENATE("  - &amp;SamplingFeatureID005 {","SamplingFeatureUUID:  ",CHAR(34),INDEX(SamplingFeatures[Sampling Feature UUID],5),CHAR(34),", SamplingFeatureTypeCV:  ",CHAR(34),INDEX(SamplingFeatures[Sampling Feature Type],5),CHAR(34),", SamplingFeatureCode:  ",CHAR(34),INDEX(SamplingFeatures[Feature Code],5),CHAR(34),", SamplingFeatureName:  ",CHAR(34),INDEX(SamplingFeatures[Feature Name],5),CHAR(34),", SamplingFeatureDescription:  ",CHAR(34),INDEX(SamplingFeatures[Feature Description],5),CHAR(34),", SamplingFeatureGeotypeCV:  ",CHAR(34),INDEX(SamplingFeatures[Feature Geo Type],5),CHAR(34),", FeatureGeometry:  ",CHAR(34),INDEX(SamplingFeatures[Feature Geometry],5),CHAR(34),", Elevation_m:  ",CHAR(34),INDEX(SamplingFeatures[Elevation_m],5),CHAR(34),", ElevationDatumCV:  ",CHAR(34),ElevationDatum,CHAR(34),"}"))</f>
        <v xml:space="preserve">  - &amp;SamplingFeatureID005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</row>
    <row r="8" spans="1:12" x14ac:dyDescent="0.25">
      <c r="A8">
        <v>6</v>
      </c>
      <c r="D8" t="str">
        <f>IF(INDEX(People[First Name],6)="","",CONCATENATE("  - &amp;PersonID006 {","PersonFirstName:  ",CHAR(34),INDEX(People[First Name],6),CHAR(34),", PersonMiddleName:  ",CHAR(34),INDEX(People[Middle Name],6),CHAR(34),", PersonLastName:  ",CHAR(34),INDEX(People[Last Name],6),CHAR(34),"}"))</f>
        <v/>
      </c>
      <c r="E8" t="str">
        <f>IF(INDEX(Organizations[Organization Type '[CV']],6)="","",CONCATENATE("  - &amp;OrganizationID006 {","OrganizationTypeCV:  ",CHAR(34),INDEX(Organizations[Organization Type '[CV']],6),CHAR(34),", OrganizationCode:  ",CHAR(34),INDEX(Organizations[Organization Code],6),CHAR(34),", OrganizationName:  ",CHAR(34),INDEX(Organizations[Organization Name],6),CHAR(34),", OrganizationDescription:  ",CHAR(34),INDEX(Organizations[Organization Description],6),CHAR(34),", OrganizationLink:  ",CHAR(34),INDEX(Organizations[Organization Link],6),CHAR(34),"}"))</f>
        <v/>
      </c>
      <c r="F8" t="str">
        <f>IF('People and Organizations'!$A$27="","",CONCATENATE("  - &amp;AffiliationID006 {PersonID: *PersonID006, OrganizationID: *OrganizationID0",TEXT(MATCH('People and Organizations'!$E$27,'People and Organizations'!$C$9:$C$18,0),"dd"),", IsPrimaryOrganizationContact: , AffiliationStartDate: , AffiliationEndDate: , PrimaryPhone: , PrimaryEmail: ",CHAR(34),'People and Organizations'!$F$27,CHAR(34),", PrimaryAddress: ",CHAR(34),'People and Organizations'!$G$27,CHAR(34),", PersonLink: }"))</f>
        <v/>
      </c>
      <c r="H8" t="str">
        <f>IF(COUNTA(CitationInformation)=0,"",IF(INDEX(AuthorList[Author Last Name],6)="","",CONCATENATE("  - &amp;AuthorListID006  {CitationID: *CitationID001, PersonID: *PersonID0",TEXT(MATCH(INDEX(AuthorList[Author Last Name],6),People[Last Name],0),"dd"),", AuthorOrder: ",INDEX(AuthorList[Author Number],6),"}")))</f>
        <v/>
      </c>
      <c r="K8" t="str">
        <f>IF(INDEX(SamplingFeatures[Feature Code],6)="","",CONCATENATE("  - &amp;SamplingFeatureID006 {","SamplingFeatureUUID:  ",CHAR(34),INDEX(SamplingFeatures[Sampling Feature UUID],6),CHAR(34),", SamplingFeatureTypeCV:  ",CHAR(34),INDEX(SamplingFeatures[Sampling Feature Type],6),CHAR(34),", SamplingFeatureCode:  ",CHAR(34),INDEX(SamplingFeatures[Feature Code],6),CHAR(34),", SamplingFeatureName:  ",CHAR(34),INDEX(SamplingFeatures[Feature Name],6),CHAR(34),", SamplingFeatureDescription:  ",CHAR(34),INDEX(SamplingFeatures[Feature Description],6),CHAR(34),", SamplingFeatureGeotypeCV:  ",CHAR(34),INDEX(SamplingFeatures[Feature Geo Type],6),CHAR(34),", FeatureGeometry:  ",CHAR(34),INDEX(SamplingFeatures[Feature Geometry],6),CHAR(34),", Elevation_m:  ",CHAR(34),INDEX(SamplingFeatures[Elevation_m],6),CHAR(34),", ElevationDatumCV:  ",CHAR(34),ElevationDatum,CHAR(34),"}"))</f>
        <v xml:space="preserve">  - &amp;SamplingFeatureID006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</row>
    <row r="9" spans="1:12" x14ac:dyDescent="0.25">
      <c r="A9">
        <v>7</v>
      </c>
      <c r="D9" t="str">
        <f>IF(INDEX(People[First Name],7)="","",CONCATENATE("  - &amp;PersonID007 {","PersonFirstName:  ",CHAR(34),INDEX(People[First Name],7),CHAR(34),", PersonMiddleName:  ",CHAR(34),INDEX(People[Middle Name],7),CHAR(34),", PersonLastName:  ",CHAR(34),INDEX(People[Last Name],7),CHAR(34),"}"))</f>
        <v/>
      </c>
      <c r="E9" t="str">
        <f>IF(INDEX(Organizations[Organization Type '[CV']],7)="","",CONCATENATE("  - &amp;OrganizationID007 {","OrganizationTypeCV:  ",CHAR(34),INDEX(Organizations[Organization Type '[CV']],7),CHAR(34),", OrganizationCode:  ",CHAR(34),INDEX(Organizations[Organization Code],7),CHAR(34),", OrganizationName:  ",CHAR(34),INDEX(Organizations[Organization Name],7),CHAR(34),", OrganizationDescription:  ",CHAR(34),INDEX(Organizations[Organization Description],7),CHAR(34),", OrganizationLink:  ",CHAR(34),INDEX(Organizations[Organization Link],7),CHAR(34),"}"))</f>
        <v/>
      </c>
      <c r="F9" t="str">
        <f>IF('People and Organizations'!$A$28="","",CONCATENATE("  - &amp;AffiliationID007 {PersonID: *PersonID007, OrganizationID: *OrganizationID0",TEXT(MATCH('People and Organizations'!$E$28,'People and Organizations'!$C$9:$C$18,0),"dd"),", IsPrimaryOrganizationContact: , AffiliationStartDate: , AffiliationEndDate: , PrimaryPhone: , PrimaryEmail: ",CHAR(34),'People and Organizations'!$F$28,CHAR(34),", PrimaryAddress: ",CHAR(34),'People and Organizations'!$G$28,CHAR(34),", PersonLink: }"))</f>
        <v/>
      </c>
      <c r="H9" t="str">
        <f>IF(COUNTA(CitationInformation)=0,"",IF(INDEX(AuthorList[Author Last Name],7)="","",CONCATENATE("  - &amp;AuthorListID007  {CitationID: *CitationID001, PersonID: *PersonID0",TEXT(MATCH(INDEX(AuthorList[Author Last Name],7),People[Last Name],0),"dd"),", AuthorOrder: ",INDEX(AuthorList[Author Number],7),"}")))</f>
        <v/>
      </c>
      <c r="K9" t="str">
        <f>IF(INDEX(SamplingFeatures[Feature Code],7)="","",CONCATENATE("  - &amp;SamplingFeatureID007 {","SamplingFeatureUUID:  ",CHAR(34),INDEX(SamplingFeatures[Sampling Feature UUID],7),CHAR(34),", SamplingFeatureTypeCV:  ",CHAR(34),INDEX(SamplingFeatures[Sampling Feature Type],7),CHAR(34),", SamplingFeatureCode:  ",CHAR(34),INDEX(SamplingFeatures[Feature Code],7),CHAR(34),", SamplingFeatureName:  ",CHAR(34),INDEX(SamplingFeatures[Feature Name],7),CHAR(34),", SamplingFeatureDescription:  ",CHAR(34),INDEX(SamplingFeatures[Feature Description],7),CHAR(34),", SamplingFeatureGeotypeCV:  ",CHAR(34),INDEX(SamplingFeatures[Feature Geo Type],7),CHAR(34),", FeatureGeometry:  ",CHAR(34),INDEX(SamplingFeatures[Feature Geometry],7),CHAR(34),", Elevation_m:  ",CHAR(34),INDEX(SamplingFeatures[Elevation_m],7),CHAR(34),", ElevationDatumCV:  ",CHAR(34),ElevationDatum,CHAR(34),"}"))</f>
        <v xml:space="preserve">  - &amp;SamplingFeatureID007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</row>
    <row r="10" spans="1:12" x14ac:dyDescent="0.25">
      <c r="A10">
        <v>8</v>
      </c>
      <c r="D10" t="str">
        <f>IF(INDEX(People[First Name],8)="","",CONCATENATE("  - &amp;PersonID008 {","PersonFirstName:  ",CHAR(34),INDEX(People[First Name],8),CHAR(34),", PersonMiddleName:  ",CHAR(34),INDEX(People[Middle Name],8),CHAR(34),", PersonLastName:  ",CHAR(34),INDEX(People[Last Name],8),CHAR(34),"}"))</f>
        <v/>
      </c>
      <c r="E10" t="str">
        <f>IF(INDEX(Organizations[Organization Type '[CV']],8)="","",CONCATENATE("  - &amp;OrganizationID008 {","OrganizationTypeCV:  ",CHAR(34),INDEX(Organizations[Organization Type '[CV']],8),CHAR(34),", OrganizationCode:  ",CHAR(34),INDEX(Organizations[Organization Code],8),CHAR(34),", OrganizationName:  ",CHAR(34),INDEX(Organizations[Organization Name],8),CHAR(34),", OrganizationDescription:  ",CHAR(34),INDEX(Organizations[Organization Description],8),CHAR(34),", OrganizationLink:  ",CHAR(34),INDEX(Organizations[Organization Link],8),CHAR(34),"}"))</f>
        <v/>
      </c>
      <c r="F10" t="str">
        <f>IF('People and Organizations'!$A$29="","",CONCATENATE("  - &amp;AffiliationID008 {PersonID: *PersonID008, OrganizationID: *OrganizationID0",TEXT(MATCH('People and Organizations'!$E$29,'People and Organizations'!$C$9:$C$18,0),"dd"),", IsPrimaryOrganizationContact: , AffiliationStartDate: , AffiliationEndDate: , PrimaryPhone: , PrimaryEmail: ",CHAR(34),'People and Organizations'!$F$29,CHAR(34),", PrimaryAddress: ",CHAR(34),'People and Organizations'!$G$29,CHAR(34),", PersonLink: }"))</f>
        <v/>
      </c>
      <c r="H10" t="str">
        <f>IF(COUNTA(CitationInformation)=0,"",IF(INDEX(AuthorList[Author Last Name],8)="","",CONCATENATE("  - &amp;AuthorListID008  {CitationID: *CitationID001, PersonID: *PersonID0",TEXT(MATCH(INDEX(AuthorList[Author Last Name],8),People[Last Name],0),"dd"),", AuthorOrder: ",INDEX(AuthorList[Author Number],8),"}")))</f>
        <v/>
      </c>
      <c r="K10" t="str">
        <f>IF(INDEX(SamplingFeatures[Feature Code],8)="","",CONCATENATE("  - &amp;SamplingFeatureID008 {","SamplingFeatureUUID:  ",CHAR(34),INDEX(SamplingFeatures[Sampling Feature UUID],8),CHAR(34),", SamplingFeatureTypeCV:  ",CHAR(34),INDEX(SamplingFeatures[Sampling Feature Type],8),CHAR(34),", SamplingFeatureCode:  ",CHAR(34),INDEX(SamplingFeatures[Feature Code],8),CHAR(34),", SamplingFeatureName:  ",CHAR(34),INDEX(SamplingFeatures[Feature Name],8),CHAR(34),", SamplingFeatureDescription:  ",CHAR(34),INDEX(SamplingFeatures[Feature Description],8),CHAR(34),", SamplingFeatureGeotypeCV:  ",CHAR(34),INDEX(SamplingFeatures[Feature Geo Type],8),CHAR(34),", FeatureGeometry:  ",CHAR(34),INDEX(SamplingFeatures[Feature Geometry],8),CHAR(34),", Elevation_m:  ",CHAR(34),INDEX(SamplingFeatures[Elevation_m],8),CHAR(34),", ElevationDatumCV:  ",CHAR(34),ElevationDatum,CHAR(34),"}"))</f>
        <v/>
      </c>
    </row>
    <row r="11" spans="1:12" x14ac:dyDescent="0.25">
      <c r="A11">
        <v>9</v>
      </c>
      <c r="D11" t="str">
        <f>IF(INDEX(People[First Name],9)="","",CONCATENATE("  - &amp;PersonID009 {","PersonFirstName:  ",CHAR(34),INDEX(People[First Name],9),CHAR(34),", PersonMiddleName:  ",CHAR(34),INDEX(People[Middle Name],9),CHAR(34),", PersonLastName:  ",CHAR(34),INDEX(People[Last Name],9),CHAR(34),"}"))</f>
        <v/>
      </c>
      <c r="E11" t="str">
        <f>IF(INDEX(Organizations[Organization Type '[CV']],9)="","",CONCATENATE("  - &amp;OrganizationID009 {","OrganizationTypeCV:  ",CHAR(34),INDEX(Organizations[Organization Type '[CV']],9),CHAR(34),", OrganizationCode:  ",CHAR(34),INDEX(Organizations[Organization Code],9),CHAR(34),", OrganizationName:  ",CHAR(34),INDEX(Organizations[Organization Name],9),CHAR(34),", OrganizationDescription:  ",CHAR(34),INDEX(Organizations[Organization Description],9),CHAR(34),", OrganizationLink:  ",CHAR(34),INDEX(Organizations[Organization Link],9),CHAR(34),"}"))</f>
        <v/>
      </c>
      <c r="F11" t="str">
        <f>IF('People and Organizations'!$A$30="","",CONCATENATE("  - &amp;AffiliationID009 {PersonID: *PersonID009, OrganizationID: *OrganizationID0",TEXT(MATCH('People and Organizations'!$E$30,'People and Organizations'!$C$9:$C$18,0),"dd"),", IsPrimaryOrganizationContact: , AffiliationStartDate: , AffiliationEndDate: , PrimaryPhone: , PrimaryEmail: ",CHAR(34),'People and Organizations'!$F$30,CHAR(34),", PrimaryAddress: ",CHAR(34),'People and Organizations'!$G$30,CHAR(34),", PersonLink: }"))</f>
        <v/>
      </c>
      <c r="H11" t="str">
        <f>IF(COUNTA(CitationInformation)=0,"",IF(INDEX(AuthorList[Author Last Name],9)="","",CONCATENATE("  - &amp;AuthorListID009  {CitationID: *CitationID001, PersonID: *PersonID0",TEXT(MATCH(INDEX(AuthorList[Author Last Name],9),People[Last Name],0),"dd"),", AuthorOrder: ",INDEX(AuthorList[Author Number],9),"}")))</f>
        <v/>
      </c>
      <c r="K11" t="str">
        <f>IF(INDEX(SamplingFeatures[Feature Code],9)="","",CONCATENATE("  - &amp;SamplingFeatureID009 {","SamplingFeatureUUID:  ",CHAR(34),INDEX(SamplingFeatures[Sampling Feature UUID],9),CHAR(34),", SamplingFeatureTypeCV:  ",CHAR(34),INDEX(SamplingFeatures[Sampling Feature Type],9),CHAR(34),", SamplingFeatureCode:  ",CHAR(34),INDEX(SamplingFeatures[Feature Code],9),CHAR(34),", SamplingFeatureName:  ",CHAR(34),INDEX(SamplingFeatures[Feature Name],9),CHAR(34),", SamplingFeatureDescription:  ",CHAR(34),INDEX(SamplingFeatures[Feature Description],9),CHAR(34),", SamplingFeatureGeotypeCV:  ",CHAR(34),INDEX(SamplingFeatures[Feature Geo Type],9),CHAR(34),", FeatureGeometry:  ",CHAR(34),INDEX(SamplingFeatures[Feature Geometry],9),CHAR(34),", Elevation_m:  ",CHAR(34),INDEX(SamplingFeatures[Elevation_m],9),CHAR(34),", ElevationDatumCV:  ",CHAR(34),ElevationDatum,CHAR(34),"}"))</f>
        <v/>
      </c>
    </row>
    <row r="12" spans="1:12" x14ac:dyDescent="0.25">
      <c r="A12">
        <v>10</v>
      </c>
      <c r="D12" t="str">
        <f>IF(INDEX(People[First Name],10)="","",CONCATENATE("  - &amp;PersonID010 {","PersonFirstName:  ",CHAR(34),INDEX(People[First Name],10),CHAR(34),", PersonMiddleName:  ",CHAR(34),INDEX(People[Middle Name],10),CHAR(34),", PersonLastName:  ",CHAR(34),INDEX(People[Last Name],10),CHAR(34),"}"))</f>
        <v/>
      </c>
      <c r="E12" t="str">
        <f>IF(INDEX(Organizations[Organization Type '[CV']],10)="","",CONCATENATE("  - &amp;OrganizationID010 {","OrganizationTypeCV:  ",CHAR(34),INDEX(Organizations[Organization Type '[CV']],10),CHAR(34),", OrganizationCode:  ",CHAR(34),INDEX(Organizations[Organization Code],10),CHAR(34),", OrganizationName:  ",CHAR(34),INDEX(Organizations[Organization Name],10),CHAR(34),", OrganizationDescription:  ",CHAR(34),INDEX(Organizations[Organization Description],10),CHAR(34),", OrganizationLink:  ",CHAR(34),INDEX(Organizations[Organization Link],10),CHAR(34),"}"))</f>
        <v/>
      </c>
      <c r="F12" t="str">
        <f>IF('People and Organizations'!$A$31="","",CONCATENATE("  - &amp;AffiliationID010 {PersonID: *PersonID010, OrganizationID: *OrganizationID0",TEXT(MATCH('People and Organizations'!$E$31,'People and Organizations'!$C$9:$C$18,0),"dd"),", IsPrimaryOrganizationContact: , AffiliationStartDate: , AffiliationEndDate: , PrimaryPhone: , PrimaryEmail: ",CHAR(34),'People and Organizations'!$F$31,CHAR(34),", PrimaryAddress: ",CHAR(34),'People and Organizations'!$G$31,CHAR(34),", PersonLink: }"))</f>
        <v/>
      </c>
      <c r="H12" t="str">
        <f>IF(COUNTA(CitationInformation)=0,"",IF(INDEX(AuthorList[Author Last Name],10)="","",CONCATENATE("  - &amp;AuthorListID010  {CitationID: *CitationID0001, PersonID: *PersonID0",TEXT(MATCH(INDEX(AuthorList[Author Last Name],10),People[Last Name],0),"dd"),", AuthorOrder: ",INDEX(AuthorList[Author Number],10),"}")))</f>
        <v/>
      </c>
      <c r="K12" t="str">
        <f>IF(INDEX(SamplingFeatures[Feature Code],10)="","",CONCATENATE("  - &amp;SamplingFeatureID010 {","SamplingFeatureUUID:  ",CHAR(34),INDEX(SamplingFeatures[Sampling Feature UUID],10),CHAR(34),", SamplingFeatureTypeCV:  ",CHAR(34),INDEX(SamplingFeatures[Sampling Feature Type],10),CHAR(34),", SamplingFeatureCode:  ",CHAR(34),INDEX(SamplingFeatures[Feature Code],10),CHAR(34),", SamplingFeatureName:  ",CHAR(34),INDEX(SamplingFeatures[Feature Name],10),CHAR(34),", SamplingFeatureDescription:  ",CHAR(34),INDEX(SamplingFeatures[Feature Description],10),CHAR(34),", SamplingFeatureGeotypeCV:  ",CHAR(34),INDEX(SamplingFeatures[Feature Geo Type],10),CHAR(34),", FeatureGeometry:  ",CHAR(34),INDEX(SamplingFeatures[Feature Geometry],10),CHAR(34),", Elevation_m:  ",CHAR(34),INDEX(SamplingFeatures[Elevation_m],10),CHAR(34),", ElevationDatumCV:  ",CHAR(34),ElevationDatum,CHAR(34),"}"))</f>
        <v/>
      </c>
    </row>
    <row r="13" spans="1:12" x14ac:dyDescent="0.25">
      <c r="A13">
        <v>11</v>
      </c>
      <c r="K13" t="str">
        <f>IF(INDEX(SamplingFeatures[Feature Code],11)="","",CONCATENATE("  - &amp;SamplingFeatureID011 {","SamplingFeatureUUID:  ",CHAR(34),INDEX(SamplingFeatures[Sampling Feature UUID],11),CHAR(34),", SamplingFeatureTypeCV:  ",CHAR(34),INDEX(SamplingFeatures[Sampling Feature Type],11),CHAR(34),", SamplingFeatureCode:  ",CHAR(34),INDEX(SamplingFeatures[Feature Code],11),CHAR(34),", SamplingFeatureName:  ",CHAR(34),INDEX(SamplingFeatures[Feature Name],11),CHAR(34),", SamplingFeatureDescription:  ",CHAR(34),INDEX(SamplingFeatures[Feature Description],11),CHAR(34),", SamplingFeatureGeotypeCV:  ",CHAR(34),INDEX(SamplingFeatures[Feature Geo Type],11),CHAR(34),", FeatureGeometry:  ",CHAR(34),INDEX(SamplingFeatures[Feature Geometry],11),CHAR(34),", Elevation_m:  ",CHAR(34),INDEX(SamplingFeatures[Elevation_m],11),CHAR(34),", ElevationDatumCV:  ",CHAR(34),ElevationDatum,CHAR(34),"}"))</f>
        <v/>
      </c>
    </row>
    <row r="14" spans="1:12" x14ac:dyDescent="0.25">
      <c r="A14">
        <v>12</v>
      </c>
      <c r="K14" t="str">
        <f>IF(INDEX(SamplingFeatures[Feature Code],12)="","",CONCATENATE("  - &amp;SamplingFeatureID012 {","SamplingFeatureUUID:  ",CHAR(34),INDEX(SamplingFeatures[Sampling Feature UUID],12),CHAR(34),", SamplingFeatureTypeCV:  ",CHAR(34),INDEX(SamplingFeatures[Sampling Feature Type],12),CHAR(34),", SamplingFeatureCode:  ",CHAR(34),INDEX(SamplingFeatures[Feature Code],12),CHAR(34),", SamplingFeatureName:  ",CHAR(34),INDEX(SamplingFeatures[Feature Name],12),CHAR(34),", SamplingFeatureDescription:  ",CHAR(34),INDEX(SamplingFeatures[Feature Description],12),CHAR(34),", SamplingFeatureGeotypeCV:  ",CHAR(34),INDEX(SamplingFeatures[Feature Geo Type],12),CHAR(34),", FeatureGeometry:  ",CHAR(34),INDEX(SamplingFeatures[Feature Geometry],12),CHAR(34),", Elevation_m:  ",CHAR(34),INDEX(SamplingFeatures[Elevation_m],12),CHAR(34),", ElevationDatumCV:  ",CHAR(34),ElevationDatum,CHAR(34),"}"))</f>
        <v/>
      </c>
    </row>
    <row r="15" spans="1:12" x14ac:dyDescent="0.25">
      <c r="A15">
        <v>13</v>
      </c>
      <c r="K15" t="str">
        <f>IF(INDEX(SamplingFeatures[Feature Code],13)="","",CONCATENATE("  - &amp;SamplingFeatureID013 {","SamplingFeatureUUID:  ",CHAR(34),INDEX(SamplingFeatures[Sampling Feature UUID],13),CHAR(34),", SamplingFeatureTypeCV:  ",CHAR(34),INDEX(SamplingFeatures[Sampling Feature Type],13),CHAR(34),", SamplingFeatureCode:  ",CHAR(34),INDEX(SamplingFeatures[Feature Code],13),CHAR(34),", SamplingFeatureName:  ",CHAR(34),INDEX(SamplingFeatures[Feature Name],13),CHAR(34),", SamplingFeatureDescription:  ",CHAR(34),INDEX(SamplingFeatures[Feature Description],13),CHAR(34),", SamplingFeatureGeotypeCV:  ",CHAR(34),INDEX(SamplingFeatures[Feature Geo Type],13),CHAR(34),", FeatureGeometry:  ",CHAR(34),INDEX(SamplingFeatures[Feature Geometry],13),CHAR(34),", Elevation_m:  ",CHAR(34),INDEX(SamplingFeatures[Elevation_m],13),CHAR(34),", ElevationDatumCV:  ",CHAR(34),ElevationDatum,CHAR(34),"}"))</f>
        <v/>
      </c>
    </row>
    <row r="16" spans="1:12" x14ac:dyDescent="0.25">
      <c r="A16">
        <v>14</v>
      </c>
      <c r="K16" t="str">
        <f>IF(INDEX(SamplingFeatures[Feature Code],14)="","",CONCATENATE("  - &amp;SamplingFeatureID014 {","SamplingFeatureUUID:  ",CHAR(34),INDEX(SamplingFeatures[Sampling Feature UUID],14),CHAR(34),", SamplingFeatureTypeCV:  ",CHAR(34),INDEX(SamplingFeatures[Sampling Feature Type],14),CHAR(34),", SamplingFeatureCode:  ",CHAR(34),INDEX(SamplingFeatures[Feature Code],14),CHAR(34),", SamplingFeatureName:  ",CHAR(34),INDEX(SamplingFeatures[Feature Name],14),CHAR(34),", SamplingFeatureDescription:  ",CHAR(34),INDEX(SamplingFeatures[Feature Description],14),CHAR(34),", SamplingFeatureGeotypeCV:  ",CHAR(34),INDEX(SamplingFeatures[Feature Geo Type],14),CHAR(34),", FeatureGeometry:  ",CHAR(34),INDEX(SamplingFeatures[Feature Geometry],14),CHAR(34),", Elevation_m:  ",CHAR(34),INDEX(SamplingFeatures[Elevation_m],14),CHAR(34),", ElevationDatumCV:  ",CHAR(34),ElevationDatum,CHAR(34),"}"))</f>
        <v/>
      </c>
    </row>
    <row r="17" spans="1:11" x14ac:dyDescent="0.25">
      <c r="A17">
        <v>15</v>
      </c>
      <c r="K17" t="str">
        <f>IF(INDEX(SamplingFeatures[Feature Code],15)="","",CONCATENATE("  - &amp;SamplingFeatureID015 {","SamplingFeatureUUID:  ",CHAR(34),INDEX(SamplingFeatures[Sampling Feature UUID],15),CHAR(34),", SamplingFeatureTypeCV:  ",CHAR(34),INDEX(SamplingFeatures[Sampling Feature Type],15),CHAR(34),", SamplingFeatureCode:  ",CHAR(34),INDEX(SamplingFeatures[Feature Code],15),CHAR(34),", SamplingFeatureName:  ",CHAR(34),INDEX(SamplingFeatures[Feature Name],15),CHAR(34),", SamplingFeatureDescription:  ",CHAR(34),INDEX(SamplingFeatures[Feature Description],15),CHAR(34),", SamplingFeatureGeotypeCV:  ",CHAR(34),INDEX(SamplingFeatures[Feature Geo Type],15),CHAR(34),", FeatureGeometry:  ",CHAR(34),INDEX(SamplingFeatures[Feature Geometry],15),CHAR(34),", Elevation_m:  ",CHAR(34),INDEX(SamplingFeatures[Elevation_m],15),CHAR(34),", ElevationDatumCV:  ",CHAR(34),ElevationDatum,CHAR(34),"}"))</f>
        <v/>
      </c>
    </row>
    <row r="18" spans="1:11" x14ac:dyDescent="0.25">
      <c r="A18">
        <v>16</v>
      </c>
      <c r="K18" t="str">
        <f>IF(INDEX(SamplingFeatures[Feature Code],16)="","",CONCATENATE("  - &amp;SamplingFeatureID016 {","SamplingFeatureUUID:  ",CHAR(34),INDEX(SamplingFeatures[Sampling Feature UUID],16),CHAR(34),", SamplingFeatureTypeCV:  ",CHAR(34),INDEX(SamplingFeatures[Sampling Feature Type],16),CHAR(34),", SamplingFeatureCode:  ",CHAR(34),INDEX(SamplingFeatures[Feature Code],16),CHAR(34),", SamplingFeatureName:  ",CHAR(34),INDEX(SamplingFeatures[Feature Name],16),CHAR(34),", SamplingFeatureDescription:  ",CHAR(34),INDEX(SamplingFeatures[Feature Description],16),CHAR(34),", SamplingFeatureGeotypeCV:  ",CHAR(34),INDEX(SamplingFeatures[Feature Geo Type],16),CHAR(34),", FeatureGeometry:  ",CHAR(34),INDEX(SamplingFeatures[Feature Geometry],16),CHAR(34),", Elevation_m:  ",CHAR(34),INDEX(SamplingFeatures[Elevation_m],16),CHAR(34),", ElevationDatumCV:  ",CHAR(34),ElevationDatum,CHAR(34),"}"))</f>
        <v/>
      </c>
    </row>
    <row r="19" spans="1:11" x14ac:dyDescent="0.25">
      <c r="A19">
        <v>17</v>
      </c>
      <c r="K19" t="str">
        <f>IF(INDEX(SamplingFeatures[Feature Code],17)="","",CONCATENATE("  - &amp;SamplingFeatureID017 {","SamplingFeatureUUID:  ",CHAR(34),INDEX(SamplingFeatures[Sampling Feature UUID],17),CHAR(34),", SamplingFeatureTypeCV:  ",CHAR(34),INDEX(SamplingFeatures[Sampling Feature Type],17),CHAR(34),", SamplingFeatureCode:  ",CHAR(34),INDEX(SamplingFeatures[Feature Code],17),CHAR(34),", SamplingFeatureName:  ",CHAR(34),INDEX(SamplingFeatures[Feature Name],17),CHAR(34),", SamplingFeatureDescription:  ",CHAR(34),INDEX(SamplingFeatures[Feature Description],17),CHAR(34),", SamplingFeatureGeotypeCV:  ",CHAR(34),INDEX(SamplingFeatures[Feature Geo Type],17),CHAR(34),", FeatureGeometry:  ",CHAR(34),INDEX(SamplingFeatures[Feature Geometry],17),CHAR(34),", Elevation_m:  ",CHAR(34),INDEX(SamplingFeatures[Elevation_m],17),CHAR(34),", ElevationDatumCV:  ",CHAR(34),ElevationDatum,CHAR(34),"}"))</f>
        <v/>
      </c>
    </row>
    <row r="20" spans="1:11" x14ac:dyDescent="0.25">
      <c r="A20">
        <v>18</v>
      </c>
      <c r="K20" t="str">
        <f>IF(INDEX(SamplingFeatures[Feature Code],18)="","",CONCATENATE("  - &amp;SamplingFeatureID018 {","SamplingFeatureUUID:  ",CHAR(34),INDEX(SamplingFeatures[Sampling Feature UUID],18),CHAR(34),", SamplingFeatureTypeCV:  ",CHAR(34),INDEX(SamplingFeatures[Sampling Feature Type],18),CHAR(34),", SamplingFeatureCode:  ",CHAR(34),INDEX(SamplingFeatures[Feature Code],18),CHAR(34),", SamplingFeatureName:  ",CHAR(34),INDEX(SamplingFeatures[Feature Name],18),CHAR(34),", SamplingFeatureDescription:  ",CHAR(34),INDEX(SamplingFeatures[Feature Description],18),CHAR(34),", SamplingFeatureGeotypeCV:  ",CHAR(34),INDEX(SamplingFeatures[Feature Geo Type],18),CHAR(34),", FeatureGeometry:  ",CHAR(34),INDEX(SamplingFeatures[Feature Geometry],18),CHAR(34),", Elevation_m:  ",CHAR(34),INDEX(SamplingFeatures[Elevation_m],18),CHAR(34),", ElevationDatumCV:  ",CHAR(34),ElevationDatum,CHAR(34),"}"))</f>
        <v/>
      </c>
    </row>
    <row r="21" spans="1:11" x14ac:dyDescent="0.25">
      <c r="A21">
        <v>19</v>
      </c>
      <c r="K21" t="str">
        <f>IF(INDEX(SamplingFeatures[Feature Code],19)="","",CONCATENATE("  - &amp;SamplingFeatureID019 {","SamplingFeatureUUID:  ",CHAR(34),INDEX(SamplingFeatures[Sampling Feature UUID],19),CHAR(34),", SamplingFeatureTypeCV:  ",CHAR(34),INDEX(SamplingFeatures[Sampling Feature Type],19),CHAR(34),", SamplingFeatureCode:  ",CHAR(34),INDEX(SamplingFeatures[Feature Code],19),CHAR(34),", SamplingFeatureName:  ",CHAR(34),INDEX(SamplingFeatures[Feature Name],19),CHAR(34),", SamplingFeatureDescription:  ",CHAR(34),INDEX(SamplingFeatures[Feature Description],19),CHAR(34),", SamplingFeatureGeotypeCV:  ",CHAR(34),INDEX(SamplingFeatures[Feature Geo Type],19),CHAR(34),", FeatureGeometry:  ",CHAR(34),INDEX(SamplingFeatures[Feature Geometry],19),CHAR(34),", Elevation_m:  ",CHAR(34),INDEX(SamplingFeatures[Elevation_m],19),CHAR(34),", ElevationDatumCV:  ",CHAR(34),ElevationDatum,CHAR(34),"}"))</f>
        <v/>
      </c>
    </row>
    <row r="22" spans="1:11" x14ac:dyDescent="0.25">
      <c r="A22">
        <v>20</v>
      </c>
      <c r="K22" t="str">
        <f>IF(INDEX(SamplingFeatures[Feature Code],20)="","",CONCATENATE("  - &amp;SamplingFeatureID020 {","SamplingFeatureUUID:  ",CHAR(34),INDEX(SamplingFeatures[Sampling Feature UUID],20),CHAR(34),", SamplingFeatureTypeCV:  ",CHAR(34),INDEX(SamplingFeatures[Sampling Feature Type],20),CHAR(34),", SamplingFeatureCode:  ",CHAR(34),INDEX(SamplingFeatures[Feature Code],20),CHAR(34),", SamplingFeatureName:  ",CHAR(34),INDEX(SamplingFeatures[Feature Name],20),CHAR(34),", SamplingFeatureDescription:  ",CHAR(34),INDEX(SamplingFeatures[Feature Description],20),CHAR(34),", SamplingFeatureGeotypeCV:  ",CHAR(34),INDEX(SamplingFeatures[Feature Geo Type],20),CHAR(34),", FeatureGeometry:  ",CHAR(34),INDEX(SamplingFeatures[Feature Geometry],20),CHAR(34),", Elevation_m:  ",CHAR(34),INDEX(SamplingFeatures[Elevation_m],20),CHAR(34),", ElevationDatumCV:  ",CHAR(34),ElevationDatum,CHAR(34),"}"))</f>
        <v/>
      </c>
    </row>
    <row r="23" spans="1:11" x14ac:dyDescent="0.25">
      <c r="A23">
        <v>21</v>
      </c>
      <c r="K23" t="str">
        <f>IF(INDEX(SamplingFeatures[Feature Code],21)="","",CONCATENATE("  - &amp;SamplingFeatureID021 {","SamplingFeatureUUID:  ",CHAR(34),INDEX(SamplingFeatures[Sampling Feature UUID],21),CHAR(34),", SamplingFeatureTypeCV:  ",CHAR(34),INDEX(SamplingFeatures[Sampling Feature Type],21),CHAR(34),", SamplingFeatureCode:  ",CHAR(34),INDEX(SamplingFeatures[Feature Code],21),CHAR(34),", SamplingFeatureName:  ",CHAR(34),INDEX(SamplingFeatures[Feature Name],21),CHAR(34),", SamplingFeatureDescription:  ",CHAR(34),INDEX(SamplingFeatures[Feature Description],21),CHAR(34),", SamplingFeatureGeotypeCV:  ",CHAR(34),INDEX(SamplingFeatures[Feature Geo Type],21),CHAR(34),", FeatureGeometry:  ",CHAR(34),INDEX(SamplingFeatures[Feature Geometry],21),CHAR(34),", Elevation_m:  ",CHAR(34),INDEX(SamplingFeatures[Elevation_m],21),CHAR(34),", ElevationDatumCV:  ",CHAR(34),ElevationDatum,CHAR(34),"}"))</f>
        <v/>
      </c>
    </row>
    <row r="24" spans="1:11" x14ac:dyDescent="0.25">
      <c r="A24">
        <v>22</v>
      </c>
      <c r="K24" t="str">
        <f>IF(INDEX(SamplingFeatures[Feature Code],22)="","",CONCATENATE("  - &amp;SamplingFeatureID022 {","SamplingFeatureUUID:  ",CHAR(34),INDEX(SamplingFeatures[Sampling Feature UUID],22),CHAR(34),", SamplingFeatureTypeCV:  ",CHAR(34),INDEX(SamplingFeatures[Sampling Feature Type],22),CHAR(34),", SamplingFeatureCode:  ",CHAR(34),INDEX(SamplingFeatures[Feature Code],22),CHAR(34),", SamplingFeatureName:  ",CHAR(34),INDEX(SamplingFeatures[Feature Name],22),CHAR(34),", SamplingFeatureDescription:  ",CHAR(34),INDEX(SamplingFeatures[Feature Description],22),CHAR(34),", SamplingFeatureGeotypeCV:  ",CHAR(34),INDEX(SamplingFeatures[Feature Geo Type],22),CHAR(34),", FeatureGeometry:  ",CHAR(34),INDEX(SamplingFeatures[Feature Geometry],22),CHAR(34),", Elevation_m:  ",CHAR(34),INDEX(SamplingFeatures[Elevation_m],22),CHAR(34),", ElevationDatumCV:  ",CHAR(34),ElevationDatum,CHAR(34),"}"))</f>
        <v/>
      </c>
    </row>
    <row r="25" spans="1:11" x14ac:dyDescent="0.25">
      <c r="A25">
        <v>23</v>
      </c>
      <c r="K25" t="str">
        <f>IF(INDEX(SamplingFeatures[Feature Code],23)="","",CONCATENATE("  - &amp;SamplingFeatureID023 {","SamplingFeatureUUID:  ",CHAR(34),INDEX(SamplingFeatures[Sampling Feature UUID],23),CHAR(34),", SamplingFeatureTypeCV:  ",CHAR(34),INDEX(SamplingFeatures[Sampling Feature Type],23),CHAR(34),", SamplingFeatureCode:  ",CHAR(34),INDEX(SamplingFeatures[Feature Code],23),CHAR(34),", SamplingFeatureName:  ",CHAR(34),INDEX(SamplingFeatures[Feature Name],23),CHAR(34),", SamplingFeatureDescription:  ",CHAR(34),INDEX(SamplingFeatures[Feature Description],23),CHAR(34),", SamplingFeatureGeotypeCV:  ",CHAR(34),INDEX(SamplingFeatures[Feature Geo Type],23),CHAR(34),", FeatureGeometry:  ",CHAR(34),INDEX(SamplingFeatures[Feature Geometry],23),CHAR(34),", Elevation_m:  ",CHAR(34),INDEX(SamplingFeatures[Elevation_m],23),CHAR(34),", ElevationDatumCV:  ",CHAR(34),ElevationDatum,CHAR(34),"}"))</f>
        <v/>
      </c>
    </row>
    <row r="26" spans="1:11" x14ac:dyDescent="0.25">
      <c r="A26">
        <v>24</v>
      </c>
      <c r="K26" t="str">
        <f>IF(INDEX(SamplingFeatures[Feature Code],24)="","",CONCATENATE("  - &amp;SamplingFeatureID024 {","SamplingFeatureUUID:  ",CHAR(34),INDEX(SamplingFeatures[Sampling Feature UUID],24),CHAR(34),", SamplingFeatureTypeCV:  ",CHAR(34),INDEX(SamplingFeatures[Sampling Feature Type],24),CHAR(34),", SamplingFeatureCode:  ",CHAR(34),INDEX(SamplingFeatures[Feature Code],24),CHAR(34),", SamplingFeatureName:  ",CHAR(34),INDEX(SamplingFeatures[Feature Name],24),CHAR(34),", SamplingFeatureDescription:  ",CHAR(34),INDEX(SamplingFeatures[Feature Description],24),CHAR(34),", SamplingFeatureGeotypeCV:  ",CHAR(34),INDEX(SamplingFeatures[Feature Geo Type],24),CHAR(34),", FeatureGeometry:  ",CHAR(34),INDEX(SamplingFeatures[Feature Geometry],24),CHAR(34),", Elevation_m:  ",CHAR(34),INDEX(SamplingFeatures[Elevation_m],24),CHAR(34),", ElevationDatumCV:  ",CHAR(34),ElevationDatum,CHAR(34),"}"))</f>
        <v/>
      </c>
    </row>
    <row r="27" spans="1:11" x14ac:dyDescent="0.25">
      <c r="A27">
        <v>25</v>
      </c>
      <c r="K27" t="str">
        <f>IF(INDEX(SamplingFeatures[Feature Code],25)="","",CONCATENATE("  - &amp;SamplingFeatureID025 {","SamplingFeatureUUID:  ",CHAR(34),INDEX(SamplingFeatures[Sampling Feature UUID],25),CHAR(34),", SamplingFeatureTypeCV:  ",CHAR(34),INDEX(SamplingFeatures[Sampling Feature Type],25),CHAR(34),", SamplingFeatureCode:  ",CHAR(34),INDEX(SamplingFeatures[Feature Code],25),CHAR(34),", SamplingFeatureName:  ",CHAR(34),INDEX(SamplingFeatures[Feature Name],25),CHAR(34),", SamplingFeatureDescription:  ",CHAR(34),INDEX(SamplingFeatures[Feature Description],25),CHAR(34),", SamplingFeatureGeotypeCV:  ",CHAR(34),INDEX(SamplingFeatures[Feature Geo Type],25),CHAR(34),", FeatureGeometry:  ",CHAR(34),INDEX(SamplingFeatures[Feature Geometry],25),CHAR(34),", Elevation_m:  ",CHAR(34),INDEX(SamplingFeatures[Elevation_m],25),CHAR(34),", ElevationDatumCV:  ",CHAR(34),ElevationDatum,CHAR(34),"}"))</f>
        <v/>
      </c>
    </row>
    <row r="28" spans="1:11" x14ac:dyDescent="0.25">
      <c r="A28">
        <v>26</v>
      </c>
      <c r="K28" t="str">
        <f>IF(INDEX(SamplingFeatures[Feature Code],26)="","",CONCATENATE("  - &amp;SamplingFeatureID026 {","SamplingFeatureUUID:  ",CHAR(34),INDEX(SamplingFeatures[Sampling Feature UUID],26),CHAR(34),", SamplingFeatureTypeCV:  ",CHAR(34),INDEX(SamplingFeatures[Sampling Feature Type],26),CHAR(34),", SamplingFeatureCode:  ",CHAR(34),INDEX(SamplingFeatures[Feature Code],26),CHAR(34),", SamplingFeatureName:  ",CHAR(34),INDEX(SamplingFeatures[Feature Name],26),CHAR(34),", SamplingFeatureDescription:  ",CHAR(34),INDEX(SamplingFeatures[Feature Description],26),CHAR(34),", SamplingFeatureGeotypeCV:  ",CHAR(34),INDEX(SamplingFeatures[Feature Geo Type],26),CHAR(34),", FeatureGeometry:  ",CHAR(34),INDEX(SamplingFeatures[Feature Geometry],26),CHAR(34),", Elevation_m:  ",CHAR(34),INDEX(SamplingFeatures[Elevation_m],26),CHAR(34),", ElevationDatumCV:  ",CHAR(34),ElevationDatum,CHAR(34),"}"))</f>
        <v/>
      </c>
    </row>
    <row r="29" spans="1:11" x14ac:dyDescent="0.25">
      <c r="A29">
        <v>27</v>
      </c>
      <c r="K29" t="str">
        <f>IF(INDEX(SamplingFeatures[Feature Code],27)="","",CONCATENATE("  - &amp;SamplingFeatureID027 {","SamplingFeatureUUID:  ",CHAR(34),INDEX(SamplingFeatures[Sampling Feature UUID],27),CHAR(34),", SamplingFeatureTypeCV:  ",CHAR(34),INDEX(SamplingFeatures[Sampling Feature Type],27),CHAR(34),", SamplingFeatureCode:  ",CHAR(34),INDEX(SamplingFeatures[Feature Code],27),CHAR(34),", SamplingFeatureName:  ",CHAR(34),INDEX(SamplingFeatures[Feature Name],27),CHAR(34),", SamplingFeatureDescription:  ",CHAR(34),INDEX(SamplingFeatures[Feature Description],27),CHAR(34),", SamplingFeatureGeotypeCV:  ",CHAR(34),INDEX(SamplingFeatures[Feature Geo Type],27),CHAR(34),", FeatureGeometry:  ",CHAR(34),INDEX(SamplingFeatures[Feature Geometry],27),CHAR(34),", Elevation_m:  ",CHAR(34),INDEX(SamplingFeatures[Elevation_m],27),CHAR(34),", ElevationDatumCV:  ",CHAR(34),ElevationDatum,CHAR(34),"}"))</f>
        <v/>
      </c>
    </row>
    <row r="30" spans="1:11" x14ac:dyDescent="0.25">
      <c r="A30">
        <v>28</v>
      </c>
      <c r="K30" t="str">
        <f>IF(INDEX(SamplingFeatures[Feature Code],28)="","",CONCATENATE("  - &amp;SamplingFeatureID028 {","SamplingFeatureUUID:  ",CHAR(34),INDEX(SamplingFeatures[Sampling Feature UUID],28),CHAR(34),", SamplingFeatureTypeCV:  ",CHAR(34),INDEX(SamplingFeatures[Sampling Feature Type],28),CHAR(34),", SamplingFeatureCode:  ",CHAR(34),INDEX(SamplingFeatures[Feature Code],28),CHAR(34),", SamplingFeatureName:  ",CHAR(34),INDEX(SamplingFeatures[Feature Name],28),CHAR(34),", SamplingFeatureDescription:  ",CHAR(34),INDEX(SamplingFeatures[Feature Description],28),CHAR(34),", SamplingFeatureGeotypeCV:  ",CHAR(34),INDEX(SamplingFeatures[Feature Geo Type],28),CHAR(34),", FeatureGeometry:  ",CHAR(34),INDEX(SamplingFeatures[Feature Geometry],28),CHAR(34),", Elevation_m:  ",CHAR(34),INDEX(SamplingFeatures[Elevation_m],28),CHAR(34),", ElevationDatumCV:  ",CHAR(34),ElevationDatum,CHAR(34),"}"))</f>
        <v/>
      </c>
    </row>
    <row r="31" spans="1:11" x14ac:dyDescent="0.25">
      <c r="A31">
        <v>29</v>
      </c>
      <c r="K31" t="str">
        <f>IF(INDEX(SamplingFeatures[Feature Code],29)="","",CONCATENATE("  - &amp;SamplingFeatureID029 {","SamplingFeatureUUID:  ",CHAR(34),INDEX(SamplingFeatures[Sampling Feature UUID],29),CHAR(34),", SamplingFeatureTypeCV:  ",CHAR(34),INDEX(SamplingFeatures[Sampling Feature Type],29),CHAR(34),", SamplingFeatureCode:  ",CHAR(34),INDEX(SamplingFeatures[Feature Code],29),CHAR(34),", SamplingFeatureName:  ",CHAR(34),INDEX(SamplingFeatures[Feature Name],29),CHAR(34),", SamplingFeatureDescription:  ",CHAR(34),INDEX(SamplingFeatures[Feature Description],29),CHAR(34),", SamplingFeatureGeotypeCV:  ",CHAR(34),INDEX(SamplingFeatures[Feature Geo Type],29),CHAR(34),", FeatureGeometry:  ",CHAR(34),INDEX(SamplingFeatures[Feature Geometry],29),CHAR(34),", Elevation_m:  ",CHAR(34),INDEX(SamplingFeatures[Elevation_m],29),CHAR(34),", ElevationDatumCV:  ",CHAR(34),ElevationDatum,CHAR(34),"}"))</f>
        <v/>
      </c>
    </row>
    <row r="32" spans="1:11" x14ac:dyDescent="0.25">
      <c r="A32">
        <v>30</v>
      </c>
      <c r="K32" t="str">
        <f>IF(INDEX(SamplingFeatures[Feature Code],30)="","",CONCATENATE("  - &amp;SamplingFeatureID030 {","SamplingFeatureUUID:  ",CHAR(34),INDEX(SamplingFeatures[Sampling Feature UUID],30),CHAR(34),", SamplingFeatureTypeCV:  ",CHAR(34),INDEX(SamplingFeatures[Sampling Feature Type],30),CHAR(34),", SamplingFeatureCode:  ",CHAR(34),INDEX(SamplingFeatures[Feature Code],30),CHAR(34),", SamplingFeatureName:  ",CHAR(34),INDEX(SamplingFeatures[Feature Name],30),CHAR(34),", SamplingFeatureDescription:  ",CHAR(34),INDEX(SamplingFeatures[Feature Description],30),CHAR(34),", SamplingFeatureGeotypeCV:  ",CHAR(34),INDEX(SamplingFeatures[Feature Geo Type],30),CHAR(34),", FeatureGeometry:  ",CHAR(34),INDEX(SamplingFeatures[Feature Geometry],30),CHAR(34),", Elevation_m:  ",CHAR(34),INDEX(SamplingFeatures[Elevation_m],30),CHAR(34),", ElevationDatumCV:  ",CHAR(34),ElevationDatum,CHAR(34),"}"))</f>
        <v/>
      </c>
    </row>
    <row r="33" spans="1:11" x14ac:dyDescent="0.25">
      <c r="A33">
        <v>31</v>
      </c>
      <c r="K33" t="str">
        <f>IF(INDEX(SamplingFeatures[Feature Code],31)="","",CONCATENATE("  - &amp;SamplingFeatureID031 {","SamplingFeatureUUID:  ",CHAR(34),INDEX(SamplingFeatures[Sampling Feature UUID],31),CHAR(34),", SamplingFeatureTypeCV:  ",CHAR(34),INDEX(SamplingFeatures[Sampling Feature Type],31),CHAR(34),", SamplingFeatureCode:  ",CHAR(34),INDEX(SamplingFeatures[Feature Code],31),CHAR(34),", SamplingFeatureName:  ",CHAR(34),INDEX(SamplingFeatures[Feature Name],31),CHAR(34),", SamplingFeatureDescription:  ",CHAR(34),INDEX(SamplingFeatures[Feature Description],31),CHAR(34),", SamplingFeatureGeotypeCV:  ",CHAR(34),INDEX(SamplingFeatures[Feature Geo Type],31),CHAR(34),", FeatureGeometry:  ",CHAR(34),INDEX(SamplingFeatures[Feature Geometry],31),CHAR(34),", Elevation_m:  ",CHAR(34),INDEX(SamplingFeatures[Elevation_m],31),CHAR(34),", ElevationDatumCV:  ",CHAR(34),ElevationDatum,CHAR(34),"}"))</f>
        <v/>
      </c>
    </row>
    <row r="34" spans="1:11" x14ac:dyDescent="0.25">
      <c r="A34">
        <v>32</v>
      </c>
      <c r="K34" t="str">
        <f>IF(INDEX(SamplingFeatures[Feature Code],32)="","",CONCATENATE("  - &amp;SamplingFeatureID032 {","SamplingFeatureUUID:  ",CHAR(34),INDEX(SamplingFeatures[Sampling Feature UUID],32),CHAR(34),", SamplingFeatureTypeCV:  ",CHAR(34),INDEX(SamplingFeatures[Sampling Feature Type],32),CHAR(34),", SamplingFeatureCode:  ",CHAR(34),INDEX(SamplingFeatures[Feature Code],32),CHAR(34),", SamplingFeatureName:  ",CHAR(34),INDEX(SamplingFeatures[Feature Name],32),CHAR(34),", SamplingFeatureDescription:  ",CHAR(34),INDEX(SamplingFeatures[Feature Description],32),CHAR(34),", SamplingFeatureGeotypeCV:  ",CHAR(34),INDEX(SamplingFeatures[Feature Geo Type],32),CHAR(34),", FeatureGeometry:  ",CHAR(34),INDEX(SamplingFeatures[Feature Geometry],32),CHAR(34),", Elevation_m:  ",CHAR(34),INDEX(SamplingFeatures[Elevation_m],32),CHAR(34),", ElevationDatumCV:  ",CHAR(34),ElevationDatum,CHAR(34),"}"))</f>
        <v/>
      </c>
    </row>
    <row r="35" spans="1:11" x14ac:dyDescent="0.25">
      <c r="A35">
        <v>33</v>
      </c>
      <c r="K35" t="str">
        <f>IF(INDEX(SamplingFeatures[Feature Code],33)="","",CONCATENATE("  - &amp;SamplingFeatureID033 {","SamplingFeatureUUID:  ",CHAR(34),INDEX(SamplingFeatures[Sampling Feature UUID],33),CHAR(34),", SamplingFeatureTypeCV:  ",CHAR(34),INDEX(SamplingFeatures[Sampling Feature Type],33),CHAR(34),", SamplingFeatureCode:  ",CHAR(34),INDEX(SamplingFeatures[Feature Code],33),CHAR(34),", SamplingFeatureName:  ",CHAR(34),INDEX(SamplingFeatures[Feature Name],33),CHAR(34),", SamplingFeatureDescription:  ",CHAR(34),INDEX(SamplingFeatures[Feature Description],33),CHAR(34),", SamplingFeatureGeotypeCV:  ",CHAR(34),INDEX(SamplingFeatures[Feature Geo Type],33),CHAR(34),", FeatureGeometry:  ",CHAR(34),INDEX(SamplingFeatures[Feature Geometry],33),CHAR(34),", Elevation_m:  ",CHAR(34),INDEX(SamplingFeatures[Elevation_m],33),CHAR(34),", ElevationDatumCV:  ",CHAR(34),ElevationDatum,CHAR(34),"}"))</f>
        <v/>
      </c>
    </row>
    <row r="36" spans="1:11" x14ac:dyDescent="0.25">
      <c r="A36">
        <v>34</v>
      </c>
      <c r="K36" t="str">
        <f>IF(INDEX(SamplingFeatures[Feature Code],34)="","",CONCATENATE("  - &amp;SamplingFeatureID034 {","SamplingFeatureUUID:  ",CHAR(34),INDEX(SamplingFeatures[Sampling Feature UUID],34),CHAR(34),", SamplingFeatureTypeCV:  ",CHAR(34),INDEX(SamplingFeatures[Sampling Feature Type],34),CHAR(34),", SamplingFeatureCode:  ",CHAR(34),INDEX(SamplingFeatures[Feature Code],34),CHAR(34),", SamplingFeatureName:  ",CHAR(34),INDEX(SamplingFeatures[Feature Name],34),CHAR(34),", SamplingFeatureDescription:  ",CHAR(34),INDEX(SamplingFeatures[Feature Description],34),CHAR(34),", SamplingFeatureGeotypeCV:  ",CHAR(34),INDEX(SamplingFeatures[Feature Geo Type],34),CHAR(34),", FeatureGeometry:  ",CHAR(34),INDEX(SamplingFeatures[Feature Geometry],34),CHAR(34),", Elevation_m:  ",CHAR(34),INDEX(SamplingFeatures[Elevation_m],34),CHAR(34),", ElevationDatumCV:  ",CHAR(34),ElevationDatum,CHAR(34),"}"))</f>
        <v/>
      </c>
    </row>
    <row r="37" spans="1:11" x14ac:dyDescent="0.25">
      <c r="A37">
        <v>35</v>
      </c>
      <c r="K37" t="str">
        <f>IF(INDEX(SamplingFeatures[Feature Code],35)="","",CONCATENATE("  - &amp;SamplingFeatureID035 {","SamplingFeatureUUID:  ",CHAR(34),INDEX(SamplingFeatures[Sampling Feature UUID],35),CHAR(34),", SamplingFeatureTypeCV:  ",CHAR(34),INDEX(SamplingFeatures[Sampling Feature Type],35),CHAR(34),", SamplingFeatureCode:  ",CHAR(34),INDEX(SamplingFeatures[Feature Code],35),CHAR(34),", SamplingFeatureName:  ",CHAR(34),INDEX(SamplingFeatures[Feature Name],35),CHAR(34),", SamplingFeatureDescription:  ",CHAR(34),INDEX(SamplingFeatures[Feature Description],35),CHAR(34),", SamplingFeatureGeotypeCV:  ",CHAR(34),INDEX(SamplingFeatures[Feature Geo Type],35),CHAR(34),", FeatureGeometry:  ",CHAR(34),INDEX(SamplingFeatures[Feature Geometry],35),CHAR(34),", Elevation_m:  ",CHAR(34),INDEX(SamplingFeatures[Elevation_m],35),CHAR(34),", ElevationDatumCV:  ",CHAR(34),ElevationDatum,CHAR(34),"}"))</f>
        <v/>
      </c>
    </row>
    <row r="38" spans="1:11" x14ac:dyDescent="0.25">
      <c r="A38">
        <v>36</v>
      </c>
      <c r="K38" t="str">
        <f>IF(INDEX(SamplingFeatures[Feature Code],36)="","",CONCATENATE("  - &amp;SamplingFeatureID036 {","SamplingFeatureUUID:  ",CHAR(34),INDEX(SamplingFeatures[Sampling Feature UUID],36),CHAR(34),", SamplingFeatureTypeCV:  ",CHAR(34),INDEX(SamplingFeatures[Sampling Feature Type],36),CHAR(34),", SamplingFeatureCode:  ",CHAR(34),INDEX(SamplingFeatures[Feature Code],36),CHAR(34),", SamplingFeatureName:  ",CHAR(34),INDEX(SamplingFeatures[Feature Name],36),CHAR(34),", SamplingFeatureDescription:  ",CHAR(34),INDEX(SamplingFeatures[Feature Description],36),CHAR(34),", SamplingFeatureGeotypeCV:  ",CHAR(34),INDEX(SamplingFeatures[Feature Geo Type],36),CHAR(34),", FeatureGeometry:  ",CHAR(34),INDEX(SamplingFeatures[Feature Geometry],36),CHAR(34),", Elevation_m:  ",CHAR(34),INDEX(SamplingFeatures[Elevation_m],36),CHAR(34),", ElevationDatumCV:  ",CHAR(34),ElevationDatum,CHAR(34),"}"))</f>
        <v/>
      </c>
    </row>
    <row r="39" spans="1:11" x14ac:dyDescent="0.25">
      <c r="A39">
        <v>37</v>
      </c>
      <c r="K39" t="str">
        <f>IF(INDEX(SamplingFeatures[Feature Code],37)="","",CONCATENATE("  - &amp;SamplingFeatureID037 {","SamplingFeatureUUID:  ",CHAR(34),INDEX(SamplingFeatures[Sampling Feature UUID],37),CHAR(34),", SamplingFeatureTypeCV:  ",CHAR(34),INDEX(SamplingFeatures[Sampling Feature Type],37),CHAR(34),", SamplingFeatureCode:  ",CHAR(34),INDEX(SamplingFeatures[Feature Code],37),CHAR(34),", SamplingFeatureName:  ",CHAR(34),INDEX(SamplingFeatures[Feature Name],37),CHAR(34),", SamplingFeatureDescription:  ",CHAR(34),INDEX(SamplingFeatures[Feature Description],37),CHAR(34),", SamplingFeatureGeotypeCV:  ",CHAR(34),INDEX(SamplingFeatures[Feature Geo Type],37),CHAR(34),", FeatureGeometry:  ",CHAR(34),INDEX(SamplingFeatures[Feature Geometry],37),CHAR(34),", Elevation_m:  ",CHAR(34),INDEX(SamplingFeatures[Elevation_m],37),CHAR(34),", ElevationDatumCV:  ",CHAR(34),ElevationDatum,CHAR(34),"}"))</f>
        <v/>
      </c>
    </row>
    <row r="40" spans="1:11" x14ac:dyDescent="0.25">
      <c r="A40">
        <v>38</v>
      </c>
      <c r="K40" t="str">
        <f>IF(INDEX(SamplingFeatures[Feature Code],38)="","",CONCATENATE("  - &amp;SamplingFeatureID038 {","SamplingFeatureUUID:  ",CHAR(34),INDEX(SamplingFeatures[Sampling Feature UUID],38),CHAR(34),", SamplingFeatureTypeCV:  ",CHAR(34),INDEX(SamplingFeatures[Sampling Feature Type],38),CHAR(34),", SamplingFeatureCode:  ",CHAR(34),INDEX(SamplingFeatures[Feature Code],38),CHAR(34),", SamplingFeatureName:  ",CHAR(34),INDEX(SamplingFeatures[Feature Name],38),CHAR(34),", SamplingFeatureDescription:  ",CHAR(34),INDEX(SamplingFeatures[Feature Description],38),CHAR(34),", SamplingFeatureGeotypeCV:  ",CHAR(34),INDEX(SamplingFeatures[Feature Geo Type],38),CHAR(34),", FeatureGeometry:  ",CHAR(34),INDEX(SamplingFeatures[Feature Geometry],38),CHAR(34),", Elevation_m:  ",CHAR(34),INDEX(SamplingFeatures[Elevation_m],38),CHAR(34),", ElevationDatumCV:  ",CHAR(34),ElevationDatum,CHAR(34),"}"))</f>
        <v/>
      </c>
    </row>
    <row r="41" spans="1:11" x14ac:dyDescent="0.25">
      <c r="A41">
        <v>39</v>
      </c>
      <c r="K41" t="str">
        <f>IF(INDEX(SamplingFeatures[Feature Code],39)="","",CONCATENATE("  - &amp;SamplingFeatureID039 {","SamplingFeatureUUID:  ",CHAR(34),INDEX(SamplingFeatures[Sampling Feature UUID],39),CHAR(34),", SamplingFeatureTypeCV:  ",CHAR(34),INDEX(SamplingFeatures[Sampling Feature Type],39),CHAR(34),", SamplingFeatureCode:  ",CHAR(34),INDEX(SamplingFeatures[Feature Code],39),CHAR(34),", SamplingFeatureName:  ",CHAR(34),INDEX(SamplingFeatures[Feature Name],39),CHAR(34),", SamplingFeatureDescription:  ",CHAR(34),INDEX(SamplingFeatures[Feature Description],39),CHAR(34),", SamplingFeatureGeotypeCV:  ",CHAR(34),INDEX(SamplingFeatures[Feature Geo Type],39),CHAR(34),", FeatureGeometry:  ",CHAR(34),INDEX(SamplingFeatures[Feature Geometry],39),CHAR(34),", Elevation_m:  ",CHAR(34),INDEX(SamplingFeatures[Elevation_m],39),CHAR(34),", ElevationDatumCV:  ",CHAR(34),ElevationDatum,CHAR(34),"}"))</f>
        <v/>
      </c>
    </row>
    <row r="42" spans="1:11" x14ac:dyDescent="0.25">
      <c r="A42">
        <v>40</v>
      </c>
      <c r="K42" t="str">
        <f>IF(INDEX(SamplingFeatures[Feature Code],40)="","",CONCATENATE("  - &amp;SamplingFeatureID040 {","SamplingFeatureUUID:  ",CHAR(34),INDEX(SamplingFeatures[Sampling Feature UUID],40),CHAR(34),", SamplingFeatureTypeCV:  ",CHAR(34),INDEX(SamplingFeatures[Sampling Feature Type],40),CHAR(34),", SamplingFeatureCode:  ",CHAR(34),INDEX(SamplingFeatures[Feature Code],40),CHAR(34),", SamplingFeatureName:  ",CHAR(34),INDEX(SamplingFeatures[Feature Name],40),CHAR(34),", SamplingFeatureDescription:  ",CHAR(34),INDEX(SamplingFeatures[Feature Description],40),CHAR(34),", SamplingFeatureGeotypeCV:  ",CHAR(34),INDEX(SamplingFeatures[Feature Geo Type],40),CHAR(34),", FeatureGeometry:  ",CHAR(34),INDEX(SamplingFeatures[Feature Geometry],40),CHAR(34),", Elevation_m:  ",CHAR(34),INDEX(SamplingFeatures[Elevation_m],40),CHAR(34),", ElevationDatumCV:  ",CHAR(34),ElevationDatum,CHAR(34),"}"))</f>
        <v/>
      </c>
    </row>
    <row r="43" spans="1:11" x14ac:dyDescent="0.25">
      <c r="A43">
        <v>41</v>
      </c>
      <c r="K43" t="str">
        <f>IF(INDEX(SamplingFeatures[Feature Code],41)="","",CONCATENATE("  - &amp;SamplingFeatureID041 {","SamplingFeatureUUID:  ",CHAR(34),INDEX(SamplingFeatures[Sampling Feature UUID],41),CHAR(34),", SamplingFeatureTypeCV:  ",CHAR(34),INDEX(SamplingFeatures[Sampling Feature Type],41),CHAR(34),", SamplingFeatureCode:  ",CHAR(34),INDEX(SamplingFeatures[Feature Code],41),CHAR(34),", SamplingFeatureName:  ",CHAR(34),INDEX(SamplingFeatures[Feature Name],41),CHAR(34),", SamplingFeatureDescription:  ",CHAR(34),INDEX(SamplingFeatures[Feature Description],41),CHAR(34),", SamplingFeatureGeotypeCV:  ",CHAR(34),INDEX(SamplingFeatures[Feature Geo Type],41),CHAR(34),", FeatureGeometry:  ",CHAR(34),INDEX(SamplingFeatures[Feature Geometry],41),CHAR(34),", Elevation_m:  ",CHAR(34),INDEX(SamplingFeatures[Elevation_m],41),CHAR(34),", ElevationDatumCV:  ",CHAR(34),ElevationDatum,CHAR(34),"}"))</f>
        <v/>
      </c>
    </row>
    <row r="44" spans="1:11" x14ac:dyDescent="0.25">
      <c r="A44">
        <v>42</v>
      </c>
      <c r="K44" t="str">
        <f>IF(INDEX(SamplingFeatures[Feature Code],42)="","",CONCATENATE("  - &amp;SamplingFeatureID042 {","SamplingFeatureUUID:  ",CHAR(34),INDEX(SamplingFeatures[Sampling Feature UUID],42),CHAR(34),", SamplingFeatureTypeCV:  ",CHAR(34),INDEX(SamplingFeatures[Sampling Feature Type],42),CHAR(34),", SamplingFeatureCode:  ",CHAR(34),INDEX(SamplingFeatures[Feature Code],42),CHAR(34),", SamplingFeatureName:  ",CHAR(34),INDEX(SamplingFeatures[Feature Name],42),CHAR(34),", SamplingFeatureDescription:  ",CHAR(34),INDEX(SamplingFeatures[Feature Description],42),CHAR(34),", SamplingFeatureGeotypeCV:  ",CHAR(34),INDEX(SamplingFeatures[Feature Geo Type],42),CHAR(34),", FeatureGeometry:  ",CHAR(34),INDEX(SamplingFeatures[Feature Geometry],42),CHAR(34),", Elevation_m:  ",CHAR(34),INDEX(SamplingFeatures[Elevation_m],42),CHAR(34),", ElevationDatumCV:  ",CHAR(34),ElevationDatum,CHAR(34),"}"))</f>
        <v/>
      </c>
    </row>
    <row r="45" spans="1:11" x14ac:dyDescent="0.25">
      <c r="A45">
        <v>43</v>
      </c>
      <c r="K45" t="str">
        <f>IF(INDEX(SamplingFeatures[Feature Code],43)="","",CONCATENATE("  - &amp;SamplingFeatureID043 {","SamplingFeatureUUID:  ",CHAR(34),INDEX(SamplingFeatures[Sampling Feature UUID],43),CHAR(34),", SamplingFeatureTypeCV:  ",CHAR(34),INDEX(SamplingFeatures[Sampling Feature Type],43),CHAR(34),", SamplingFeatureCode:  ",CHAR(34),INDEX(SamplingFeatures[Feature Code],43),CHAR(34),", SamplingFeatureName:  ",CHAR(34),INDEX(SamplingFeatures[Feature Name],43),CHAR(34),", SamplingFeatureDescription:  ",CHAR(34),INDEX(SamplingFeatures[Feature Description],43),CHAR(34),", SamplingFeatureGeotypeCV:  ",CHAR(34),INDEX(SamplingFeatures[Feature Geo Type],43),CHAR(34),", FeatureGeometry:  ",CHAR(34),INDEX(SamplingFeatures[Feature Geometry],43),CHAR(34),", Elevation_m:  ",CHAR(34),INDEX(SamplingFeatures[Elevation_m],43),CHAR(34),", ElevationDatumCV:  ",CHAR(34),ElevationDatum,CHAR(34),"}"))</f>
        <v/>
      </c>
    </row>
    <row r="46" spans="1:11" x14ac:dyDescent="0.25">
      <c r="A46">
        <v>44</v>
      </c>
      <c r="K46" t="str">
        <f>IF(INDEX(SamplingFeatures[Feature Code],44)="","",CONCATENATE("  - &amp;SamplingFeatureID044 {","SamplingFeatureUUID:  ",CHAR(34),INDEX(SamplingFeatures[Sampling Feature UUID],44),CHAR(34),", SamplingFeatureTypeCV:  ",CHAR(34),INDEX(SamplingFeatures[Sampling Feature Type],44),CHAR(34),", SamplingFeatureCode:  ",CHAR(34),INDEX(SamplingFeatures[Feature Code],44),CHAR(34),", SamplingFeatureName:  ",CHAR(34),INDEX(SamplingFeatures[Feature Name],44),CHAR(34),", SamplingFeatureDescription:  ",CHAR(34),INDEX(SamplingFeatures[Feature Description],44),CHAR(34),", SamplingFeatureGeotypeCV:  ",CHAR(34),INDEX(SamplingFeatures[Feature Geo Type],44),CHAR(34),", FeatureGeometry:  ",CHAR(34),INDEX(SamplingFeatures[Feature Geometry],44),CHAR(34),", Elevation_m:  ",CHAR(34),INDEX(SamplingFeatures[Elevation_m],44),CHAR(34),", ElevationDatumCV:  ",CHAR(34),ElevationDatum,CHAR(34),"}"))</f>
        <v/>
      </c>
    </row>
    <row r="47" spans="1:11" x14ac:dyDescent="0.25">
      <c r="A47">
        <v>45</v>
      </c>
      <c r="K47" t="str">
        <f>IF(INDEX(SamplingFeatures[Feature Code],45)="","",CONCATENATE("  - &amp;SamplingFeatureID045 {","SamplingFeatureUUID:  ",CHAR(34),INDEX(SamplingFeatures[Sampling Feature UUID],45),CHAR(34),", SamplingFeatureTypeCV:  ",CHAR(34),INDEX(SamplingFeatures[Sampling Feature Type],45),CHAR(34),", SamplingFeatureCode:  ",CHAR(34),INDEX(SamplingFeatures[Feature Code],45),CHAR(34),", SamplingFeatureName:  ",CHAR(34),INDEX(SamplingFeatures[Feature Name],45),CHAR(34),", SamplingFeatureDescription:  ",CHAR(34),INDEX(SamplingFeatures[Feature Description],45),CHAR(34),", SamplingFeatureGeotypeCV:  ",CHAR(34),INDEX(SamplingFeatures[Feature Geo Type],45),CHAR(34),", FeatureGeometry:  ",CHAR(34),INDEX(SamplingFeatures[Feature Geometry],45),CHAR(34),", Elevation_m:  ",CHAR(34),INDEX(SamplingFeatures[Elevation_m],45),CHAR(34),", ElevationDatumCV:  ",CHAR(34),ElevationDatum,CHAR(34),"}"))</f>
        <v/>
      </c>
    </row>
    <row r="48" spans="1:11" x14ac:dyDescent="0.25">
      <c r="A48">
        <v>46</v>
      </c>
      <c r="K48" t="str">
        <f>IF(INDEX(SamplingFeatures[Feature Code],46)="","",CONCATENATE("  - &amp;SamplingFeatureID046 {","SamplingFeatureUUID:  ",CHAR(34),INDEX(SamplingFeatures[Sampling Feature UUID],46),CHAR(34),", SamplingFeatureTypeCV:  ",CHAR(34),INDEX(SamplingFeatures[Sampling Feature Type],46),CHAR(34),", SamplingFeatureCode:  ",CHAR(34),INDEX(SamplingFeatures[Feature Code],46),CHAR(34),", SamplingFeatureName:  ",CHAR(34),INDEX(SamplingFeatures[Feature Name],46),CHAR(34),", SamplingFeatureDescription:  ",CHAR(34),INDEX(SamplingFeatures[Feature Description],46),CHAR(34),", SamplingFeatureGeotypeCV:  ",CHAR(34),INDEX(SamplingFeatures[Feature Geo Type],46),CHAR(34),", FeatureGeometry:  ",CHAR(34),INDEX(SamplingFeatures[Feature Geometry],46),CHAR(34),", Elevation_m:  ",CHAR(34),INDEX(SamplingFeatures[Elevation_m],46),CHAR(34),", ElevationDatumCV:  ",CHAR(34),ElevationDatum,CHAR(34),"}"))</f>
        <v/>
      </c>
    </row>
    <row r="49" spans="1:11" x14ac:dyDescent="0.25">
      <c r="A49">
        <v>47</v>
      </c>
      <c r="K49" t="str">
        <f>IF(INDEX(SamplingFeatures[Feature Code],47)="","",CONCATENATE("  - &amp;SamplingFeatureID047 {","SamplingFeatureUUID:  ",CHAR(34),INDEX(SamplingFeatures[Sampling Feature UUID],47),CHAR(34),", SamplingFeatureTypeCV:  ",CHAR(34),INDEX(SamplingFeatures[Sampling Feature Type],47),CHAR(34),", SamplingFeatureCode:  ",CHAR(34),INDEX(SamplingFeatures[Feature Code],47),CHAR(34),", SamplingFeatureName:  ",CHAR(34),INDEX(SamplingFeatures[Feature Name],47),CHAR(34),", SamplingFeatureDescription:  ",CHAR(34),INDEX(SamplingFeatures[Feature Description],47),CHAR(34),", SamplingFeatureGeotypeCV:  ",CHAR(34),INDEX(SamplingFeatures[Feature Geo Type],47),CHAR(34),", FeatureGeometry:  ",CHAR(34),INDEX(SamplingFeatures[Feature Geometry],47),CHAR(34),", Elevation_m:  ",CHAR(34),INDEX(SamplingFeatures[Elevation_m],47),CHAR(34),", ElevationDatumCV:  ",CHAR(34),ElevationDatum,CHAR(34),"}"))</f>
        <v/>
      </c>
    </row>
    <row r="50" spans="1:11" x14ac:dyDescent="0.25">
      <c r="A50">
        <v>48</v>
      </c>
      <c r="K50" t="str">
        <f>IF(INDEX(SamplingFeatures[Feature Code],48)="","",CONCATENATE("  - &amp;SamplingFeatureID048 {","SamplingFeatureUUID:  ",CHAR(34),INDEX(SamplingFeatures[Sampling Feature UUID],48),CHAR(34),", SamplingFeatureTypeCV:  ",CHAR(34),INDEX(SamplingFeatures[Sampling Feature Type],48),CHAR(34),", SamplingFeatureCode:  ",CHAR(34),INDEX(SamplingFeatures[Feature Code],48),CHAR(34),", SamplingFeatureName:  ",CHAR(34),INDEX(SamplingFeatures[Feature Name],48),CHAR(34),", SamplingFeatureDescription:  ",CHAR(34),INDEX(SamplingFeatures[Feature Description],48),CHAR(34),", SamplingFeatureGeotypeCV:  ",CHAR(34),INDEX(SamplingFeatures[Feature Geo Type],48),CHAR(34),", FeatureGeometry:  ",CHAR(34),INDEX(SamplingFeatures[Feature Geometry],48),CHAR(34),", Elevation_m:  ",CHAR(34),INDEX(SamplingFeatures[Elevation_m],48),CHAR(34),", ElevationDatumCV:  ",CHAR(34),ElevationDatum,CHAR(34),"}"))</f>
        <v/>
      </c>
    </row>
    <row r="51" spans="1:11" x14ac:dyDescent="0.25">
      <c r="A51">
        <v>49</v>
      </c>
      <c r="K51" t="str">
        <f>IF(INDEX(SamplingFeatures[Feature Code],49)="","",CONCATENATE("  - &amp;SamplingFeatureID049 {","SamplingFeatureUUID:  ",CHAR(34),INDEX(SamplingFeatures[Sampling Feature UUID],49),CHAR(34),", SamplingFeatureTypeCV:  ",CHAR(34),INDEX(SamplingFeatures[Sampling Feature Type],49),CHAR(34),", SamplingFeatureCode:  ",CHAR(34),INDEX(SamplingFeatures[Feature Code],49),CHAR(34),", SamplingFeatureName:  ",CHAR(34),INDEX(SamplingFeatures[Feature Name],49),CHAR(34),", SamplingFeatureDescription:  ",CHAR(34),INDEX(SamplingFeatures[Feature Description],49),CHAR(34),", SamplingFeatureGeotypeCV:  ",CHAR(34),INDEX(SamplingFeatures[Feature Geo Type],49),CHAR(34),", FeatureGeometry:  ",CHAR(34),INDEX(SamplingFeatures[Feature Geometry],49),CHAR(34),", Elevation_m:  ",CHAR(34),INDEX(SamplingFeatures[Elevation_m],49),CHAR(34),", ElevationDatumCV:  ",CHAR(34),ElevationDatum,CHAR(34),"}"))</f>
        <v/>
      </c>
    </row>
    <row r="52" spans="1:11" x14ac:dyDescent="0.25">
      <c r="A52">
        <v>50</v>
      </c>
      <c r="K52" t="str">
        <f>IF(INDEX(SamplingFeatures[Feature Code],50)="","",CONCATENATE("  - &amp;SamplingFeatureID050 {","SamplingFeatureUUID:  ",CHAR(34),INDEX(SamplingFeatures[Sampling Feature UUID],50),CHAR(34),", SamplingFeatureTypeCV:  ",CHAR(34),INDEX(SamplingFeatures[Sampling Feature Type],50),CHAR(34),", SamplingFeatureCode:  ",CHAR(34),INDEX(SamplingFeatures[Feature Code],50),CHAR(34),", SamplingFeatureName:  ",CHAR(34),INDEX(SamplingFeatures[Feature Name],50),CHAR(34),", SamplingFeatureDescription:  ",CHAR(34),INDEX(SamplingFeatures[Feature Description],50),CHAR(34),", SamplingFeatureGeotypeCV:  ",CHAR(34),INDEX(SamplingFeatures[Feature Geo Type],50),CHAR(34),", FeatureGeometry:  ",CHAR(34),INDEX(SamplingFeatures[Feature Geometry],50),CHAR(34),", Elevation_m:  ",CHAR(34),INDEX(SamplingFeatures[Elevation_m],50),CHAR(34),", ElevationDatumCV:  ",CHAR(34),ElevationDatum,CHAR(34),"}"))</f>
        <v/>
      </c>
    </row>
  </sheetData>
  <conditionalFormatting sqref="B1:B3 C2:C7 D2:F12 G2:G6 H2:H12 I2:I5 J2:J3 K2:K52 L2 B53:B1048576">
    <cfRule type="containsText" dxfId="0" priority="1" operator="containsText" text="PLEASE FILL IN">
      <formula>NOT(ISERROR(SEARCH("PLEASE FILL IN",B1)))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150" workbookViewId="0">
      <selection activeCell="H16" sqref="H16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People and Organizations</vt:lpstr>
      <vt:lpstr>Dataset Citation</vt:lpstr>
      <vt:lpstr>Sampling Features</vt:lpstr>
      <vt:lpstr>Related Features</vt:lpstr>
      <vt:lpstr>Methods</vt:lpstr>
      <vt:lpstr>Results Description</vt:lpstr>
      <vt:lpstr>Data Values</vt:lpstr>
      <vt:lpstr>YODA Blocks</vt:lpstr>
      <vt:lpstr>YODA File</vt:lpstr>
      <vt:lpstr>YODA File - Clean</vt:lpstr>
      <vt:lpstr>Controlled Vocabularies</vt:lpstr>
      <vt:lpstr>CitationDOI</vt:lpstr>
      <vt:lpstr>CitationInformation</vt:lpstr>
      <vt:lpstr>CitationLink</vt:lpstr>
      <vt:lpstr>CitationTitle</vt:lpstr>
      <vt:lpstr>DatasetAbstract</vt:lpstr>
      <vt:lpstr>DatasetCitationRelationship</vt:lpstr>
      <vt:lpstr>DatasetCode</vt:lpstr>
      <vt:lpstr>DatasetTitle</vt:lpstr>
      <vt:lpstr>DatasetType</vt:lpstr>
      <vt:lpstr>DatasetUUID</vt:lpstr>
      <vt:lpstr>ElevationDatum</vt:lpstr>
      <vt:lpstr>LatLonDatum</vt:lpstr>
      <vt:lpstr>ListOfVocabularies</vt:lpstr>
      <vt:lpstr>PriorVersionUUID</vt:lpstr>
      <vt:lpstr>PublicationYear</vt:lpstr>
      <vt:lpstr>Publisher</vt:lpstr>
      <vt:lpstr>VersionCode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2015-02-03T15:37:42Z</dcterms:created>
  <dcterms:modified xsi:type="dcterms:W3CDTF">2015-02-17T22:46:16Z</dcterms:modified>
</cp:coreProperties>
</file>