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0" yWindow="0" windowWidth="20610" windowHeight="8130" firstSheet="4" activeTab="8"/>
  </bookViews>
  <sheets>
    <sheet name="People and Organizations" sheetId="7" r:id="rId1"/>
    <sheet name="Dataset Citation" sheetId="1" r:id="rId2"/>
    <sheet name="Sampling Features" sheetId="2" r:id="rId3"/>
    <sheet name="Related Features (optional)" sheetId="9" r:id="rId4"/>
    <sheet name="Methods" sheetId="8" r:id="rId5"/>
    <sheet name="Variables" sheetId="12" r:id="rId6"/>
    <sheet name="Results Description" sheetId="4" r:id="rId7"/>
    <sheet name="Data Values" sheetId="5" r:id="rId8"/>
    <sheet name="YODA Blocks" sheetId="11" r:id="rId9"/>
    <sheet name="YODA File" sheetId="6" r:id="rId10"/>
    <sheet name="YODA File - Clean" sheetId="10" r:id="rId11"/>
    <sheet name="Controlled Vocabularies" sheetId="3" r:id="rId12"/>
  </sheets>
  <definedNames>
    <definedName name="_xlnm._FilterDatabase" localSheetId="9" hidden="1">'YODA Blocks'!$B$2:$B$12</definedName>
    <definedName name="_xlnm._FilterDatabase" localSheetId="10" hidden="1">'YODA File - Clean'!$A$1:$A$2384</definedName>
    <definedName name="Boolean">INDEX(ControlledVocabularies[Boolean],1,1):INDEX(ControlledVocabularies[Boolean],COUNTA(ControlledVocabularies[Boolean]))</definedName>
    <definedName name="CitationDOI">'Dataset Citation'!$B$13</definedName>
    <definedName name="CitationInformation">'Dataset Citation'!$B$9:$B$16</definedName>
    <definedName name="CitationLink">'Dataset Citation'!$B$14</definedName>
    <definedName name="CitationTitle">'Dataset Citation'!$B$10</definedName>
    <definedName name="DatasetAbstract">'Dataset Citation'!$B$8</definedName>
    <definedName name="DatasetCitationRelationship">'Dataset Citation'!$B$9</definedName>
    <definedName name="DatasetCode">'Dataset Citation'!$B$6</definedName>
    <definedName name="DatasetTitle">'Dataset Citation'!$B$7</definedName>
    <definedName name="DatasetType">'Dataset Citation'!$B$5</definedName>
    <definedName name="DataSetTypeCV">INDEX(ControlledVocabularies[DataSetTypeCV],1,1):INDEX(ControlledVocabularies[DataSetTypeCV],COUNTA(ControlledVocabularies[DataSetTypeCV]))</definedName>
    <definedName name="DatasetUUID">'Dataset Citation'!$B$4</definedName>
    <definedName name="ElevationDatum">'Sampling Features'!$B$7</definedName>
    <definedName name="ElevationDatumCV">INDEX(ControlledVocabularies[ElevationDatumCV],1,1):INDEX(ControlledVocabularies[ElevationDatumCV],COUNTA(ControlledVocabularies[ElevationDatumCV]))</definedName>
    <definedName name="FeatureCodes">INDEX(SamplingFeatures[Feature Code],1,1):INDEX(SamplingFeatures[Feature Code],COUNTA(SamplingFeatures[Feature Code]))</definedName>
    <definedName name="LatLonDatum">'Sampling Features'!$B$8</definedName>
    <definedName name="LatLonDatumNames">INDEX(ControlledVocabularies[LatLonDatumNames],1,1):INDEX(ControlledVocabularies[LatLonDatumNames],COUNTA(ControlledVocabularies[LatLonDatumNames]))</definedName>
    <definedName name="ListOfVocabularies">'Controlled Vocabularies'!$1:$1</definedName>
    <definedName name="MethodTypeCV">INDEX(ControlledVocabularies[MethodTypeCV],1,1):INDEX(ControlledVocabularies[MethodTypeCV],COUNTA(ControlledVocabularies[MethodTypeCV]))</definedName>
    <definedName name="NotApplicable">INDEX(ControlledVocabularies[NotApplicable],1,1):INDEX(ControlledVocabularies[NotApplicable],COUNTA(ControlledVocabularies[NotApplicable]))</definedName>
    <definedName name="OrganizationNames">INDEX(Organizations[Organization Name],1,1):INDEX(Organizations[Organization Name],COUNTA(Organizations[Organization Name]))</definedName>
    <definedName name="OrganizationTypeCV">INDEX(ControlledVocabularies[OrganizationTypeCV],1,1):INDEX(ControlledVocabularies[OrganizationTypeCV],COUNTA(ControlledVocabularies[OrganizationTypeCV]))</definedName>
    <definedName name="PeopleNames">INDEX(People[Full Name],1,1):INDEX(People[Full Name],SUMPRODUCT(--(People[Full Name]&lt;&gt;"  ")))</definedName>
    <definedName name="PriorVersionUUID">'Dataset Citation'!$B$16</definedName>
    <definedName name="PublicationYear">'Dataset Citation'!$B$12</definedName>
    <definedName name="Publisher">'Dataset Citation'!$B$11</definedName>
    <definedName name="RelationshipTypeCV">INDEX(ControlledVocabularies[RelationshipTypeCV],1,1):INDEX(ControlledVocabularies[RelationshipTypeCV],COUNTA(ControlledVocabularies[RelationshipTypeCV]))</definedName>
    <definedName name="SampledMediumCV">INDEX(ControlledVocabularies[SampledMediumCV],1,1):INDEX(ControlledVocabularies[SampledMediumCV],COUNTA(ControlledVocabularies[SampledMediumCV]))</definedName>
    <definedName name="SamplingFeatureGeotypeCV">INDEX(ControlledVocabularies[SamplingFeatureGeotypeCV],1,1):INDEX(ControlledVocabularies[SamplingFeatureGeotypeCV],COUNTA(ControlledVocabularies[SamplingFeatureGeotypeCV]))</definedName>
    <definedName name="SamplingFeatureTypeCV">INDEX(ControlledVocabularies[SamplingFeatureTypeCV],1,1):INDEX(ControlledVocabularies[SamplingFeatureTypeCV],COUNTA(ControlledVocabularies[SamplingFeatureTypeCV]))</definedName>
    <definedName name="SiteTypeCV">INDEX(ControlledVocabularies[SiteTypeCV],1,1):INDEX(ControlledVocabularies[SiteTypeCV],COUNTA(ControlledVocabularies[SiteTypeCV]))</definedName>
    <definedName name="SpatialOffsetTypeCV">INDEX(ControlledVocabularies[SpatialOffsetTypeCV],1,1):INDEX(ControlledVocabularies[SpatialOffsetTypeCV],COUNTA(ControlledVocabularies[SpatialOffsetTypeCV]))</definedName>
    <definedName name="SpecimenTypeCV">INDEX(ControlledVocabularies[SpecimenTypeCV],1,1):INDEX(ControlledVocabularies[SpecimenTypeCV],COUNTA(ControlledVocabularies[SpecimenTypeCV]))</definedName>
    <definedName name="Units">INDEX(ControlledVocabularies[Units],1,1):INDEX(ControlledVocabularies[Units],COUNTA(ControlledVocabularies[Units]))</definedName>
    <definedName name="VariableNameCV">INDEX(ControlledVocabularies[VariableNameCV],1,1):INDEX(ControlledVocabularies[VariableNameCV],COUNTA(ControlledVocabularies[VariableNameCV]))</definedName>
    <definedName name="VariableTypeCV">INDEX(ControlledVocabularies[VariableTypeCV],1,1):INDEX(ControlledVocabularies[VariableTypeCV],COUNTA(ControlledVocabularies[VariableTypeCV]))</definedName>
    <definedName name="VersionCode">'Dataset Citation'!$B$15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1" l="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4" i="11"/>
  <c r="Q3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" i="11"/>
  <c r="H4" i="11"/>
  <c r="H3" i="11"/>
  <c r="L4" i="11"/>
  <c r="H22" i="7"/>
  <c r="H23" i="7"/>
  <c r="H24" i="7"/>
  <c r="H25" i="7"/>
  <c r="H26" i="7"/>
  <c r="H27" i="7"/>
  <c r="H28" i="7"/>
  <c r="H29" i="7"/>
  <c r="H30" i="7"/>
  <c r="H31" i="7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6" i="11"/>
  <c r="P5" i="11"/>
  <c r="P4" i="11"/>
  <c r="P3" i="11"/>
  <c r="I4" i="11"/>
  <c r="I3" i="11"/>
  <c r="G2" i="11"/>
  <c r="O52" i="11"/>
  <c r="N52" i="11"/>
  <c r="M52" i="11"/>
  <c r="L52" i="11"/>
  <c r="K52" i="11"/>
  <c r="F52" i="11"/>
  <c r="E52" i="11"/>
  <c r="D52" i="11"/>
  <c r="O51" i="11"/>
  <c r="N51" i="11"/>
  <c r="M51" i="11"/>
  <c r="L51" i="11"/>
  <c r="K51" i="11"/>
  <c r="F51" i="11"/>
  <c r="E51" i="11"/>
  <c r="D51" i="11"/>
  <c r="O50" i="11"/>
  <c r="N50" i="11"/>
  <c r="M50" i="11"/>
  <c r="L50" i="11"/>
  <c r="K50" i="11"/>
  <c r="F50" i="11"/>
  <c r="E50" i="11"/>
  <c r="D50" i="11"/>
  <c r="O49" i="11"/>
  <c r="N49" i="11"/>
  <c r="M49" i="11"/>
  <c r="L49" i="11"/>
  <c r="K49" i="11"/>
  <c r="F49" i="11"/>
  <c r="E49" i="11"/>
  <c r="D49" i="11"/>
  <c r="O48" i="11"/>
  <c r="N48" i="11"/>
  <c r="M48" i="11"/>
  <c r="L48" i="11"/>
  <c r="K48" i="11"/>
  <c r="F48" i="11"/>
  <c r="E48" i="11"/>
  <c r="D48" i="11"/>
  <c r="O47" i="11"/>
  <c r="N47" i="11"/>
  <c r="M47" i="11"/>
  <c r="L47" i="11"/>
  <c r="K47" i="11"/>
  <c r="F47" i="11"/>
  <c r="E47" i="11"/>
  <c r="D47" i="11"/>
  <c r="O46" i="11"/>
  <c r="N46" i="11"/>
  <c r="M46" i="11"/>
  <c r="L46" i="11"/>
  <c r="K46" i="11"/>
  <c r="F46" i="11"/>
  <c r="E46" i="11"/>
  <c r="D46" i="11"/>
  <c r="O45" i="11"/>
  <c r="N45" i="11"/>
  <c r="M45" i="11"/>
  <c r="L45" i="11"/>
  <c r="K45" i="11"/>
  <c r="F45" i="11"/>
  <c r="E45" i="11"/>
  <c r="D45" i="11"/>
  <c r="O44" i="11"/>
  <c r="N44" i="11"/>
  <c r="M44" i="11"/>
  <c r="L44" i="11"/>
  <c r="K44" i="11"/>
  <c r="F44" i="11"/>
  <c r="E44" i="11"/>
  <c r="D44" i="11"/>
  <c r="O43" i="11"/>
  <c r="N43" i="11"/>
  <c r="M43" i="11"/>
  <c r="L43" i="11"/>
  <c r="K43" i="11"/>
  <c r="F43" i="11"/>
  <c r="E43" i="11"/>
  <c r="D43" i="11"/>
  <c r="O42" i="11"/>
  <c r="N42" i="11"/>
  <c r="M42" i="11"/>
  <c r="L42" i="11"/>
  <c r="K42" i="11"/>
  <c r="F42" i="11"/>
  <c r="E42" i="11"/>
  <c r="D42" i="11"/>
  <c r="O41" i="11"/>
  <c r="N41" i="11"/>
  <c r="M41" i="11"/>
  <c r="L41" i="11"/>
  <c r="K41" i="11"/>
  <c r="F41" i="11"/>
  <c r="E41" i="11"/>
  <c r="D41" i="11"/>
  <c r="O40" i="11"/>
  <c r="N40" i="11"/>
  <c r="M40" i="11"/>
  <c r="L40" i="11"/>
  <c r="K40" i="11"/>
  <c r="F40" i="11"/>
  <c r="E40" i="11"/>
  <c r="D40" i="11"/>
  <c r="O39" i="11"/>
  <c r="N39" i="11"/>
  <c r="M39" i="11"/>
  <c r="L39" i="11"/>
  <c r="K39" i="11"/>
  <c r="F39" i="11"/>
  <c r="E39" i="11"/>
  <c r="D39" i="11"/>
  <c r="O38" i="11"/>
  <c r="N38" i="11"/>
  <c r="M38" i="11"/>
  <c r="L38" i="11"/>
  <c r="K38" i="11"/>
  <c r="F38" i="11"/>
  <c r="E38" i="11"/>
  <c r="D38" i="11"/>
  <c r="O37" i="11"/>
  <c r="N37" i="11"/>
  <c r="M37" i="11"/>
  <c r="L37" i="11"/>
  <c r="K37" i="11"/>
  <c r="F37" i="11"/>
  <c r="E37" i="11"/>
  <c r="D37" i="11"/>
  <c r="O36" i="11"/>
  <c r="N36" i="11"/>
  <c r="M36" i="11"/>
  <c r="L36" i="11"/>
  <c r="K36" i="11"/>
  <c r="F36" i="11"/>
  <c r="E36" i="11"/>
  <c r="D36" i="11"/>
  <c r="O35" i="11"/>
  <c r="N35" i="11"/>
  <c r="M35" i="11"/>
  <c r="L35" i="11"/>
  <c r="K35" i="11"/>
  <c r="F35" i="11"/>
  <c r="E35" i="11"/>
  <c r="D35" i="11"/>
  <c r="O34" i="11"/>
  <c r="N34" i="11"/>
  <c r="M34" i="11"/>
  <c r="L34" i="11"/>
  <c r="K34" i="11"/>
  <c r="F34" i="11"/>
  <c r="E34" i="11"/>
  <c r="D34" i="11"/>
  <c r="O33" i="11"/>
  <c r="N33" i="11"/>
  <c r="M33" i="11"/>
  <c r="L33" i="11"/>
  <c r="K33" i="11"/>
  <c r="F33" i="11"/>
  <c r="E33" i="11"/>
  <c r="D33" i="11"/>
  <c r="O32" i="11"/>
  <c r="N32" i="11"/>
  <c r="M32" i="11"/>
  <c r="L32" i="11"/>
  <c r="K32" i="11"/>
  <c r="F32" i="11"/>
  <c r="E32" i="11"/>
  <c r="D32" i="11"/>
  <c r="O31" i="11"/>
  <c r="N31" i="11"/>
  <c r="M31" i="11"/>
  <c r="L31" i="11"/>
  <c r="K31" i="11"/>
  <c r="F31" i="11"/>
  <c r="E31" i="11"/>
  <c r="D31" i="11"/>
  <c r="O30" i="11"/>
  <c r="N30" i="11"/>
  <c r="M30" i="11"/>
  <c r="L30" i="11"/>
  <c r="K30" i="11"/>
  <c r="F30" i="11"/>
  <c r="E30" i="11"/>
  <c r="D30" i="11"/>
  <c r="O29" i="11"/>
  <c r="N29" i="11"/>
  <c r="M29" i="11"/>
  <c r="L29" i="11"/>
  <c r="K29" i="11"/>
  <c r="F29" i="11"/>
  <c r="E29" i="11"/>
  <c r="D29" i="11"/>
  <c r="O28" i="11"/>
  <c r="N28" i="11"/>
  <c r="M28" i="11"/>
  <c r="L28" i="11"/>
  <c r="K28" i="11"/>
  <c r="F28" i="11"/>
  <c r="E28" i="11"/>
  <c r="D28" i="11"/>
  <c r="O27" i="11"/>
  <c r="N27" i="11"/>
  <c r="M27" i="11"/>
  <c r="L27" i="11"/>
  <c r="K27" i="11"/>
  <c r="F27" i="11"/>
  <c r="E27" i="11"/>
  <c r="D27" i="11"/>
  <c r="O26" i="11"/>
  <c r="N26" i="11"/>
  <c r="M26" i="11"/>
  <c r="L26" i="11"/>
  <c r="K26" i="11"/>
  <c r="F26" i="11"/>
  <c r="E26" i="11"/>
  <c r="D26" i="11"/>
  <c r="O25" i="11"/>
  <c r="N25" i="11"/>
  <c r="M25" i="11"/>
  <c r="L25" i="11"/>
  <c r="K25" i="11"/>
  <c r="F25" i="11"/>
  <c r="E25" i="11"/>
  <c r="D25" i="11"/>
  <c r="O24" i="11"/>
  <c r="N24" i="11"/>
  <c r="M24" i="11"/>
  <c r="L24" i="11"/>
  <c r="K24" i="11"/>
  <c r="F24" i="11"/>
  <c r="E24" i="11"/>
  <c r="D24" i="11"/>
  <c r="O23" i="11"/>
  <c r="N23" i="11"/>
  <c r="M23" i="11"/>
  <c r="L23" i="11"/>
  <c r="K23" i="11"/>
  <c r="F23" i="11"/>
  <c r="E23" i="11"/>
  <c r="D23" i="11"/>
  <c r="O22" i="11"/>
  <c r="N22" i="11"/>
  <c r="M22" i="11"/>
  <c r="L22" i="11"/>
  <c r="K22" i="11"/>
  <c r="F22" i="11"/>
  <c r="E22" i="11"/>
  <c r="D22" i="11"/>
  <c r="O21" i="11"/>
  <c r="N21" i="11"/>
  <c r="M21" i="11"/>
  <c r="L21" i="11"/>
  <c r="K21" i="11"/>
  <c r="F21" i="11"/>
  <c r="E21" i="11"/>
  <c r="D21" i="11"/>
  <c r="O20" i="11"/>
  <c r="N20" i="11"/>
  <c r="M20" i="11"/>
  <c r="L20" i="11"/>
  <c r="K20" i="11"/>
  <c r="F20" i="11"/>
  <c r="E20" i="11"/>
  <c r="D20" i="11"/>
  <c r="O19" i="11"/>
  <c r="N19" i="11"/>
  <c r="M19" i="11"/>
  <c r="L19" i="11"/>
  <c r="K19" i="11"/>
  <c r="F19" i="11"/>
  <c r="E19" i="11"/>
  <c r="D19" i="11"/>
  <c r="O18" i="11"/>
  <c r="N18" i="11"/>
  <c r="M18" i="11"/>
  <c r="L18" i="11"/>
  <c r="K18" i="11"/>
  <c r="F18" i="11"/>
  <c r="E18" i="11"/>
  <c r="D18" i="11"/>
  <c r="O17" i="11"/>
  <c r="N17" i="11"/>
  <c r="M17" i="11"/>
  <c r="L17" i="11"/>
  <c r="K17" i="11"/>
  <c r="F17" i="11"/>
  <c r="E17" i="11"/>
  <c r="D17" i="11"/>
  <c r="O16" i="11"/>
  <c r="N16" i="11"/>
  <c r="M16" i="11"/>
  <c r="L16" i="11"/>
  <c r="K16" i="11"/>
  <c r="F16" i="11"/>
  <c r="E16" i="11"/>
  <c r="D16" i="11"/>
  <c r="O15" i="11"/>
  <c r="N15" i="11"/>
  <c r="M15" i="11"/>
  <c r="L15" i="11"/>
  <c r="K15" i="11"/>
  <c r="F15" i="11"/>
  <c r="E15" i="11"/>
  <c r="D15" i="11"/>
  <c r="O14" i="11"/>
  <c r="N14" i="11"/>
  <c r="M14" i="11"/>
  <c r="L14" i="11"/>
  <c r="K14" i="11"/>
  <c r="F14" i="11"/>
  <c r="E14" i="11"/>
  <c r="D14" i="11"/>
  <c r="O13" i="11"/>
  <c r="N13" i="11"/>
  <c r="M13" i="11"/>
  <c r="L13" i="11"/>
  <c r="K13" i="11"/>
  <c r="F13" i="11"/>
  <c r="E13" i="11"/>
  <c r="D13" i="11"/>
  <c r="O12" i="11"/>
  <c r="N12" i="11"/>
  <c r="M12" i="11"/>
  <c r="L12" i="11"/>
  <c r="K12" i="11"/>
  <c r="F12" i="11"/>
  <c r="E12" i="11"/>
  <c r="D12" i="11"/>
  <c r="O11" i="11"/>
  <c r="N11" i="11"/>
  <c r="M11" i="11"/>
  <c r="L11" i="11"/>
  <c r="K11" i="11"/>
  <c r="F11" i="11"/>
  <c r="E11" i="11"/>
  <c r="D11" i="11"/>
  <c r="O10" i="11"/>
  <c r="N10" i="11"/>
  <c r="M10" i="11"/>
  <c r="L10" i="11"/>
  <c r="K10" i="11"/>
  <c r="F10" i="11"/>
  <c r="E10" i="11"/>
  <c r="D10" i="11"/>
  <c r="O9" i="11"/>
  <c r="N9" i="11"/>
  <c r="M9" i="11"/>
  <c r="L3" i="11"/>
  <c r="L5" i="11"/>
  <c r="L6" i="11"/>
  <c r="L7" i="11"/>
  <c r="L8" i="11"/>
  <c r="L9" i="11"/>
  <c r="K9" i="11"/>
  <c r="F9" i="11"/>
  <c r="E9" i="11"/>
  <c r="D9" i="11"/>
  <c r="O8" i="11"/>
  <c r="N8" i="11"/>
  <c r="M3" i="11"/>
  <c r="M4" i="11"/>
  <c r="M5" i="11"/>
  <c r="M6" i="11"/>
  <c r="M7" i="11"/>
  <c r="M8" i="11"/>
  <c r="K8" i="11"/>
  <c r="F8" i="11"/>
  <c r="E8" i="11"/>
  <c r="D8" i="11"/>
  <c r="O7" i="11"/>
  <c r="N7" i="11"/>
  <c r="K7" i="11"/>
  <c r="F7" i="11"/>
  <c r="E7" i="11"/>
  <c r="D7" i="11"/>
  <c r="O6" i="11"/>
  <c r="N6" i="11"/>
  <c r="K6" i="11"/>
  <c r="F6" i="11"/>
  <c r="E6" i="11"/>
  <c r="D6" i="11"/>
  <c r="O5" i="11"/>
  <c r="N5" i="11"/>
  <c r="K5" i="11"/>
  <c r="F5" i="11"/>
  <c r="E5" i="11"/>
  <c r="D5" i="11"/>
  <c r="O4" i="11"/>
  <c r="N4" i="11"/>
  <c r="K4" i="11"/>
  <c r="F4" i="11"/>
  <c r="E4" i="11"/>
  <c r="D4" i="11"/>
  <c r="O3" i="11"/>
  <c r="N3" i="11"/>
  <c r="K3" i="11"/>
  <c r="J3" i="11"/>
  <c r="F3" i="11"/>
  <c r="E3" i="11"/>
  <c r="D3" i="11"/>
  <c r="N2" i="11"/>
  <c r="O2" i="11"/>
  <c r="I5" i="11"/>
  <c r="A42" i="10"/>
  <c r="C3" i="11"/>
  <c r="C4" i="11"/>
  <c r="C5" i="11"/>
  <c r="C6" i="11"/>
  <c r="C7" i="11"/>
  <c r="G3" i="11"/>
  <c r="G4" i="11"/>
  <c r="G5" i="11"/>
  <c r="G6" i="11"/>
  <c r="H2" i="11"/>
  <c r="I2" i="11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2094" i="10"/>
  <c r="A2095" i="10"/>
  <c r="A2096" i="10"/>
  <c r="A2097" i="10"/>
  <c r="A2098" i="10"/>
  <c r="A2099" i="10"/>
  <c r="A2100" i="10"/>
  <c r="A2101" i="10"/>
  <c r="A2102" i="10"/>
  <c r="A2103" i="10"/>
  <c r="A2104" i="10"/>
  <c r="A2105" i="10"/>
  <c r="A2106" i="10"/>
  <c r="A2107" i="10"/>
  <c r="A2108" i="10"/>
  <c r="A2109" i="10"/>
  <c r="A2110" i="10"/>
  <c r="A2111" i="10"/>
  <c r="A2112" i="10"/>
  <c r="A2113" i="10"/>
  <c r="A2114" i="10"/>
  <c r="A2115" i="10"/>
  <c r="A2116" i="10"/>
  <c r="A2117" i="10"/>
  <c r="A2118" i="10"/>
  <c r="A2119" i="10"/>
  <c r="A2120" i="10"/>
  <c r="A2121" i="10"/>
  <c r="A2122" i="10"/>
  <c r="A2123" i="10"/>
  <c r="A2124" i="10"/>
  <c r="A2125" i="10"/>
  <c r="A2126" i="10"/>
  <c r="A2127" i="10"/>
  <c r="A2128" i="10"/>
  <c r="A2129" i="10"/>
  <c r="A2130" i="10"/>
  <c r="A2131" i="10"/>
  <c r="A2132" i="10"/>
  <c r="A2133" i="10"/>
  <c r="A2134" i="10"/>
  <c r="A2135" i="10"/>
  <c r="A2136" i="10"/>
  <c r="A2137" i="10"/>
  <c r="A2138" i="10"/>
  <c r="A2139" i="10"/>
  <c r="A2140" i="10"/>
  <c r="A2141" i="10"/>
  <c r="A2142" i="10"/>
  <c r="A2143" i="10"/>
  <c r="A2144" i="10"/>
  <c r="A2145" i="10"/>
  <c r="A2146" i="10"/>
  <c r="A2147" i="10"/>
  <c r="A2148" i="10"/>
  <c r="A2149" i="10"/>
  <c r="A2150" i="10"/>
  <c r="A2151" i="10"/>
  <c r="A2152" i="10"/>
  <c r="A2153" i="10"/>
  <c r="A2154" i="10"/>
  <c r="A2155" i="10"/>
  <c r="A2156" i="10"/>
  <c r="A2157" i="10"/>
  <c r="A2158" i="10"/>
  <c r="A2159" i="10"/>
  <c r="A2160" i="10"/>
  <c r="A2161" i="10"/>
  <c r="A2162" i="10"/>
  <c r="A2163" i="10"/>
  <c r="A2164" i="10"/>
  <c r="A2165" i="10"/>
  <c r="A2166" i="10"/>
  <c r="A2167" i="10"/>
  <c r="A2168" i="10"/>
  <c r="A2169" i="10"/>
  <c r="A2170" i="10"/>
  <c r="A2171" i="10"/>
  <c r="A2172" i="10"/>
  <c r="A2173" i="10"/>
  <c r="A2174" i="10"/>
  <c r="A2175" i="10"/>
  <c r="A2176" i="10"/>
  <c r="A2177" i="10"/>
  <c r="A2178" i="10"/>
  <c r="A2179" i="10"/>
  <c r="A2180" i="10"/>
  <c r="A2181" i="10"/>
  <c r="A2182" i="10"/>
  <c r="A2183" i="10"/>
  <c r="A2184" i="10"/>
  <c r="A2185" i="10"/>
  <c r="A2186" i="10"/>
  <c r="A2187" i="10"/>
  <c r="A2188" i="10"/>
  <c r="A2189" i="10"/>
  <c r="A2190" i="10"/>
  <c r="A2191" i="10"/>
  <c r="A2192" i="10"/>
  <c r="A2193" i="10"/>
  <c r="A2194" i="10"/>
  <c r="A2195" i="10"/>
  <c r="A2196" i="10"/>
  <c r="A2197" i="10"/>
  <c r="A2198" i="10"/>
  <c r="A2199" i="10"/>
  <c r="A2200" i="10"/>
  <c r="A2201" i="10"/>
  <c r="A2202" i="10"/>
  <c r="A2203" i="10"/>
  <c r="A2204" i="10"/>
  <c r="A2205" i="10"/>
  <c r="A2206" i="10"/>
  <c r="A2207" i="10"/>
  <c r="A2208" i="10"/>
  <c r="A2209" i="10"/>
  <c r="A2210" i="10"/>
  <c r="A2211" i="10"/>
  <c r="A2212" i="10"/>
  <c r="A2213" i="10"/>
  <c r="A2214" i="10"/>
  <c r="A2215" i="10"/>
  <c r="A2216" i="10"/>
  <c r="A2217" i="10"/>
  <c r="A2218" i="10"/>
  <c r="A2219" i="10"/>
  <c r="A2220" i="10"/>
  <c r="A2221" i="10"/>
  <c r="A2222" i="10"/>
  <c r="A2223" i="10"/>
  <c r="A2224" i="10"/>
  <c r="A2225" i="10"/>
  <c r="A2226" i="10"/>
  <c r="A2227" i="10"/>
  <c r="A2228" i="10"/>
  <c r="A2229" i="10"/>
  <c r="A2230" i="10"/>
  <c r="A2231" i="10"/>
  <c r="A2232" i="10"/>
  <c r="A2233" i="10"/>
  <c r="A2234" i="10"/>
  <c r="A2235" i="10"/>
  <c r="A2236" i="10"/>
  <c r="A2237" i="10"/>
  <c r="A2238" i="10"/>
  <c r="A2239" i="10"/>
  <c r="A2240" i="10"/>
  <c r="A2241" i="10"/>
  <c r="A2242" i="10"/>
  <c r="A2243" i="10"/>
  <c r="A2244" i="10"/>
  <c r="A2245" i="10"/>
  <c r="A2246" i="10"/>
  <c r="A2247" i="10"/>
  <c r="A2248" i="10"/>
  <c r="A2249" i="10"/>
  <c r="A2250" i="10"/>
  <c r="A2251" i="10"/>
  <c r="A2252" i="10"/>
  <c r="A2253" i="10"/>
  <c r="A2254" i="10"/>
  <c r="A2255" i="10"/>
  <c r="A2256" i="10"/>
  <c r="A2257" i="10"/>
  <c r="A2258" i="10"/>
  <c r="A2259" i="10"/>
  <c r="A2260" i="10"/>
  <c r="A2261" i="10"/>
  <c r="A2262" i="10"/>
  <c r="A2263" i="10"/>
  <c r="A2264" i="10"/>
  <c r="A2265" i="10"/>
  <c r="A2266" i="10"/>
  <c r="A2267" i="10"/>
  <c r="A2268" i="10"/>
  <c r="A2269" i="10"/>
  <c r="A2270" i="10"/>
  <c r="A2271" i="10"/>
  <c r="A2272" i="10"/>
  <c r="A2273" i="10"/>
  <c r="A2274" i="10"/>
  <c r="A2275" i="10"/>
  <c r="A2276" i="10"/>
  <c r="A2277" i="10"/>
  <c r="A2278" i="10"/>
  <c r="A2279" i="10"/>
  <c r="A2280" i="10"/>
  <c r="A2281" i="10"/>
  <c r="A2282" i="10"/>
  <c r="A2283" i="10"/>
  <c r="A2284" i="10"/>
  <c r="A2285" i="10"/>
  <c r="A2286" i="10"/>
  <c r="A2287" i="10"/>
  <c r="A2288" i="10"/>
  <c r="A2289" i="10"/>
  <c r="A2290" i="10"/>
  <c r="A2291" i="10"/>
  <c r="A2292" i="10"/>
  <c r="A2293" i="10"/>
  <c r="A2294" i="10"/>
  <c r="A2295" i="10"/>
  <c r="A2296" i="10"/>
  <c r="A2297" i="10"/>
  <c r="A2298" i="10"/>
  <c r="A2299" i="10"/>
  <c r="A2300" i="10"/>
  <c r="A2301" i="10"/>
  <c r="A2302" i="10"/>
  <c r="A2303" i="10"/>
  <c r="A2304" i="10"/>
  <c r="A2305" i="10"/>
  <c r="A2306" i="10"/>
  <c r="A2307" i="10"/>
  <c r="A2308" i="10"/>
  <c r="A2309" i="10"/>
  <c r="A2310" i="10"/>
  <c r="A2311" i="10"/>
  <c r="A2312" i="10"/>
  <c r="A2313" i="10"/>
  <c r="A2314" i="10"/>
  <c r="A2315" i="10"/>
  <c r="A2316" i="10"/>
  <c r="A2317" i="10"/>
  <c r="A2318" i="10"/>
  <c r="A2319" i="10"/>
  <c r="A2320" i="10"/>
  <c r="A2321" i="10"/>
  <c r="A2322" i="10"/>
  <c r="A2323" i="10"/>
  <c r="A2324" i="10"/>
  <c r="A2325" i="10"/>
  <c r="A2326" i="10"/>
  <c r="A2327" i="10"/>
  <c r="A2328" i="10"/>
  <c r="A2329" i="10"/>
  <c r="A2330" i="10"/>
  <c r="A2331" i="10"/>
  <c r="A2332" i="10"/>
  <c r="A2333" i="10"/>
  <c r="A2334" i="10"/>
  <c r="A2335" i="10"/>
  <c r="A2336" i="10"/>
  <c r="A2337" i="10"/>
  <c r="A2338" i="10"/>
  <c r="A2339" i="10"/>
  <c r="A2340" i="10"/>
  <c r="A2341" i="10"/>
  <c r="A2342" i="10"/>
  <c r="A2343" i="10"/>
  <c r="A2344" i="10"/>
  <c r="A2345" i="10"/>
  <c r="A2346" i="10"/>
  <c r="A2347" i="10"/>
  <c r="A2348" i="10"/>
  <c r="A2349" i="10"/>
  <c r="A2350" i="10"/>
  <c r="A2351" i="10"/>
  <c r="A2352" i="10"/>
  <c r="A2353" i="10"/>
  <c r="A2354" i="10"/>
  <c r="A2355" i="10"/>
  <c r="A2356" i="10"/>
  <c r="A2357" i="10"/>
  <c r="A2358" i="10"/>
  <c r="A2359" i="10"/>
  <c r="A2360" i="10"/>
  <c r="A2361" i="10"/>
  <c r="A2362" i="10"/>
  <c r="A2363" i="10"/>
  <c r="A2364" i="10"/>
  <c r="A2365" i="10"/>
  <c r="A2366" i="10"/>
  <c r="A2367" i="10"/>
  <c r="A2368" i="10"/>
  <c r="A2369" i="10"/>
  <c r="A2370" i="10"/>
  <c r="A2371" i="10"/>
  <c r="A2372" i="10"/>
  <c r="A2373" i="10"/>
  <c r="A2374" i="10"/>
  <c r="A2375" i="10"/>
  <c r="A2376" i="10"/>
  <c r="A2377" i="10"/>
  <c r="A2378" i="10"/>
  <c r="A2379" i="10"/>
  <c r="A2380" i="10"/>
  <c r="A2381" i="10"/>
  <c r="A2382" i="10"/>
  <c r="A2383" i="10"/>
  <c r="A2384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3" i="10"/>
  <c r="A44" i="10"/>
  <c r="A45" i="10"/>
  <c r="A46" i="10"/>
  <c r="A47" i="10"/>
  <c r="A48" i="10"/>
  <c r="A49" i="10"/>
  <c r="A50" i="10"/>
  <c r="P60" i="2"/>
  <c r="O60" i="2"/>
  <c r="N60" i="2"/>
  <c r="P59" i="2"/>
  <c r="O59" i="2"/>
  <c r="N59" i="2"/>
  <c r="P58" i="2"/>
  <c r="O58" i="2"/>
  <c r="N58" i="2"/>
  <c r="P57" i="2"/>
  <c r="O57" i="2"/>
  <c r="N57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P17" i="2"/>
  <c r="O17" i="2"/>
  <c r="N17" i="2"/>
  <c r="P12" i="2"/>
  <c r="O12" i="2"/>
  <c r="N12" i="2"/>
  <c r="P11" i="2"/>
  <c r="O11" i="2"/>
  <c r="N11" i="2"/>
  <c r="N18" i="2"/>
  <c r="J16" i="2"/>
  <c r="J15" i="2"/>
  <c r="J14" i="2"/>
  <c r="J13" i="2"/>
  <c r="J60" i="2"/>
  <c r="J59" i="2"/>
  <c r="J58" i="2"/>
  <c r="J57" i="2"/>
  <c r="J53" i="2"/>
  <c r="J52" i="2"/>
  <c r="J51" i="2"/>
  <c r="J50" i="2"/>
  <c r="J49" i="2"/>
  <c r="J48" i="2"/>
  <c r="J39" i="2"/>
  <c r="J38" i="2"/>
  <c r="J37" i="2"/>
  <c r="J36" i="2"/>
  <c r="J35" i="2"/>
  <c r="J34" i="2"/>
  <c r="J33" i="2"/>
  <c r="J32" i="2"/>
  <c r="J31" i="2"/>
  <c r="J30" i="2"/>
  <c r="J29" i="2"/>
  <c r="J27" i="2"/>
  <c r="J26" i="2"/>
  <c r="J25" i="2"/>
  <c r="J24" i="2"/>
  <c r="J23" i="2"/>
  <c r="J22" i="2"/>
  <c r="J21" i="2"/>
  <c r="J20" i="2"/>
  <c r="J19" i="2"/>
  <c r="J18" i="2"/>
  <c r="L60" i="2"/>
  <c r="K60" i="2"/>
  <c r="L59" i="2"/>
  <c r="K59" i="2"/>
  <c r="L58" i="2"/>
  <c r="K58" i="2"/>
  <c r="L57" i="2"/>
  <c r="K57" i="2"/>
  <c r="L53" i="2"/>
  <c r="K53" i="2"/>
  <c r="L52" i="2"/>
  <c r="K52" i="2"/>
  <c r="L51" i="2"/>
  <c r="K51" i="2"/>
  <c r="L50" i="2"/>
  <c r="K50" i="2"/>
  <c r="L49" i="2"/>
  <c r="K49" i="2"/>
  <c r="L48" i="2"/>
  <c r="K48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6" i="2"/>
  <c r="K16" i="2"/>
  <c r="L15" i="2"/>
  <c r="K15" i="2"/>
  <c r="L14" i="2"/>
  <c r="K14" i="2"/>
  <c r="L13" i="2"/>
  <c r="K13" i="2"/>
  <c r="A1" i="10"/>
  <c r="A2" i="10"/>
</calcChain>
</file>

<file path=xl/comments1.xml><?xml version="1.0" encoding="utf-8"?>
<comments xmlns="http://schemas.openxmlformats.org/spreadsheetml/2006/main">
  <authors>
    <author>Sara Geleskie Damiano</author>
  </authors>
  <commentList>
    <comment ref="D21" authorId="0">
      <text>
        <r>
          <rPr>
            <sz val="9"/>
            <color indexed="81"/>
            <rFont val="Tahoma"/>
            <family val="2"/>
          </rPr>
          <t>http://orcid.org/</t>
        </r>
      </text>
    </comment>
    <comment ref="E21" authorId="0">
      <text>
        <r>
          <rPr>
            <sz val="9"/>
            <color indexed="81"/>
            <rFont val="Tahoma"/>
            <family val="2"/>
          </rPr>
          <t>If the organization doesn't appear on the drop-down list, make sure you've added it above!</t>
        </r>
      </text>
    </comment>
    <comment ref="H21" authorId="0">
      <text>
        <r>
          <rPr>
            <sz val="9"/>
            <color indexed="81"/>
            <rFont val="Tahoma"/>
            <family val="2"/>
          </rPr>
          <t xml:space="preserve">This is a calculated column, </t>
        </r>
        <r>
          <rPr>
            <b/>
            <sz val="9"/>
            <color indexed="81"/>
            <rFont val="Tahoma"/>
            <family val="2"/>
          </rPr>
          <t>DO NOT ENTER DATA HERE!</t>
        </r>
      </text>
    </comment>
  </commentList>
</comments>
</file>

<file path=xl/comments2.xml><?xml version="1.0" encoding="utf-8"?>
<comments xmlns="http://schemas.openxmlformats.org/spreadsheetml/2006/main">
  <authors>
    <author>Sara Geleskie Damiano</author>
  </authors>
  <commentList>
    <comment ref="B9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0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1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2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9" authorId="0">
      <text>
        <r>
          <rPr>
            <sz val="9"/>
            <color indexed="81"/>
            <rFont val="Tahoma"/>
            <family val="2"/>
          </rPr>
          <t>This must be selected from the list on the "People and Organizations" Tab</t>
        </r>
      </text>
    </comment>
  </commentList>
</comments>
</file>

<file path=xl/comments3.xml><?xml version="1.0" encoding="utf-8"?>
<comments xmlns="http://schemas.openxmlformats.org/spreadsheetml/2006/main">
  <authors>
    <author>Sara Geleskie Damiano</author>
  </authors>
  <commentList>
    <comment ref="A8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K10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L10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O10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  <comment ref="P10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</commentList>
</comments>
</file>

<file path=xl/comments4.xml><?xml version="1.0" encoding="utf-8"?>
<comments xmlns="http://schemas.openxmlformats.org/spreadsheetml/2006/main">
  <authors>
    <author>Sara Geleskie Damiano</author>
  </authors>
  <commentList>
    <comment ref="F6" authorId="0">
      <text>
        <r>
          <rPr>
            <sz val="9"/>
            <color indexed="81"/>
            <rFont val="Tahoma"/>
            <family val="2"/>
          </rPr>
          <t>This is the value used for empty or missing values; often "-9999" or something similar.</t>
        </r>
      </text>
    </comment>
  </commentList>
</comments>
</file>

<file path=xl/sharedStrings.xml><?xml version="1.0" encoding="utf-8"?>
<sst xmlns="http://schemas.openxmlformats.org/spreadsheetml/2006/main" count="1585" uniqueCount="1494">
  <si>
    <t>Dataset UUID</t>
  </si>
  <si>
    <t>Dataset Title</t>
  </si>
  <si>
    <t>Dataset Code</t>
  </si>
  <si>
    <t>Dataset Type</t>
  </si>
  <si>
    <t>Dataset Abstract</t>
  </si>
  <si>
    <t>Citation Link</t>
  </si>
  <si>
    <t>Publication Year</t>
  </si>
  <si>
    <t>Biota</t>
  </si>
  <si>
    <t>Chemistry</t>
  </si>
  <si>
    <t>Climate</t>
  </si>
  <si>
    <t>Geology</t>
  </si>
  <si>
    <t>Hydrology</t>
  </si>
  <si>
    <t>Instrumentation</t>
  </si>
  <si>
    <t>Soil</t>
  </si>
  <si>
    <t>Unknown</t>
  </si>
  <si>
    <t>Water Quality</t>
  </si>
  <si>
    <t>Version Code</t>
  </si>
  <si>
    <t>Prior Version Datset UUID</t>
  </si>
  <si>
    <t>First Name</t>
  </si>
  <si>
    <t>Middle Name</t>
  </si>
  <si>
    <t>Last Name</t>
  </si>
  <si>
    <t>Primary Email</t>
  </si>
  <si>
    <t>Organization Name</t>
  </si>
  <si>
    <t>OrcID</t>
  </si>
  <si>
    <t>Dataset Citation Information</t>
  </si>
  <si>
    <t>Author Information</t>
  </si>
  <si>
    <t>Sampling Feature UUID</t>
  </si>
  <si>
    <t>Sampling Feature Type</t>
  </si>
  <si>
    <t>Latitude</t>
  </si>
  <si>
    <t>Longitude</t>
  </si>
  <si>
    <t>Elevation_m</t>
  </si>
  <si>
    <t>Elevation Datum</t>
  </si>
  <si>
    <t>Specimen</t>
  </si>
  <si>
    <t>Site</t>
  </si>
  <si>
    <t>Transect</t>
  </si>
  <si>
    <t>Borehole</t>
  </si>
  <si>
    <t>Flightline</t>
  </si>
  <si>
    <t>Interval</t>
  </si>
  <si>
    <t>Observation well</t>
  </si>
  <si>
    <t>Profile</t>
  </si>
  <si>
    <t>Depth interval</t>
  </si>
  <si>
    <t>Ships track</t>
  </si>
  <si>
    <t>Trajectory</t>
  </si>
  <si>
    <t>Traverse</t>
  </si>
  <si>
    <t>Quadrat</t>
  </si>
  <si>
    <t>Cross section</t>
  </si>
  <si>
    <t>Soil pit section</t>
  </si>
  <si>
    <t>Scene</t>
  </si>
  <si>
    <t>Field area</t>
  </si>
  <si>
    <t>Excavation</t>
  </si>
  <si>
    <t>Stream gage</t>
  </si>
  <si>
    <t>Weather station</t>
  </si>
  <si>
    <t>Water quality station</t>
  </si>
  <si>
    <t>Not applicable</t>
  </si>
  <si>
    <t>Point</t>
  </si>
  <si>
    <t>Multi point</t>
  </si>
  <si>
    <t>Line string</t>
  </si>
  <si>
    <t>Multi line string</t>
  </si>
  <si>
    <t>Polygon</t>
  </si>
  <si>
    <t>Multi polygon</t>
  </si>
  <si>
    <t>Volume</t>
  </si>
  <si>
    <t>Composite</t>
  </si>
  <si>
    <t>Aggregate groundwater use</t>
  </si>
  <si>
    <t>Aggregate surface-water-use</t>
  </si>
  <si>
    <t>Aggregate water-use establishment</t>
  </si>
  <si>
    <t>Animal waste lagoon</t>
  </si>
  <si>
    <t>Atmosphere</t>
  </si>
  <si>
    <t>Canal</t>
  </si>
  <si>
    <t>Cave</t>
  </si>
  <si>
    <t>Cistern</t>
  </si>
  <si>
    <t>Coastal</t>
  </si>
  <si>
    <t>Combined sewer</t>
  </si>
  <si>
    <t>Ditch</t>
  </si>
  <si>
    <t>Diversion</t>
  </si>
  <si>
    <t>Estuary</t>
  </si>
  <si>
    <t>Facility</t>
  </si>
  <si>
    <t>Field, Pasture, Orchard, or Nursery</t>
  </si>
  <si>
    <t>Glacier</t>
  </si>
  <si>
    <t>Golf course</t>
  </si>
  <si>
    <t>Groundwater drain</t>
  </si>
  <si>
    <t>Hydroelectric plant</t>
  </si>
  <si>
    <t>Laboratory or sample-preparation area</t>
  </si>
  <si>
    <t>Lake, Reservoir, Impoundment</t>
  </si>
  <si>
    <t>Land</t>
  </si>
  <si>
    <t>Landfill</t>
  </si>
  <si>
    <t>Ocean</t>
  </si>
  <si>
    <t>Outcrop</t>
  </si>
  <si>
    <t>Outfall</t>
  </si>
  <si>
    <t>Pavement</t>
  </si>
  <si>
    <t>Playa</t>
  </si>
  <si>
    <t>Septic system</t>
  </si>
  <si>
    <t>Shore</t>
  </si>
  <si>
    <t>Sinkhole</t>
  </si>
  <si>
    <t>Soil hole</t>
  </si>
  <si>
    <t>Spring</t>
  </si>
  <si>
    <t>Storm sewer</t>
  </si>
  <si>
    <t>Stream</t>
  </si>
  <si>
    <t>Subsurface</t>
  </si>
  <si>
    <t>Thermoelectric plant</t>
  </si>
  <si>
    <t>Tidal stream</t>
  </si>
  <si>
    <t>Tunnel, shaft, or mine</t>
  </si>
  <si>
    <t>Unsaturated zone</t>
  </si>
  <si>
    <t>Volcanic vent</t>
  </si>
  <si>
    <t>Wastewater land application</t>
  </si>
  <si>
    <t>Wastewater sewer</t>
  </si>
  <si>
    <t>Wastewater-treatment plant</t>
  </si>
  <si>
    <t>Water-distribution system</t>
  </si>
  <si>
    <t>Water-supply treatment plant</t>
  </si>
  <si>
    <t>Water-use establishment</t>
  </si>
  <si>
    <t>Wetland</t>
  </si>
  <si>
    <t>Core</t>
  </si>
  <si>
    <t>Core Half Round</t>
  </si>
  <si>
    <t>Core Piece</t>
  </si>
  <si>
    <t>Core Quarter Round</t>
  </si>
  <si>
    <t>Core Section</t>
  </si>
  <si>
    <t>Core section half</t>
  </si>
  <si>
    <t>Core sub-piece</t>
  </si>
  <si>
    <t>Core whole round</t>
  </si>
  <si>
    <t>CTD or "CTD Niskin Bottle"</t>
  </si>
  <si>
    <t>Cuttings</t>
  </si>
  <si>
    <t>Dredge</t>
  </si>
  <si>
    <t>Grab</t>
  </si>
  <si>
    <t>Individual sample</t>
  </si>
  <si>
    <t>Oriented core</t>
  </si>
  <si>
    <t>Other</t>
  </si>
  <si>
    <t>Rock powder</t>
  </si>
  <si>
    <t>Terrestrial section</t>
  </si>
  <si>
    <t>Automated</t>
  </si>
  <si>
    <t>Foliage digestion</t>
  </si>
  <si>
    <t>Forest floor digestion</t>
  </si>
  <si>
    <t>Foliage leaching</t>
  </si>
  <si>
    <t>Grab sample</t>
  </si>
  <si>
    <t>Groundwater</t>
  </si>
  <si>
    <t>Litter fall digestion</t>
  </si>
  <si>
    <t>Meteorological</t>
  </si>
  <si>
    <t>No sample</t>
  </si>
  <si>
    <t>Precipitation bulk</t>
  </si>
  <si>
    <t>Petri dish (dry deposition)</t>
  </si>
  <si>
    <t>Precipitation event</t>
  </si>
  <si>
    <t>Precipitation increment</t>
  </si>
  <si>
    <t>Precipitation weekly</t>
  </si>
  <si>
    <t>Rock extraction</t>
  </si>
  <si>
    <t>Stemflow event</t>
  </si>
  <si>
    <t>Standard reference</t>
  </si>
  <si>
    <t>Streamwater suspeneded sediment</t>
  </si>
  <si>
    <t>Streamwater</t>
  </si>
  <si>
    <t>Throughfall event</t>
  </si>
  <si>
    <t>Throughfall increment</t>
  </si>
  <si>
    <t>Throughfall weekly</t>
  </si>
  <si>
    <t>The specimen type is unknown</t>
  </si>
  <si>
    <t>Vadose water event</t>
  </si>
  <si>
    <t>Vadose water increment</t>
  </si>
  <si>
    <t>Vadose water weekly</t>
  </si>
  <si>
    <t>Thin section</t>
  </si>
  <si>
    <t>Feature Geo Type</t>
  </si>
  <si>
    <t>LatLon Datum</t>
  </si>
  <si>
    <t>Reference Datum for all Sampling Features</t>
  </si>
  <si>
    <t>NAD27</t>
  </si>
  <si>
    <t>NAD83</t>
  </si>
  <si>
    <t>WGS84</t>
  </si>
  <si>
    <t>NAD27 / UTM zone 3N</t>
  </si>
  <si>
    <t>NAD27 / UTM zone 4N</t>
  </si>
  <si>
    <t>NAD27 / UTM zone 5N</t>
  </si>
  <si>
    <t>NAD27 / UTM zone 6N</t>
  </si>
  <si>
    <t>NAD27 / UTM zone 7N</t>
  </si>
  <si>
    <t>NAD27 / UTM zone 8N</t>
  </si>
  <si>
    <t>NAD27 / UTM zone 9N</t>
  </si>
  <si>
    <t>NAD27 / UTM zone 10N</t>
  </si>
  <si>
    <t>NAD27 / UTM zone 11N</t>
  </si>
  <si>
    <t>NAD27 / UTM zone 12N</t>
  </si>
  <si>
    <t>NAD27 / UTM zone 13N</t>
  </si>
  <si>
    <t>NAD27 / UTM zone 14N</t>
  </si>
  <si>
    <t>NAD27 / UTM zone 15N</t>
  </si>
  <si>
    <t>NAD27 / UTM zone 16N</t>
  </si>
  <si>
    <t>NAD27 / UTM zone 17N</t>
  </si>
  <si>
    <t>NAD27 / UTM zone 18N</t>
  </si>
  <si>
    <t>NAD27 / UTM zone 19N</t>
  </si>
  <si>
    <t>NAD27 / UTM zone 20N</t>
  </si>
  <si>
    <t>NAD27 / UTM zone 21N</t>
  </si>
  <si>
    <t>NAD27 / UTM zone 22N</t>
  </si>
  <si>
    <t>NAD27 / Alabama East</t>
  </si>
  <si>
    <t>NAD27 / Alabama West</t>
  </si>
  <si>
    <t>NAD27 / Alaska zone 2</t>
  </si>
  <si>
    <t>NAD27 / Alaska zone 3</t>
  </si>
  <si>
    <t>NAD27 / Alaska zone 4</t>
  </si>
  <si>
    <t>NAD27 / Alaska zone 5</t>
  </si>
  <si>
    <t>NAD27 / Alaska zone 6</t>
  </si>
  <si>
    <t>NAD27 / Alaska zone 7</t>
  </si>
  <si>
    <t>NAD27 / Alaska zone 8</t>
  </si>
  <si>
    <t>NAD27 / Alaska zone 9</t>
  </si>
  <si>
    <t>NAD27 / Alaska zone 10</t>
  </si>
  <si>
    <t>NAD27 / California zone I</t>
  </si>
  <si>
    <t>NAD27 / California zone II</t>
  </si>
  <si>
    <t>NAD27 / California zone III</t>
  </si>
  <si>
    <t>NAD27 / California zone IV</t>
  </si>
  <si>
    <t>NAD27 / California zone V</t>
  </si>
  <si>
    <t>NAD27 / California zone VI</t>
  </si>
  <si>
    <t>NAD27 / California zone VII</t>
  </si>
  <si>
    <t>NAD27 / Arizona East</t>
  </si>
  <si>
    <t>NAD27 / Arizona Central</t>
  </si>
  <si>
    <t>NAD27 / Arizona West</t>
  </si>
  <si>
    <t>NAD27 / Arkansas North</t>
  </si>
  <si>
    <t>NAD27 / Arkansas South</t>
  </si>
  <si>
    <t>NAD27 / Colorado North</t>
  </si>
  <si>
    <t>NAD27 / Colorado Central</t>
  </si>
  <si>
    <t>NAD27 / Colorado South</t>
  </si>
  <si>
    <t>NAD27 / Connecticut</t>
  </si>
  <si>
    <t>NAD27 / Delaware</t>
  </si>
  <si>
    <t>NAD27 / Florida East</t>
  </si>
  <si>
    <t>NAD27 / Florida West</t>
  </si>
  <si>
    <t>NAD27 / Florida North</t>
  </si>
  <si>
    <t>NAD27 / Hawaii zone 1</t>
  </si>
  <si>
    <t>NAD27 / Hawaii zone 2</t>
  </si>
  <si>
    <t>NAD27 / Hawaii zone 3</t>
  </si>
  <si>
    <t>NAD27 / Hawaii zone 4</t>
  </si>
  <si>
    <t>NAD27 / Hawaii zone 5</t>
  </si>
  <si>
    <t>NAD27 / Georgia East</t>
  </si>
  <si>
    <t>NAD27 / Georgia West</t>
  </si>
  <si>
    <t>NAD27 / Idaho East</t>
  </si>
  <si>
    <t>NAD27 / Idaho Central</t>
  </si>
  <si>
    <t>NAD27 / Idaho West</t>
  </si>
  <si>
    <t>NAD27 / Illinois East</t>
  </si>
  <si>
    <t>NAD27 / Illinois West</t>
  </si>
  <si>
    <t>NAD27 / Indiana East</t>
  </si>
  <si>
    <t>NAD27 / Indiana West</t>
  </si>
  <si>
    <t>NAD27 / Iowa North</t>
  </si>
  <si>
    <t>NAD27 / Iowa South</t>
  </si>
  <si>
    <t>NAD27 / Kansas North</t>
  </si>
  <si>
    <t>NAD27 / Kansas South</t>
  </si>
  <si>
    <t>NAD27 / Kentucky North</t>
  </si>
  <si>
    <t>NAD27 / Kentucky South</t>
  </si>
  <si>
    <t>NAD27 / Louisiana North</t>
  </si>
  <si>
    <t>NAD27 / Louisiana South</t>
  </si>
  <si>
    <t>NAD27 / Maine East</t>
  </si>
  <si>
    <t>NAD27 / Maine West</t>
  </si>
  <si>
    <t>NAD27 / Maryland</t>
  </si>
  <si>
    <t>NAD27 / Massachusetts Mainland</t>
  </si>
  <si>
    <t>NAD27 / Massachusetts Island</t>
  </si>
  <si>
    <t>NAD27 / Minnesota North</t>
  </si>
  <si>
    <t>NAD27 / Minnesota Central</t>
  </si>
  <si>
    <t>NAD27 / Minnesota South</t>
  </si>
  <si>
    <t>NAD27 / Mississippi East</t>
  </si>
  <si>
    <t>NAD27 / Mississippi West</t>
  </si>
  <si>
    <t>NAD27 / Missouri East</t>
  </si>
  <si>
    <t>NAD27 / Missouri Central</t>
  </si>
  <si>
    <t>NAD27 / Missouri West</t>
  </si>
  <si>
    <t>NAD Michigan / Michigan East</t>
  </si>
  <si>
    <t>NAD Michigan / Michigan Old Central</t>
  </si>
  <si>
    <t>NAD Michigan / Michigan West</t>
  </si>
  <si>
    <t>NAD Michigan / Michigan North</t>
  </si>
  <si>
    <t>NAD Michigan / Michigan Central</t>
  </si>
  <si>
    <t>NAD Michigan / Michigan South</t>
  </si>
  <si>
    <t>NAD83 / UTM zone 3N</t>
  </si>
  <si>
    <t>NAD83 / UTM zone 4N</t>
  </si>
  <si>
    <t>NAD83 / UTM zone 5N</t>
  </si>
  <si>
    <t>NAD83 / UTM zone 6N</t>
  </si>
  <si>
    <t>NAD83 / UTM zone 7N</t>
  </si>
  <si>
    <t>NAD83 / UTM zone 8N</t>
  </si>
  <si>
    <t>NAD83 / UTM zone 9N</t>
  </si>
  <si>
    <t>NAD83 / UTM zone 10N</t>
  </si>
  <si>
    <t>NAD83 / UTM zone 11N</t>
  </si>
  <si>
    <t>NAD83 / UTM zone 12N</t>
  </si>
  <si>
    <t>NAD83 / UTM zone 13N</t>
  </si>
  <si>
    <t>NAD83 / UTM zone 14N</t>
  </si>
  <si>
    <t>NAD83 / UTM zone 15N</t>
  </si>
  <si>
    <t>NAD83 / UTM zone 16N</t>
  </si>
  <si>
    <t>NAD83 / UTM zone 17N</t>
  </si>
  <si>
    <t>NAD83 / UTM zone 18N</t>
  </si>
  <si>
    <t>NAD83 / UTM zone 19N</t>
  </si>
  <si>
    <t>NAD83 / UTM zone 20N</t>
  </si>
  <si>
    <t>NAD83 / UTM zone 21N</t>
  </si>
  <si>
    <t>NAD83 / UTM zone 22N</t>
  </si>
  <si>
    <t>NAD83 / UTM zone 23N</t>
  </si>
  <si>
    <t>NAD83 / Alabama East</t>
  </si>
  <si>
    <t>NAD83 / Alabama West</t>
  </si>
  <si>
    <t>NAD83 / Alaska zone 2</t>
  </si>
  <si>
    <t>NAD83 / Alaska zone 3</t>
  </si>
  <si>
    <t>NAD83 / Alaska zone 4</t>
  </si>
  <si>
    <t>NAD83 / Alaska zone 5</t>
  </si>
  <si>
    <t>NAD83 / Alaska zone 6</t>
  </si>
  <si>
    <t>NAD83 / Alaska zone 7</t>
  </si>
  <si>
    <t>NAD83 / Alaska zone 8</t>
  </si>
  <si>
    <t>NAD83 / Alaska zone 9</t>
  </si>
  <si>
    <t>NAD83 / Alaska zone 10</t>
  </si>
  <si>
    <t>NAD83 / California zone 1</t>
  </si>
  <si>
    <t>NAD83 / California zone 2</t>
  </si>
  <si>
    <t>NAD83 / California zone 3</t>
  </si>
  <si>
    <t>NAD83 / California zone 4</t>
  </si>
  <si>
    <t>NAD83 / California zone 5</t>
  </si>
  <si>
    <t>NAD83 / California zone 6</t>
  </si>
  <si>
    <t>NAD83 / Arizona East</t>
  </si>
  <si>
    <t>NAD83 / Arizona Central</t>
  </si>
  <si>
    <t>NAD83 / Arizona West</t>
  </si>
  <si>
    <t>NAD83 / Arkansas North</t>
  </si>
  <si>
    <t>NAD83 / Arkansas South</t>
  </si>
  <si>
    <t>NAD83 / Colorado North</t>
  </si>
  <si>
    <t>NAD83 / Colorado Central</t>
  </si>
  <si>
    <t>NAD83 / Colorado South</t>
  </si>
  <si>
    <t>NAD83 / Connecticut</t>
  </si>
  <si>
    <t>NAD83 / Delaware</t>
  </si>
  <si>
    <t>NAD83 / Florida East</t>
  </si>
  <si>
    <t>NAD83 / Florida West</t>
  </si>
  <si>
    <t>NAD83 / Florida North</t>
  </si>
  <si>
    <t>NAD83 / Hawaii zone 1</t>
  </si>
  <si>
    <t>NAD83 / Hawaii zone 2</t>
  </si>
  <si>
    <t>NAD83 / Hawaii zone 3</t>
  </si>
  <si>
    <t>NAD83 / Hawaii zone 4</t>
  </si>
  <si>
    <t>NAD83 / Hawaii zone 5</t>
  </si>
  <si>
    <t>NAD83 / Georgia East</t>
  </si>
  <si>
    <t>NAD83 / Georgia West</t>
  </si>
  <si>
    <t>NAD83 / Idaho East</t>
  </si>
  <si>
    <t>NAD83 / Idaho Central</t>
  </si>
  <si>
    <t>NAD83 / Idaho West</t>
  </si>
  <si>
    <t>NAD83 / Illinois East</t>
  </si>
  <si>
    <t>NAD83 / Illinois West</t>
  </si>
  <si>
    <t>NAD83 / Indiana East</t>
  </si>
  <si>
    <t>NAD83 / Indiana West</t>
  </si>
  <si>
    <t>NAD83 / Iowa North</t>
  </si>
  <si>
    <t>NAD83 / Iowa South</t>
  </si>
  <si>
    <t>NAD83 / Kansas North</t>
  </si>
  <si>
    <t>NAD83 / Kansas South</t>
  </si>
  <si>
    <t>NAD83 / Kentucky North</t>
  </si>
  <si>
    <t>NAD83 / Kentucky South</t>
  </si>
  <si>
    <t>NAD83 / Louisiana North</t>
  </si>
  <si>
    <t>NAD83 / Louisiana South</t>
  </si>
  <si>
    <t>NAD83 / Maine East</t>
  </si>
  <si>
    <t>NAD83 / Maine West</t>
  </si>
  <si>
    <t>NAD83 / Maryland</t>
  </si>
  <si>
    <t>NAD83 / Massachusetts Mainland</t>
  </si>
  <si>
    <t>NAD83 / Massachusetts Island</t>
  </si>
  <si>
    <t>NAD83 / Michigan North</t>
  </si>
  <si>
    <t>NAD83 / Michigan Central</t>
  </si>
  <si>
    <t>NAD83 / Michigan South</t>
  </si>
  <si>
    <t>NAD83 / Minnesota North</t>
  </si>
  <si>
    <t>NAD83 / Minnesota Central</t>
  </si>
  <si>
    <t>NAD83 / Minnesota South</t>
  </si>
  <si>
    <t>NAD83 / Mississippi East</t>
  </si>
  <si>
    <t>NAD83 / Mississippi West</t>
  </si>
  <si>
    <t>NAD83 / Missouri East</t>
  </si>
  <si>
    <t>NAD83 / Missouri Central</t>
  </si>
  <si>
    <t xml:space="preserve">NAD83 / Missouri West  </t>
  </si>
  <si>
    <t>Australian Antarctic</t>
  </si>
  <si>
    <t>AGD84</t>
  </si>
  <si>
    <t>GDA94</t>
  </si>
  <si>
    <t>Australian Height Datum</t>
  </si>
  <si>
    <t>Australian Height Datum (Tasmania)</t>
  </si>
  <si>
    <t>Mean Sea Level Height</t>
  </si>
  <si>
    <t>Mean Sea Level Depth</t>
  </si>
  <si>
    <t>AGD84 / AMG zone 48</t>
  </si>
  <si>
    <t>AGD84 / AMG zone 49</t>
  </si>
  <si>
    <t>AGD84 / AMG zone 50</t>
  </si>
  <si>
    <t>AGD84 / AMG zone 51</t>
  </si>
  <si>
    <t>AGD84 / AMG zone 52</t>
  </si>
  <si>
    <t>AGD84 / AMG zone 53</t>
  </si>
  <si>
    <t>AGD84 / AMG zone 54</t>
  </si>
  <si>
    <t>AGD84 / AMG zone 55</t>
  </si>
  <si>
    <t>AGD84 / AMG zone 56</t>
  </si>
  <si>
    <t>AGD84 / AMG zone 57</t>
  </si>
  <si>
    <t>AGD84 / AMG zone 58</t>
  </si>
  <si>
    <t>GDA94 / MGA zone 48</t>
  </si>
  <si>
    <t>GDA94 / MGA zone 49</t>
  </si>
  <si>
    <t>GDA94 / MGA zone 50</t>
  </si>
  <si>
    <t>GDA94 / MGA zone 51</t>
  </si>
  <si>
    <t>GDA94 / MGA zone 52</t>
  </si>
  <si>
    <t>GDA94 / MGA zone 53</t>
  </si>
  <si>
    <t>GDA94 / MGA zone 54</t>
  </si>
  <si>
    <t>GDA94 / MGA zone 55</t>
  </si>
  <si>
    <t>GDA94 / MGA zone 56</t>
  </si>
  <si>
    <t>GDA94 / MGA zone 57</t>
  </si>
  <si>
    <t>GDA94 / MGA zone 58</t>
  </si>
  <si>
    <t>WGS 84 / UTM zone 48S</t>
  </si>
  <si>
    <t>WGS 84 / UTM zone 49S</t>
  </si>
  <si>
    <t>WGS 84 / UTM zone 50S</t>
  </si>
  <si>
    <t>WGS 84 / UTM zone 51S</t>
  </si>
  <si>
    <t>WGS 84 / UTM zone 52S</t>
  </si>
  <si>
    <t>WGS 84 / UTM zone 53S</t>
  </si>
  <si>
    <t>WGS 84 / UTM zone 54S</t>
  </si>
  <si>
    <t>WGS 84 / UTM zone 55S</t>
  </si>
  <si>
    <t>WGS 84 / UTM zone 56S</t>
  </si>
  <si>
    <t>WGS 84 / UTM zone 57S</t>
  </si>
  <si>
    <t>WGS 84 / UTM zone 58S</t>
  </si>
  <si>
    <t>GDA94 / NSW Lambert</t>
  </si>
  <si>
    <t>NAD_1983_HARN_StatePlane_Oregon_South_FIPS_3602_Feet_Intl</t>
  </si>
  <si>
    <t>MSL</t>
  </si>
  <si>
    <t>NAVD88</t>
  </si>
  <si>
    <t>NGVD29</t>
  </si>
  <si>
    <t>---</t>
  </si>
  <si>
    <t>Instructions:  In the yellow boxes, enter the data applying to all results and to the individual data columns</t>
  </si>
  <si>
    <t>Information Applying to All Results</t>
  </si>
  <si>
    <t>Result Type</t>
  </si>
  <si>
    <t>Processing Level</t>
  </si>
  <si>
    <t>Censor Code</t>
  </si>
  <si>
    <t>Quality Code</t>
  </si>
  <si>
    <t>Time Aggregation Interval</t>
  </si>
  <si>
    <t>Time Aggregation Unit Name</t>
  </si>
  <si>
    <t>Column Level Information</t>
  </si>
  <si>
    <t>Column Number</t>
  </si>
  <si>
    <t>Variable Name</t>
  </si>
  <si>
    <t>Variable Code</t>
  </si>
  <si>
    <t>Unit Name</t>
  </si>
  <si>
    <t>Variable Description</t>
  </si>
  <si>
    <t>Method Name</t>
  </si>
  <si>
    <t>Method Code</t>
  </si>
  <si>
    <t>Method Description</t>
  </si>
  <si>
    <t>Date/Time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</si>
  <si>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</si>
  <si>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</si>
  <si>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</si>
  <si>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</si>
  <si>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</si>
  <si>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</si>
  <si>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</si>
  <si>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</si>
  <si>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</si>
  <si>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</si>
  <si>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</si>
  <si>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</si>
  <si>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</si>
  <si>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</si>
  <si>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</si>
  <si>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</si>
  <si>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</si>
  <si>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</si>
  <si>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</si>
  <si>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</si>
  <si>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</si>
  <si>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</si>
  <si>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</si>
  <si>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</si>
  <si>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</si>
  <si>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</si>
  <si>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</si>
  <si>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</si>
  <si>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</si>
  <si>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</si>
  <si>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</si>
  <si>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</si>
  <si>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</si>
  <si>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</si>
  <si>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</si>
  <si>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</si>
  <si>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</si>
  <si>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</si>
  <si>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</si>
  <si>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</si>
  <si>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</si>
  <si>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</si>
  <si>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</si>
  <si>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</si>
  <si>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</si>
  <si>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</si>
  <si>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</si>
  <si>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</si>
  <si>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</si>
  <si>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</si>
  <si>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Information on Authors and People Involved</t>
  </si>
  <si>
    <t>Information on Organizations Involved</t>
  </si>
  <si>
    <t>Organization Type [CV]</t>
  </si>
  <si>
    <t>Organization Code</t>
  </si>
  <si>
    <t>Organization Description</t>
  </si>
  <si>
    <t>Organization Link</t>
  </si>
  <si>
    <t>University</t>
  </si>
  <si>
    <t>Research institute</t>
  </si>
  <si>
    <t>Research agency</t>
  </si>
  <si>
    <t>Manufacturer</t>
  </si>
  <si>
    <t>Vendor</t>
  </si>
  <si>
    <t>Analytical laboratory</t>
  </si>
  <si>
    <t>Department</t>
  </si>
  <si>
    <t>Association</t>
  </si>
  <si>
    <t>Center</t>
  </si>
  <si>
    <t>College</t>
  </si>
  <si>
    <t>Company</t>
  </si>
  <si>
    <t>Consortium</t>
  </si>
  <si>
    <t>Division</t>
  </si>
  <si>
    <t>Foundation</t>
  </si>
  <si>
    <t>Funding organization</t>
  </si>
  <si>
    <t>Government agency</t>
  </si>
  <si>
    <t>Institute</t>
  </si>
  <si>
    <t>Laboratory</t>
  </si>
  <si>
    <t>Library</t>
  </si>
  <si>
    <t>Museum</t>
  </si>
  <si>
    <t>Program</t>
  </si>
  <si>
    <t>Publisher</t>
  </si>
  <si>
    <t>Research organization</t>
  </si>
  <si>
    <t>School</t>
  </si>
  <si>
    <t>Student organization</t>
  </si>
  <si>
    <t>USU</t>
  </si>
  <si>
    <t>Utah State University</t>
  </si>
  <si>
    <t>Jeffrey</t>
  </si>
  <si>
    <t>S.</t>
  </si>
  <si>
    <t>Horsburgh</t>
  </si>
  <si>
    <t>jeff.horsburgh@usu.edu</t>
  </si>
  <si>
    <t>Amber</t>
  </si>
  <si>
    <t>Spackman Jones</t>
  </si>
  <si>
    <t>amber.jones@usu.edu</t>
  </si>
  <si>
    <t>Author Number</t>
  </si>
  <si>
    <t>Citation Title</t>
  </si>
  <si>
    <t>Specimen Medium</t>
  </si>
  <si>
    <t>NOTE:  This template is limited to a single spatial reference!  To include multiple spatial references, you must generate your YODA file in some other way.</t>
  </si>
  <si>
    <t>~</t>
  </si>
  <si>
    <t>YODA: {Version: 1.0.0, Profile: TimeSeries}</t>
  </si>
  <si>
    <t>TWDEF_AirTemp</t>
  </si>
  <si>
    <t>Air temperature at the TW Daniels Experimental Forest Climate Station</t>
  </si>
  <si>
    <t>Air temperature at the TW Daniels Experimental Forest Climate Station. The data were measured using a Campbell Scientific HC2S3 temperature and relative humidity sensor. Measurements represent the average over the 15 minute recording period.</t>
  </si>
  <si>
    <t>People:</t>
  </si>
  <si>
    <t>Primary Address</t>
  </si>
  <si>
    <t>Civil and Environmental Engineering, Utah Water Research Laboratory, 8200 Old Main Hill, Logan, UT 84322-8200</t>
  </si>
  <si>
    <t>NOTE:  Only relationship allowed between versions is "IsNewVersionOf"</t>
  </si>
  <si>
    <t>Organizations:</t>
  </si>
  <si>
    <t>Affiliations:</t>
  </si>
  <si>
    <t>NOTE:  At this time this template does not include detailed information on affiliations.  To include that, you must generate your YODA file with some other method.</t>
  </si>
  <si>
    <t>Citation DOI</t>
  </si>
  <si>
    <t>Dataset Citation Relationship</t>
  </si>
  <si>
    <t>IsAllOf</t>
  </si>
  <si>
    <t>IsPartOf</t>
  </si>
  <si>
    <t>isChildOf</t>
  </si>
  <si>
    <t>isRelatedTo</t>
  </si>
  <si>
    <t>IsCitedBy</t>
  </si>
  <si>
    <t>Cites</t>
  </si>
  <si>
    <t>IsSupplementTo</t>
  </si>
  <si>
    <t>IsSupplementedBy</t>
  </si>
  <si>
    <t>IsContinuedBy</t>
  </si>
  <si>
    <t>Continues</t>
  </si>
  <si>
    <t>IsNewVersionOf</t>
  </si>
  <si>
    <t>IsPreviousVersionOf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</si>
  <si>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</si>
  <si>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</si>
  <si>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</si>
  <si>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</si>
  <si>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</si>
  <si>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</si>
  <si>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</si>
  <si>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</si>
  <si>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</si>
  <si>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isDerivedFrom</t>
  </si>
  <si>
    <t>wasCollectedAt</t>
  </si>
  <si>
    <t>isSubsampleOf</t>
  </si>
  <si>
    <t>isFractionOf</t>
  </si>
  <si>
    <t>IsInclusionOf</t>
  </si>
  <si>
    <t>IsHostMineralOf</t>
  </si>
  <si>
    <t>IsHostRockOf</t>
  </si>
  <si>
    <t>iUTAH Modeling and Data Federation</t>
  </si>
  <si>
    <t>http://repository.iutahepscor.org/dataset/iutah-gamut-network-raw-data-at-tw-daniels-forest-climate-site-lr-twdef-c</t>
  </si>
  <si>
    <t>TODO:  Add warnings for missing values!</t>
  </si>
  <si>
    <t>Site Type</t>
  </si>
  <si>
    <t>Specimen Type</t>
  </si>
  <si>
    <t>Is Field Specimen?</t>
  </si>
  <si>
    <t>Use these fields for Specimens</t>
  </si>
  <si>
    <t>Use these fields for Sites</t>
  </si>
  <si>
    <t>Boolean</t>
  </si>
  <si>
    <t>RB_KF_BA</t>
  </si>
  <si>
    <t>RB_RBG_BA</t>
  </si>
  <si>
    <t>D101</t>
  </si>
  <si>
    <t>D102</t>
  </si>
  <si>
    <t>D3236</t>
  </si>
  <si>
    <t>Knowlton Fork at Knowlton Fork Basic Aquatic</t>
  </si>
  <si>
    <t>Red Butte Creek at Red Butte Gate Basic Aquatic</t>
  </si>
  <si>
    <t>Specimen D101</t>
  </si>
  <si>
    <t>Specimen D102</t>
  </si>
  <si>
    <t>Specimen D3236</t>
  </si>
  <si>
    <t>Specimen 524</t>
  </si>
  <si>
    <t>Feature Name</t>
  </si>
  <si>
    <t>Feature Description</t>
  </si>
  <si>
    <t>Feature Code</t>
  </si>
  <si>
    <t>Feature Geometry</t>
  </si>
  <si>
    <t>LR_TWDEF_C</t>
  </si>
  <si>
    <t>Climate Station at TW Daniels Experimental Forest</t>
  </si>
  <si>
    <t>This is a continuous atmospheric monitoring site that is part of the Gradients Along Mountain to Urban Transitions (GAMUT) monitoring network.</t>
  </si>
  <si>
    <t>OrganizationTypeCV</t>
  </si>
  <si>
    <t>DataSetTypeCV</t>
  </si>
  <si>
    <t>SamplingFeatureGeotypeCV</t>
  </si>
  <si>
    <t>SiteTypeCV</t>
  </si>
  <si>
    <t>SpecimenTypeCV</t>
  </si>
  <si>
    <t>ElevationDatumCV</t>
  </si>
  <si>
    <t>RelationshipTypeCV</t>
  </si>
  <si>
    <t>SamplingFeatureTypeCV</t>
  </si>
  <si>
    <t>NotApplicable</t>
  </si>
  <si>
    <t>SampledMediumCV</t>
  </si>
  <si>
    <t>Gas</t>
  </si>
  <si>
    <t>Liquid aqueous</t>
  </si>
  <si>
    <t>Liquid organic</t>
  </si>
  <si>
    <t>Mineral</t>
  </si>
  <si>
    <t>Particulate</t>
  </si>
  <si>
    <t>Rock</t>
  </si>
  <si>
    <t>Sediment</t>
  </si>
  <si>
    <t>Ice</t>
  </si>
  <si>
    <t>Snow</t>
  </si>
  <si>
    <t>Tissue</t>
  </si>
  <si>
    <t>Organism</t>
  </si>
  <si>
    <t>TODO:  Figure out the spatial reference CV problem (The whole table is a CV..)</t>
  </si>
  <si>
    <t>SpatialReferences:</t>
  </si>
  <si>
    <t>SamplingFeatures:</t>
  </si>
  <si>
    <t>Sites:</t>
  </si>
  <si>
    <t>YAML Header</t>
  </si>
  <si>
    <t>Dataset</t>
  </si>
  <si>
    <t>People</t>
  </si>
  <si>
    <t>Organizations</t>
  </si>
  <si>
    <t>Affiliations</t>
  </si>
  <si>
    <t>Citation</t>
  </si>
  <si>
    <t>AuthorList</t>
  </si>
  <si>
    <t>DatasetCitations</t>
  </si>
  <si>
    <t>Spatial References</t>
  </si>
  <si>
    <t>Sampling Features</t>
  </si>
  <si>
    <t>Sites</t>
  </si>
  <si>
    <t>IDNumber</t>
  </si>
  <si>
    <t>LatLonDatumNames</t>
  </si>
  <si>
    <t>Specimens</t>
  </si>
  <si>
    <t>Specimens:</t>
  </si>
  <si>
    <t>NOTE:  To include more than 10 people or organizations, simply insert rows into the middle of the yellow table.</t>
  </si>
  <si>
    <t>NOTE:  To include more than 50 sampling features, simply insert rows into the middle of the yellow table.</t>
  </si>
  <si>
    <t>Spatial Offset Type</t>
  </si>
  <si>
    <t>Offset 1 Value</t>
  </si>
  <si>
    <t>Offset 1 Unit</t>
  </si>
  <si>
    <t>Offset 2 Value</t>
  </si>
  <si>
    <t>Offset 2 Unit</t>
  </si>
  <si>
    <t>Offset 3 Value</t>
  </si>
  <si>
    <t>Offset 3 Unit</t>
  </si>
  <si>
    <t>Spatial Offset Information</t>
  </si>
  <si>
    <t>SpatialOffsetTypeCV</t>
  </si>
  <si>
    <t>Depth Interval</t>
  </si>
  <si>
    <t>Radial horizontal offset</t>
  </si>
  <si>
    <t>Radial horizontal offset with depth</t>
  </si>
  <si>
    <t>Cartesian Offset</t>
  </si>
  <si>
    <t>Depth, directional</t>
  </si>
  <si>
    <t>Units</t>
  </si>
  <si>
    <t>First Sampling Feature Code</t>
  </si>
  <si>
    <t>Relationship Type</t>
  </si>
  <si>
    <t>Offset Number</t>
  </si>
  <si>
    <t>Second Sampling Feature Code</t>
  </si>
  <si>
    <t>Related Sampling Features</t>
  </si>
  <si>
    <t>SpatialOffsets</t>
  </si>
  <si>
    <t>m</t>
  </si>
  <si>
    <t>RelatedFeatures</t>
  </si>
  <si>
    <t>MethodTypeCV</t>
  </si>
  <si>
    <t>Method Type</t>
  </si>
  <si>
    <t>Method Link</t>
  </si>
  <si>
    <t>Methods</t>
  </si>
  <si>
    <t>Method Information</t>
  </si>
  <si>
    <t>Cruise</t>
  </si>
  <si>
    <t>Data retrieval</t>
  </si>
  <si>
    <t>Derivation</t>
  </si>
  <si>
    <t>Equipment deployment</t>
  </si>
  <si>
    <t>Equipment maintenance</t>
  </si>
  <si>
    <t>Equipment programming</t>
  </si>
  <si>
    <t>Equipment retrieval</t>
  </si>
  <si>
    <t>Estimation</t>
  </si>
  <si>
    <t>Expedition</t>
  </si>
  <si>
    <t>Field activity</t>
  </si>
  <si>
    <t>Generic non-observation</t>
  </si>
  <si>
    <t>Instrument calibration</t>
  </si>
  <si>
    <t>Instrument deployment</t>
  </si>
  <si>
    <t>Instrument retrieval</t>
  </si>
  <si>
    <t>Observation</t>
  </si>
  <si>
    <t>Simulation</t>
  </si>
  <si>
    <t>Site visit</t>
  </si>
  <si>
    <t>Specimen analysis</t>
  </si>
  <si>
    <t>Specimen collection</t>
  </si>
  <si>
    <t>Specimen fractionation</t>
  </si>
  <si>
    <t>Specimen preparation</t>
  </si>
  <si>
    <t>Specimen preservation</t>
  </si>
  <si>
    <t>Submersible launch</t>
  </si>
  <si>
    <t>Air_Temp_HC2S3</t>
  </si>
  <si>
    <t>HC2S3 Air Temperature</t>
  </si>
  <si>
    <t>Air temperature measured using a Campbell Scientific HC2S3 temperature and relative humidity sensor. Average over 15 minutes.</t>
  </si>
  <si>
    <t>http://data.iutahepscor.org</t>
  </si>
  <si>
    <t>Grab_Sampling</t>
  </si>
  <si>
    <t>EPA353.2</t>
  </si>
  <si>
    <t>TotalNitrogen</t>
  </si>
  <si>
    <t>TotalPhosphorus</t>
  </si>
  <si>
    <t>Grab samples collected in the field with acid-washed bottles for TN and TP analysis.</t>
  </si>
  <si>
    <t>Nitrate-Nitrite Colorometric Automated Cadmium Reduction</t>
  </si>
  <si>
    <t>Astoria Total Nitrogen</t>
  </si>
  <si>
    <t>Astoria Total Phosphorus</t>
  </si>
  <si>
    <t>Determination of total Nitrogen by persulphate oxidation digestion and cadmium reduction method</t>
  </si>
  <si>
    <t>Determination of total phosphorus by persulphate oxidation digestion and ascorbic acid method</t>
  </si>
  <si>
    <t>NOTE:  To include more methods, insert rows into the middle of the table.</t>
  </si>
  <si>
    <t>NOTE:  To include more offsets or relationships, insert rows into the middle of the appropriate table.</t>
  </si>
  <si>
    <t>Methods:</t>
  </si>
  <si>
    <t>Dataset: &amp;DataSetID0001</t>
  </si>
  <si>
    <t>TODO:  Encode Feature Geometry as "well known text"</t>
  </si>
  <si>
    <r>
      <t xml:space="preserve">NOTE:  Sampling feature codes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unique within this template.</t>
    </r>
  </si>
  <si>
    <r>
      <t xml:space="preserve">NOTE:  Method codes </t>
    </r>
    <r>
      <rPr>
        <b/>
        <sz val="11"/>
        <color theme="1"/>
        <rFont val="Calibri"/>
        <family val="2"/>
        <scheme val="minor"/>
      </rPr>
      <t xml:space="preserve">MUST </t>
    </r>
    <r>
      <rPr>
        <sz val="11"/>
        <color theme="1"/>
        <rFont val="Calibri"/>
        <family val="2"/>
        <scheme val="minor"/>
      </rPr>
      <t>be unique within this template.</t>
    </r>
  </si>
  <si>
    <t>Instructions:  In the yellow boxes, enter all the method information related to this data.  Darker yellow columns are mandatory; paler yellow is optional.</t>
  </si>
  <si>
    <t>Instructions:  In the yellow tables, fill in the information on spatial offsets and related sampling features.  The "offset number" field should begin at 1 and increment up to the total number needed.  Darker yellow columns are mandatory; paler yellow is optional.</t>
  </si>
  <si>
    <t>Instructions:  In the yellow boxes, enter the metadata for all of the sampling features (sites, specimens, etc) included in this dataset.  Darker yellow columns are mandatory; paler yellow is optional.</t>
  </si>
  <si>
    <t>Instructions:  In the yellow boxes, enter the citiation information for this dataset.  Authors must have been entered in the "People and Organizations" tab.  Darker yellow columns are mandatory; paler yellow is optional.</t>
  </si>
  <si>
    <t>Instructions:  In the yellow boxes, first type in information on all of the organizations and then all of the people involved in collecting and publishing this data.  Darker yellow columns are mandatory; paler yellow is optional.</t>
  </si>
  <si>
    <t>Full Name</t>
  </si>
  <si>
    <t>Amber  Spackman Jones</t>
  </si>
  <si>
    <t>Jeffrey S. Horsburgh</t>
  </si>
  <si>
    <t>Author Name</t>
  </si>
  <si>
    <r>
      <t xml:space="preserve">NOTE:  Organization names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unique within this template.  This template also cannot handle two people with identical first, middle, and last names.</t>
    </r>
  </si>
  <si>
    <t>Instructions:  In the yellow boxes, enter all the variable information related to this data.  Darker yellow columns are mandatory; paler yellow is optional.</t>
  </si>
  <si>
    <t>NOTE:  To include more variables insert rows into the middle of the table.</t>
  </si>
  <si>
    <r>
      <t xml:space="preserve">NOTE:  Variable codes </t>
    </r>
    <r>
      <rPr>
        <b/>
        <sz val="11"/>
        <color theme="1"/>
        <rFont val="Calibri"/>
        <family val="2"/>
        <scheme val="minor"/>
      </rPr>
      <t xml:space="preserve">MUST </t>
    </r>
    <r>
      <rPr>
        <sz val="11"/>
        <color theme="1"/>
        <rFont val="Calibri"/>
        <family val="2"/>
        <scheme val="minor"/>
      </rPr>
      <t>be unique within this template.</t>
    </r>
  </si>
  <si>
    <t>Variable Type</t>
  </si>
  <si>
    <t>Variable Definition</t>
  </si>
  <si>
    <t>Speciation</t>
  </si>
  <si>
    <t>No Data Value</t>
  </si>
  <si>
    <t>Variable Information</t>
  </si>
  <si>
    <t>VariableTypeCV</t>
  </si>
  <si>
    <t>Water quality</t>
  </si>
  <si>
    <t>VariableNameCV</t>
  </si>
  <si>
    <t>1,1,1-Trichloroethane</t>
  </si>
  <si>
    <t>1,1,2,2-Tetrachloroethane</t>
  </si>
  <si>
    <t>1,1,2-Trichloroethane</t>
  </si>
  <si>
    <t>1,1-Dichloroethane</t>
  </si>
  <si>
    <t>1,1-Dichloroethene</t>
  </si>
  <si>
    <t>1,2,3-Trimethylbenzene</t>
  </si>
  <si>
    <t>1,2,4,5-tetrachlorobenzene</t>
  </si>
  <si>
    <t>1,2,4-Trichlorobenzene</t>
  </si>
  <si>
    <t>1,2,4-Trimethylbenzene</t>
  </si>
  <si>
    <t>1,2-Dibromo-3-chloropropane</t>
  </si>
  <si>
    <t>1,2-Dichlorobenzene</t>
  </si>
  <si>
    <t>1,2-Dichloroethane</t>
  </si>
  <si>
    <t>1,2-Dichloropropane</t>
  </si>
  <si>
    <t>1,2-Dimethylnaphthalene</t>
  </si>
  <si>
    <t>1,2-Dinitrobenzene</t>
  </si>
  <si>
    <t>1,2-Diphenylhydrazine</t>
  </si>
  <si>
    <t>1,3,5-Trimethylbenzene</t>
  </si>
  <si>
    <t>1,3-Dichlorobenzene</t>
  </si>
  <si>
    <t>1,3-Dimethyladamantane</t>
  </si>
  <si>
    <t>1,3-Dimethylnaphthalene</t>
  </si>
  <si>
    <t>1,3-Dinitrobenzene</t>
  </si>
  <si>
    <t>1,4,5,8-Tetramethylnaphthalene</t>
  </si>
  <si>
    <t>1,4,5-Trimethylnaphthalene</t>
  </si>
  <si>
    <t>1,4,6-Trimethylnaphthalene</t>
  </si>
  <si>
    <t>1,4-Dichlorobenzene</t>
  </si>
  <si>
    <t>1,4-Dimethylnaphthalene</t>
  </si>
  <si>
    <t>1,4-Dinitrobenzene</t>
  </si>
  <si>
    <t>1,5-Dimethylnaphthalene</t>
  </si>
  <si>
    <t>1,6,7-Trimethylnaphthalene</t>
  </si>
  <si>
    <t>1,6-Dimethylnaphthalene</t>
  </si>
  <si>
    <t>1,8-Dimethylnaphthalene</t>
  </si>
  <si>
    <t>19-Hexanoyloxyfucoxanthin</t>
  </si>
  <si>
    <t>1-Chloronaphthalene</t>
  </si>
  <si>
    <t>1-Ethylnaphthalene</t>
  </si>
  <si>
    <t>1-Methylanthracene</t>
  </si>
  <si>
    <t>1-Methyldibenzothiophene</t>
  </si>
  <si>
    <t>1-Methylfluorene</t>
  </si>
  <si>
    <t>1-Methylnaphthalene</t>
  </si>
  <si>
    <t>1-Methylphenanthrene</t>
  </si>
  <si>
    <t>1-Naphthalenol methylcarbamate</t>
  </si>
  <si>
    <t>2,2-dichlorovinyl dimethyl phosphate</t>
  </si>
  <si>
    <t>2,3,4,6-Tetrachlorophenol</t>
  </si>
  <si>
    <t>2,3,5-Trimethylnaphthalene</t>
  </si>
  <si>
    <t>2,3,6-Trimethylnaphthalene</t>
  </si>
  <si>
    <t>2,3-Dimethylnaphthalene</t>
  </si>
  <si>
    <t>2,4,5-Trichlorophenol</t>
  </si>
  <si>
    <t>2,4,6-Trichlorophenol</t>
  </si>
  <si>
    <t>2,4-Dichlorophenol</t>
  </si>
  <si>
    <t>2,4-Dimethylphenol</t>
  </si>
  <si>
    <t>2,4-Dinitrophenol</t>
  </si>
  <si>
    <t>2,4-Dinitrotoluene</t>
  </si>
  <si>
    <t>2,6-Dichlorophenol</t>
  </si>
  <si>
    <t>2,6-Dinitrotoluene</t>
  </si>
  <si>
    <t>2,7-Dimethylnaphthalene</t>
  </si>
  <si>
    <t>2-Butanone (MEK)</t>
  </si>
  <si>
    <t>2-Butoxyethanol</t>
  </si>
  <si>
    <t>2-Chloronaphthalene</t>
  </si>
  <si>
    <t>2-Chlorophenol</t>
  </si>
  <si>
    <t>2-Hexanone</t>
  </si>
  <si>
    <t>2-Methylanthracene</t>
  </si>
  <si>
    <t>2-Methyldibenzothiophene</t>
  </si>
  <si>
    <t>2-Methylnaphthalene</t>
  </si>
  <si>
    <t>2-Methylphenanthrene</t>
  </si>
  <si>
    <t>2-Methylphenol</t>
  </si>
  <si>
    <t>2-Nitroaniline</t>
  </si>
  <si>
    <t>2-Nitrophenol</t>
  </si>
  <si>
    <t>3,3-Dichlorobenzidine</t>
  </si>
  <si>
    <t>3,6-Dimethylphenanthrene</t>
  </si>
  <si>
    <t>3-Nitroaniline</t>
  </si>
  <si>
    <t>4,4-DDD</t>
  </si>
  <si>
    <t>4,4-DDE</t>
  </si>
  <si>
    <t>4,4-DDT</t>
  </si>
  <si>
    <t>4,4-Methylenebis(2-chloroaniline)</t>
  </si>
  <si>
    <t>4,4-Methylenebis(N,N-dimethylaniline)</t>
  </si>
  <si>
    <t>4,6-Dinitro-2-methylphenol</t>
  </si>
  <si>
    <t>4-Bromophenylphenyl ether</t>
  </si>
  <si>
    <t>4-Chloro-3-methylphenol</t>
  </si>
  <si>
    <t>4-Chloroaniline</t>
  </si>
  <si>
    <t>4-Chlorophenylphenyl ether</t>
  </si>
  <si>
    <t>4-Methylchrysene</t>
  </si>
  <si>
    <t>4-Methyldibenzothiophene</t>
  </si>
  <si>
    <t>4-Methylphenol</t>
  </si>
  <si>
    <t>4-Nitroaniline</t>
  </si>
  <si>
    <t>4-Nitrophenol</t>
  </si>
  <si>
    <t>9 cis-Neoxanthin</t>
  </si>
  <si>
    <t>9,10-Dimethylanthracene</t>
  </si>
  <si>
    <t>Absorbance</t>
  </si>
  <si>
    <t>Abundance</t>
  </si>
  <si>
    <t>Acenaphthene</t>
  </si>
  <si>
    <t>Acenaphthylene</t>
  </si>
  <si>
    <t>Acetate</t>
  </si>
  <si>
    <t>Acetic Acid</t>
  </si>
  <si>
    <t>Acetone</t>
  </si>
  <si>
    <t>Acetophenone</t>
  </si>
  <si>
    <t>Acid neutralizing capacity</t>
  </si>
  <si>
    <t>Acidity, CO2 acidity</t>
  </si>
  <si>
    <t>Acidity, exchange</t>
  </si>
  <si>
    <t>Acidity, hot</t>
  </si>
  <si>
    <t>Acidity, mineral acidity</t>
  </si>
  <si>
    <t>Acidity, total acidity</t>
  </si>
  <si>
    <t>Adamantane</t>
  </si>
  <si>
    <t>Agency code</t>
  </si>
  <si>
    <t>Albedo</t>
  </si>
  <si>
    <t>Aldrin</t>
  </si>
  <si>
    <t>Alkalinity, bicarbonate</t>
  </si>
  <si>
    <t>Alkalinity, carbonate</t>
  </si>
  <si>
    <t>Alkalinity, carbonate plus bicarbonate</t>
  </si>
  <si>
    <t>Alkalinity, hydroxide</t>
  </si>
  <si>
    <t>Alkalinity, total</t>
  </si>
  <si>
    <t>Alloxanthin</t>
  </si>
  <si>
    <t>Aluminum, dissolved</t>
  </si>
  <si>
    <t>Aluminum, particulate</t>
  </si>
  <si>
    <t>Aluminum, total</t>
  </si>
  <si>
    <t>Ammonium flux</t>
  </si>
  <si>
    <t>Aniline</t>
  </si>
  <si>
    <t>Anthracene</t>
  </si>
  <si>
    <t>Antimony, dissolved</t>
  </si>
  <si>
    <t>Antimony, distribution coefficient</t>
  </si>
  <si>
    <t>Antimony, particulate</t>
  </si>
  <si>
    <t>Antimony, total</t>
  </si>
  <si>
    <t>Area</t>
  </si>
  <si>
    <t>Argon</t>
  </si>
  <si>
    <t>Argon, dissolved</t>
  </si>
  <si>
    <t>Aroclor-1016</t>
  </si>
  <si>
    <t>Aroclor-1242</t>
  </si>
  <si>
    <t>Aroclor-1254</t>
  </si>
  <si>
    <t>Aroclor-1260</t>
  </si>
  <si>
    <t>Arsenic, dissolved</t>
  </si>
  <si>
    <t>Arsenic, distribution coefficient</t>
  </si>
  <si>
    <t>Arsenic, particulate</t>
  </si>
  <si>
    <t>Arsenic, total</t>
  </si>
  <si>
    <t>Asteridae coverage</t>
  </si>
  <si>
    <t>Barium, dissolved</t>
  </si>
  <si>
    <t>Barium, distribution coefficient</t>
  </si>
  <si>
    <t>Barium, particulate</t>
  </si>
  <si>
    <t>Barium, total</t>
  </si>
  <si>
    <t>Barometric pressure</t>
  </si>
  <si>
    <t>Baseflow</t>
  </si>
  <si>
    <t>Batis maritima Coverage</t>
  </si>
  <si>
    <t>Battery temperature</t>
  </si>
  <si>
    <t>Battery voltage</t>
  </si>
  <si>
    <t>Benthos</t>
  </si>
  <si>
    <t>Benz(a)anthracene</t>
  </si>
  <si>
    <t>Benzene</t>
  </si>
  <si>
    <t>Benzo(a)pyrene</t>
  </si>
  <si>
    <t>Benzo(b)fluoranthene</t>
  </si>
  <si>
    <t>Benzo(b)fluorene</t>
  </si>
  <si>
    <t>Benzo(e)pyrene</t>
  </si>
  <si>
    <t>Benzo(g,h,i)perylene</t>
  </si>
  <si>
    <t>Benzo(k)fluoranthene</t>
  </si>
  <si>
    <t>Benzoic acid</t>
  </si>
  <si>
    <t>Benzyl alcohol</t>
  </si>
  <si>
    <t>Beryllium, dissolved</t>
  </si>
  <si>
    <t>Beryllium, total</t>
  </si>
  <si>
    <t>Bicarbonate</t>
  </si>
  <si>
    <t>Bifenthrin</t>
  </si>
  <si>
    <t>Biogenic silica</t>
  </si>
  <si>
    <t>Biomass</t>
  </si>
  <si>
    <t>Biomass, phytoplankton</t>
  </si>
  <si>
    <t>Biomass, total</t>
  </si>
  <si>
    <t>Biphenyl</t>
  </si>
  <si>
    <t>Bis(2-chloroethoxy)methane</t>
  </si>
  <si>
    <t>bis(2-Chloroethyl)ether</t>
  </si>
  <si>
    <t>Bis-(2-ethylhexyl) phthalate</t>
  </si>
  <si>
    <t>bis-2-chloroisopropyl ether</t>
  </si>
  <si>
    <t>Blue-green algae (cyanobacteria), phycocyanin</t>
  </si>
  <si>
    <t>BOD1</t>
  </si>
  <si>
    <t>BOD2, carbonaceous</t>
  </si>
  <si>
    <t>BOD20</t>
  </si>
  <si>
    <t>BOD20, carbonaceous</t>
  </si>
  <si>
    <t>BOD20, nitrogenous</t>
  </si>
  <si>
    <t>BOD3, carbonaceous</t>
  </si>
  <si>
    <t>BOD4, carbonaceous</t>
  </si>
  <si>
    <t>BOD5</t>
  </si>
  <si>
    <t>BOD5, carbonaceous</t>
  </si>
  <si>
    <t>BOD5, nitrogenous</t>
  </si>
  <si>
    <t>BOD6, carbonaceous</t>
  </si>
  <si>
    <t>BOD7, carbonaceous</t>
  </si>
  <si>
    <t>BODu</t>
  </si>
  <si>
    <t>BODu, carbonaceous</t>
  </si>
  <si>
    <t>BODu, nitrogenous</t>
  </si>
  <si>
    <t>Body length</t>
  </si>
  <si>
    <t>Borehole log material classification</t>
  </si>
  <si>
    <t>Boron, dissolved</t>
  </si>
  <si>
    <t>Boron, total</t>
  </si>
  <si>
    <t>Borrichia frutescens Coverage</t>
  </si>
  <si>
    <t>Bromide, dissolved</t>
  </si>
  <si>
    <t>Bromide, total</t>
  </si>
  <si>
    <t>Bromine</t>
  </si>
  <si>
    <t>Bromine, dissolved</t>
  </si>
  <si>
    <t>Bromodichloromethane</t>
  </si>
  <si>
    <t>Bromoform</t>
  </si>
  <si>
    <t>Bromomethane (Methyl bromide)</t>
  </si>
  <si>
    <t>Bulk density</t>
  </si>
  <si>
    <t>Bulk electrical conductivity</t>
  </si>
  <si>
    <t>Butane</t>
  </si>
  <si>
    <t>Butylbenzylphthalate</t>
  </si>
  <si>
    <t>Butyric Acid</t>
  </si>
  <si>
    <t>Cadmium, dissolved</t>
  </si>
  <si>
    <t>Cadmium, distribution coefficient</t>
  </si>
  <si>
    <t>Cadmium, particulate</t>
  </si>
  <si>
    <t>Cadmium, total</t>
  </si>
  <si>
    <t>Calcium, dissolved</t>
  </si>
  <si>
    <t>Calcium, total</t>
  </si>
  <si>
    <t>Canthaxanthin</t>
  </si>
  <si>
    <t>Carbaryl</t>
  </si>
  <si>
    <t>Carbazole</t>
  </si>
  <si>
    <t>Carbon dioxide</t>
  </si>
  <si>
    <t>Carbon dioxide flux</t>
  </si>
  <si>
    <t>Carbon dioxide storage flux</t>
  </si>
  <si>
    <t>Carbon Dioxide, dissolved</t>
  </si>
  <si>
    <t>Carbon dioxide, transducer signal</t>
  </si>
  <si>
    <t>Carbon disulfide</t>
  </si>
  <si>
    <t>Carbon monoxide, dissolved</t>
  </si>
  <si>
    <t>Carbon tetrachloride</t>
  </si>
  <si>
    <t>Carbon to nitrogen mass ratio</t>
  </si>
  <si>
    <t>Carbon to nitrogen molar ratio</t>
  </si>
  <si>
    <t>Carbon, dissolved inorganic</t>
  </si>
  <si>
    <t>Carbon, dissolved organic</t>
  </si>
  <si>
    <t>Carbon, dissolved total</t>
  </si>
  <si>
    <t>Carbon, particulate organic</t>
  </si>
  <si>
    <t>Carbon, suspended inorganic</t>
  </si>
  <si>
    <t>Carbon, suspended organic</t>
  </si>
  <si>
    <t>Carbon, suspended total</t>
  </si>
  <si>
    <t>Carbon, total</t>
  </si>
  <si>
    <t>Carbon, total inorganic</t>
  </si>
  <si>
    <t>Carbon, total organic</t>
  </si>
  <si>
    <t>Carbon, total solid phase</t>
  </si>
  <si>
    <t>Carbon-13, stable isotope ratio delta</t>
  </si>
  <si>
    <t>Carbon-14</t>
  </si>
  <si>
    <t>Carbonate</t>
  </si>
  <si>
    <t>Cesium, dissolved</t>
  </si>
  <si>
    <t>Cesium, total</t>
  </si>
  <si>
    <t>Cesium-137</t>
  </si>
  <si>
    <t>Chloride</t>
  </si>
  <si>
    <t>Chloride, dissolved</t>
  </si>
  <si>
    <t>Chloride, total</t>
  </si>
  <si>
    <t>Chlorine</t>
  </si>
  <si>
    <t>Chlorine, dissolved</t>
  </si>
  <si>
    <t>Chlorobenzene</t>
  </si>
  <si>
    <t>Chlorobenzilate</t>
  </si>
  <si>
    <t>Chloroethane</t>
  </si>
  <si>
    <t>Chloroethene</t>
  </si>
  <si>
    <t>Chloroform</t>
  </si>
  <si>
    <t>Chloromethane</t>
  </si>
  <si>
    <t>Chlorophyll (a+b+c)</t>
  </si>
  <si>
    <t>Chlorophyll a</t>
  </si>
  <si>
    <t>Chlorophyll a allomer</t>
  </si>
  <si>
    <t>Chlorophyll a, corrected for pheophytin</t>
  </si>
  <si>
    <t>Chlorophyll a, uncorrected for pheophytin</t>
  </si>
  <si>
    <t>Chlorophyll b</t>
  </si>
  <si>
    <t>Chlorophyll c</t>
  </si>
  <si>
    <t>Chlorophyll c1 and c2</t>
  </si>
  <si>
    <t>Chlorophyll fluorescence</t>
  </si>
  <si>
    <t>Chromium (III)</t>
  </si>
  <si>
    <t>Chromium (VI)</t>
  </si>
  <si>
    <t>Chromium (VI), dissolved</t>
  </si>
  <si>
    <t>Chromium, dissolved</t>
  </si>
  <si>
    <t>Chromium, distribution coefficient</t>
  </si>
  <si>
    <t>Chromium, particulate</t>
  </si>
  <si>
    <t>Chromium, total</t>
  </si>
  <si>
    <t>Chrysene</t>
  </si>
  <si>
    <t>cis-1,2-Dichloroethene</t>
  </si>
  <si>
    <t>cis-1,3-Dichloropropene</t>
  </si>
  <si>
    <t>Cobalt, dissolved</t>
  </si>
  <si>
    <t>Cobalt, total</t>
  </si>
  <si>
    <t>Cobalt-60</t>
  </si>
  <si>
    <t>COD</t>
  </si>
  <si>
    <t>Coliform, fecal</t>
  </si>
  <si>
    <t>Coliform, total</t>
  </si>
  <si>
    <t>Color</t>
  </si>
  <si>
    <t>Colored dissolved organic matter</t>
  </si>
  <si>
    <t>Container number</t>
  </si>
  <si>
    <t>Copper, dissolved</t>
  </si>
  <si>
    <t>Copper, distribution coefficient</t>
  </si>
  <si>
    <t>Copper, particulate</t>
  </si>
  <si>
    <t>Copper, total</t>
  </si>
  <si>
    <t>Counter</t>
  </si>
  <si>
    <t>Cryptophytes</t>
  </si>
  <si>
    <t>Cuscuta spp. coverage</t>
  </si>
  <si>
    <t>Cyanide</t>
  </si>
  <si>
    <t>Cyclohexane</t>
  </si>
  <si>
    <t>Cytochrome P450, family 1, subfamily A, polypeptide 1, delta cycle threshold</t>
  </si>
  <si>
    <t>Cytosolic protein</t>
  </si>
  <si>
    <t>Data shuttle attached</t>
  </si>
  <si>
    <t>Data shuttle detached</t>
  </si>
  <si>
    <t>delta-13C of C2H6</t>
  </si>
  <si>
    <t>delta-13C of C3H8</t>
  </si>
  <si>
    <t>delta-13C of C4H10</t>
  </si>
  <si>
    <t>delta-13C of CH4</t>
  </si>
  <si>
    <t>delta-13C of CO2</t>
  </si>
  <si>
    <t>delta-13C of DIC</t>
  </si>
  <si>
    <t>delta-18O of H2O</t>
  </si>
  <si>
    <t>delta-D of CH4</t>
  </si>
  <si>
    <t>delta-D of H2O</t>
  </si>
  <si>
    <t>Density</t>
  </si>
  <si>
    <t>Deuterium</t>
  </si>
  <si>
    <t>Diadinoxanthin</t>
  </si>
  <si>
    <t>Diallate (cis or trans)</t>
  </si>
  <si>
    <t>Diatoxanthin</t>
  </si>
  <si>
    <t>Dibenz(a,h)anthracene</t>
  </si>
  <si>
    <t>Dibenzofuran</t>
  </si>
  <si>
    <t>Dibenzothiophene</t>
  </si>
  <si>
    <t>Dibromochloromethane</t>
  </si>
  <si>
    <t>Dieldrin</t>
  </si>
  <si>
    <t>Diethyl phthalate</t>
  </si>
  <si>
    <t>Diethylene glycol</t>
  </si>
  <si>
    <t>Diisopropyl Ether</t>
  </si>
  <si>
    <t>Dimethyl Phthalate</t>
  </si>
  <si>
    <t>Dimethylphenanthrene</t>
  </si>
  <si>
    <t>Di-n-butylphthalate</t>
  </si>
  <si>
    <t>Di-n-octyl phthalate</t>
  </si>
  <si>
    <t>Dinoflagellates</t>
  </si>
  <si>
    <t>Dinoseb</t>
  </si>
  <si>
    <t>Discharge</t>
  </si>
  <si>
    <t>Distance</t>
  </si>
  <si>
    <t>Distichlis spicata Coverage</t>
  </si>
  <si>
    <t>Disulfoton</t>
  </si>
  <si>
    <t>d-Limonene</t>
  </si>
  <si>
    <t>DNA damage, olive tail moment</t>
  </si>
  <si>
    <t>DNA damage, percent tail DNA</t>
  </si>
  <si>
    <t>DNA damage, tail length</t>
  </si>
  <si>
    <t>E-coli</t>
  </si>
  <si>
    <t>Electric Current</t>
  </si>
  <si>
    <t>Electric Energy</t>
  </si>
  <si>
    <t>Electric Power</t>
  </si>
  <si>
    <t>Electrical conductivity</t>
  </si>
  <si>
    <t>End of file</t>
  </si>
  <si>
    <t>Endosulfan I (alpha)</t>
  </si>
  <si>
    <t>Endosulfan II (beta)</t>
  </si>
  <si>
    <t>Endosulfan Sulfate</t>
  </si>
  <si>
    <t>Endrin</t>
  </si>
  <si>
    <t>Endrin aldehyde</t>
  </si>
  <si>
    <t>Endrin Ketone</t>
  </si>
  <si>
    <t>Enterococci</t>
  </si>
  <si>
    <t>Ethane</t>
  </si>
  <si>
    <t>Ethane, dissolved</t>
  </si>
  <si>
    <t>Ethanol</t>
  </si>
  <si>
    <t>Ethoxyresorufin O-deethylase, activity</t>
  </si>
  <si>
    <t>Ethyl tert-Butyl Ether</t>
  </si>
  <si>
    <t>Ethylbenzene</t>
  </si>
  <si>
    <t>Ethylene</t>
  </si>
  <si>
    <t>Ethylene glycol</t>
  </si>
  <si>
    <t>Ethylene, dissolved</t>
  </si>
  <si>
    <t>Ethyne</t>
  </si>
  <si>
    <t>Evaporation</t>
  </si>
  <si>
    <t>Evapotranspiration</t>
  </si>
  <si>
    <t>Evapotranspiration, potential</t>
  </si>
  <si>
    <t>Fish detections</t>
  </si>
  <si>
    <t>Flash memory error count</t>
  </si>
  <si>
    <t>Fluoranthene</t>
  </si>
  <si>
    <t>Fluorene</t>
  </si>
  <si>
    <t>Fluoride</t>
  </si>
  <si>
    <t>Fluoride, dissolved</t>
  </si>
  <si>
    <t>Fluorine</t>
  </si>
  <si>
    <t>Fluorine, dissolved</t>
  </si>
  <si>
    <t>Formate</t>
  </si>
  <si>
    <t>Formic acid</t>
  </si>
  <si>
    <t>Frequency of Rotation</t>
  </si>
  <si>
    <t>Friction velocity</t>
  </si>
  <si>
    <t>Gage height</t>
  </si>
  <si>
    <t>Global Radiation</t>
  </si>
  <si>
    <t>Glutaraldehyde</t>
  </si>
  <si>
    <t>Glutathione S-transferase, activity</t>
  </si>
  <si>
    <t>Glutathione S-transferase, delta cycle threshold</t>
  </si>
  <si>
    <t>Gross alpha radionuclides</t>
  </si>
  <si>
    <t>Gross beta radionuclides</t>
  </si>
  <si>
    <t>Ground heat flux</t>
  </si>
  <si>
    <t>Groundwater Depth</t>
  </si>
  <si>
    <t>Hardness, Calcium</t>
  </si>
  <si>
    <t>Hardness, carbonate</t>
  </si>
  <si>
    <t>Hardness, Magnesium</t>
  </si>
  <si>
    <t>Hardness, non-carbonate</t>
  </si>
  <si>
    <t>Hardness, total</t>
  </si>
  <si>
    <t>Heat index</t>
  </si>
  <si>
    <t>height, above sea floor</t>
  </si>
  <si>
    <t>Helium</t>
  </si>
  <si>
    <t>Helium, dissolved</t>
  </si>
  <si>
    <t>Heptachlor</t>
  </si>
  <si>
    <t>Heptachlor epoxide</t>
  </si>
  <si>
    <t>Hexachlorobenzene</t>
  </si>
  <si>
    <t>Hexachlorobutadiene</t>
  </si>
  <si>
    <t>Hexachlorocyclopentadiene</t>
  </si>
  <si>
    <t>Hexachloroethane</t>
  </si>
  <si>
    <t>Hexane</t>
  </si>
  <si>
    <t>Host connected</t>
  </si>
  <si>
    <t>Hydrogen</t>
  </si>
  <si>
    <t>Hydrogen sulfide</t>
  </si>
  <si>
    <t>Hydrogen, dissolved</t>
  </si>
  <si>
    <t>Hydrogen-2, stable isotope ratio delta</t>
  </si>
  <si>
    <t>Imaginary dielectric constant</t>
  </si>
  <si>
    <t>Indeno(1,2,3-cd)pyrene</t>
  </si>
  <si>
    <t>Indicator</t>
  </si>
  <si>
    <t>Instrument status code</t>
  </si>
  <si>
    <t>Intercept</t>
  </si>
  <si>
    <t>Iodide, dissolved</t>
  </si>
  <si>
    <t>Iron sulfide</t>
  </si>
  <si>
    <t>Iron, dissolved</t>
  </si>
  <si>
    <t>Iron, ferric</t>
  </si>
  <si>
    <t>Iron, ferrous</t>
  </si>
  <si>
    <t>Iron, particulate</t>
  </si>
  <si>
    <t>Iron, total</t>
  </si>
  <si>
    <t>Isobutane</t>
  </si>
  <si>
    <t>Isobutyric acid</t>
  </si>
  <si>
    <t>Isopentane</t>
  </si>
  <si>
    <t>Isophorone</t>
  </si>
  <si>
    <t>Isopropyl alcohol</t>
  </si>
  <si>
    <t>Isopropylbenzene</t>
  </si>
  <si>
    <t>Iva frutescens coverage</t>
  </si>
  <si>
    <t>Lactic Acid</t>
  </si>
  <si>
    <t>Latent heat flux</t>
  </si>
  <si>
    <t>Lead, dissolved</t>
  </si>
  <si>
    <t>Lead, distribution coefficient</t>
  </si>
  <si>
    <t>Lead, particulate</t>
  </si>
  <si>
    <t>Lead, total</t>
  </si>
  <si>
    <t>Leaf wetness</t>
  </si>
  <si>
    <t>Light attenuation coefficient</t>
  </si>
  <si>
    <t>Limonium nashii Coverage</t>
  </si>
  <si>
    <t>Lithium, dissolved</t>
  </si>
  <si>
    <t>Lithium, total</t>
  </si>
  <si>
    <t>Liver, mass</t>
  </si>
  <si>
    <t>Logger stopped</t>
  </si>
  <si>
    <t>Low battery count</t>
  </si>
  <si>
    <t>LSI</t>
  </si>
  <si>
    <t>Luminous Flux</t>
  </si>
  <si>
    <t>Lycium carolinianum Coverage</t>
  </si>
  <si>
    <t>Magnesium, dissolved</t>
  </si>
  <si>
    <t>Magnesium, total</t>
  </si>
  <si>
    <t>Malathion</t>
  </si>
  <si>
    <t>Manganese, dissolved</t>
  </si>
  <si>
    <t>Manganese, particulate</t>
  </si>
  <si>
    <t>Manganese, total</t>
  </si>
  <si>
    <t>Mercury, dissolved</t>
  </si>
  <si>
    <t>Mercury, total</t>
  </si>
  <si>
    <t>Methane</t>
  </si>
  <si>
    <t>Methane, dissolved</t>
  </si>
  <si>
    <t>Methanol</t>
  </si>
  <si>
    <t>Methoxychlor</t>
  </si>
  <si>
    <t>Methyl tert-butyl ether (MTBE)</t>
  </si>
  <si>
    <t>Methylchrysene</t>
  </si>
  <si>
    <t>Methylene blue active substances</t>
  </si>
  <si>
    <t>Methylene chloride (Dichloromethane)</t>
  </si>
  <si>
    <t>Methylfluoranthene</t>
  </si>
  <si>
    <t>Methylfluorene</t>
  </si>
  <si>
    <t>Methylmercury</t>
  </si>
  <si>
    <t>Methylpyrene</t>
  </si>
  <si>
    <t>Mevinphos</t>
  </si>
  <si>
    <t>Microsomal protein</t>
  </si>
  <si>
    <t>Molbydenum, dissolved</t>
  </si>
  <si>
    <t>Molybdenum, total</t>
  </si>
  <si>
    <t>Momentum flux</t>
  </si>
  <si>
    <t>Monanthochloe littoralis Coverage</t>
  </si>
  <si>
    <t>N, albuminoid</t>
  </si>
  <si>
    <t>n-alkane, C15</t>
  </si>
  <si>
    <t>n-alkane, C16</t>
  </si>
  <si>
    <t>n-alkane, C17</t>
  </si>
  <si>
    <t>n-alkane, C18</t>
  </si>
  <si>
    <t>n-alkane, C19</t>
  </si>
  <si>
    <t>n-alkane, C20</t>
  </si>
  <si>
    <t>n-alkane, C21</t>
  </si>
  <si>
    <t>n-alkane, C22</t>
  </si>
  <si>
    <t>n-alkane, C23</t>
  </si>
  <si>
    <t>n-alkane, C24</t>
  </si>
  <si>
    <t>n-alkane, C25</t>
  </si>
  <si>
    <t>n-alkane, C26</t>
  </si>
  <si>
    <t>n-alkane, C27</t>
  </si>
  <si>
    <t>n-alkane, C28</t>
  </si>
  <si>
    <t>n-alkane, C29</t>
  </si>
  <si>
    <t>n-alkane, C30</t>
  </si>
  <si>
    <t>n-alkane, C31</t>
  </si>
  <si>
    <t>n-alkane, C32</t>
  </si>
  <si>
    <t>n-alkane, C33</t>
  </si>
  <si>
    <t>n-alkane, long-chain</t>
  </si>
  <si>
    <t>n-alkane, short-chain</t>
  </si>
  <si>
    <t>n-alkane, total</t>
  </si>
  <si>
    <t>Naphthalene</t>
  </si>
  <si>
    <t>NDVI</t>
  </si>
  <si>
    <t>Net heat flux</t>
  </si>
  <si>
    <t>Nickel, dissolved</t>
  </si>
  <si>
    <t>Nickel, distribution coefficient</t>
  </si>
  <si>
    <t>Nickel, particulate</t>
  </si>
  <si>
    <t>Nickel, total</t>
  </si>
  <si>
    <t>Nitrobenzene</t>
  </si>
  <si>
    <t>Nitrogen, dissolved (free+ionized) Ammonia (NH3) + (NH4)</t>
  </si>
  <si>
    <t>Nitrogen, dissolved inorganic</t>
  </si>
  <si>
    <t>Nitrogen, dissolved Kjeldahl</t>
  </si>
  <si>
    <t>Nitrogen, dissolved nitrate (NO3)</t>
  </si>
  <si>
    <t>Nitrogen, dissolved nitrite (NO2)</t>
  </si>
  <si>
    <t>Nitrogen, dissolved nitrite (NO2) + nitrate (NO3)</t>
  </si>
  <si>
    <t>Nitrogen, dissolved organic</t>
  </si>
  <si>
    <t>Nitrogen, gas</t>
  </si>
  <si>
    <t>Nitrogen, inorganic</t>
  </si>
  <si>
    <t>Nitrogen, NH3</t>
  </si>
  <si>
    <t>Nitrogen, NH3 + NH4</t>
  </si>
  <si>
    <t>Nitrogen, NH4</t>
  </si>
  <si>
    <t>Nitrogen, nitrate (NO3)</t>
  </si>
  <si>
    <t>Nitrogen, nitrite (NO2)</t>
  </si>
  <si>
    <t>Nitrogen, nitrite (NO2) + nitrate (NO3)</t>
  </si>
  <si>
    <t>Nitrogen, organic</t>
  </si>
  <si>
    <t>Nitrogen, organic kjeldahl</t>
  </si>
  <si>
    <t>Nitrogen, particulate organic</t>
  </si>
  <si>
    <t>Nitrogen, total</t>
  </si>
  <si>
    <t>Nitrogen, total dissolved</t>
  </si>
  <si>
    <t>Nitrogen, total kjeldahl</t>
  </si>
  <si>
    <t>Nitrogen, total nitrite</t>
  </si>
  <si>
    <t>Nitrogen, total organic</t>
  </si>
  <si>
    <t>Nitrogen-15</t>
  </si>
  <si>
    <t>Nitrogen-15, stable isotope ratio delta</t>
  </si>
  <si>
    <t>Nitrous oxide</t>
  </si>
  <si>
    <t>N-Nitrosodiethylamine</t>
  </si>
  <si>
    <t>N-Nitrosodimethylamine</t>
  </si>
  <si>
    <t>N-Nitrosodi-n-butylamine</t>
  </si>
  <si>
    <t>N-Nitrosodi-n-propylamine</t>
  </si>
  <si>
    <t>N-Nitrosodiphenylamine</t>
  </si>
  <si>
    <t>N-Nitrosomethylethylamine</t>
  </si>
  <si>
    <t>No vegetation coverage</t>
  </si>
  <si>
    <t>Odor</t>
  </si>
  <si>
    <t>Offset</t>
  </si>
  <si>
    <t>Oil and grease</t>
  </si>
  <si>
    <t>Organic matter</t>
  </si>
  <si>
    <t>Orientation</t>
  </si>
  <si>
    <t>Osmotic pressure</t>
  </si>
  <si>
    <t>Oxygen</t>
  </si>
  <si>
    <t>Oxygen flux</t>
  </si>
  <si>
    <t>Oxygen uptake</t>
  </si>
  <si>
    <t>Oxygen, dissolved</t>
  </si>
  <si>
    <t>Oxygen, dissolved percent of saturation</t>
  </si>
  <si>
    <t>Oxygen, dissolved, transducer signal</t>
  </si>
  <si>
    <t>Oxygen-18</t>
  </si>
  <si>
    <t>Oxygen-18, stable isotope ratio delta</t>
  </si>
  <si>
    <t>o-Xylene</t>
  </si>
  <si>
    <t>Ozone</t>
  </si>
  <si>
    <t>Parameter</t>
  </si>
  <si>
    <t>Parathion-ethyl</t>
  </si>
  <si>
    <t>Pentachlorobenzene</t>
  </si>
  <si>
    <t>Pentachlorophenol</t>
  </si>
  <si>
    <t>Pentane</t>
  </si>
  <si>
    <t>Percent full scale</t>
  </si>
  <si>
    <t>Peridinin</t>
  </si>
  <si>
    <t>Permethrin</t>
  </si>
  <si>
    <t>Permittivity</t>
  </si>
  <si>
    <t>Perylene</t>
  </si>
  <si>
    <t>Petroleum hydrocarbon, total</t>
  </si>
  <si>
    <t>pH</t>
  </si>
  <si>
    <t>Phenanthrene</t>
  </si>
  <si>
    <t>Phenol</t>
  </si>
  <si>
    <t>Phenolics, total</t>
  </si>
  <si>
    <t>Pheophytin</t>
  </si>
  <si>
    <t>Phorate</t>
  </si>
  <si>
    <t>Phosphorodithioic acid</t>
  </si>
  <si>
    <t>Phosphorus, dissolved</t>
  </si>
  <si>
    <t>Phosphorus, dissolved organic</t>
  </si>
  <si>
    <t>Phosphorus, inorganic</t>
  </si>
  <si>
    <t>Phosphorus, organic</t>
  </si>
  <si>
    <t>Phosphorus, orthophosphate</t>
  </si>
  <si>
    <t>Phosphorus, orthophosphate dissolved</t>
  </si>
  <si>
    <t>Phosphorus, orthophosphate total</t>
  </si>
  <si>
    <t>Phosphorus, particulate</t>
  </si>
  <si>
    <t>Phosphorus, particulate organic</t>
  </si>
  <si>
    <t>Phosphorus, phosphate (PO4)</t>
  </si>
  <si>
    <t>Phosphorus, phosphate flux</t>
  </si>
  <si>
    <t>Phosphorus, polyphosphate</t>
  </si>
  <si>
    <t>Phosphorus, total</t>
  </si>
  <si>
    <t>Phosphorus, total dissolved</t>
  </si>
  <si>
    <t>Phytoplankton</t>
  </si>
  <si>
    <t>Piperonyl Butoxide</t>
  </si>
  <si>
    <t>Polycyclic aromatic hydrocarbon, alkyl</t>
  </si>
  <si>
    <t>Polycyclic aromatic hydrocarbon, parent</t>
  </si>
  <si>
    <t>Polycyclic aromatic hydrocarbon, total</t>
  </si>
  <si>
    <t>Position</t>
  </si>
  <si>
    <t>Potassium, dissolved</t>
  </si>
  <si>
    <t>Potassium, total</t>
  </si>
  <si>
    <t>Precipitation</t>
  </si>
  <si>
    <t>Pressure, absolute</t>
  </si>
  <si>
    <t>Pressure, gauge</t>
  </si>
  <si>
    <t>Primary productivity</t>
  </si>
  <si>
    <t>Primary productivity, gross</t>
  </si>
  <si>
    <t>Program signature</t>
  </si>
  <si>
    <t>Pronamide</t>
  </si>
  <si>
    <t>Propane</t>
  </si>
  <si>
    <t>Propane, dissolved</t>
  </si>
  <si>
    <t>Propanoic acid</t>
  </si>
  <si>
    <t>Propylene glycol</t>
  </si>
  <si>
    <t>Pyrene</t>
  </si>
  <si>
    <t>Pyridine</t>
  </si>
  <si>
    <t>Radiation, incoming</t>
  </si>
  <si>
    <t>Radiation, incoming longwave</t>
  </si>
  <si>
    <t>Radiation, incoming PAR</t>
  </si>
  <si>
    <t>Radiation, incoming shortwave</t>
  </si>
  <si>
    <t>Radiation, incoming UV-A</t>
  </si>
  <si>
    <t>Radiation, incoming UV-B</t>
  </si>
  <si>
    <t>Radiation, net</t>
  </si>
  <si>
    <t>Radiation, net longwave</t>
  </si>
  <si>
    <t>Radiation, net PAR</t>
  </si>
  <si>
    <t>Radiation, net shortwave</t>
  </si>
  <si>
    <t>Radiation, outgoing longwave</t>
  </si>
  <si>
    <t>Radiation, outgoing PAR</t>
  </si>
  <si>
    <t>Radiation, outgoing shortwave</t>
  </si>
  <si>
    <t>Radiation, total incoming</t>
  </si>
  <si>
    <t>Radiation, total outgoing</t>
  </si>
  <si>
    <t>Radiation, total shortwave</t>
  </si>
  <si>
    <t>Radium-226</t>
  </si>
  <si>
    <t>Radium-228</t>
  </si>
  <si>
    <t>Radon-222</t>
  </si>
  <si>
    <t>Rainfall rate</t>
  </si>
  <si>
    <t>Real dielectric constant</t>
  </si>
  <si>
    <t>Recorder code</t>
  </si>
  <si>
    <t>Reduction potential</t>
  </si>
  <si>
    <t>Relative humidity</t>
  </si>
  <si>
    <t>Remark</t>
  </si>
  <si>
    <t>Reservoir storage</t>
  </si>
  <si>
    <t>Respiration, ecosystem</t>
  </si>
  <si>
    <t>Respiration, net</t>
  </si>
  <si>
    <t>Retene</t>
  </si>
  <si>
    <t>Rhenium, total</t>
  </si>
  <si>
    <t>Ruthenium-106</t>
  </si>
  <si>
    <t>Salicornia bigelovii coverage</t>
  </si>
  <si>
    <t>Salicornia virginica coverage</t>
  </si>
  <si>
    <t>Salinity</t>
  </si>
  <si>
    <t>Secchi depth</t>
  </si>
  <si>
    <t>Sediment, passing sieve</t>
  </si>
  <si>
    <t>Sediment, retained on sieve</t>
  </si>
  <si>
    <t>Sediment, suspended</t>
  </si>
  <si>
    <t>Selenium, dissolved</t>
  </si>
  <si>
    <t>Selenium, distribution coefficient</t>
  </si>
  <si>
    <t>Selenium, particulate</t>
  </si>
  <si>
    <t>Selenium, total</t>
  </si>
  <si>
    <t>Sensible heat flux</t>
  </si>
  <si>
    <t>Sequence number</t>
  </si>
  <si>
    <t>Shannon diversity index</t>
  </si>
  <si>
    <t>Shannon evenness index</t>
  </si>
  <si>
    <t>Sigma-t</t>
  </si>
  <si>
    <t>Signal-to-noise ratio</t>
  </si>
  <si>
    <t>Silica</t>
  </si>
  <si>
    <t>Silica, dissolved</t>
  </si>
  <si>
    <t>Silicate</t>
  </si>
  <si>
    <t>Silicic acid</t>
  </si>
  <si>
    <t>Silicic acid flux</t>
  </si>
  <si>
    <t>Silicon</t>
  </si>
  <si>
    <t>Silicon, dissolved</t>
  </si>
  <si>
    <t>Silver, dissolved</t>
  </si>
  <si>
    <t>Silver, total</t>
  </si>
  <si>
    <t>Slope</t>
  </si>
  <si>
    <t>Snow depth</t>
  </si>
  <si>
    <t>Snow water equivalent</t>
  </si>
  <si>
    <t>Sodium adsorption ratio</t>
  </si>
  <si>
    <t>Sodium plus potassium</t>
  </si>
  <si>
    <t>Sodium, dissolved</t>
  </si>
  <si>
    <t>Sodium, fraction of cations</t>
  </si>
  <si>
    <t>Sodium, total</t>
  </si>
  <si>
    <t>Solids, fixed dissolved</t>
  </si>
  <si>
    <t>Solids, fixed suspended</t>
  </si>
  <si>
    <t>Solids, total</t>
  </si>
  <si>
    <t>Solids, total dissolved</t>
  </si>
  <si>
    <t>Solids, total fixed</t>
  </si>
  <si>
    <t>Solids, total suspended</t>
  </si>
  <si>
    <t>Solids, total volatile</t>
  </si>
  <si>
    <t>Solids, volatile dissolved</t>
  </si>
  <si>
    <t>Solids, volatile suspended</t>
  </si>
  <si>
    <t>Spartina alterniflora coverage</t>
  </si>
  <si>
    <t>Spartina spartinea coverage</t>
  </si>
  <si>
    <t>Specific conductance</t>
  </si>
  <si>
    <t>Speed of sound</t>
  </si>
  <si>
    <t>Squalene</t>
  </si>
  <si>
    <t>Streamflow</t>
  </si>
  <si>
    <t>Streptococci, fecal</t>
  </si>
  <si>
    <t>Strontium, dissolved</t>
  </si>
  <si>
    <t>Strontium, total</t>
  </si>
  <si>
    <t>Styrene</t>
  </si>
  <si>
    <t>Suaeda linearis coverage</t>
  </si>
  <si>
    <t>Suaeda maritima coverage</t>
  </si>
  <si>
    <t>Sulfate, dissolved</t>
  </si>
  <si>
    <t>Sulfate, total</t>
  </si>
  <si>
    <t>Sulfide, dissolved</t>
  </si>
  <si>
    <t>Sulfide, total</t>
  </si>
  <si>
    <t>Sulfur</t>
  </si>
  <si>
    <t>Sulfur dioxide</t>
  </si>
  <si>
    <t>Sulfur, dissolved</t>
  </si>
  <si>
    <t>Sulfur, organic</t>
  </si>
  <si>
    <t>Sulfur, pyritic</t>
  </si>
  <si>
    <t>Sunshine duration</t>
  </si>
  <si>
    <t>Superoxide dismutase, activity</t>
  </si>
  <si>
    <t>Superoxide dismutase, delta cycle threshold</t>
  </si>
  <si>
    <t>SUVA254</t>
  </si>
  <si>
    <t>Table overrun error count</t>
  </si>
  <si>
    <t>Taxa count</t>
  </si>
  <si>
    <t>TDR waveform relative length</t>
  </si>
  <si>
    <t>Temperature</t>
  </si>
  <si>
    <t>Temperature change</t>
  </si>
  <si>
    <t>Temperature, datalogger</t>
  </si>
  <si>
    <t>Temperature, dew point</t>
  </si>
  <si>
    <t>Temperature, initial</t>
  </si>
  <si>
    <t>Temperature, sensor</t>
  </si>
  <si>
    <t>Temperature, transducer signal</t>
  </si>
  <si>
    <t>Terbufos</t>
  </si>
  <si>
    <t>Terpineol</t>
  </si>
  <si>
    <t>Tert-Amyl Methyl Ether</t>
  </si>
  <si>
    <t>Tertiary Butyl Alcohol</t>
  </si>
  <si>
    <t>Tetracene</t>
  </si>
  <si>
    <t>Tetrachloroethene</t>
  </si>
  <si>
    <t>Tetraethylene glycol</t>
  </si>
  <si>
    <t>Tetrahydrofuran</t>
  </si>
  <si>
    <t>Tetramethylnaphthalene</t>
  </si>
  <si>
    <t>Thallium, dissolved</t>
  </si>
  <si>
    <t>Thallium, distribution coefficient</t>
  </si>
  <si>
    <t>Thallium, particulate</t>
  </si>
  <si>
    <t>Thallium, total</t>
  </si>
  <si>
    <t>Thorium</t>
  </si>
  <si>
    <t>Thorium, dissolved</t>
  </si>
  <si>
    <t>Thorium-228</t>
  </si>
  <si>
    <t>Thorium-230</t>
  </si>
  <si>
    <t>Thorium-232</t>
  </si>
  <si>
    <t>Threshold</t>
  </si>
  <si>
    <t>THSW Index</t>
  </si>
  <si>
    <t>THW Index</t>
  </si>
  <si>
    <t>Tide stage</t>
  </si>
  <si>
    <t>Time Stamp</t>
  </si>
  <si>
    <t>Time, elapsed</t>
  </si>
  <si>
    <t>Tin, dissolved</t>
  </si>
  <si>
    <t>Tin, total</t>
  </si>
  <si>
    <t>Titanium</t>
  </si>
  <si>
    <t>Titanium, dissolved</t>
  </si>
  <si>
    <t>Toluene</t>
  </si>
  <si>
    <t>trans-1,2-Dichloroethene</t>
  </si>
  <si>
    <t>trans-1,3-Dichloropropene</t>
  </si>
  <si>
    <t>Transient species coverage</t>
  </si>
  <si>
    <t>Transpiration</t>
  </si>
  <si>
    <t>Tributoxyethyl phosphate</t>
  </si>
  <si>
    <t>Trichloroethene</t>
  </si>
  <si>
    <t>Triethylene glycol</t>
  </si>
  <si>
    <t>Trifluralin</t>
  </si>
  <si>
    <t>Triphenylene</t>
  </si>
  <si>
    <t>Tritium (3H), Delta T of H2O</t>
  </si>
  <si>
    <t>TSI</t>
  </si>
  <si>
    <t>Turbidity</t>
  </si>
  <si>
    <t>Uranium</t>
  </si>
  <si>
    <t>Uranium, dissolved</t>
  </si>
  <si>
    <t>Uranium-234</t>
  </si>
  <si>
    <t>Uranium-235</t>
  </si>
  <si>
    <t>Uranium-238</t>
  </si>
  <si>
    <t>Urea</t>
  </si>
  <si>
    <t>Urea flux</t>
  </si>
  <si>
    <t>Vanadium, dissolved</t>
  </si>
  <si>
    <t>Vanadium, particulate</t>
  </si>
  <si>
    <t>Vanadium, total</t>
  </si>
  <si>
    <t>Vapor pressure</t>
  </si>
  <si>
    <t>Vapor pressure deficit</t>
  </si>
  <si>
    <t>Velocity</t>
  </si>
  <si>
    <t>Visibility</t>
  </si>
  <si>
    <t>Voltage</t>
  </si>
  <si>
    <t>Volumetric water content</t>
  </si>
  <si>
    <t>Watchdog error count</t>
  </si>
  <si>
    <t>Water column equivalent height, absolute</t>
  </si>
  <si>
    <t>Water column equivalent height, barometric</t>
  </si>
  <si>
    <t>Water Content</t>
  </si>
  <si>
    <t>Water depth</t>
  </si>
  <si>
    <t>Water depth, averaged</t>
  </si>
  <si>
    <t>Water flux</t>
  </si>
  <si>
    <t>Water level</t>
  </si>
  <si>
    <t>Water potential</t>
  </si>
  <si>
    <t>Water Use, Agriculture</t>
  </si>
  <si>
    <t>Water Use, Commercial + Industrial + Power</t>
  </si>
  <si>
    <t>Water Use, Domestic wells</t>
  </si>
  <si>
    <t>Water Use, Public Supply</t>
  </si>
  <si>
    <t>Water Use, Recreation</t>
  </si>
  <si>
    <t>Water vapor concentration</t>
  </si>
  <si>
    <t>Water vapor density</t>
  </si>
  <si>
    <t>Wave height</t>
  </si>
  <si>
    <t>Weather conditions</t>
  </si>
  <si>
    <t>Well flow rate</t>
  </si>
  <si>
    <t>Wellhead pressure</t>
  </si>
  <si>
    <t>Wind chill</t>
  </si>
  <si>
    <t>Wind direction</t>
  </si>
  <si>
    <t>Wind gust direction</t>
  </si>
  <si>
    <t>Wind gust speed</t>
  </si>
  <si>
    <t>Wind Run</t>
  </si>
  <si>
    <t>Wind speed</t>
  </si>
  <si>
    <t>Wind stress</t>
  </si>
  <si>
    <t>Wrack coverage</t>
  </si>
  <si>
    <t>Xylenes, total</t>
  </si>
  <si>
    <t>Zeaxanthin</t>
  </si>
  <si>
    <t>Zinc, dissolved</t>
  </si>
  <si>
    <t>Zinc, distribution coefficient</t>
  </si>
  <si>
    <t>Zinc, particulate</t>
  </si>
  <si>
    <t>Zinc, total</t>
  </si>
  <si>
    <t>Zircon, dissolved</t>
  </si>
  <si>
    <t>Zirconium, dissolved</t>
  </si>
  <si>
    <t>Zirconium-95</t>
  </si>
  <si>
    <t>Zooplankton</t>
  </si>
  <si>
    <t>Variables</t>
  </si>
  <si>
    <t>Variables: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</si>
</sst>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2" borderId="7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6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quotePrefix="1"/>
    <xf numFmtId="0" fontId="0" fillId="2" borderId="23" xfId="0" applyFill="1" applyBorder="1"/>
    <xf numFmtId="0" fontId="3" fillId="2" borderId="14" xfId="3" applyFill="1" applyBorder="1"/>
    <xf numFmtId="0" fontId="3" fillId="2" borderId="12" xfId="3" applyFill="1" applyBorder="1"/>
    <xf numFmtId="0" fontId="1" fillId="0" borderId="18" xfId="0" applyFont="1" applyBorder="1" applyAlignment="1"/>
    <xf numFmtId="0" fontId="1" fillId="0" borderId="0" xfId="0" applyFont="1" applyBorder="1" applyAlignment="1"/>
    <xf numFmtId="0" fontId="6" fillId="0" borderId="3" xfId="0" applyFont="1" applyBorder="1"/>
    <xf numFmtId="0" fontId="6" fillId="0" borderId="5" xfId="0" applyFont="1" applyBorder="1"/>
    <xf numFmtId="0" fontId="6" fillId="0" borderId="7" xfId="0" applyFont="1" applyBorder="1"/>
    <xf numFmtId="0" fontId="0" fillId="0" borderId="18" xfId="0" applyFill="1" applyBorder="1"/>
    <xf numFmtId="0" fontId="6" fillId="0" borderId="0" xfId="0" applyFont="1"/>
    <xf numFmtId="0" fontId="3" fillId="2" borderId="4" xfId="3" applyFill="1" applyBorder="1"/>
    <xf numFmtId="0" fontId="0" fillId="2" borderId="4" xfId="0" applyFill="1" applyBorder="1" applyAlignment="1">
      <alignment wrapText="1"/>
    </xf>
    <xf numFmtId="0" fontId="0" fillId="0" borderId="0" xfId="0" applyFill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0" fillId="0" borderId="32" xfId="0" applyFill="1" applyBorder="1"/>
    <xf numFmtId="0" fontId="6" fillId="0" borderId="33" xfId="0" applyFont="1" applyBorder="1"/>
    <xf numFmtId="0" fontId="1" fillId="0" borderId="34" xfId="0" applyFont="1" applyBorder="1"/>
    <xf numFmtId="0" fontId="6" fillId="0" borderId="34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0" borderId="35" xfId="0" applyFont="1" applyBorder="1"/>
    <xf numFmtId="0" fontId="0" fillId="2" borderId="36" xfId="0" applyFill="1" applyBorder="1"/>
    <xf numFmtId="0" fontId="0" fillId="2" borderId="22" xfId="0" applyFill="1" applyBorder="1"/>
    <xf numFmtId="0" fontId="0" fillId="2" borderId="37" xfId="0" applyFill="1" applyBorder="1"/>
    <xf numFmtId="0" fontId="0" fillId="2" borderId="38" xfId="0" applyFill="1" applyBorder="1"/>
    <xf numFmtId="0" fontId="1" fillId="0" borderId="40" xfId="0" applyFont="1" applyBorder="1"/>
    <xf numFmtId="0" fontId="1" fillId="0" borderId="41" xfId="0" applyFont="1" applyBorder="1"/>
    <xf numFmtId="0" fontId="6" fillId="0" borderId="41" xfId="0" applyFont="1" applyBorder="1"/>
    <xf numFmtId="0" fontId="6" fillId="0" borderId="42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1" fillId="0" borderId="33" xfId="0" applyFont="1" applyBorder="1"/>
    <xf numFmtId="0" fontId="6" fillId="0" borderId="34" xfId="0" applyFont="1" applyBorder="1"/>
    <xf numFmtId="0" fontId="6" fillId="0" borderId="43" xfId="0" applyFont="1" applyBorder="1"/>
    <xf numFmtId="0" fontId="0" fillId="0" borderId="29" xfId="0" applyFill="1" applyBorder="1"/>
    <xf numFmtId="0" fontId="0" fillId="0" borderId="31" xfId="0" applyFill="1" applyBorder="1"/>
    <xf numFmtId="0" fontId="1" fillId="0" borderId="35" xfId="0" applyFont="1" applyBorder="1"/>
    <xf numFmtId="0" fontId="0" fillId="0" borderId="36" xfId="0" applyFill="1" applyBorder="1"/>
    <xf numFmtId="0" fontId="1" fillId="0" borderId="32" xfId="0" applyFont="1" applyFill="1" applyBorder="1"/>
    <xf numFmtId="0" fontId="0" fillId="2" borderId="44" xfId="0" applyFill="1" applyBorder="1"/>
    <xf numFmtId="0" fontId="0" fillId="2" borderId="41" xfId="0" applyFill="1" applyBorder="1"/>
    <xf numFmtId="0" fontId="0" fillId="2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14" xfId="0" applyFill="1" applyBorder="1" applyAlignment="1">
      <alignment wrapText="1"/>
    </xf>
    <xf numFmtId="0" fontId="0" fillId="3" borderId="27" xfId="0" applyFill="1" applyBorder="1" applyAlignment="1">
      <alignment wrapText="1"/>
    </xf>
    <xf numFmtId="0" fontId="0" fillId="3" borderId="27" xfId="0" applyFill="1" applyBorder="1"/>
    <xf numFmtId="0" fontId="0" fillId="3" borderId="12" xfId="0" applyFill="1" applyBorder="1" applyAlignment="1">
      <alignment wrapText="1"/>
    </xf>
    <xf numFmtId="0" fontId="0" fillId="3" borderId="28" xfId="0" applyFill="1" applyBorder="1" applyAlignment="1">
      <alignment wrapText="1"/>
    </xf>
    <xf numFmtId="0" fontId="0" fillId="3" borderId="28" xfId="0" applyFill="1" applyBorder="1"/>
    <xf numFmtId="0" fontId="0" fillId="3" borderId="22" xfId="0" applyFill="1" applyBorder="1" applyAlignment="1">
      <alignment wrapText="1"/>
    </xf>
    <xf numFmtId="0" fontId="0" fillId="3" borderId="37" xfId="0" applyFill="1" applyBorder="1" applyAlignment="1">
      <alignment wrapText="1"/>
    </xf>
    <xf numFmtId="0" fontId="0" fillId="3" borderId="37" xfId="0" applyFill="1" applyBorder="1"/>
    <xf numFmtId="0" fontId="0" fillId="3" borderId="39" xfId="0" applyFill="1" applyBorder="1"/>
    <xf numFmtId="0" fontId="0" fillId="3" borderId="12" xfId="0" applyFill="1" applyBorder="1"/>
    <xf numFmtId="0" fontId="0" fillId="3" borderId="22" xfId="0" applyFill="1" applyBorder="1"/>
    <xf numFmtId="0" fontId="0" fillId="3" borderId="14" xfId="0" applyFill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41" xfId="0" applyFill="1" applyBorder="1" applyAlignment="1">
      <alignment wrapText="1"/>
    </xf>
    <xf numFmtId="0" fontId="5" fillId="3" borderId="27" xfId="3" applyFont="1" applyFill="1" applyBorder="1" applyAlignment="1">
      <alignment wrapText="1"/>
    </xf>
    <xf numFmtId="0" fontId="5" fillId="3" borderId="28" xfId="0" applyFont="1" applyFill="1" applyBorder="1" applyAlignment="1">
      <alignment wrapText="1"/>
    </xf>
    <xf numFmtId="0" fontId="5" fillId="3" borderId="37" xfId="0" applyFont="1" applyFill="1" applyBorder="1" applyAlignment="1">
      <alignment wrapText="1"/>
    </xf>
    <xf numFmtId="0" fontId="0" fillId="3" borderId="23" xfId="0" applyFill="1" applyBorder="1" applyAlignment="1">
      <alignment wrapText="1"/>
    </xf>
    <xf numFmtId="0" fontId="3" fillId="3" borderId="41" xfId="3" applyFill="1" applyBorder="1"/>
    <xf numFmtId="0" fontId="0" fillId="2" borderId="41" xfId="0" applyFill="1" applyBorder="1" applyAlignment="1">
      <alignment wrapText="1"/>
    </xf>
    <xf numFmtId="0" fontId="1" fillId="0" borderId="34" xfId="0" applyFont="1" applyFill="1" applyBorder="1"/>
    <xf numFmtId="0" fontId="7" fillId="4" borderId="14" xfId="0" applyFont="1" applyFill="1" applyBorder="1"/>
    <xf numFmtId="0" fontId="7" fillId="4" borderId="12" xfId="0" applyFont="1" applyFill="1" applyBorder="1"/>
    <xf numFmtId="0" fontId="7" fillId="4" borderId="22" xfId="0" applyFont="1" applyFill="1" applyBorder="1"/>
    <xf numFmtId="0" fontId="0" fillId="2" borderId="42" xfId="0" applyFill="1" applyBorder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94"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double">
          <color auto="1"/>
        </bottom>
      </border>
    </dxf>
    <dxf>
      <border outline="0">
        <left style="medium">
          <color auto="1"/>
        </left>
        <right style="medium">
          <color auto="1"/>
        </right>
        <bottom style="medium">
          <color auto="1"/>
        </bottom>
      </border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 val="0"/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double">
          <color auto="1"/>
        </bottom>
      </border>
    </dxf>
    <dxf>
      <border outline="0">
        <left style="medium">
          <color auto="1"/>
        </left>
        <right style="medium">
          <color auto="1"/>
        </right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</dxf>
    <dxf>
      <border outline="0">
        <bottom style="double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double">
          <color auto="1"/>
        </bottom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Organizations" displayName="Organizations" ref="A8:E18" totalsRowShown="0" headerRowDxfId="93" dataDxfId="92" tableBorderDxfId="91">
  <autoFilter ref="A8:E18"/>
  <tableColumns count="5">
    <tableColumn id="1" name="Organization Type [CV]" dataDxfId="90"/>
    <tableColumn id="2" name="Organization Code" dataDxfId="89"/>
    <tableColumn id="3" name="Organization Name" dataDxfId="88"/>
    <tableColumn id="4" name="Organization Description" dataDxfId="20"/>
    <tableColumn id="5" name="Organization Link" dataDxfId="8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Variables" displayName="Variables" ref="A6:F25" totalsRowShown="0" headerRowDxfId="7" headerRowBorderDxfId="14" tableBorderDxfId="15">
  <autoFilter ref="A6:F25"/>
  <tableColumns count="6">
    <tableColumn id="1" name="Variable Type" dataDxfId="13"/>
    <tableColumn id="2" name="Variable Code" dataDxfId="12"/>
    <tableColumn id="3" name="Variable Name" dataDxfId="11"/>
    <tableColumn id="4" name="Variable Definition" dataDxfId="10"/>
    <tableColumn id="5" name="Speciation" dataDxfId="9"/>
    <tableColumn id="6" name="No Data Value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ControlledVocabularies" displayName="ControlledVocabularies" ref="A1:Q793" totalsRowShown="0" headerRowDxfId="30">
  <autoFilter ref="A1:Q793"/>
  <tableColumns count="17">
    <tableColumn id="11" name="Boolean"/>
    <tableColumn id="9" name="NotApplicable"/>
    <tableColumn id="1" name="OrganizationTypeCV"/>
    <tableColumn id="2" name="DataSetTypeCV"/>
    <tableColumn id="3" name="SamplingFeatureTypeCV"/>
    <tableColumn id="4" name="SamplingFeatureGeotypeCV"/>
    <tableColumn id="5" name="SiteTypeCV"/>
    <tableColumn id="6" name="SpecimenTypeCV"/>
    <tableColumn id="7" name="ElevationDatumCV"/>
    <tableColumn id="8" name="LatLonDatumNames"/>
    <tableColumn id="10" name="RelationshipTypeCV"/>
    <tableColumn id="12" name="SampledMediumCV"/>
    <tableColumn id="13" name="SpatialOffsetTypeCV"/>
    <tableColumn id="14" name="Units"/>
    <tableColumn id="15" name="MethodTypeCV"/>
    <tableColumn id="16" name="VariableTypeCV"/>
    <tableColumn id="17" name="VariableNameC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People" displayName="People" ref="A21:H31" totalsRowShown="0" headerRowDxfId="86" dataDxfId="84" headerRowBorderDxfId="85" tableBorderDxfId="83">
  <autoFilter ref="A21:H31"/>
  <tableColumns count="8">
    <tableColumn id="1" name="First Name" dataDxfId="82"/>
    <tableColumn id="2" name="Middle Name" dataDxfId="81"/>
    <tableColumn id="3" name="Last Name" dataDxfId="80"/>
    <tableColumn id="4" name="OrcID" dataDxfId="79"/>
    <tableColumn id="5" name="Organization Name" dataDxfId="78"/>
    <tableColumn id="6" name="Primary Email" dataDxfId="77"/>
    <tableColumn id="7" name="Primary Address" dataDxfId="21"/>
    <tableColumn id="8" name="Full Name" dataDxfId="18">
      <calculatedColumnFormula>CONCATENATE(People[[#This Row],[First Name]]," ",People[[#This Row],[Middle Name]]," ",People[[#This Row],[Last Name]])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AuthorList" displayName="AuthorList" ref="A19:B29" totalsRowShown="0" headerRowDxfId="76" headerRowBorderDxfId="75" tableBorderDxfId="74">
  <autoFilter ref="A19:B29"/>
  <tableColumns count="2">
    <tableColumn id="1" name="Author Number" dataDxfId="73"/>
    <tableColumn id="2" name="Author Name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SamplingFeatures" displayName="SamplingFeatures" ref="A10:H60" totalsRowShown="0" headerRowBorderDxfId="71" tableBorderDxfId="70">
  <autoFilter ref="A10:H60"/>
  <tableColumns count="8">
    <tableColumn id="1" name="Sampling Feature UUID" dataDxfId="69"/>
    <tableColumn id="2" name="Sampling Feature Type" dataDxfId="68"/>
    <tableColumn id="3" name="Feature Geo Type" dataDxfId="67"/>
    <tableColumn id="4" name="Feature Code" dataDxfId="66"/>
    <tableColumn id="5" name="Feature Name" dataDxfId="65"/>
    <tableColumn id="6" name="Feature Description" dataDxfId="64"/>
    <tableColumn id="7" name="Feature Geometry" dataDxfId="63"/>
    <tableColumn id="8" name="Elevation_m" dataDxfId="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ites" displayName="Sites" ref="J10:L60" totalsRowShown="0" headerRowDxfId="61" headerRowBorderDxfId="60" tableBorderDxfId="59">
  <autoFilter ref="J10:L60"/>
  <tableColumns count="3">
    <tableColumn id="1" name="Site Type" dataDxfId="58">
      <calculatedColumnFormula>IF($B11="Site","SELECT VALUE","")</calculatedColumnFormula>
    </tableColumn>
    <tableColumn id="2" name="Latitude" dataDxfId="57">
      <calculatedColumnFormula>IF($B11="site","ENTER VALUE","")</calculatedColumnFormula>
    </tableColumn>
    <tableColumn id="3" name="Longitude" dataDxfId="56">
      <calculatedColumnFormula>IF($B11="site","ENTER VALUE","")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Specimens" displayName="Specimens" ref="N10:P60" totalsRowShown="0" headerRowDxfId="55" headerRowBorderDxfId="54" tableBorderDxfId="53">
  <autoFilter ref="N10:P60"/>
  <tableColumns count="3">
    <tableColumn id="1" name="Specimen Type" dataDxfId="52">
      <calculatedColumnFormula>IF($B11="Specimen","SELECT VALUE","")</calculatedColumnFormula>
    </tableColumn>
    <tableColumn id="2" name="Specimen Medium" dataDxfId="51">
      <calculatedColumnFormula>IF($B11="Specimen","SELECT VALUE","")</calculatedColumnFormula>
    </tableColumn>
    <tableColumn id="3" name="Is Field Specimen?" dataDxfId="50">
      <calculatedColumnFormula>IF($B11="Specimen","SELECT VALUE","")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SpatialOffsets" displayName="SpatialOffsets" ref="A5:H15" totalsRowShown="0" headerRowDxfId="49" dataDxfId="47" headerRowBorderDxfId="48" tableBorderDxfId="46">
  <autoFilter ref="A5:H15"/>
  <tableColumns count="8">
    <tableColumn id="8" name="Offset Number" dataDxfId="45"/>
    <tableColumn id="1" name="Spatial Offset Type" dataDxfId="44"/>
    <tableColumn id="2" name="Offset 1 Value" dataDxfId="43"/>
    <tableColumn id="3" name="Offset 1 Unit" dataDxfId="42"/>
    <tableColumn id="4" name="Offset 2 Value" dataDxfId="41"/>
    <tableColumn id="5" name="Offset 2 Unit" dataDxfId="40"/>
    <tableColumn id="6" name="Offset 3 Value" dataDxfId="39"/>
    <tableColumn id="7" name="Offset 3 Unit" dataDxfId="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RelatedFeatures" displayName="RelatedFeatures" ref="A19:D51" totalsRowShown="0" headerRowDxfId="37" dataDxfId="36" tableBorderDxfId="35">
  <autoFilter ref="A19:D51"/>
  <tableColumns count="4">
    <tableColumn id="1" name="First Sampling Feature Code" dataDxfId="34"/>
    <tableColumn id="2" name="Relationship Type" dataDxfId="33"/>
    <tableColumn id="3" name="Second Sampling Feature Code" dataDxfId="32"/>
    <tableColumn id="4" name="Offset Number" dataDxfId="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Methods" displayName="Methods" ref="A6:F27" totalsRowShown="0" headerRowDxfId="23" headerRowBorderDxfId="28" tableBorderDxfId="29">
  <autoFilter ref="A6:F27"/>
  <tableColumns count="6">
    <tableColumn id="1" name="Method Type" dataDxfId="27"/>
    <tableColumn id="2" name="Method Code" dataDxfId="26"/>
    <tableColumn id="3" name="Method Name" dataDxfId="19"/>
    <tableColumn id="4" name="Method Description" dataDxfId="22"/>
    <tableColumn id="5" name="Method Link" dataDxfId="25"/>
    <tableColumn id="6" name="Organization Name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hyperlink" Target="mailto:amber.jones@usu.edu" TargetMode="External"/><Relationship Id="rId1" Type="http://schemas.openxmlformats.org/officeDocument/2006/relationships/hyperlink" Target="mailto:jeff.horsburgh@usu.edu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pository.iutahepscor.org/dataset/iutah-gamut-network-raw-data-at-tw-daniels-forest-climate-site-lr-twdef-c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ata.iutahepscor.org/" TargetMode="External"/><Relationship Id="rId1" Type="http://schemas.openxmlformats.org/officeDocument/2006/relationships/hyperlink" Target="http://data.iutahepscor.org/" TargetMode="Externa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zoomScaleNormal="100" zoomScalePageLayoutView="150" workbookViewId="0">
      <selection activeCell="A5" sqref="A5"/>
    </sheetView>
  </sheetViews>
  <sheetFormatPr defaultColWidth="8.85546875" defaultRowHeight="15" x14ac:dyDescent="0.25"/>
  <cols>
    <col min="1" max="1" width="24" bestFit="1" customWidth="1"/>
    <col min="2" max="2" width="20" customWidth="1"/>
    <col min="3" max="3" width="19.85546875" bestFit="1" customWidth="1"/>
    <col min="4" max="4" width="24.5703125" customWidth="1"/>
    <col min="5" max="5" width="22.85546875" customWidth="1"/>
    <col min="6" max="6" width="25" customWidth="1"/>
    <col min="7" max="7" width="45.42578125" customWidth="1"/>
    <col min="8" max="8" width="23.140625" bestFit="1" customWidth="1"/>
  </cols>
  <sheetData>
    <row r="1" spans="1:5" x14ac:dyDescent="0.25">
      <c r="A1" t="s">
        <v>686</v>
      </c>
    </row>
    <row r="2" spans="1:5" x14ac:dyDescent="0.25">
      <c r="A2" t="s">
        <v>510</v>
      </c>
    </row>
    <row r="3" spans="1:5" x14ac:dyDescent="0.25">
      <c r="A3" t="s">
        <v>608</v>
      </c>
    </row>
    <row r="4" spans="1:5" x14ac:dyDescent="0.25">
      <c r="A4" t="s">
        <v>691</v>
      </c>
    </row>
    <row r="5" spans="1:5" x14ac:dyDescent="0.25">
      <c r="A5" t="s">
        <v>543</v>
      </c>
    </row>
    <row r="6" spans="1:5" ht="15.75" thickBot="1" x14ac:dyDescent="0.3"/>
    <row r="7" spans="1:5" x14ac:dyDescent="0.25">
      <c r="A7" s="77" t="s">
        <v>456</v>
      </c>
      <c r="B7" s="78"/>
      <c r="C7" s="78"/>
      <c r="D7" s="78"/>
      <c r="E7" s="79"/>
    </row>
    <row r="8" spans="1:5" ht="15.75" thickBot="1" x14ac:dyDescent="0.3">
      <c r="A8" s="45" t="s">
        <v>457</v>
      </c>
      <c r="B8" s="46" t="s">
        <v>458</v>
      </c>
      <c r="C8" s="46" t="s">
        <v>22</v>
      </c>
      <c r="D8" s="47" t="s">
        <v>459</v>
      </c>
      <c r="E8" s="48" t="s">
        <v>460</v>
      </c>
    </row>
    <row r="9" spans="1:5" ht="15.75" thickTop="1" x14ac:dyDescent="0.25">
      <c r="A9" s="44" t="s">
        <v>461</v>
      </c>
      <c r="B9" s="18" t="s">
        <v>486</v>
      </c>
      <c r="C9" s="18" t="s">
        <v>487</v>
      </c>
      <c r="D9" s="93"/>
      <c r="E9" s="73"/>
    </row>
    <row r="10" spans="1:5" x14ac:dyDescent="0.25">
      <c r="A10" s="34"/>
      <c r="B10" s="6"/>
      <c r="C10" s="6"/>
      <c r="D10" s="67"/>
      <c r="E10" s="69"/>
    </row>
    <row r="11" spans="1:5" x14ac:dyDescent="0.25">
      <c r="A11" s="34"/>
      <c r="B11" s="6"/>
      <c r="C11" s="6"/>
      <c r="D11" s="67"/>
      <c r="E11" s="69"/>
    </row>
    <row r="12" spans="1:5" x14ac:dyDescent="0.25">
      <c r="A12" s="34"/>
      <c r="B12" s="6"/>
      <c r="C12" s="6"/>
      <c r="D12" s="67"/>
      <c r="E12" s="69"/>
    </row>
    <row r="13" spans="1:5" x14ac:dyDescent="0.25">
      <c r="A13" s="34"/>
      <c r="B13" s="6"/>
      <c r="C13" s="6"/>
      <c r="D13" s="67"/>
      <c r="E13" s="69"/>
    </row>
    <row r="14" spans="1:5" x14ac:dyDescent="0.25">
      <c r="A14" s="34"/>
      <c r="B14" s="6"/>
      <c r="C14" s="6"/>
      <c r="D14" s="67"/>
      <c r="E14" s="69"/>
    </row>
    <row r="15" spans="1:5" x14ac:dyDescent="0.25">
      <c r="A15" s="34"/>
      <c r="B15" s="6"/>
      <c r="C15" s="6"/>
      <c r="D15" s="67"/>
      <c r="E15" s="69"/>
    </row>
    <row r="16" spans="1:5" x14ac:dyDescent="0.25">
      <c r="A16" s="34"/>
      <c r="B16" s="6"/>
      <c r="C16" s="6"/>
      <c r="D16" s="67"/>
      <c r="E16" s="69"/>
    </row>
    <row r="17" spans="1:8" x14ac:dyDescent="0.25">
      <c r="A17" s="34"/>
      <c r="B17" s="6"/>
      <c r="C17" s="6"/>
      <c r="D17" s="67"/>
      <c r="E17" s="69"/>
    </row>
    <row r="18" spans="1:8" x14ac:dyDescent="0.25">
      <c r="A18" s="41"/>
      <c r="B18" s="42"/>
      <c r="C18" s="42"/>
      <c r="D18" s="70"/>
      <c r="E18" s="72"/>
    </row>
    <row r="19" spans="1:8" ht="15.75" thickBot="1" x14ac:dyDescent="0.3"/>
    <row r="20" spans="1:8" x14ac:dyDescent="0.25">
      <c r="A20" s="80" t="s">
        <v>455</v>
      </c>
      <c r="B20" s="81"/>
      <c r="C20" s="81"/>
      <c r="D20" s="81"/>
      <c r="E20" s="81"/>
      <c r="F20" s="81"/>
      <c r="G20" s="81"/>
      <c r="H20" s="26"/>
    </row>
    <row r="21" spans="1:8" ht="15.75" thickBot="1" x14ac:dyDescent="0.3">
      <c r="A21" s="51" t="s">
        <v>18</v>
      </c>
      <c r="B21" s="52" t="s">
        <v>19</v>
      </c>
      <c r="C21" s="37" t="s">
        <v>20</v>
      </c>
      <c r="D21" s="53" t="s">
        <v>23</v>
      </c>
      <c r="E21" s="37" t="s">
        <v>22</v>
      </c>
      <c r="F21" s="37" t="s">
        <v>21</v>
      </c>
      <c r="G21" s="40" t="s">
        <v>505</v>
      </c>
      <c r="H21" s="96" t="s">
        <v>687</v>
      </c>
    </row>
    <row r="22" spans="1:8" ht="45.75" thickTop="1" x14ac:dyDescent="0.25">
      <c r="A22" s="33" t="s">
        <v>488</v>
      </c>
      <c r="B22" s="3" t="s">
        <v>489</v>
      </c>
      <c r="C22" s="3" t="s">
        <v>490</v>
      </c>
      <c r="D22" s="76"/>
      <c r="E22" s="3" t="s">
        <v>487</v>
      </c>
      <c r="F22" s="19" t="s">
        <v>491</v>
      </c>
      <c r="G22" s="90" t="s">
        <v>506</v>
      </c>
      <c r="H22" s="97" t="str">
        <f>CONCATENATE(People[[#This Row],[First Name]]," ",People[[#This Row],[Middle Name]]," ",People[[#This Row],[Last Name]])</f>
        <v>Jeffrey S. Horsburgh</v>
      </c>
    </row>
    <row r="23" spans="1:8" ht="45" x14ac:dyDescent="0.25">
      <c r="A23" s="34" t="s">
        <v>492</v>
      </c>
      <c r="B23" s="6"/>
      <c r="C23" s="6" t="s">
        <v>493</v>
      </c>
      <c r="D23" s="74"/>
      <c r="E23" s="6" t="s">
        <v>487</v>
      </c>
      <c r="F23" s="20" t="s">
        <v>494</v>
      </c>
      <c r="G23" s="90" t="s">
        <v>506</v>
      </c>
      <c r="H23" s="98" t="str">
        <f>CONCATENATE(People[[#This Row],[First Name]]," ",People[[#This Row],[Middle Name]]," ",People[[#This Row],[Last Name]])</f>
        <v>Amber  Spackman Jones</v>
      </c>
    </row>
    <row r="24" spans="1:8" x14ac:dyDescent="0.25">
      <c r="A24" s="34"/>
      <c r="B24" s="6"/>
      <c r="C24" s="6"/>
      <c r="D24" s="74"/>
      <c r="E24" s="6"/>
      <c r="F24" s="6"/>
      <c r="G24" s="91"/>
      <c r="H24" s="98" t="str">
        <f>CONCATENATE(People[[#This Row],[First Name]]," ",People[[#This Row],[Middle Name]]," ",People[[#This Row],[Last Name]])</f>
        <v xml:space="preserve">  </v>
      </c>
    </row>
    <row r="25" spans="1:8" x14ac:dyDescent="0.25">
      <c r="A25" s="34"/>
      <c r="B25" s="6"/>
      <c r="C25" s="6"/>
      <c r="D25" s="74"/>
      <c r="E25" s="6"/>
      <c r="F25" s="6"/>
      <c r="G25" s="91"/>
      <c r="H25" s="98" t="str">
        <f>CONCATENATE(People[[#This Row],[First Name]]," ",People[[#This Row],[Middle Name]]," ",People[[#This Row],[Last Name]])</f>
        <v xml:space="preserve">  </v>
      </c>
    </row>
    <row r="26" spans="1:8" x14ac:dyDescent="0.25">
      <c r="A26" s="34"/>
      <c r="B26" s="6"/>
      <c r="C26" s="6"/>
      <c r="D26" s="74"/>
      <c r="E26" s="6"/>
      <c r="F26" s="6"/>
      <c r="G26" s="91"/>
      <c r="H26" s="98" t="str">
        <f>CONCATENATE(People[[#This Row],[First Name]]," ",People[[#This Row],[Middle Name]]," ",People[[#This Row],[Last Name]])</f>
        <v xml:space="preserve">  </v>
      </c>
    </row>
    <row r="27" spans="1:8" x14ac:dyDescent="0.25">
      <c r="A27" s="34"/>
      <c r="B27" s="6"/>
      <c r="C27" s="6"/>
      <c r="D27" s="74"/>
      <c r="E27" s="6"/>
      <c r="F27" s="6"/>
      <c r="G27" s="91"/>
      <c r="H27" s="98" t="str">
        <f>CONCATENATE(People[[#This Row],[First Name]]," ",People[[#This Row],[Middle Name]]," ",People[[#This Row],[Last Name]])</f>
        <v xml:space="preserve">  </v>
      </c>
    </row>
    <row r="28" spans="1:8" x14ac:dyDescent="0.25">
      <c r="A28" s="34"/>
      <c r="B28" s="6"/>
      <c r="C28" s="6"/>
      <c r="D28" s="74"/>
      <c r="E28" s="6"/>
      <c r="F28" s="6"/>
      <c r="G28" s="91"/>
      <c r="H28" s="98" t="str">
        <f>CONCATENATE(People[[#This Row],[First Name]]," ",People[[#This Row],[Middle Name]]," ",People[[#This Row],[Last Name]])</f>
        <v xml:space="preserve">  </v>
      </c>
    </row>
    <row r="29" spans="1:8" x14ac:dyDescent="0.25">
      <c r="A29" s="34"/>
      <c r="B29" s="6"/>
      <c r="C29" s="6"/>
      <c r="D29" s="74"/>
      <c r="E29" s="6"/>
      <c r="F29" s="6"/>
      <c r="G29" s="91"/>
      <c r="H29" s="98" t="str">
        <f>CONCATENATE(People[[#This Row],[First Name]]," ",People[[#This Row],[Middle Name]]," ",People[[#This Row],[Last Name]])</f>
        <v xml:space="preserve">  </v>
      </c>
    </row>
    <row r="30" spans="1:8" x14ac:dyDescent="0.25">
      <c r="A30" s="34"/>
      <c r="B30" s="6"/>
      <c r="C30" s="6"/>
      <c r="D30" s="74"/>
      <c r="E30" s="6"/>
      <c r="F30" s="6"/>
      <c r="G30" s="91"/>
      <c r="H30" s="98" t="str">
        <f>CONCATENATE(People[[#This Row],[First Name]]," ",People[[#This Row],[Middle Name]]," ",People[[#This Row],[Last Name]])</f>
        <v xml:space="preserve">  </v>
      </c>
    </row>
    <row r="31" spans="1:8" x14ac:dyDescent="0.25">
      <c r="A31" s="41"/>
      <c r="B31" s="42"/>
      <c r="C31" s="42"/>
      <c r="D31" s="75"/>
      <c r="E31" s="42"/>
      <c r="F31" s="42"/>
      <c r="G31" s="92"/>
      <c r="H31" s="99" t="str">
        <f>CONCATENATE(People[[#This Row],[First Name]]," ",People[[#This Row],[Middle Name]]," ",People[[#This Row],[Last Name]])</f>
        <v xml:space="preserve">  </v>
      </c>
    </row>
  </sheetData>
  <dataConsolidate/>
  <mergeCells count="2">
    <mergeCell ref="A7:E7"/>
    <mergeCell ref="A20:G20"/>
  </mergeCells>
  <dataValidations count="3">
    <dataValidation type="textLength" allowBlank="1" showInputMessage="1" showErrorMessage="1" sqref="B9:B18">
      <formula1>1</formula1>
      <formula2>50</formula2>
    </dataValidation>
    <dataValidation type="list" allowBlank="1" showInputMessage="1" showErrorMessage="1" sqref="E22:E31">
      <formula1>OrganizationNames</formula1>
    </dataValidation>
    <dataValidation type="list" allowBlank="1" showInputMessage="1" showErrorMessage="1" sqref="A9:A18">
      <formula1>OrganizationTypeCV</formula1>
    </dataValidation>
  </dataValidations>
  <hyperlinks>
    <hyperlink ref="F22" r:id="rId1"/>
    <hyperlink ref="F23" r:id="rId2"/>
  </hyperlinks>
  <pageMargins left="0.7" right="0.7" top="0.75" bottom="0.75" header="0.3" footer="0.3"/>
  <pageSetup orientation="portrait" verticalDpi="0" r:id="rId3"/>
  <legacyDrawing r:id="rId4"/>
  <tableParts count="2"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150" workbookViewId="0">
      <selection activeCell="H16" sqref="H16"/>
    </sheetView>
  </sheetViews>
  <sheetFormatPr defaultColWidth="8.85546875" defaultRowHeight="15" x14ac:dyDescent="0.25"/>
  <sheetData/>
  <conditionalFormatting sqref="A1:XFD1048576">
    <cfRule type="containsText" dxfId="4" priority="1" operator="containsText" text="PLEASE FILL">
      <formula>NOT(ISERROR(SEARCH("PLEASE FILL",A1)))</formula>
    </cfRule>
  </conditionalFormatting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384"/>
  <sheetViews>
    <sheetView workbookViewId="0">
      <selection activeCell="L21" sqref="L21"/>
    </sheetView>
  </sheetViews>
  <sheetFormatPr defaultRowHeight="15" x14ac:dyDescent="0.25"/>
  <cols>
    <col min="1" max="1" width="18.28515625" customWidth="1"/>
  </cols>
  <sheetData>
    <row r="1" spans="1:1" x14ac:dyDescent="0.25">
      <c r="A1" t="str">
        <f>'YODA Blocks'!B2</f>
        <v>---</v>
      </c>
    </row>
    <row r="2" spans="1:1" x14ac:dyDescent="0.25">
      <c r="A2" t="str">
        <f>'YODA Blocks'!B3</f>
        <v>YODA: {Version: 1.0.0, Profile: TimeSeries}</v>
      </c>
    </row>
    <row r="3" spans="1:1" x14ac:dyDescent="0.25">
      <c r="A3" t="str">
        <f>'YODA Blocks'!C2</f>
        <v>Dataset: &amp;DataSetID0001</v>
      </c>
    </row>
    <row r="4" spans="1:1" x14ac:dyDescent="0.25">
      <c r="A4" t="str">
        <f>'YODA Blocks'!C3</f>
        <v xml:space="preserve">  DataSetUUID:  ""</v>
      </c>
    </row>
    <row r="5" spans="1:1" x14ac:dyDescent="0.25">
      <c r="A5" t="str">
        <f>'YODA Blocks'!C4</f>
        <v xml:space="preserve">  DataSetTypeCV:  "Climate"</v>
      </c>
    </row>
    <row r="6" spans="1:1" x14ac:dyDescent="0.25">
      <c r="A6" t="str">
        <f>'YODA Blocks'!C5</f>
        <v xml:space="preserve">  DataSetCode:  "TWDEF_AirTemp"</v>
      </c>
    </row>
    <row r="7" spans="1:1" x14ac:dyDescent="0.25">
      <c r="A7" t="str">
        <f>'YODA Blocks'!C6</f>
        <v xml:space="preserve">  DataSetTitle:  "Air temperature at the TW Daniels Experimental Forest Climate Station"</v>
      </c>
    </row>
    <row r="8" spans="1:1" x14ac:dyDescent="0.25">
      <c r="A8" t="str">
        <f>'YODA Blocks'!C7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</row>
    <row r="9" spans="1:1" x14ac:dyDescent="0.25">
      <c r="A9" t="str">
        <f>'YODA Blocks'!D2</f>
        <v>People:</v>
      </c>
    </row>
    <row r="10" spans="1:1" x14ac:dyDescent="0.25">
      <c r="A10" t="str">
        <f>'YODA Blocks'!D3</f>
        <v xml:space="preserve">  - &amp;PersonID0001 {PersonFirstName:  "Jeffrey", PersonMiddleName:  "S.", PersonLastName:  "Horsburgh"}</v>
      </c>
    </row>
    <row r="11" spans="1:1" x14ac:dyDescent="0.25">
      <c r="A11" t="str">
        <f>'YODA Blocks'!D4</f>
        <v xml:space="preserve">  - &amp;PersonID0002 {PersonFirstName:  "Amber", PersonMiddleName:  "", PersonLastName:  "Spackman Jones"}</v>
      </c>
    </row>
    <row r="12" spans="1:1" hidden="1" x14ac:dyDescent="0.25">
      <c r="A12" t="str">
        <f>'YODA Blocks'!D5</f>
        <v/>
      </c>
    </row>
    <row r="13" spans="1:1" hidden="1" x14ac:dyDescent="0.25">
      <c r="A13" t="str">
        <f>'YODA Blocks'!D6</f>
        <v/>
      </c>
    </row>
    <row r="14" spans="1:1" hidden="1" x14ac:dyDescent="0.25">
      <c r="A14" t="str">
        <f>'YODA Blocks'!D7</f>
        <v/>
      </c>
    </row>
    <row r="15" spans="1:1" hidden="1" x14ac:dyDescent="0.25">
      <c r="A15" t="str">
        <f>'YODA Blocks'!D8</f>
        <v/>
      </c>
    </row>
    <row r="16" spans="1:1" hidden="1" x14ac:dyDescent="0.25">
      <c r="A16" t="str">
        <f>'YODA Blocks'!D9</f>
        <v/>
      </c>
    </row>
    <row r="17" spans="1:1" hidden="1" x14ac:dyDescent="0.25">
      <c r="A17" t="str">
        <f>'YODA Blocks'!D10</f>
        <v/>
      </c>
    </row>
    <row r="18" spans="1:1" hidden="1" x14ac:dyDescent="0.25">
      <c r="A18" t="str">
        <f>'YODA Blocks'!D11</f>
        <v/>
      </c>
    </row>
    <row r="19" spans="1:1" hidden="1" x14ac:dyDescent="0.25">
      <c r="A19" t="str">
        <f>'YODA Blocks'!D12</f>
        <v/>
      </c>
    </row>
    <row r="20" spans="1:1" x14ac:dyDescent="0.25">
      <c r="A20" t="str">
        <f>'YODA Blocks'!E2</f>
        <v>Organizations:</v>
      </c>
    </row>
    <row r="21" spans="1:1" x14ac:dyDescent="0.25">
      <c r="A21" t="str">
        <f>'YODA Blocks'!E3</f>
        <v xml:space="preserve">  - &amp;OrganizationID0001 {OrganizationTypeCV:  "University", OrganizationCode:  "USU", OrganizationName:  "Utah State University", OrganizationDescription:  "", OrganizationLink:  ""}</v>
      </c>
    </row>
    <row r="22" spans="1:1" hidden="1" x14ac:dyDescent="0.25">
      <c r="A22" t="str">
        <f>'YODA Blocks'!E4</f>
        <v/>
      </c>
    </row>
    <row r="23" spans="1:1" hidden="1" x14ac:dyDescent="0.25">
      <c r="A23" t="str">
        <f>'YODA Blocks'!E5</f>
        <v/>
      </c>
    </row>
    <row r="24" spans="1:1" hidden="1" x14ac:dyDescent="0.25">
      <c r="A24" t="str">
        <f>'YODA Blocks'!E6</f>
        <v/>
      </c>
    </row>
    <row r="25" spans="1:1" hidden="1" x14ac:dyDescent="0.25">
      <c r="A25" t="str">
        <f>'YODA Blocks'!E7</f>
        <v/>
      </c>
    </row>
    <row r="26" spans="1:1" hidden="1" x14ac:dyDescent="0.25">
      <c r="A26" t="str">
        <f>'YODA Blocks'!E8</f>
        <v/>
      </c>
    </row>
    <row r="27" spans="1:1" hidden="1" x14ac:dyDescent="0.25">
      <c r="A27" t="str">
        <f>'YODA Blocks'!E9</f>
        <v/>
      </c>
    </row>
    <row r="28" spans="1:1" hidden="1" x14ac:dyDescent="0.25">
      <c r="A28" t="str">
        <f>'YODA Blocks'!E10</f>
        <v/>
      </c>
    </row>
    <row r="29" spans="1:1" hidden="1" x14ac:dyDescent="0.25">
      <c r="A29" t="str">
        <f>'YODA Blocks'!E11</f>
        <v/>
      </c>
    </row>
    <row r="30" spans="1:1" hidden="1" x14ac:dyDescent="0.25">
      <c r="A30" t="str">
        <f>'YODA Blocks'!E12</f>
        <v/>
      </c>
    </row>
    <row r="31" spans="1:1" x14ac:dyDescent="0.25">
      <c r="A31" t="str">
        <f>'YODA Blocks'!F2</f>
        <v>Affiliations:</v>
      </c>
    </row>
    <row r="32" spans="1:1" x14ac:dyDescent="0.25">
      <c r="A32" t="str">
        <f>'YODA Blocks'!F3</f>
        <v xml:space="preserve">  - &amp;AffiliationID0001 {PersonID: *PersonID0001, OrganizationID: *OrganizationID0001, IsPrimaryOrganizationContact: , AffiliationStartDate: , AffiliationEndDate: , PrimaryPhone: , PrimaryEmail: "jeff.horsburgh@usu.edu", PrimaryAddress: "Civil and Environmental Engineering, Utah Water Research Laboratory, 8200 Old Main Hill, Logan, UT 84322-8200", PersonLink: }</v>
      </c>
    </row>
    <row r="33" spans="1:1" x14ac:dyDescent="0.25">
      <c r="A33" t="str">
        <f>'YODA Blocks'!F4</f>
        <v xml:space="preserve">  - &amp;AffiliationID0002 {PersonID: *PersonID0002, OrganizationID: *OrganizationID0001, IsPrimaryOrganizationContact: , AffiliationStartDate: , AffiliationEndDate: , PrimaryPhone: , PrimaryEmail: "amber.jones@usu.edu", PrimaryAddress: "Civil and Environmental Engineering, Utah Water Research Laboratory, 8200 Old Main Hill, Logan, UT 84322-8200", PersonLink: }</v>
      </c>
    </row>
    <row r="34" spans="1:1" hidden="1" x14ac:dyDescent="0.25">
      <c r="A34" t="str">
        <f>'YODA Blocks'!F5</f>
        <v/>
      </c>
    </row>
    <row r="35" spans="1:1" hidden="1" x14ac:dyDescent="0.25">
      <c r="A35" t="str">
        <f>'YODA Blocks'!F6</f>
        <v/>
      </c>
    </row>
    <row r="36" spans="1:1" hidden="1" x14ac:dyDescent="0.25">
      <c r="A36" t="str">
        <f>'YODA Blocks'!F7</f>
        <v/>
      </c>
    </row>
    <row r="37" spans="1:1" hidden="1" x14ac:dyDescent="0.25">
      <c r="A37" t="str">
        <f>'YODA Blocks'!F8</f>
        <v/>
      </c>
    </row>
    <row r="38" spans="1:1" hidden="1" x14ac:dyDescent="0.25">
      <c r="A38" t="str">
        <f>'YODA Blocks'!F9</f>
        <v/>
      </c>
    </row>
    <row r="39" spans="1:1" hidden="1" x14ac:dyDescent="0.25">
      <c r="A39" t="str">
        <f>'YODA Blocks'!F10</f>
        <v/>
      </c>
    </row>
    <row r="40" spans="1:1" hidden="1" x14ac:dyDescent="0.25">
      <c r="A40" t="str">
        <f>'YODA Blocks'!F11</f>
        <v/>
      </c>
    </row>
    <row r="41" spans="1:1" hidden="1" x14ac:dyDescent="0.25">
      <c r="A41" t="str">
        <f>'YODA Blocks'!F12</f>
        <v/>
      </c>
    </row>
    <row r="42" spans="1:1" x14ac:dyDescent="0.25">
      <c r="A42" t="str">
        <f>'YODA Blocks'!G2</f>
        <v>Citation: &amp;CitationID0001</v>
      </c>
    </row>
    <row r="43" spans="1:1" x14ac:dyDescent="0.25">
      <c r="A43" t="str">
        <f>'YODA Blocks'!G3</f>
        <v xml:space="preserve">    Title: "Air temperature at the TW Daniels Experimental Forest Climate Station"</v>
      </c>
    </row>
    <row r="44" spans="1:1" x14ac:dyDescent="0.25">
      <c r="A44" t="str">
        <f>'YODA Blocks'!G4</f>
        <v xml:space="preserve">    Publisher: "iUTAH Modeling and Data Federation"</v>
      </c>
    </row>
    <row r="45" spans="1:1" x14ac:dyDescent="0.25">
      <c r="A45" t="str">
        <f>'YODA Blocks'!G5</f>
        <v xml:space="preserve">    PublicationYear: "2015"</v>
      </c>
    </row>
    <row r="46" spans="1:1" x14ac:dyDescent="0.25">
      <c r="A46" t="str">
        <f>'YODA Blocks'!G6</f>
        <v xml:space="preserve">    CitationLink: "http://repository.iutahepscor.org/dataset/iutah-gamut-network-raw-data-at-tw-daniels-forest-climate-site-lr-twdef-c"</v>
      </c>
    </row>
    <row r="47" spans="1:1" x14ac:dyDescent="0.25">
      <c r="A47" t="str">
        <f>'YODA Blocks'!H2</f>
        <v>AuthorList:</v>
      </c>
    </row>
    <row r="48" spans="1:1" x14ac:dyDescent="0.25">
      <c r="A48" t="str">
        <f>'YODA Blocks'!H3</f>
        <v xml:space="preserve">  - &amp;AuthorListID0001  {CitationID: *CitationID0001, PersonID: *PersonID0001, AuthorOrder: 1}</v>
      </c>
    </row>
    <row r="49" spans="1:1" x14ac:dyDescent="0.25">
      <c r="A49" t="str">
        <f>'YODA Blocks'!H4</f>
        <v xml:space="preserve">  - &amp;AuthorListID0002  {CitationID: *CitationID0001, PersonID: *PersonID0002, AuthorOrder: 2}</v>
      </c>
    </row>
    <row r="50" spans="1:1" hidden="1" x14ac:dyDescent="0.25">
      <c r="A50" t="str">
        <f>'YODA Blocks'!H5</f>
        <v/>
      </c>
    </row>
    <row r="51" spans="1:1" hidden="1" x14ac:dyDescent="0.25">
      <c r="A51" t="str">
        <f>'YODA Blocks'!H6</f>
        <v/>
      </c>
    </row>
    <row r="52" spans="1:1" hidden="1" x14ac:dyDescent="0.25">
      <c r="A52" t="str">
        <f>'YODA Blocks'!H7</f>
        <v/>
      </c>
    </row>
    <row r="53" spans="1:1" hidden="1" x14ac:dyDescent="0.25">
      <c r="A53" t="str">
        <f>'YODA Blocks'!H8</f>
        <v/>
      </c>
    </row>
    <row r="54" spans="1:1" hidden="1" x14ac:dyDescent="0.25">
      <c r="A54" t="str">
        <f>'YODA Blocks'!H9</f>
        <v/>
      </c>
    </row>
    <row r="55" spans="1:1" hidden="1" x14ac:dyDescent="0.25">
      <c r="A55" t="str">
        <f>'YODA Blocks'!H10</f>
        <v/>
      </c>
    </row>
    <row r="56" spans="1:1" hidden="1" x14ac:dyDescent="0.25">
      <c r="A56" t="str">
        <f>'YODA Blocks'!H11</f>
        <v/>
      </c>
    </row>
    <row r="57" spans="1:1" hidden="1" x14ac:dyDescent="0.25">
      <c r="A57" t="str">
        <f>'YODA Blocks'!H12</f>
        <v/>
      </c>
    </row>
    <row r="58" spans="1:1" x14ac:dyDescent="0.25">
      <c r="A58" t="str">
        <f>'YODA Blocks'!I2</f>
        <v>DataSetCitations:</v>
      </c>
    </row>
    <row r="59" spans="1:1" x14ac:dyDescent="0.25">
      <c r="A59" t="str">
        <f>'YODA Blocks'!I3</f>
        <v xml:space="preserve">  DataSetID: *DataSetID0001</v>
      </c>
    </row>
    <row r="60" spans="1:1" x14ac:dyDescent="0.25">
      <c r="A60" t="str">
        <f>'YODA Blocks'!I4</f>
        <v xml:space="preserve">  CitationID: *CitationID0001</v>
      </c>
    </row>
    <row r="61" spans="1:1" x14ac:dyDescent="0.25">
      <c r="A61" t="str">
        <f>'YODA Blocks'!I5</f>
        <v xml:space="preserve">  RelationshipTypeCV: IsAllOf</v>
      </c>
    </row>
    <row r="62" spans="1:1" x14ac:dyDescent="0.25">
      <c r="A62" t="str">
        <f>'YODA Blocks'!J2</f>
        <v>SpatialReferences:</v>
      </c>
    </row>
    <row r="63" spans="1:1" x14ac:dyDescent="0.25">
      <c r="A63" t="str">
        <f>'YODA Blocks'!J3</f>
        <v xml:space="preserve">  - &amp;SRSID0001 {SRSName: WGS84}</v>
      </c>
    </row>
    <row r="64" spans="1:1" x14ac:dyDescent="0.25">
      <c r="A64" t="str">
        <f>'YODA Blocks'!K2</f>
        <v>SamplingFeatures:</v>
      </c>
    </row>
    <row r="65" spans="1:1" x14ac:dyDescent="0.25">
      <c r="A65" t="str">
        <f>'YODA Blocks'!K3</f>
        <v xml:space="preserve">  - &amp;SamplingFeatureID0001 {SamplingFeatureUUID:  "", SamplingFeatureTypeCV:  "Site", SamplingFeatureCode:  "RB_KF_BA", SamplingFeatureName:  "Knowlton Fork at Knowlton Fork Basic Aquatic", SamplingFeatureDescription:  "", SamplingFeatureGeotypeCV:  "Point", FeatureGeometry:  "", Elevation_m:  "", ElevationDatumCV:  "MSL"}</v>
      </c>
    </row>
    <row r="66" spans="1:1" x14ac:dyDescent="0.25">
      <c r="A66" t="str">
        <f>'YODA Blocks'!K4</f>
        <v xml:space="preserve">  - &amp;SamplingFeatureID0002 {SamplingFeatureUUID:  "", SamplingFeatureTypeCV:  "Site", SamplingFeatureCode:  "RB_RBG_BA", SamplingFeatureName:  "Red Butte Creek at Red Butte Gate Basic Aquatic", SamplingFeatureDescription:  "", SamplingFeatureGeotypeCV:  "Point", FeatureGeometry:  "", Elevation_m:  "", ElevationDatumCV:  "MSL"}</v>
      </c>
    </row>
    <row r="67" spans="1:1" x14ac:dyDescent="0.25">
      <c r="A67" t="str">
        <f>'YODA Blocks'!K5</f>
        <v xml:space="preserve">  - &amp;SamplingFeatureID0003 {SamplingFeatureUUID:  "", SamplingFeatureTypeCV:  "Specimen", SamplingFeatureCode:  "D101", SamplingFeatureName:  "Specimen D101", SamplingFeatureDescription:  "", SamplingFeatureGeotypeCV:  "Not applicable", FeatureGeometry:  "", Elevation_m:  "", ElevationDatumCV:  "MSL"}</v>
      </c>
    </row>
    <row r="68" spans="1:1" x14ac:dyDescent="0.25">
      <c r="A68" t="str">
        <f>'YODA Blocks'!K6</f>
        <v xml:space="preserve">  - &amp;SamplingFeatureID0004 {SamplingFeatureUUID:  "", SamplingFeatureTypeCV:  "Specimen", SamplingFeatureCode:  "D102", SamplingFeatureName:  "Specimen D102", SamplingFeatureDescription:  "", SamplingFeatureGeotypeCV:  "Not applicable", FeatureGeometry:  "", Elevation_m:  "", ElevationDatumCV:  "MSL"}</v>
      </c>
    </row>
    <row r="69" spans="1:1" x14ac:dyDescent="0.25">
      <c r="A69" t="str">
        <f>'YODA Blocks'!K7</f>
        <v xml:space="preserve">  - &amp;SamplingFeatureID0005 {SamplingFeatureUUID:  "", SamplingFeatureTypeCV:  "Specimen", SamplingFeatureCode:  "D3236", SamplingFeatureName:  "Specimen D3236", SamplingFeatureDescription:  "", SamplingFeatureGeotypeCV:  "Not applicable", FeatureGeometry:  "", Elevation_m:  "", ElevationDatumCV:  "MSL"}</v>
      </c>
    </row>
    <row r="70" spans="1:1" x14ac:dyDescent="0.25">
      <c r="A70" t="str">
        <f>'YODA Blocks'!K8</f>
        <v xml:space="preserve">  - &amp;SamplingFeatureID0006 {SamplingFeatureUUID:  "", SamplingFeatureTypeCV:  "Specimen", SamplingFeatureCode:  "524", SamplingFeatureName:  "Specimen 524", SamplingFeatureDescription:  "", SamplingFeatureGeotypeCV:  "Not applicable", FeatureGeometry:  "", Elevation_m:  "", ElevationDatumCV:  "MSL"}</v>
      </c>
    </row>
    <row r="71" spans="1:1" x14ac:dyDescent="0.25">
      <c r="A71" t="str">
        <f>'YODA Blocks'!K9</f>
        <v xml:space="preserve">  - &amp;SamplingFeatureID0007 {SamplingFeatureUUID:  "", SamplingFeatureTypeCV:  "Site", SamplingFeatureCode:  "LR_TWDEF_C", SamplingFeatureName:  "Climate Station at TW Daniels Experimental Forest", SamplingFeatureDescription:  "This is a continuous atmospheric monitoring site that is part of the Gradients Along Mountain to Urban Transitions (GAMUT) monitoring network.", SamplingFeatureGeotypeCV:  "Point", FeatureGeometry:  "", Elevation_m:  "2629.2", ElevationDatumCV:  "MSL"}</v>
      </c>
    </row>
    <row r="72" spans="1:1" hidden="1" x14ac:dyDescent="0.25">
      <c r="A72" t="str">
        <f>'YODA Blocks'!K10</f>
        <v/>
      </c>
    </row>
    <row r="73" spans="1:1" hidden="1" x14ac:dyDescent="0.25">
      <c r="A73" t="str">
        <f>'YODA Blocks'!K11</f>
        <v/>
      </c>
    </row>
    <row r="74" spans="1:1" hidden="1" x14ac:dyDescent="0.25">
      <c r="A74" t="str">
        <f>'YODA Blocks'!K12</f>
        <v/>
      </c>
    </row>
    <row r="75" spans="1:1" hidden="1" x14ac:dyDescent="0.25">
      <c r="A75" t="str">
        <f>'YODA Blocks'!K13</f>
        <v/>
      </c>
    </row>
    <row r="76" spans="1:1" hidden="1" x14ac:dyDescent="0.25">
      <c r="A76" t="str">
        <f>'YODA Blocks'!K14</f>
        <v/>
      </c>
    </row>
    <row r="77" spans="1:1" hidden="1" x14ac:dyDescent="0.25">
      <c r="A77" t="str">
        <f>'YODA Blocks'!K15</f>
        <v/>
      </c>
    </row>
    <row r="78" spans="1:1" hidden="1" x14ac:dyDescent="0.25">
      <c r="A78" t="str">
        <f>'YODA Blocks'!K16</f>
        <v/>
      </c>
    </row>
    <row r="79" spans="1:1" hidden="1" x14ac:dyDescent="0.25">
      <c r="A79" t="str">
        <f>'YODA Blocks'!K17</f>
        <v/>
      </c>
    </row>
    <row r="80" spans="1:1" hidden="1" x14ac:dyDescent="0.25">
      <c r="A80" t="str">
        <f>'YODA Blocks'!K18</f>
        <v/>
      </c>
    </row>
    <row r="81" spans="1:1" hidden="1" x14ac:dyDescent="0.25">
      <c r="A81" t="str">
        <f>'YODA Blocks'!K19</f>
        <v/>
      </c>
    </row>
    <row r="82" spans="1:1" hidden="1" x14ac:dyDescent="0.25">
      <c r="A82" t="str">
        <f>'YODA Blocks'!K20</f>
        <v/>
      </c>
    </row>
    <row r="83" spans="1:1" hidden="1" x14ac:dyDescent="0.25">
      <c r="A83" t="str">
        <f>'YODA Blocks'!K21</f>
        <v/>
      </c>
    </row>
    <row r="84" spans="1:1" hidden="1" x14ac:dyDescent="0.25">
      <c r="A84" t="str">
        <f>'YODA Blocks'!K22</f>
        <v/>
      </c>
    </row>
    <row r="85" spans="1:1" hidden="1" x14ac:dyDescent="0.25">
      <c r="A85" t="str">
        <f>'YODA Blocks'!K23</f>
        <v/>
      </c>
    </row>
    <row r="86" spans="1:1" hidden="1" x14ac:dyDescent="0.25">
      <c r="A86" t="str">
        <f>'YODA Blocks'!K24</f>
        <v/>
      </c>
    </row>
    <row r="87" spans="1:1" hidden="1" x14ac:dyDescent="0.25">
      <c r="A87" t="str">
        <f>'YODA Blocks'!K25</f>
        <v/>
      </c>
    </row>
    <row r="88" spans="1:1" hidden="1" x14ac:dyDescent="0.25">
      <c r="A88" t="str">
        <f>'YODA Blocks'!K26</f>
        <v/>
      </c>
    </row>
    <row r="89" spans="1:1" hidden="1" x14ac:dyDescent="0.25">
      <c r="A89" t="str">
        <f>'YODA Blocks'!K27</f>
        <v/>
      </c>
    </row>
    <row r="90" spans="1:1" hidden="1" x14ac:dyDescent="0.25">
      <c r="A90" t="str">
        <f>'YODA Blocks'!K28</f>
        <v/>
      </c>
    </row>
    <row r="91" spans="1:1" hidden="1" x14ac:dyDescent="0.25">
      <c r="A91" t="str">
        <f>'YODA Blocks'!K29</f>
        <v/>
      </c>
    </row>
    <row r="92" spans="1:1" hidden="1" x14ac:dyDescent="0.25">
      <c r="A92" t="str">
        <f>'YODA Blocks'!K30</f>
        <v/>
      </c>
    </row>
    <row r="93" spans="1:1" hidden="1" x14ac:dyDescent="0.25">
      <c r="A93" t="str">
        <f>'YODA Blocks'!K31</f>
        <v/>
      </c>
    </row>
    <row r="94" spans="1:1" hidden="1" x14ac:dyDescent="0.25">
      <c r="A94" t="str">
        <f>'YODA Blocks'!K32</f>
        <v/>
      </c>
    </row>
    <row r="95" spans="1:1" hidden="1" x14ac:dyDescent="0.25">
      <c r="A95" t="str">
        <f>'YODA Blocks'!K33</f>
        <v/>
      </c>
    </row>
    <row r="96" spans="1:1" hidden="1" x14ac:dyDescent="0.25">
      <c r="A96" t="str">
        <f>'YODA Blocks'!K34</f>
        <v/>
      </c>
    </row>
    <row r="97" spans="1:1" hidden="1" x14ac:dyDescent="0.25">
      <c r="A97" t="str">
        <f>'YODA Blocks'!K35</f>
        <v/>
      </c>
    </row>
    <row r="98" spans="1:1" hidden="1" x14ac:dyDescent="0.25">
      <c r="A98" t="str">
        <f>'YODA Blocks'!K36</f>
        <v/>
      </c>
    </row>
    <row r="99" spans="1:1" hidden="1" x14ac:dyDescent="0.25">
      <c r="A99" t="str">
        <f>'YODA Blocks'!K37</f>
        <v/>
      </c>
    </row>
    <row r="100" spans="1:1" hidden="1" x14ac:dyDescent="0.25">
      <c r="A100" t="str">
        <f>'YODA Blocks'!K38</f>
        <v/>
      </c>
    </row>
    <row r="101" spans="1:1" hidden="1" x14ac:dyDescent="0.25">
      <c r="A101" t="str">
        <f>'YODA Blocks'!K39</f>
        <v/>
      </c>
    </row>
    <row r="102" spans="1:1" hidden="1" x14ac:dyDescent="0.25">
      <c r="A102" t="str">
        <f>'YODA Blocks'!K40</f>
        <v/>
      </c>
    </row>
    <row r="103" spans="1:1" hidden="1" x14ac:dyDescent="0.25">
      <c r="A103" t="str">
        <f>'YODA Blocks'!K41</f>
        <v/>
      </c>
    </row>
    <row r="104" spans="1:1" hidden="1" x14ac:dyDescent="0.25">
      <c r="A104" t="str">
        <f>'YODA Blocks'!K42</f>
        <v/>
      </c>
    </row>
    <row r="105" spans="1:1" hidden="1" x14ac:dyDescent="0.25">
      <c r="A105" t="str">
        <f>'YODA Blocks'!K43</f>
        <v/>
      </c>
    </row>
    <row r="106" spans="1:1" hidden="1" x14ac:dyDescent="0.25">
      <c r="A106" t="str">
        <f>'YODA Blocks'!K44</f>
        <v/>
      </c>
    </row>
    <row r="107" spans="1:1" hidden="1" x14ac:dyDescent="0.25">
      <c r="A107" t="str">
        <f>'YODA Blocks'!K45</f>
        <v/>
      </c>
    </row>
    <row r="108" spans="1:1" hidden="1" x14ac:dyDescent="0.25">
      <c r="A108" t="str">
        <f>'YODA Blocks'!K46</f>
        <v/>
      </c>
    </row>
    <row r="109" spans="1:1" hidden="1" x14ac:dyDescent="0.25">
      <c r="A109" t="str">
        <f>'YODA Blocks'!K47</f>
        <v/>
      </c>
    </row>
    <row r="110" spans="1:1" hidden="1" x14ac:dyDescent="0.25">
      <c r="A110" t="str">
        <f>'YODA Blocks'!K48</f>
        <v/>
      </c>
    </row>
    <row r="111" spans="1:1" hidden="1" x14ac:dyDescent="0.25">
      <c r="A111" t="str">
        <f>'YODA Blocks'!K49</f>
        <v/>
      </c>
    </row>
    <row r="112" spans="1:1" hidden="1" x14ac:dyDescent="0.25">
      <c r="A112" t="str">
        <f>'YODA Blocks'!K50</f>
        <v/>
      </c>
    </row>
    <row r="113" spans="1:1" hidden="1" x14ac:dyDescent="0.25">
      <c r="A113" t="str">
        <f>'YODA Blocks'!K51</f>
        <v/>
      </c>
    </row>
    <row r="114" spans="1:1" hidden="1" x14ac:dyDescent="0.25">
      <c r="A114" t="str">
        <f>'YODA Blocks'!K52</f>
        <v/>
      </c>
    </row>
    <row r="115" spans="1:1" hidden="1" x14ac:dyDescent="0.25">
      <c r="A115" t="str">
        <f>'YODA Blocks'!L2</f>
        <v>Sites:</v>
      </c>
    </row>
    <row r="116" spans="1:1" hidden="1" x14ac:dyDescent="0.25">
      <c r="A116" t="e">
        <f>'YODA Blocks'!#REF!</f>
        <v>#REF!</v>
      </c>
    </row>
    <row r="117" spans="1:1" hidden="1" x14ac:dyDescent="0.25">
      <c r="A117" t="e">
        <f>'YODA Blocks'!#REF!</f>
        <v>#REF!</v>
      </c>
    </row>
    <row r="118" spans="1:1" hidden="1" x14ac:dyDescent="0.25">
      <c r="A118" t="e">
        <f>'YODA Blocks'!#REF!</f>
        <v>#REF!</v>
      </c>
    </row>
    <row r="119" spans="1:1" hidden="1" x14ac:dyDescent="0.25">
      <c r="A119" t="e">
        <f>'YODA Blocks'!#REF!</f>
        <v>#REF!</v>
      </c>
    </row>
    <row r="120" spans="1:1" hidden="1" x14ac:dyDescent="0.25">
      <c r="A120" t="e">
        <f>'YODA Blocks'!#REF!</f>
        <v>#REF!</v>
      </c>
    </row>
    <row r="121" spans="1:1" hidden="1" x14ac:dyDescent="0.25">
      <c r="A121" t="e">
        <f>'YODA Blocks'!#REF!</f>
        <v>#REF!</v>
      </c>
    </row>
    <row r="122" spans="1:1" hidden="1" x14ac:dyDescent="0.25">
      <c r="A122" t="e">
        <f>'YODA Blocks'!#REF!</f>
        <v>#REF!</v>
      </c>
    </row>
    <row r="123" spans="1:1" hidden="1" x14ac:dyDescent="0.25">
      <c r="A123" t="e">
        <f>'YODA Blocks'!#REF!</f>
        <v>#REF!</v>
      </c>
    </row>
    <row r="124" spans="1:1" hidden="1" x14ac:dyDescent="0.25">
      <c r="A124" t="e">
        <f>'YODA Blocks'!#REF!</f>
        <v>#REF!</v>
      </c>
    </row>
    <row r="125" spans="1:1" hidden="1" x14ac:dyDescent="0.25">
      <c r="A125" t="e">
        <f>'YODA Blocks'!#REF!</f>
        <v>#REF!</v>
      </c>
    </row>
    <row r="126" spans="1:1" hidden="1" x14ac:dyDescent="0.25">
      <c r="A126" t="e">
        <f>'YODA Blocks'!#REF!</f>
        <v>#REF!</v>
      </c>
    </row>
    <row r="127" spans="1:1" hidden="1" x14ac:dyDescent="0.25">
      <c r="A127" t="e">
        <f>'YODA Blocks'!#REF!</f>
        <v>#REF!</v>
      </c>
    </row>
    <row r="128" spans="1:1" hidden="1" x14ac:dyDescent="0.25">
      <c r="A128" t="e">
        <f>'YODA Blocks'!#REF!</f>
        <v>#REF!</v>
      </c>
    </row>
    <row r="129" spans="1:1" hidden="1" x14ac:dyDescent="0.25">
      <c r="A129" t="e">
        <f>'YODA Blocks'!#REF!</f>
        <v>#REF!</v>
      </c>
    </row>
    <row r="130" spans="1:1" hidden="1" x14ac:dyDescent="0.25">
      <c r="A130" t="e">
        <f>'YODA Blocks'!#REF!</f>
        <v>#REF!</v>
      </c>
    </row>
    <row r="131" spans="1:1" hidden="1" x14ac:dyDescent="0.25">
      <c r="A131" t="e">
        <f>'YODA Blocks'!#REF!</f>
        <v>#REF!</v>
      </c>
    </row>
    <row r="132" spans="1:1" hidden="1" x14ac:dyDescent="0.25">
      <c r="A132" t="e">
        <f>'YODA Blocks'!#REF!</f>
        <v>#REF!</v>
      </c>
    </row>
    <row r="133" spans="1:1" hidden="1" x14ac:dyDescent="0.25">
      <c r="A133" t="e">
        <f>'YODA Blocks'!#REF!</f>
        <v>#REF!</v>
      </c>
    </row>
    <row r="134" spans="1:1" hidden="1" x14ac:dyDescent="0.25">
      <c r="A134" t="e">
        <f>'YODA Blocks'!#REF!</f>
        <v>#REF!</v>
      </c>
    </row>
    <row r="135" spans="1:1" hidden="1" x14ac:dyDescent="0.25">
      <c r="A135" t="e">
        <f>'YODA Blocks'!#REF!</f>
        <v>#REF!</v>
      </c>
    </row>
    <row r="136" spans="1:1" hidden="1" x14ac:dyDescent="0.25">
      <c r="A136" t="e">
        <f>'YODA Blocks'!#REF!</f>
        <v>#REF!</v>
      </c>
    </row>
    <row r="137" spans="1:1" hidden="1" x14ac:dyDescent="0.25">
      <c r="A137" t="e">
        <f>'YODA Blocks'!#REF!</f>
        <v>#REF!</v>
      </c>
    </row>
    <row r="138" spans="1:1" hidden="1" x14ac:dyDescent="0.25">
      <c r="A138" t="e">
        <f>'YODA Blocks'!#REF!</f>
        <v>#REF!</v>
      </c>
    </row>
    <row r="139" spans="1:1" hidden="1" x14ac:dyDescent="0.25">
      <c r="A139" t="e">
        <f>'YODA Blocks'!#REF!</f>
        <v>#REF!</v>
      </c>
    </row>
    <row r="140" spans="1:1" hidden="1" x14ac:dyDescent="0.25">
      <c r="A140" t="e">
        <f>'YODA Blocks'!#REF!</f>
        <v>#REF!</v>
      </c>
    </row>
    <row r="141" spans="1:1" hidden="1" x14ac:dyDescent="0.25">
      <c r="A141" t="e">
        <f>'YODA Blocks'!#REF!</f>
        <v>#REF!</v>
      </c>
    </row>
    <row r="142" spans="1:1" hidden="1" x14ac:dyDescent="0.25">
      <c r="A142" t="e">
        <f>'YODA Blocks'!#REF!</f>
        <v>#REF!</v>
      </c>
    </row>
    <row r="143" spans="1:1" hidden="1" x14ac:dyDescent="0.25">
      <c r="A143" t="e">
        <f>'YODA Blocks'!#REF!</f>
        <v>#REF!</v>
      </c>
    </row>
    <row r="144" spans="1:1" hidden="1" x14ac:dyDescent="0.25">
      <c r="A144" t="e">
        <f>'YODA Blocks'!#REF!</f>
        <v>#REF!</v>
      </c>
    </row>
    <row r="145" spans="1:1" hidden="1" x14ac:dyDescent="0.25">
      <c r="A145" t="e">
        <f>'YODA Blocks'!#REF!</f>
        <v>#REF!</v>
      </c>
    </row>
    <row r="146" spans="1:1" hidden="1" x14ac:dyDescent="0.25">
      <c r="A146" t="e">
        <f>'YODA Blocks'!#REF!</f>
        <v>#REF!</v>
      </c>
    </row>
    <row r="147" spans="1:1" hidden="1" x14ac:dyDescent="0.25">
      <c r="A147" t="e">
        <f>'YODA Blocks'!#REF!</f>
        <v>#REF!</v>
      </c>
    </row>
    <row r="148" spans="1:1" hidden="1" x14ac:dyDescent="0.25">
      <c r="A148" t="e">
        <f>'YODA Blocks'!#REF!</f>
        <v>#REF!</v>
      </c>
    </row>
    <row r="149" spans="1:1" hidden="1" x14ac:dyDescent="0.25">
      <c r="A149" t="e">
        <f>'YODA Blocks'!#REF!</f>
        <v>#REF!</v>
      </c>
    </row>
    <row r="150" spans="1:1" hidden="1" x14ac:dyDescent="0.25">
      <c r="A150" t="e">
        <f>'YODA Blocks'!#REF!</f>
        <v>#REF!</v>
      </c>
    </row>
    <row r="151" spans="1:1" hidden="1" x14ac:dyDescent="0.25">
      <c r="A151" t="e">
        <f>'YODA Blocks'!#REF!</f>
        <v>#REF!</v>
      </c>
    </row>
    <row r="152" spans="1:1" hidden="1" x14ac:dyDescent="0.25">
      <c r="A152" t="e">
        <f>'YODA Blocks'!#REF!</f>
        <v>#REF!</v>
      </c>
    </row>
    <row r="153" spans="1:1" hidden="1" x14ac:dyDescent="0.25">
      <c r="A153" t="e">
        <f>'YODA Blocks'!#REF!</f>
        <v>#REF!</v>
      </c>
    </row>
    <row r="154" spans="1:1" hidden="1" x14ac:dyDescent="0.25">
      <c r="A154" t="e">
        <f>'YODA Blocks'!#REF!</f>
        <v>#REF!</v>
      </c>
    </row>
    <row r="155" spans="1:1" hidden="1" x14ac:dyDescent="0.25">
      <c r="A155" t="e">
        <f>'YODA Blocks'!#REF!</f>
        <v>#REF!</v>
      </c>
    </row>
    <row r="156" spans="1:1" hidden="1" x14ac:dyDescent="0.25">
      <c r="A156" t="e">
        <f>'YODA Blocks'!#REF!</f>
        <v>#REF!</v>
      </c>
    </row>
    <row r="157" spans="1:1" hidden="1" x14ac:dyDescent="0.25">
      <c r="A157" t="e">
        <f>'YODA Blocks'!#REF!</f>
        <v>#REF!</v>
      </c>
    </row>
    <row r="158" spans="1:1" hidden="1" x14ac:dyDescent="0.25">
      <c r="A158" t="e">
        <f>'YODA Blocks'!#REF!</f>
        <v>#REF!</v>
      </c>
    </row>
    <row r="159" spans="1:1" hidden="1" x14ac:dyDescent="0.25">
      <c r="A159" t="e">
        <f>'YODA Blocks'!#REF!</f>
        <v>#REF!</v>
      </c>
    </row>
    <row r="160" spans="1:1" hidden="1" x14ac:dyDescent="0.25">
      <c r="A160" t="e">
        <f>'YODA Blocks'!#REF!</f>
        <v>#REF!</v>
      </c>
    </row>
    <row r="161" spans="1:1" hidden="1" x14ac:dyDescent="0.25">
      <c r="A161" t="e">
        <f>'YODA Blocks'!#REF!</f>
        <v>#REF!</v>
      </c>
    </row>
    <row r="162" spans="1:1" hidden="1" x14ac:dyDescent="0.25">
      <c r="A162" t="e">
        <f>'YODA Blocks'!#REF!</f>
        <v>#REF!</v>
      </c>
    </row>
    <row r="163" spans="1:1" hidden="1" x14ac:dyDescent="0.25">
      <c r="A163" t="e">
        <f>'YODA Blocks'!#REF!</f>
        <v>#REF!</v>
      </c>
    </row>
    <row r="164" spans="1:1" hidden="1" x14ac:dyDescent="0.25">
      <c r="A164" t="e">
        <f>'YODA Blocks'!#REF!</f>
        <v>#REF!</v>
      </c>
    </row>
    <row r="165" spans="1:1" hidden="1" x14ac:dyDescent="0.25">
      <c r="A165" t="e">
        <f>'YODA Blocks'!#REF!</f>
        <v>#REF!</v>
      </c>
    </row>
    <row r="166" spans="1:1" hidden="1" x14ac:dyDescent="0.25">
      <c r="A166" t="e">
        <f>'YODA Blocks'!#REF!</f>
        <v>#REF!</v>
      </c>
    </row>
    <row r="167" spans="1:1" hidden="1" x14ac:dyDescent="0.25">
      <c r="A167" t="e">
        <f>'YODA Blocks'!#REF!</f>
        <v>#REF!</v>
      </c>
    </row>
    <row r="168" spans="1:1" hidden="1" x14ac:dyDescent="0.25">
      <c r="A168" t="e">
        <f>'YODA Blocks'!#REF!</f>
        <v>#REF!</v>
      </c>
    </row>
    <row r="169" spans="1:1" hidden="1" x14ac:dyDescent="0.25">
      <c r="A169" t="e">
        <f>'YODA Blocks'!#REF!</f>
        <v>#REF!</v>
      </c>
    </row>
    <row r="170" spans="1:1" hidden="1" x14ac:dyDescent="0.25">
      <c r="A170" t="e">
        <f>'YODA Blocks'!#REF!</f>
        <v>#REF!</v>
      </c>
    </row>
    <row r="171" spans="1:1" hidden="1" x14ac:dyDescent="0.25">
      <c r="A171" t="e">
        <f>'YODA Blocks'!#REF!</f>
        <v>#REF!</v>
      </c>
    </row>
    <row r="172" spans="1:1" hidden="1" x14ac:dyDescent="0.25">
      <c r="A172" t="e">
        <f>'YODA Blocks'!#REF!</f>
        <v>#REF!</v>
      </c>
    </row>
    <row r="173" spans="1:1" hidden="1" x14ac:dyDescent="0.25">
      <c r="A173" t="e">
        <f>'YODA Blocks'!#REF!</f>
        <v>#REF!</v>
      </c>
    </row>
    <row r="174" spans="1:1" hidden="1" x14ac:dyDescent="0.25">
      <c r="A174" t="e">
        <f>'YODA Blocks'!#REF!</f>
        <v>#REF!</v>
      </c>
    </row>
    <row r="175" spans="1:1" hidden="1" x14ac:dyDescent="0.25">
      <c r="A175" t="e">
        <f>'YODA Blocks'!#REF!</f>
        <v>#REF!</v>
      </c>
    </row>
    <row r="176" spans="1:1" hidden="1" x14ac:dyDescent="0.25">
      <c r="A176" t="e">
        <f>'YODA Blocks'!#REF!</f>
        <v>#REF!</v>
      </c>
    </row>
    <row r="177" spans="1:1" hidden="1" x14ac:dyDescent="0.25">
      <c r="A177" t="e">
        <f>'YODA Blocks'!#REF!</f>
        <v>#REF!</v>
      </c>
    </row>
    <row r="178" spans="1:1" hidden="1" x14ac:dyDescent="0.25">
      <c r="A178" t="e">
        <f>'YODA Blocks'!#REF!</f>
        <v>#REF!</v>
      </c>
    </row>
    <row r="179" spans="1:1" hidden="1" x14ac:dyDescent="0.25">
      <c r="A179" t="e">
        <f>'YODA Blocks'!#REF!</f>
        <v>#REF!</v>
      </c>
    </row>
    <row r="180" spans="1:1" hidden="1" x14ac:dyDescent="0.25">
      <c r="A180" t="e">
        <f>'YODA Blocks'!#REF!</f>
        <v>#REF!</v>
      </c>
    </row>
    <row r="181" spans="1:1" hidden="1" x14ac:dyDescent="0.25">
      <c r="A181" t="e">
        <f>'YODA Blocks'!#REF!</f>
        <v>#REF!</v>
      </c>
    </row>
    <row r="182" spans="1:1" hidden="1" x14ac:dyDescent="0.25">
      <c r="A182" t="e">
        <f>'YODA Blocks'!#REF!</f>
        <v>#REF!</v>
      </c>
    </row>
    <row r="183" spans="1:1" hidden="1" x14ac:dyDescent="0.25">
      <c r="A183" t="e">
        <f>'YODA Blocks'!#REF!</f>
        <v>#REF!</v>
      </c>
    </row>
    <row r="184" spans="1:1" hidden="1" x14ac:dyDescent="0.25">
      <c r="A184" t="e">
        <f>'YODA Blocks'!#REF!</f>
        <v>#REF!</v>
      </c>
    </row>
    <row r="185" spans="1:1" hidden="1" x14ac:dyDescent="0.25">
      <c r="A185" t="e">
        <f>'YODA Blocks'!#REF!</f>
        <v>#REF!</v>
      </c>
    </row>
    <row r="186" spans="1:1" hidden="1" x14ac:dyDescent="0.25">
      <c r="A186" t="e">
        <f>'YODA Blocks'!#REF!</f>
        <v>#REF!</v>
      </c>
    </row>
    <row r="187" spans="1:1" hidden="1" x14ac:dyDescent="0.25">
      <c r="A187" t="e">
        <f>'YODA Blocks'!#REF!</f>
        <v>#REF!</v>
      </c>
    </row>
    <row r="188" spans="1:1" hidden="1" x14ac:dyDescent="0.25">
      <c r="A188" t="e">
        <f>'YODA Blocks'!#REF!</f>
        <v>#REF!</v>
      </c>
    </row>
    <row r="189" spans="1:1" hidden="1" x14ac:dyDescent="0.25">
      <c r="A189" t="e">
        <f>'YODA Blocks'!#REF!</f>
        <v>#REF!</v>
      </c>
    </row>
    <row r="190" spans="1:1" hidden="1" x14ac:dyDescent="0.25">
      <c r="A190" t="e">
        <f>'YODA Blocks'!#REF!</f>
        <v>#REF!</v>
      </c>
    </row>
    <row r="191" spans="1:1" hidden="1" x14ac:dyDescent="0.25">
      <c r="A191" t="e">
        <f>'YODA Blocks'!#REF!</f>
        <v>#REF!</v>
      </c>
    </row>
    <row r="192" spans="1:1" hidden="1" x14ac:dyDescent="0.25">
      <c r="A192" t="e">
        <f>'YODA Blocks'!#REF!</f>
        <v>#REF!</v>
      </c>
    </row>
    <row r="193" spans="1:1" hidden="1" x14ac:dyDescent="0.25">
      <c r="A193" t="e">
        <f>'YODA Blocks'!#REF!</f>
        <v>#REF!</v>
      </c>
    </row>
    <row r="194" spans="1:1" hidden="1" x14ac:dyDescent="0.25">
      <c r="A194" t="e">
        <f>'YODA Blocks'!#REF!</f>
        <v>#REF!</v>
      </c>
    </row>
    <row r="195" spans="1:1" hidden="1" x14ac:dyDescent="0.25">
      <c r="A195" t="e">
        <f>'YODA Blocks'!#REF!</f>
        <v>#REF!</v>
      </c>
    </row>
    <row r="196" spans="1:1" hidden="1" x14ac:dyDescent="0.25">
      <c r="A196" t="e">
        <f>'YODA Blocks'!#REF!</f>
        <v>#REF!</v>
      </c>
    </row>
    <row r="197" spans="1:1" hidden="1" x14ac:dyDescent="0.25">
      <c r="A197" t="e">
        <f>'YODA Blocks'!#REF!</f>
        <v>#REF!</v>
      </c>
    </row>
    <row r="198" spans="1:1" hidden="1" x14ac:dyDescent="0.25">
      <c r="A198" t="e">
        <f>'YODA Blocks'!#REF!</f>
        <v>#REF!</v>
      </c>
    </row>
    <row r="199" spans="1:1" hidden="1" x14ac:dyDescent="0.25">
      <c r="A199" t="e">
        <f>'YODA Blocks'!#REF!</f>
        <v>#REF!</v>
      </c>
    </row>
    <row r="200" spans="1:1" hidden="1" x14ac:dyDescent="0.25">
      <c r="A200" t="e">
        <f>'YODA Blocks'!#REF!</f>
        <v>#REF!</v>
      </c>
    </row>
    <row r="201" spans="1:1" hidden="1" x14ac:dyDescent="0.25">
      <c r="A201" t="e">
        <f>'YODA Blocks'!#REF!</f>
        <v>#REF!</v>
      </c>
    </row>
    <row r="202" spans="1:1" hidden="1" x14ac:dyDescent="0.25">
      <c r="A202" t="e">
        <f>'YODA Blocks'!#REF!</f>
        <v>#REF!</v>
      </c>
    </row>
    <row r="203" spans="1:1" hidden="1" x14ac:dyDescent="0.25">
      <c r="A203" t="e">
        <f>'YODA Blocks'!#REF!</f>
        <v>#REF!</v>
      </c>
    </row>
    <row r="204" spans="1:1" hidden="1" x14ac:dyDescent="0.25">
      <c r="A204" t="e">
        <f>'YODA Blocks'!#REF!</f>
        <v>#REF!</v>
      </c>
    </row>
    <row r="205" spans="1:1" hidden="1" x14ac:dyDescent="0.25">
      <c r="A205" t="e">
        <f>'YODA Blocks'!#REF!</f>
        <v>#REF!</v>
      </c>
    </row>
    <row r="206" spans="1:1" hidden="1" x14ac:dyDescent="0.25">
      <c r="A206" t="e">
        <f>'YODA Blocks'!#REF!</f>
        <v>#REF!</v>
      </c>
    </row>
    <row r="207" spans="1:1" hidden="1" x14ac:dyDescent="0.25">
      <c r="A207" t="e">
        <f>'YODA Blocks'!#REF!</f>
        <v>#REF!</v>
      </c>
    </row>
    <row r="208" spans="1:1" hidden="1" x14ac:dyDescent="0.25">
      <c r="A208" t="e">
        <f>'YODA Blocks'!#REF!</f>
        <v>#REF!</v>
      </c>
    </row>
    <row r="209" spans="1:1" hidden="1" x14ac:dyDescent="0.25">
      <c r="A209" t="e">
        <f>'YODA Blocks'!#REF!</f>
        <v>#REF!</v>
      </c>
    </row>
    <row r="210" spans="1:1" hidden="1" x14ac:dyDescent="0.25">
      <c r="A210" t="e">
        <f>'YODA Blocks'!#REF!</f>
        <v>#REF!</v>
      </c>
    </row>
    <row r="211" spans="1:1" hidden="1" x14ac:dyDescent="0.25">
      <c r="A211" t="e">
        <f>'YODA Blocks'!#REF!</f>
        <v>#REF!</v>
      </c>
    </row>
    <row r="212" spans="1:1" hidden="1" x14ac:dyDescent="0.25">
      <c r="A212" t="e">
        <f>'YODA Blocks'!#REF!</f>
        <v>#REF!</v>
      </c>
    </row>
    <row r="213" spans="1:1" hidden="1" x14ac:dyDescent="0.25">
      <c r="A213" t="e">
        <f>'YODA Blocks'!#REF!</f>
        <v>#REF!</v>
      </c>
    </row>
    <row r="214" spans="1:1" hidden="1" x14ac:dyDescent="0.25">
      <c r="A214" t="e">
        <f>'YODA Blocks'!#REF!</f>
        <v>#REF!</v>
      </c>
    </row>
    <row r="215" spans="1:1" hidden="1" x14ac:dyDescent="0.25">
      <c r="A215" t="e">
        <f>'YODA Blocks'!#REF!</f>
        <v>#REF!</v>
      </c>
    </row>
    <row r="216" spans="1:1" hidden="1" x14ac:dyDescent="0.25">
      <c r="A216" t="e">
        <f>'YODA Blocks'!#REF!</f>
        <v>#REF!</v>
      </c>
    </row>
    <row r="217" spans="1:1" hidden="1" x14ac:dyDescent="0.25">
      <c r="A217" t="e">
        <f>'YODA Blocks'!#REF!</f>
        <v>#REF!</v>
      </c>
    </row>
    <row r="218" spans="1:1" hidden="1" x14ac:dyDescent="0.25">
      <c r="A218" t="e">
        <f>'YODA Blocks'!#REF!</f>
        <v>#REF!</v>
      </c>
    </row>
    <row r="219" spans="1:1" hidden="1" x14ac:dyDescent="0.25">
      <c r="A219" t="e">
        <f>'YODA Blocks'!#REF!</f>
        <v>#REF!</v>
      </c>
    </row>
    <row r="220" spans="1:1" hidden="1" x14ac:dyDescent="0.25">
      <c r="A220" t="e">
        <f>'YODA Blocks'!#REF!</f>
        <v>#REF!</v>
      </c>
    </row>
    <row r="221" spans="1:1" hidden="1" x14ac:dyDescent="0.25">
      <c r="A221" t="e">
        <f>'YODA Blocks'!#REF!</f>
        <v>#REF!</v>
      </c>
    </row>
    <row r="222" spans="1:1" hidden="1" x14ac:dyDescent="0.25">
      <c r="A222" t="e">
        <f>'YODA Blocks'!#REF!</f>
        <v>#REF!</v>
      </c>
    </row>
    <row r="223" spans="1:1" hidden="1" x14ac:dyDescent="0.25">
      <c r="A223" t="e">
        <f>'YODA Blocks'!#REF!</f>
        <v>#REF!</v>
      </c>
    </row>
    <row r="224" spans="1:1" hidden="1" x14ac:dyDescent="0.25">
      <c r="A224" t="e">
        <f>'YODA Blocks'!#REF!</f>
        <v>#REF!</v>
      </c>
    </row>
    <row r="225" spans="1:1" hidden="1" x14ac:dyDescent="0.25">
      <c r="A225" t="e">
        <f>'YODA Blocks'!#REF!</f>
        <v>#REF!</v>
      </c>
    </row>
    <row r="226" spans="1:1" hidden="1" x14ac:dyDescent="0.25">
      <c r="A226" t="e">
        <f>'YODA Blocks'!#REF!</f>
        <v>#REF!</v>
      </c>
    </row>
    <row r="227" spans="1:1" hidden="1" x14ac:dyDescent="0.25">
      <c r="A227" t="e">
        <f>'YODA Blocks'!#REF!</f>
        <v>#REF!</v>
      </c>
    </row>
    <row r="228" spans="1:1" hidden="1" x14ac:dyDescent="0.25">
      <c r="A228" t="e">
        <f>'YODA Blocks'!#REF!</f>
        <v>#REF!</v>
      </c>
    </row>
    <row r="229" spans="1:1" hidden="1" x14ac:dyDescent="0.25">
      <c r="A229" t="e">
        <f>'YODA Blocks'!#REF!</f>
        <v>#REF!</v>
      </c>
    </row>
    <row r="230" spans="1:1" hidden="1" x14ac:dyDescent="0.25">
      <c r="A230" t="e">
        <f>'YODA Blocks'!#REF!</f>
        <v>#REF!</v>
      </c>
    </row>
    <row r="231" spans="1:1" hidden="1" x14ac:dyDescent="0.25">
      <c r="A231" t="e">
        <f>'YODA Blocks'!#REF!</f>
        <v>#REF!</v>
      </c>
    </row>
    <row r="232" spans="1:1" hidden="1" x14ac:dyDescent="0.25">
      <c r="A232" t="e">
        <f>'YODA Blocks'!#REF!</f>
        <v>#REF!</v>
      </c>
    </row>
    <row r="233" spans="1:1" hidden="1" x14ac:dyDescent="0.25">
      <c r="A233" t="e">
        <f>'YODA Blocks'!#REF!</f>
        <v>#REF!</v>
      </c>
    </row>
    <row r="234" spans="1:1" hidden="1" x14ac:dyDescent="0.25">
      <c r="A234" t="e">
        <f>'YODA Blocks'!#REF!</f>
        <v>#REF!</v>
      </c>
    </row>
    <row r="235" spans="1:1" hidden="1" x14ac:dyDescent="0.25">
      <c r="A235" t="e">
        <f>'YODA Blocks'!#REF!</f>
        <v>#REF!</v>
      </c>
    </row>
    <row r="236" spans="1:1" hidden="1" x14ac:dyDescent="0.25">
      <c r="A236" t="e">
        <f>'YODA Blocks'!#REF!</f>
        <v>#REF!</v>
      </c>
    </row>
    <row r="237" spans="1:1" hidden="1" x14ac:dyDescent="0.25">
      <c r="A237" t="e">
        <f>'YODA Blocks'!#REF!</f>
        <v>#REF!</v>
      </c>
    </row>
    <row r="238" spans="1:1" hidden="1" x14ac:dyDescent="0.25">
      <c r="A238" t="e">
        <f>'YODA Blocks'!#REF!</f>
        <v>#REF!</v>
      </c>
    </row>
    <row r="239" spans="1:1" hidden="1" x14ac:dyDescent="0.25">
      <c r="A239" t="e">
        <f>'YODA Blocks'!#REF!</f>
        <v>#REF!</v>
      </c>
    </row>
    <row r="240" spans="1:1" hidden="1" x14ac:dyDescent="0.25">
      <c r="A240" t="e">
        <f>'YODA Blocks'!#REF!</f>
        <v>#REF!</v>
      </c>
    </row>
    <row r="241" spans="1:1" hidden="1" x14ac:dyDescent="0.25">
      <c r="A241" t="e">
        <f>'YODA Blocks'!#REF!</f>
        <v>#REF!</v>
      </c>
    </row>
    <row r="242" spans="1:1" hidden="1" x14ac:dyDescent="0.25">
      <c r="A242" t="e">
        <f>'YODA Blocks'!#REF!</f>
        <v>#REF!</v>
      </c>
    </row>
    <row r="243" spans="1:1" hidden="1" x14ac:dyDescent="0.25">
      <c r="A243" t="e">
        <f>'YODA Blocks'!#REF!</f>
        <v>#REF!</v>
      </c>
    </row>
    <row r="244" spans="1:1" hidden="1" x14ac:dyDescent="0.25">
      <c r="A244" t="e">
        <f>'YODA Blocks'!#REF!</f>
        <v>#REF!</v>
      </c>
    </row>
    <row r="245" spans="1:1" hidden="1" x14ac:dyDescent="0.25">
      <c r="A245" t="e">
        <f>'YODA Blocks'!#REF!</f>
        <v>#REF!</v>
      </c>
    </row>
    <row r="246" spans="1:1" hidden="1" x14ac:dyDescent="0.25">
      <c r="A246" t="e">
        <f>'YODA Blocks'!#REF!</f>
        <v>#REF!</v>
      </c>
    </row>
    <row r="247" spans="1:1" hidden="1" x14ac:dyDescent="0.25">
      <c r="A247" t="e">
        <f>'YODA Blocks'!#REF!</f>
        <v>#REF!</v>
      </c>
    </row>
    <row r="248" spans="1:1" hidden="1" x14ac:dyDescent="0.25">
      <c r="A248" t="e">
        <f>'YODA Blocks'!#REF!</f>
        <v>#REF!</v>
      </c>
    </row>
    <row r="249" spans="1:1" hidden="1" x14ac:dyDescent="0.25">
      <c r="A249" t="e">
        <f>'YODA Blocks'!#REF!</f>
        <v>#REF!</v>
      </c>
    </row>
    <row r="250" spans="1:1" hidden="1" x14ac:dyDescent="0.25">
      <c r="A250" t="e">
        <f>'YODA Blocks'!#REF!</f>
        <v>#REF!</v>
      </c>
    </row>
    <row r="251" spans="1:1" hidden="1" x14ac:dyDescent="0.25">
      <c r="A251" t="e">
        <f>'YODA Blocks'!#REF!</f>
        <v>#REF!</v>
      </c>
    </row>
    <row r="252" spans="1:1" hidden="1" x14ac:dyDescent="0.25">
      <c r="A252" t="e">
        <f>'YODA Blocks'!#REF!</f>
        <v>#REF!</v>
      </c>
    </row>
    <row r="253" spans="1:1" hidden="1" x14ac:dyDescent="0.25">
      <c r="A253" t="e">
        <f>'YODA Blocks'!#REF!</f>
        <v>#REF!</v>
      </c>
    </row>
    <row r="254" spans="1:1" hidden="1" x14ac:dyDescent="0.25">
      <c r="A254" t="e">
        <f>'YODA Blocks'!#REF!</f>
        <v>#REF!</v>
      </c>
    </row>
    <row r="255" spans="1:1" hidden="1" x14ac:dyDescent="0.25">
      <c r="A255" t="e">
        <f>'YODA Blocks'!#REF!</f>
        <v>#REF!</v>
      </c>
    </row>
    <row r="256" spans="1:1" hidden="1" x14ac:dyDescent="0.25">
      <c r="A256" t="e">
        <f>'YODA Blocks'!#REF!</f>
        <v>#REF!</v>
      </c>
    </row>
    <row r="257" spans="1:1" hidden="1" x14ac:dyDescent="0.25">
      <c r="A257" t="e">
        <f>'YODA Blocks'!#REF!</f>
        <v>#REF!</v>
      </c>
    </row>
    <row r="258" spans="1:1" hidden="1" x14ac:dyDescent="0.25">
      <c r="A258" t="e">
        <f>'YODA Blocks'!#REF!</f>
        <v>#REF!</v>
      </c>
    </row>
    <row r="259" spans="1:1" hidden="1" x14ac:dyDescent="0.25">
      <c r="A259" t="e">
        <f>'YODA Blocks'!#REF!</f>
        <v>#REF!</v>
      </c>
    </row>
    <row r="260" spans="1:1" hidden="1" x14ac:dyDescent="0.25">
      <c r="A260" t="e">
        <f>'YODA Blocks'!#REF!</f>
        <v>#REF!</v>
      </c>
    </row>
    <row r="261" spans="1:1" hidden="1" x14ac:dyDescent="0.25">
      <c r="A261" t="e">
        <f>'YODA Blocks'!#REF!</f>
        <v>#REF!</v>
      </c>
    </row>
    <row r="262" spans="1:1" hidden="1" x14ac:dyDescent="0.25">
      <c r="A262" t="e">
        <f>'YODA Blocks'!#REF!</f>
        <v>#REF!</v>
      </c>
    </row>
    <row r="263" spans="1:1" hidden="1" x14ac:dyDescent="0.25">
      <c r="A263" t="e">
        <f>'YODA Blocks'!#REF!</f>
        <v>#REF!</v>
      </c>
    </row>
    <row r="264" spans="1:1" hidden="1" x14ac:dyDescent="0.25">
      <c r="A264" t="e">
        <f>'YODA Blocks'!#REF!</f>
        <v>#REF!</v>
      </c>
    </row>
    <row r="265" spans="1:1" hidden="1" x14ac:dyDescent="0.25">
      <c r="A265" t="e">
        <f>'YODA Blocks'!#REF!</f>
        <v>#REF!</v>
      </c>
    </row>
    <row r="266" spans="1:1" hidden="1" x14ac:dyDescent="0.25">
      <c r="A266" t="e">
        <f>'YODA Blocks'!#REF!</f>
        <v>#REF!</v>
      </c>
    </row>
    <row r="267" spans="1:1" hidden="1" x14ac:dyDescent="0.25">
      <c r="A267" t="e">
        <f>'YODA Blocks'!#REF!</f>
        <v>#REF!</v>
      </c>
    </row>
    <row r="268" spans="1:1" hidden="1" x14ac:dyDescent="0.25">
      <c r="A268" t="e">
        <f>'YODA Blocks'!#REF!</f>
        <v>#REF!</v>
      </c>
    </row>
    <row r="269" spans="1:1" hidden="1" x14ac:dyDescent="0.25">
      <c r="A269" t="e">
        <f>'YODA Blocks'!#REF!</f>
        <v>#REF!</v>
      </c>
    </row>
    <row r="270" spans="1:1" hidden="1" x14ac:dyDescent="0.25">
      <c r="A270" t="e">
        <f>'YODA Blocks'!#REF!</f>
        <v>#REF!</v>
      </c>
    </row>
    <row r="271" spans="1:1" hidden="1" x14ac:dyDescent="0.25">
      <c r="A271" t="e">
        <f>'YODA Blocks'!#REF!</f>
        <v>#REF!</v>
      </c>
    </row>
    <row r="272" spans="1:1" hidden="1" x14ac:dyDescent="0.25">
      <c r="A272" t="e">
        <f>'YODA Blocks'!#REF!</f>
        <v>#REF!</v>
      </c>
    </row>
    <row r="273" spans="1:1" hidden="1" x14ac:dyDescent="0.25">
      <c r="A273" t="e">
        <f>'YODA Blocks'!#REF!</f>
        <v>#REF!</v>
      </c>
    </row>
    <row r="274" spans="1:1" hidden="1" x14ac:dyDescent="0.25">
      <c r="A274" t="e">
        <f>'YODA Blocks'!#REF!</f>
        <v>#REF!</v>
      </c>
    </row>
    <row r="275" spans="1:1" hidden="1" x14ac:dyDescent="0.25">
      <c r="A275" t="e">
        <f>'YODA Blocks'!#REF!</f>
        <v>#REF!</v>
      </c>
    </row>
    <row r="276" spans="1:1" hidden="1" x14ac:dyDescent="0.25">
      <c r="A276" t="e">
        <f>'YODA Blocks'!#REF!</f>
        <v>#REF!</v>
      </c>
    </row>
    <row r="277" spans="1:1" hidden="1" x14ac:dyDescent="0.25">
      <c r="A277" t="e">
        <f>'YODA Blocks'!#REF!</f>
        <v>#REF!</v>
      </c>
    </row>
    <row r="278" spans="1:1" hidden="1" x14ac:dyDescent="0.25">
      <c r="A278" t="e">
        <f>'YODA Blocks'!#REF!</f>
        <v>#REF!</v>
      </c>
    </row>
    <row r="279" spans="1:1" hidden="1" x14ac:dyDescent="0.25">
      <c r="A279" t="e">
        <f>'YODA Blocks'!#REF!</f>
        <v>#REF!</v>
      </c>
    </row>
    <row r="280" spans="1:1" hidden="1" x14ac:dyDescent="0.25">
      <c r="A280" t="e">
        <f>'YODA Blocks'!#REF!</f>
        <v>#REF!</v>
      </c>
    </row>
    <row r="281" spans="1:1" hidden="1" x14ac:dyDescent="0.25">
      <c r="A281" t="e">
        <f>'YODA Blocks'!#REF!</f>
        <v>#REF!</v>
      </c>
    </row>
    <row r="282" spans="1:1" hidden="1" x14ac:dyDescent="0.25">
      <c r="A282" t="e">
        <f>'YODA Blocks'!#REF!</f>
        <v>#REF!</v>
      </c>
    </row>
    <row r="283" spans="1:1" hidden="1" x14ac:dyDescent="0.25">
      <c r="A283" t="e">
        <f>'YODA Blocks'!#REF!</f>
        <v>#REF!</v>
      </c>
    </row>
    <row r="284" spans="1:1" hidden="1" x14ac:dyDescent="0.25">
      <c r="A284" t="e">
        <f>'YODA Blocks'!#REF!</f>
        <v>#REF!</v>
      </c>
    </row>
    <row r="285" spans="1:1" hidden="1" x14ac:dyDescent="0.25">
      <c r="A285" t="e">
        <f>'YODA Blocks'!#REF!</f>
        <v>#REF!</v>
      </c>
    </row>
    <row r="286" spans="1:1" hidden="1" x14ac:dyDescent="0.25">
      <c r="A286" t="e">
        <f>'YODA Blocks'!#REF!</f>
        <v>#REF!</v>
      </c>
    </row>
    <row r="287" spans="1:1" hidden="1" x14ac:dyDescent="0.25">
      <c r="A287" t="e">
        <f>'YODA Blocks'!#REF!</f>
        <v>#REF!</v>
      </c>
    </row>
    <row r="288" spans="1:1" hidden="1" x14ac:dyDescent="0.25">
      <c r="A288" t="e">
        <f>'YODA Blocks'!#REF!</f>
        <v>#REF!</v>
      </c>
    </row>
    <row r="289" spans="1:1" hidden="1" x14ac:dyDescent="0.25">
      <c r="A289" t="e">
        <f>'YODA Blocks'!#REF!</f>
        <v>#REF!</v>
      </c>
    </row>
    <row r="290" spans="1:1" hidden="1" x14ac:dyDescent="0.25">
      <c r="A290" t="e">
        <f>'YODA Blocks'!#REF!</f>
        <v>#REF!</v>
      </c>
    </row>
    <row r="291" spans="1:1" hidden="1" x14ac:dyDescent="0.25">
      <c r="A291" t="e">
        <f>'YODA Blocks'!#REF!</f>
        <v>#REF!</v>
      </c>
    </row>
    <row r="292" spans="1:1" hidden="1" x14ac:dyDescent="0.25">
      <c r="A292" t="e">
        <f>'YODA Blocks'!#REF!</f>
        <v>#REF!</v>
      </c>
    </row>
    <row r="293" spans="1:1" hidden="1" x14ac:dyDescent="0.25">
      <c r="A293" t="e">
        <f>'YODA Blocks'!#REF!</f>
        <v>#REF!</v>
      </c>
    </row>
    <row r="294" spans="1:1" hidden="1" x14ac:dyDescent="0.25">
      <c r="A294" t="e">
        <f>'YODA Blocks'!#REF!</f>
        <v>#REF!</v>
      </c>
    </row>
    <row r="295" spans="1:1" hidden="1" x14ac:dyDescent="0.25">
      <c r="A295" t="e">
        <f>'YODA Blocks'!#REF!</f>
        <v>#REF!</v>
      </c>
    </row>
    <row r="296" spans="1:1" hidden="1" x14ac:dyDescent="0.25">
      <c r="A296" t="e">
        <f>'YODA Blocks'!#REF!</f>
        <v>#REF!</v>
      </c>
    </row>
    <row r="297" spans="1:1" hidden="1" x14ac:dyDescent="0.25">
      <c r="A297" t="e">
        <f>'YODA Blocks'!#REF!</f>
        <v>#REF!</v>
      </c>
    </row>
    <row r="298" spans="1:1" hidden="1" x14ac:dyDescent="0.25">
      <c r="A298" t="e">
        <f>'YODA Blocks'!#REF!</f>
        <v>#REF!</v>
      </c>
    </row>
    <row r="299" spans="1:1" hidden="1" x14ac:dyDescent="0.25">
      <c r="A299" t="e">
        <f>'YODA Blocks'!#REF!</f>
        <v>#REF!</v>
      </c>
    </row>
    <row r="300" spans="1:1" hidden="1" x14ac:dyDescent="0.25">
      <c r="A300" t="e">
        <f>'YODA Blocks'!#REF!</f>
        <v>#REF!</v>
      </c>
    </row>
    <row r="301" spans="1:1" hidden="1" x14ac:dyDescent="0.25">
      <c r="A301" t="e">
        <f>'YODA Blocks'!#REF!</f>
        <v>#REF!</v>
      </c>
    </row>
    <row r="302" spans="1:1" hidden="1" x14ac:dyDescent="0.25">
      <c r="A302" t="e">
        <f>'YODA Blocks'!#REF!</f>
        <v>#REF!</v>
      </c>
    </row>
    <row r="303" spans="1:1" hidden="1" x14ac:dyDescent="0.25">
      <c r="A303" t="e">
        <f>'YODA Blocks'!#REF!</f>
        <v>#REF!</v>
      </c>
    </row>
    <row r="304" spans="1:1" hidden="1" x14ac:dyDescent="0.25">
      <c r="A304" t="e">
        <f>'YODA Blocks'!#REF!</f>
        <v>#REF!</v>
      </c>
    </row>
    <row r="305" spans="1:1" hidden="1" x14ac:dyDescent="0.25">
      <c r="A305" t="e">
        <f>'YODA Blocks'!#REF!</f>
        <v>#REF!</v>
      </c>
    </row>
    <row r="306" spans="1:1" hidden="1" x14ac:dyDescent="0.25">
      <c r="A306" t="e">
        <f>'YODA Blocks'!#REF!</f>
        <v>#REF!</v>
      </c>
    </row>
    <row r="307" spans="1:1" hidden="1" x14ac:dyDescent="0.25">
      <c r="A307" t="e">
        <f>'YODA Blocks'!#REF!</f>
        <v>#REF!</v>
      </c>
    </row>
    <row r="308" spans="1:1" hidden="1" x14ac:dyDescent="0.25">
      <c r="A308" t="e">
        <f>'YODA Blocks'!#REF!</f>
        <v>#REF!</v>
      </c>
    </row>
    <row r="309" spans="1:1" hidden="1" x14ac:dyDescent="0.25">
      <c r="A309" t="e">
        <f>'YODA Blocks'!#REF!</f>
        <v>#REF!</v>
      </c>
    </row>
    <row r="310" spans="1:1" hidden="1" x14ac:dyDescent="0.25">
      <c r="A310" t="e">
        <f>'YODA Blocks'!#REF!</f>
        <v>#REF!</v>
      </c>
    </row>
    <row r="311" spans="1:1" hidden="1" x14ac:dyDescent="0.25">
      <c r="A311" t="e">
        <f>'YODA Blocks'!#REF!</f>
        <v>#REF!</v>
      </c>
    </row>
    <row r="312" spans="1:1" hidden="1" x14ac:dyDescent="0.25">
      <c r="A312" t="e">
        <f>'YODA Blocks'!#REF!</f>
        <v>#REF!</v>
      </c>
    </row>
    <row r="313" spans="1:1" hidden="1" x14ac:dyDescent="0.25">
      <c r="A313" t="e">
        <f>'YODA Blocks'!#REF!</f>
        <v>#REF!</v>
      </c>
    </row>
    <row r="314" spans="1:1" hidden="1" x14ac:dyDescent="0.25">
      <c r="A314" t="e">
        <f>'YODA Blocks'!#REF!</f>
        <v>#REF!</v>
      </c>
    </row>
    <row r="315" spans="1:1" hidden="1" x14ac:dyDescent="0.25">
      <c r="A315" t="e">
        <f>'YODA Blocks'!#REF!</f>
        <v>#REF!</v>
      </c>
    </row>
    <row r="316" spans="1:1" hidden="1" x14ac:dyDescent="0.25">
      <c r="A316" t="e">
        <f>'YODA Blocks'!#REF!</f>
        <v>#REF!</v>
      </c>
    </row>
    <row r="317" spans="1:1" hidden="1" x14ac:dyDescent="0.25">
      <c r="A317" t="e">
        <f>'YODA Blocks'!#REF!</f>
        <v>#REF!</v>
      </c>
    </row>
    <row r="318" spans="1:1" hidden="1" x14ac:dyDescent="0.25">
      <c r="A318" t="e">
        <f>'YODA Blocks'!#REF!</f>
        <v>#REF!</v>
      </c>
    </row>
    <row r="319" spans="1:1" hidden="1" x14ac:dyDescent="0.25">
      <c r="A319" t="e">
        <f>'YODA Blocks'!#REF!</f>
        <v>#REF!</v>
      </c>
    </row>
    <row r="320" spans="1:1" hidden="1" x14ac:dyDescent="0.25">
      <c r="A320" t="e">
        <f>'YODA Blocks'!#REF!</f>
        <v>#REF!</v>
      </c>
    </row>
    <row r="321" spans="1:1" hidden="1" x14ac:dyDescent="0.25">
      <c r="A321" t="e">
        <f>'YODA Blocks'!#REF!</f>
        <v>#REF!</v>
      </c>
    </row>
    <row r="322" spans="1:1" hidden="1" x14ac:dyDescent="0.25">
      <c r="A322" t="e">
        <f>'YODA Blocks'!#REF!</f>
        <v>#REF!</v>
      </c>
    </row>
    <row r="323" spans="1:1" hidden="1" x14ac:dyDescent="0.25">
      <c r="A323" t="e">
        <f>'YODA Blocks'!#REF!</f>
        <v>#REF!</v>
      </c>
    </row>
    <row r="324" spans="1:1" hidden="1" x14ac:dyDescent="0.25">
      <c r="A324" t="e">
        <f>'YODA Blocks'!#REF!</f>
        <v>#REF!</v>
      </c>
    </row>
    <row r="325" spans="1:1" hidden="1" x14ac:dyDescent="0.25">
      <c r="A325" t="e">
        <f>'YODA Blocks'!#REF!</f>
        <v>#REF!</v>
      </c>
    </row>
    <row r="326" spans="1:1" hidden="1" x14ac:dyDescent="0.25">
      <c r="A326" t="e">
        <f>'YODA Blocks'!#REF!</f>
        <v>#REF!</v>
      </c>
    </row>
    <row r="327" spans="1:1" hidden="1" x14ac:dyDescent="0.25">
      <c r="A327" t="e">
        <f>'YODA Blocks'!#REF!</f>
        <v>#REF!</v>
      </c>
    </row>
    <row r="328" spans="1:1" hidden="1" x14ac:dyDescent="0.25">
      <c r="A328" t="e">
        <f>'YODA Blocks'!#REF!</f>
        <v>#REF!</v>
      </c>
    </row>
    <row r="329" spans="1:1" hidden="1" x14ac:dyDescent="0.25">
      <c r="A329" t="e">
        <f>'YODA Blocks'!#REF!</f>
        <v>#REF!</v>
      </c>
    </row>
    <row r="330" spans="1:1" hidden="1" x14ac:dyDescent="0.25">
      <c r="A330" t="e">
        <f>'YODA Blocks'!#REF!</f>
        <v>#REF!</v>
      </c>
    </row>
    <row r="331" spans="1:1" hidden="1" x14ac:dyDescent="0.25">
      <c r="A331" t="e">
        <f>'YODA Blocks'!#REF!</f>
        <v>#REF!</v>
      </c>
    </row>
    <row r="332" spans="1:1" hidden="1" x14ac:dyDescent="0.25">
      <c r="A332" t="e">
        <f>'YODA Blocks'!#REF!</f>
        <v>#REF!</v>
      </c>
    </row>
    <row r="333" spans="1:1" hidden="1" x14ac:dyDescent="0.25">
      <c r="A333" t="e">
        <f>'YODA Blocks'!#REF!</f>
        <v>#REF!</v>
      </c>
    </row>
    <row r="334" spans="1:1" hidden="1" x14ac:dyDescent="0.25">
      <c r="A334" t="e">
        <f>'YODA Blocks'!#REF!</f>
        <v>#REF!</v>
      </c>
    </row>
    <row r="335" spans="1:1" hidden="1" x14ac:dyDescent="0.25">
      <c r="A335" t="e">
        <f>'YODA Blocks'!#REF!</f>
        <v>#REF!</v>
      </c>
    </row>
    <row r="336" spans="1:1" hidden="1" x14ac:dyDescent="0.25">
      <c r="A336" t="e">
        <f>'YODA Blocks'!#REF!</f>
        <v>#REF!</v>
      </c>
    </row>
    <row r="337" spans="1:1" hidden="1" x14ac:dyDescent="0.25">
      <c r="A337" t="e">
        <f>'YODA Blocks'!#REF!</f>
        <v>#REF!</v>
      </c>
    </row>
    <row r="338" spans="1:1" hidden="1" x14ac:dyDescent="0.25">
      <c r="A338" t="e">
        <f>'YODA Blocks'!#REF!</f>
        <v>#REF!</v>
      </c>
    </row>
    <row r="339" spans="1:1" hidden="1" x14ac:dyDescent="0.25">
      <c r="A339" t="e">
        <f>'YODA Blocks'!#REF!</f>
        <v>#REF!</v>
      </c>
    </row>
    <row r="340" spans="1:1" hidden="1" x14ac:dyDescent="0.25">
      <c r="A340" t="e">
        <f>'YODA Blocks'!#REF!</f>
        <v>#REF!</v>
      </c>
    </row>
    <row r="341" spans="1:1" hidden="1" x14ac:dyDescent="0.25">
      <c r="A341" t="e">
        <f>'YODA Blocks'!#REF!</f>
        <v>#REF!</v>
      </c>
    </row>
    <row r="342" spans="1:1" hidden="1" x14ac:dyDescent="0.25">
      <c r="A342" t="e">
        <f>'YODA Blocks'!#REF!</f>
        <v>#REF!</v>
      </c>
    </row>
    <row r="343" spans="1:1" hidden="1" x14ac:dyDescent="0.25">
      <c r="A343" t="e">
        <f>'YODA Blocks'!#REF!</f>
        <v>#REF!</v>
      </c>
    </row>
    <row r="344" spans="1:1" hidden="1" x14ac:dyDescent="0.25">
      <c r="A344" t="e">
        <f>'YODA Blocks'!#REF!</f>
        <v>#REF!</v>
      </c>
    </row>
    <row r="345" spans="1:1" hidden="1" x14ac:dyDescent="0.25">
      <c r="A345" t="e">
        <f>'YODA Blocks'!#REF!</f>
        <v>#REF!</v>
      </c>
    </row>
    <row r="346" spans="1:1" hidden="1" x14ac:dyDescent="0.25">
      <c r="A346" t="e">
        <f>'YODA Blocks'!#REF!</f>
        <v>#REF!</v>
      </c>
    </row>
    <row r="347" spans="1:1" hidden="1" x14ac:dyDescent="0.25">
      <c r="A347" t="e">
        <f>'YODA Blocks'!#REF!</f>
        <v>#REF!</v>
      </c>
    </row>
    <row r="348" spans="1:1" hidden="1" x14ac:dyDescent="0.25">
      <c r="A348" t="e">
        <f>'YODA Blocks'!#REF!</f>
        <v>#REF!</v>
      </c>
    </row>
    <row r="349" spans="1:1" hidden="1" x14ac:dyDescent="0.25">
      <c r="A349" t="e">
        <f>'YODA Blocks'!#REF!</f>
        <v>#REF!</v>
      </c>
    </row>
    <row r="350" spans="1:1" hidden="1" x14ac:dyDescent="0.25">
      <c r="A350" t="e">
        <f>'YODA Blocks'!#REF!</f>
        <v>#REF!</v>
      </c>
    </row>
    <row r="351" spans="1:1" hidden="1" x14ac:dyDescent="0.25">
      <c r="A351" t="e">
        <f>'YODA Blocks'!#REF!</f>
        <v>#REF!</v>
      </c>
    </row>
    <row r="352" spans="1:1" hidden="1" x14ac:dyDescent="0.25">
      <c r="A352" t="e">
        <f>'YODA Blocks'!#REF!</f>
        <v>#REF!</v>
      </c>
    </row>
    <row r="353" spans="1:1" hidden="1" x14ac:dyDescent="0.25">
      <c r="A353" t="e">
        <f>'YODA Blocks'!#REF!</f>
        <v>#REF!</v>
      </c>
    </row>
    <row r="354" spans="1:1" hidden="1" x14ac:dyDescent="0.25">
      <c r="A354" t="e">
        <f>'YODA Blocks'!#REF!</f>
        <v>#REF!</v>
      </c>
    </row>
    <row r="355" spans="1:1" hidden="1" x14ac:dyDescent="0.25">
      <c r="A355" t="e">
        <f>'YODA Blocks'!#REF!</f>
        <v>#REF!</v>
      </c>
    </row>
    <row r="356" spans="1:1" hidden="1" x14ac:dyDescent="0.25">
      <c r="A356" t="e">
        <f>'YODA Blocks'!#REF!</f>
        <v>#REF!</v>
      </c>
    </row>
    <row r="357" spans="1:1" hidden="1" x14ac:dyDescent="0.25">
      <c r="A357" t="e">
        <f>'YODA Blocks'!#REF!</f>
        <v>#REF!</v>
      </c>
    </row>
    <row r="358" spans="1:1" hidden="1" x14ac:dyDescent="0.25">
      <c r="A358" t="e">
        <f>'YODA Blocks'!#REF!</f>
        <v>#REF!</v>
      </c>
    </row>
    <row r="359" spans="1:1" hidden="1" x14ac:dyDescent="0.25">
      <c r="A359" t="e">
        <f>'YODA Blocks'!#REF!</f>
        <v>#REF!</v>
      </c>
    </row>
    <row r="360" spans="1:1" hidden="1" x14ac:dyDescent="0.25">
      <c r="A360" t="e">
        <f>'YODA Blocks'!#REF!</f>
        <v>#REF!</v>
      </c>
    </row>
    <row r="361" spans="1:1" hidden="1" x14ac:dyDescent="0.25">
      <c r="A361" t="e">
        <f>'YODA Blocks'!#REF!</f>
        <v>#REF!</v>
      </c>
    </row>
    <row r="362" spans="1:1" hidden="1" x14ac:dyDescent="0.25">
      <c r="A362" t="e">
        <f>'YODA Blocks'!#REF!</f>
        <v>#REF!</v>
      </c>
    </row>
    <row r="363" spans="1:1" hidden="1" x14ac:dyDescent="0.25">
      <c r="A363" t="e">
        <f>'YODA Blocks'!#REF!</f>
        <v>#REF!</v>
      </c>
    </row>
    <row r="364" spans="1:1" hidden="1" x14ac:dyDescent="0.25">
      <c r="A364" t="e">
        <f>'YODA Blocks'!#REF!</f>
        <v>#REF!</v>
      </c>
    </row>
    <row r="365" spans="1:1" hidden="1" x14ac:dyDescent="0.25">
      <c r="A365" t="e">
        <f>'YODA Blocks'!#REF!</f>
        <v>#REF!</v>
      </c>
    </row>
    <row r="366" spans="1:1" hidden="1" x14ac:dyDescent="0.25">
      <c r="A366" t="e">
        <f>'YODA Blocks'!#REF!</f>
        <v>#REF!</v>
      </c>
    </row>
    <row r="367" spans="1:1" hidden="1" x14ac:dyDescent="0.25">
      <c r="A367" t="e">
        <f>'YODA Blocks'!#REF!</f>
        <v>#REF!</v>
      </c>
    </row>
    <row r="368" spans="1:1" hidden="1" x14ac:dyDescent="0.25">
      <c r="A368" t="e">
        <f>'YODA Blocks'!#REF!</f>
        <v>#REF!</v>
      </c>
    </row>
    <row r="369" spans="1:1" hidden="1" x14ac:dyDescent="0.25">
      <c r="A369" t="e">
        <f>'YODA Blocks'!#REF!</f>
        <v>#REF!</v>
      </c>
    </row>
    <row r="370" spans="1:1" hidden="1" x14ac:dyDescent="0.25">
      <c r="A370" t="e">
        <f>'YODA Blocks'!#REF!</f>
        <v>#REF!</v>
      </c>
    </row>
    <row r="371" spans="1:1" hidden="1" x14ac:dyDescent="0.25">
      <c r="A371" t="e">
        <f>'YODA Blocks'!#REF!</f>
        <v>#REF!</v>
      </c>
    </row>
    <row r="372" spans="1:1" hidden="1" x14ac:dyDescent="0.25">
      <c r="A372" t="e">
        <f>'YODA Blocks'!#REF!</f>
        <v>#REF!</v>
      </c>
    </row>
    <row r="373" spans="1:1" hidden="1" x14ac:dyDescent="0.25">
      <c r="A373" t="e">
        <f>'YODA Blocks'!#REF!</f>
        <v>#REF!</v>
      </c>
    </row>
    <row r="374" spans="1:1" hidden="1" x14ac:dyDescent="0.25">
      <c r="A374" t="e">
        <f>'YODA Blocks'!#REF!</f>
        <v>#REF!</v>
      </c>
    </row>
    <row r="375" spans="1:1" hidden="1" x14ac:dyDescent="0.25">
      <c r="A375" t="e">
        <f>'YODA Blocks'!#REF!</f>
        <v>#REF!</v>
      </c>
    </row>
    <row r="376" spans="1:1" hidden="1" x14ac:dyDescent="0.25">
      <c r="A376" t="e">
        <f>'YODA Blocks'!#REF!</f>
        <v>#REF!</v>
      </c>
    </row>
    <row r="377" spans="1:1" hidden="1" x14ac:dyDescent="0.25">
      <c r="A377" t="e">
        <f>'YODA Blocks'!#REF!</f>
        <v>#REF!</v>
      </c>
    </row>
    <row r="378" spans="1:1" hidden="1" x14ac:dyDescent="0.25">
      <c r="A378" t="e">
        <f>'YODA Blocks'!#REF!</f>
        <v>#REF!</v>
      </c>
    </row>
    <row r="379" spans="1:1" hidden="1" x14ac:dyDescent="0.25">
      <c r="A379" t="e">
        <f>'YODA Blocks'!#REF!</f>
        <v>#REF!</v>
      </c>
    </row>
    <row r="380" spans="1:1" hidden="1" x14ac:dyDescent="0.25">
      <c r="A380" t="e">
        <f>'YODA Blocks'!#REF!</f>
        <v>#REF!</v>
      </c>
    </row>
    <row r="381" spans="1:1" hidden="1" x14ac:dyDescent="0.25">
      <c r="A381" t="e">
        <f>'YODA Blocks'!#REF!</f>
        <v>#REF!</v>
      </c>
    </row>
    <row r="382" spans="1:1" hidden="1" x14ac:dyDescent="0.25">
      <c r="A382" t="e">
        <f>'YODA Blocks'!#REF!</f>
        <v>#REF!</v>
      </c>
    </row>
    <row r="383" spans="1:1" hidden="1" x14ac:dyDescent="0.25">
      <c r="A383" t="e">
        <f>'YODA Blocks'!#REF!</f>
        <v>#REF!</v>
      </c>
    </row>
    <row r="384" spans="1:1" hidden="1" x14ac:dyDescent="0.25">
      <c r="A384" t="e">
        <f>'YODA Blocks'!#REF!</f>
        <v>#REF!</v>
      </c>
    </row>
    <row r="385" spans="1:1" hidden="1" x14ac:dyDescent="0.25">
      <c r="A385" t="e">
        <f>'YODA Blocks'!#REF!</f>
        <v>#REF!</v>
      </c>
    </row>
    <row r="386" spans="1:1" hidden="1" x14ac:dyDescent="0.25">
      <c r="A386" t="e">
        <f>'YODA Blocks'!#REF!</f>
        <v>#REF!</v>
      </c>
    </row>
    <row r="387" spans="1:1" hidden="1" x14ac:dyDescent="0.25">
      <c r="A387" t="e">
        <f>'YODA Blocks'!#REF!</f>
        <v>#REF!</v>
      </c>
    </row>
    <row r="388" spans="1:1" hidden="1" x14ac:dyDescent="0.25">
      <c r="A388" t="e">
        <f>'YODA Blocks'!#REF!</f>
        <v>#REF!</v>
      </c>
    </row>
    <row r="389" spans="1:1" hidden="1" x14ac:dyDescent="0.25">
      <c r="A389" t="e">
        <f>'YODA Blocks'!#REF!</f>
        <v>#REF!</v>
      </c>
    </row>
    <row r="390" spans="1:1" hidden="1" x14ac:dyDescent="0.25">
      <c r="A390" t="e">
        <f>'YODA Blocks'!#REF!</f>
        <v>#REF!</v>
      </c>
    </row>
    <row r="391" spans="1:1" hidden="1" x14ac:dyDescent="0.25">
      <c r="A391" t="e">
        <f>'YODA Blocks'!#REF!</f>
        <v>#REF!</v>
      </c>
    </row>
    <row r="392" spans="1:1" hidden="1" x14ac:dyDescent="0.25">
      <c r="A392" t="e">
        <f>'YODA Blocks'!#REF!</f>
        <v>#REF!</v>
      </c>
    </row>
    <row r="393" spans="1:1" hidden="1" x14ac:dyDescent="0.25">
      <c r="A393" t="e">
        <f>'YODA Blocks'!#REF!</f>
        <v>#REF!</v>
      </c>
    </row>
    <row r="394" spans="1:1" hidden="1" x14ac:dyDescent="0.25">
      <c r="A394" t="e">
        <f>'YODA Blocks'!#REF!</f>
        <v>#REF!</v>
      </c>
    </row>
    <row r="395" spans="1:1" hidden="1" x14ac:dyDescent="0.25">
      <c r="A395" t="e">
        <f>'YODA Blocks'!#REF!</f>
        <v>#REF!</v>
      </c>
    </row>
    <row r="396" spans="1:1" hidden="1" x14ac:dyDescent="0.25">
      <c r="A396" t="e">
        <f>'YODA Blocks'!#REF!</f>
        <v>#REF!</v>
      </c>
    </row>
    <row r="397" spans="1:1" hidden="1" x14ac:dyDescent="0.25">
      <c r="A397" t="e">
        <f>'YODA Blocks'!#REF!</f>
        <v>#REF!</v>
      </c>
    </row>
    <row r="398" spans="1:1" hidden="1" x14ac:dyDescent="0.25">
      <c r="A398" t="e">
        <f>'YODA Blocks'!#REF!</f>
        <v>#REF!</v>
      </c>
    </row>
    <row r="399" spans="1:1" hidden="1" x14ac:dyDescent="0.25">
      <c r="A399" t="e">
        <f>'YODA Blocks'!#REF!</f>
        <v>#REF!</v>
      </c>
    </row>
    <row r="400" spans="1:1" hidden="1" x14ac:dyDescent="0.25">
      <c r="A400" t="e">
        <f>'YODA Blocks'!#REF!</f>
        <v>#REF!</v>
      </c>
    </row>
    <row r="401" spans="1:1" hidden="1" x14ac:dyDescent="0.25">
      <c r="A401" t="e">
        <f>'YODA Blocks'!#REF!</f>
        <v>#REF!</v>
      </c>
    </row>
    <row r="402" spans="1:1" hidden="1" x14ac:dyDescent="0.25">
      <c r="A402" t="e">
        <f>'YODA Blocks'!#REF!</f>
        <v>#REF!</v>
      </c>
    </row>
    <row r="403" spans="1:1" hidden="1" x14ac:dyDescent="0.25">
      <c r="A403" t="e">
        <f>'YODA Blocks'!#REF!</f>
        <v>#REF!</v>
      </c>
    </row>
    <row r="404" spans="1:1" hidden="1" x14ac:dyDescent="0.25">
      <c r="A404" t="e">
        <f>'YODA Blocks'!#REF!</f>
        <v>#REF!</v>
      </c>
    </row>
    <row r="405" spans="1:1" hidden="1" x14ac:dyDescent="0.25">
      <c r="A405" t="e">
        <f>'YODA Blocks'!#REF!</f>
        <v>#REF!</v>
      </c>
    </row>
    <row r="406" spans="1:1" hidden="1" x14ac:dyDescent="0.25">
      <c r="A406" t="e">
        <f>'YODA Blocks'!#REF!</f>
        <v>#REF!</v>
      </c>
    </row>
    <row r="407" spans="1:1" hidden="1" x14ac:dyDescent="0.25">
      <c r="A407" t="e">
        <f>'YODA Blocks'!#REF!</f>
        <v>#REF!</v>
      </c>
    </row>
    <row r="408" spans="1:1" hidden="1" x14ac:dyDescent="0.25">
      <c r="A408" t="e">
        <f>'YODA Blocks'!#REF!</f>
        <v>#REF!</v>
      </c>
    </row>
    <row r="409" spans="1:1" hidden="1" x14ac:dyDescent="0.25">
      <c r="A409" t="e">
        <f>'YODA Blocks'!#REF!</f>
        <v>#REF!</v>
      </c>
    </row>
    <row r="410" spans="1:1" hidden="1" x14ac:dyDescent="0.25">
      <c r="A410" t="e">
        <f>'YODA Blocks'!#REF!</f>
        <v>#REF!</v>
      </c>
    </row>
    <row r="411" spans="1:1" hidden="1" x14ac:dyDescent="0.25">
      <c r="A411" t="e">
        <f>'YODA Blocks'!#REF!</f>
        <v>#REF!</v>
      </c>
    </row>
    <row r="412" spans="1:1" hidden="1" x14ac:dyDescent="0.25">
      <c r="A412" t="e">
        <f>'YODA Blocks'!#REF!</f>
        <v>#REF!</v>
      </c>
    </row>
    <row r="413" spans="1:1" hidden="1" x14ac:dyDescent="0.25">
      <c r="A413" t="e">
        <f>'YODA Blocks'!#REF!</f>
        <v>#REF!</v>
      </c>
    </row>
    <row r="414" spans="1:1" hidden="1" x14ac:dyDescent="0.25">
      <c r="A414" t="e">
        <f>'YODA Blocks'!#REF!</f>
        <v>#REF!</v>
      </c>
    </row>
    <row r="415" spans="1:1" hidden="1" x14ac:dyDescent="0.25">
      <c r="A415" t="e">
        <f>'YODA Blocks'!#REF!</f>
        <v>#REF!</v>
      </c>
    </row>
    <row r="416" spans="1:1" hidden="1" x14ac:dyDescent="0.25">
      <c r="A416" t="e">
        <f>'YODA Blocks'!#REF!</f>
        <v>#REF!</v>
      </c>
    </row>
    <row r="417" spans="1:1" hidden="1" x14ac:dyDescent="0.25">
      <c r="A417" t="e">
        <f>'YODA Blocks'!#REF!</f>
        <v>#REF!</v>
      </c>
    </row>
    <row r="418" spans="1:1" hidden="1" x14ac:dyDescent="0.25">
      <c r="A418" t="e">
        <f>'YODA Blocks'!#REF!</f>
        <v>#REF!</v>
      </c>
    </row>
    <row r="419" spans="1:1" hidden="1" x14ac:dyDescent="0.25">
      <c r="A419" t="e">
        <f>'YODA Blocks'!#REF!</f>
        <v>#REF!</v>
      </c>
    </row>
    <row r="420" spans="1:1" hidden="1" x14ac:dyDescent="0.25">
      <c r="A420" t="e">
        <f>'YODA Blocks'!#REF!</f>
        <v>#REF!</v>
      </c>
    </row>
    <row r="421" spans="1:1" hidden="1" x14ac:dyDescent="0.25">
      <c r="A421" t="e">
        <f>'YODA Blocks'!#REF!</f>
        <v>#REF!</v>
      </c>
    </row>
    <row r="422" spans="1:1" hidden="1" x14ac:dyDescent="0.25">
      <c r="A422" t="e">
        <f>'YODA Blocks'!#REF!</f>
        <v>#REF!</v>
      </c>
    </row>
    <row r="423" spans="1:1" hidden="1" x14ac:dyDescent="0.25">
      <c r="A423" t="e">
        <f>'YODA Blocks'!#REF!</f>
        <v>#REF!</v>
      </c>
    </row>
    <row r="424" spans="1:1" hidden="1" x14ac:dyDescent="0.25">
      <c r="A424" t="e">
        <f>'YODA Blocks'!#REF!</f>
        <v>#REF!</v>
      </c>
    </row>
    <row r="425" spans="1:1" hidden="1" x14ac:dyDescent="0.25">
      <c r="A425" t="e">
        <f>'YODA Blocks'!#REF!</f>
        <v>#REF!</v>
      </c>
    </row>
    <row r="426" spans="1:1" hidden="1" x14ac:dyDescent="0.25">
      <c r="A426" t="e">
        <f>'YODA Blocks'!#REF!</f>
        <v>#REF!</v>
      </c>
    </row>
    <row r="427" spans="1:1" hidden="1" x14ac:dyDescent="0.25">
      <c r="A427" t="e">
        <f>'YODA Blocks'!#REF!</f>
        <v>#REF!</v>
      </c>
    </row>
    <row r="428" spans="1:1" hidden="1" x14ac:dyDescent="0.25">
      <c r="A428" t="e">
        <f>'YODA Blocks'!#REF!</f>
        <v>#REF!</v>
      </c>
    </row>
    <row r="429" spans="1:1" hidden="1" x14ac:dyDescent="0.25">
      <c r="A429" t="e">
        <f>'YODA Blocks'!#REF!</f>
        <v>#REF!</v>
      </c>
    </row>
    <row r="430" spans="1:1" hidden="1" x14ac:dyDescent="0.25">
      <c r="A430" t="e">
        <f>'YODA Blocks'!#REF!</f>
        <v>#REF!</v>
      </c>
    </row>
    <row r="431" spans="1:1" hidden="1" x14ac:dyDescent="0.25">
      <c r="A431" t="e">
        <f>'YODA Blocks'!#REF!</f>
        <v>#REF!</v>
      </c>
    </row>
    <row r="432" spans="1:1" hidden="1" x14ac:dyDescent="0.25">
      <c r="A432" t="e">
        <f>'YODA Blocks'!#REF!</f>
        <v>#REF!</v>
      </c>
    </row>
    <row r="433" spans="1:1" hidden="1" x14ac:dyDescent="0.25">
      <c r="A433" t="e">
        <f>'YODA Blocks'!#REF!</f>
        <v>#REF!</v>
      </c>
    </row>
    <row r="434" spans="1:1" hidden="1" x14ac:dyDescent="0.25">
      <c r="A434" t="e">
        <f>'YODA Blocks'!#REF!</f>
        <v>#REF!</v>
      </c>
    </row>
    <row r="435" spans="1:1" hidden="1" x14ac:dyDescent="0.25">
      <c r="A435" t="e">
        <f>'YODA Blocks'!#REF!</f>
        <v>#REF!</v>
      </c>
    </row>
    <row r="436" spans="1:1" hidden="1" x14ac:dyDescent="0.25">
      <c r="A436" t="e">
        <f>'YODA Blocks'!#REF!</f>
        <v>#REF!</v>
      </c>
    </row>
    <row r="437" spans="1:1" hidden="1" x14ac:dyDescent="0.25">
      <c r="A437" t="e">
        <f>'YODA Blocks'!#REF!</f>
        <v>#REF!</v>
      </c>
    </row>
    <row r="438" spans="1:1" hidden="1" x14ac:dyDescent="0.25">
      <c r="A438" t="e">
        <f>'YODA Blocks'!#REF!</f>
        <v>#REF!</v>
      </c>
    </row>
    <row r="439" spans="1:1" hidden="1" x14ac:dyDescent="0.25">
      <c r="A439" t="e">
        <f>'YODA Blocks'!#REF!</f>
        <v>#REF!</v>
      </c>
    </row>
    <row r="440" spans="1:1" hidden="1" x14ac:dyDescent="0.25">
      <c r="A440" t="e">
        <f>'YODA Blocks'!#REF!</f>
        <v>#REF!</v>
      </c>
    </row>
    <row r="441" spans="1:1" hidden="1" x14ac:dyDescent="0.25">
      <c r="A441" t="e">
        <f>'YODA Blocks'!#REF!</f>
        <v>#REF!</v>
      </c>
    </row>
    <row r="442" spans="1:1" hidden="1" x14ac:dyDescent="0.25">
      <c r="A442" t="e">
        <f>'YODA Blocks'!#REF!</f>
        <v>#REF!</v>
      </c>
    </row>
    <row r="443" spans="1:1" hidden="1" x14ac:dyDescent="0.25">
      <c r="A443" t="e">
        <f>'YODA Blocks'!#REF!</f>
        <v>#REF!</v>
      </c>
    </row>
    <row r="444" spans="1:1" hidden="1" x14ac:dyDescent="0.25">
      <c r="A444" t="e">
        <f>'YODA Blocks'!#REF!</f>
        <v>#REF!</v>
      </c>
    </row>
    <row r="445" spans="1:1" hidden="1" x14ac:dyDescent="0.25">
      <c r="A445" t="e">
        <f>'YODA Blocks'!#REF!</f>
        <v>#REF!</v>
      </c>
    </row>
    <row r="446" spans="1:1" hidden="1" x14ac:dyDescent="0.25">
      <c r="A446" t="e">
        <f>'YODA Blocks'!#REF!</f>
        <v>#REF!</v>
      </c>
    </row>
    <row r="447" spans="1:1" hidden="1" x14ac:dyDescent="0.25">
      <c r="A447" t="e">
        <f>'YODA Blocks'!#REF!</f>
        <v>#REF!</v>
      </c>
    </row>
    <row r="448" spans="1:1" hidden="1" x14ac:dyDescent="0.25">
      <c r="A448" t="e">
        <f>'YODA Blocks'!#REF!</f>
        <v>#REF!</v>
      </c>
    </row>
    <row r="449" spans="1:1" hidden="1" x14ac:dyDescent="0.25">
      <c r="A449" t="e">
        <f>'YODA Blocks'!#REF!</f>
        <v>#REF!</v>
      </c>
    </row>
    <row r="450" spans="1:1" hidden="1" x14ac:dyDescent="0.25">
      <c r="A450" t="e">
        <f>'YODA Blocks'!#REF!</f>
        <v>#REF!</v>
      </c>
    </row>
    <row r="451" spans="1:1" hidden="1" x14ac:dyDescent="0.25">
      <c r="A451" t="e">
        <f>'YODA Blocks'!#REF!</f>
        <v>#REF!</v>
      </c>
    </row>
    <row r="452" spans="1:1" hidden="1" x14ac:dyDescent="0.25">
      <c r="A452" t="e">
        <f>'YODA Blocks'!#REF!</f>
        <v>#REF!</v>
      </c>
    </row>
    <row r="453" spans="1:1" hidden="1" x14ac:dyDescent="0.25">
      <c r="A453" t="e">
        <f>'YODA Blocks'!#REF!</f>
        <v>#REF!</v>
      </c>
    </row>
    <row r="454" spans="1:1" hidden="1" x14ac:dyDescent="0.25">
      <c r="A454" t="e">
        <f>'YODA Blocks'!#REF!</f>
        <v>#REF!</v>
      </c>
    </row>
    <row r="455" spans="1:1" hidden="1" x14ac:dyDescent="0.25">
      <c r="A455" t="e">
        <f>'YODA Blocks'!#REF!</f>
        <v>#REF!</v>
      </c>
    </row>
    <row r="456" spans="1:1" hidden="1" x14ac:dyDescent="0.25">
      <c r="A456" t="e">
        <f>'YODA Blocks'!#REF!</f>
        <v>#REF!</v>
      </c>
    </row>
    <row r="457" spans="1:1" hidden="1" x14ac:dyDescent="0.25">
      <c r="A457" t="e">
        <f>'YODA Blocks'!#REF!</f>
        <v>#REF!</v>
      </c>
    </row>
    <row r="458" spans="1:1" hidden="1" x14ac:dyDescent="0.25">
      <c r="A458" t="e">
        <f>'YODA Blocks'!#REF!</f>
        <v>#REF!</v>
      </c>
    </row>
    <row r="459" spans="1:1" hidden="1" x14ac:dyDescent="0.25">
      <c r="A459" t="e">
        <f>'YODA Blocks'!#REF!</f>
        <v>#REF!</v>
      </c>
    </row>
    <row r="460" spans="1:1" hidden="1" x14ac:dyDescent="0.25">
      <c r="A460" t="e">
        <f>'YODA Blocks'!#REF!</f>
        <v>#REF!</v>
      </c>
    </row>
    <row r="461" spans="1:1" hidden="1" x14ac:dyDescent="0.25">
      <c r="A461" t="e">
        <f>'YODA Blocks'!#REF!</f>
        <v>#REF!</v>
      </c>
    </row>
    <row r="462" spans="1:1" hidden="1" x14ac:dyDescent="0.25">
      <c r="A462" t="e">
        <f>'YODA Blocks'!#REF!</f>
        <v>#REF!</v>
      </c>
    </row>
    <row r="463" spans="1:1" hidden="1" x14ac:dyDescent="0.25">
      <c r="A463" t="e">
        <f>'YODA Blocks'!#REF!</f>
        <v>#REF!</v>
      </c>
    </row>
    <row r="464" spans="1:1" hidden="1" x14ac:dyDescent="0.25">
      <c r="A464" t="e">
        <f>'YODA Blocks'!#REF!</f>
        <v>#REF!</v>
      </c>
    </row>
    <row r="465" spans="1:1" hidden="1" x14ac:dyDescent="0.25">
      <c r="A465" t="e">
        <f>'YODA Blocks'!#REF!</f>
        <v>#REF!</v>
      </c>
    </row>
    <row r="466" spans="1:1" hidden="1" x14ac:dyDescent="0.25">
      <c r="A466" t="e">
        <f>'YODA Blocks'!#REF!</f>
        <v>#REF!</v>
      </c>
    </row>
    <row r="467" spans="1:1" hidden="1" x14ac:dyDescent="0.25">
      <c r="A467" t="e">
        <f>'YODA Blocks'!#REF!</f>
        <v>#REF!</v>
      </c>
    </row>
    <row r="468" spans="1:1" hidden="1" x14ac:dyDescent="0.25">
      <c r="A468" t="e">
        <f>'YODA Blocks'!#REF!</f>
        <v>#REF!</v>
      </c>
    </row>
    <row r="469" spans="1:1" hidden="1" x14ac:dyDescent="0.25">
      <c r="A469" t="e">
        <f>'YODA Blocks'!#REF!</f>
        <v>#REF!</v>
      </c>
    </row>
    <row r="470" spans="1:1" hidden="1" x14ac:dyDescent="0.25">
      <c r="A470" t="e">
        <f>'YODA Blocks'!#REF!</f>
        <v>#REF!</v>
      </c>
    </row>
    <row r="471" spans="1:1" hidden="1" x14ac:dyDescent="0.25">
      <c r="A471" t="e">
        <f>'YODA Blocks'!#REF!</f>
        <v>#REF!</v>
      </c>
    </row>
    <row r="472" spans="1:1" hidden="1" x14ac:dyDescent="0.25">
      <c r="A472" t="e">
        <f>'YODA Blocks'!#REF!</f>
        <v>#REF!</v>
      </c>
    </row>
    <row r="473" spans="1:1" hidden="1" x14ac:dyDescent="0.25">
      <c r="A473" t="e">
        <f>'YODA Blocks'!#REF!</f>
        <v>#REF!</v>
      </c>
    </row>
    <row r="474" spans="1:1" hidden="1" x14ac:dyDescent="0.25">
      <c r="A474" t="e">
        <f>'YODA Blocks'!#REF!</f>
        <v>#REF!</v>
      </c>
    </row>
    <row r="475" spans="1:1" hidden="1" x14ac:dyDescent="0.25">
      <c r="A475" t="e">
        <f>'YODA Blocks'!#REF!</f>
        <v>#REF!</v>
      </c>
    </row>
    <row r="476" spans="1:1" hidden="1" x14ac:dyDescent="0.25">
      <c r="A476" t="e">
        <f>'YODA Blocks'!#REF!</f>
        <v>#REF!</v>
      </c>
    </row>
    <row r="477" spans="1:1" hidden="1" x14ac:dyDescent="0.25">
      <c r="A477" t="e">
        <f>'YODA Blocks'!#REF!</f>
        <v>#REF!</v>
      </c>
    </row>
    <row r="478" spans="1:1" hidden="1" x14ac:dyDescent="0.25">
      <c r="A478" t="e">
        <f>'YODA Blocks'!#REF!</f>
        <v>#REF!</v>
      </c>
    </row>
    <row r="479" spans="1:1" hidden="1" x14ac:dyDescent="0.25">
      <c r="A479" t="e">
        <f>'YODA Blocks'!#REF!</f>
        <v>#REF!</v>
      </c>
    </row>
    <row r="480" spans="1:1" hidden="1" x14ac:dyDescent="0.25">
      <c r="A480" t="e">
        <f>'YODA Blocks'!#REF!</f>
        <v>#REF!</v>
      </c>
    </row>
    <row r="481" spans="1:1" hidden="1" x14ac:dyDescent="0.25">
      <c r="A481" t="e">
        <f>'YODA Blocks'!#REF!</f>
        <v>#REF!</v>
      </c>
    </row>
    <row r="482" spans="1:1" hidden="1" x14ac:dyDescent="0.25">
      <c r="A482" t="e">
        <f>'YODA Blocks'!#REF!</f>
        <v>#REF!</v>
      </c>
    </row>
    <row r="483" spans="1:1" hidden="1" x14ac:dyDescent="0.25">
      <c r="A483" t="e">
        <f>'YODA Blocks'!#REF!</f>
        <v>#REF!</v>
      </c>
    </row>
    <row r="484" spans="1:1" hidden="1" x14ac:dyDescent="0.25">
      <c r="A484" t="e">
        <f>'YODA Blocks'!#REF!</f>
        <v>#REF!</v>
      </c>
    </row>
    <row r="485" spans="1:1" hidden="1" x14ac:dyDescent="0.25">
      <c r="A485" t="e">
        <f>'YODA Blocks'!#REF!</f>
        <v>#REF!</v>
      </c>
    </row>
    <row r="486" spans="1:1" hidden="1" x14ac:dyDescent="0.25">
      <c r="A486" t="e">
        <f>'YODA Blocks'!#REF!</f>
        <v>#REF!</v>
      </c>
    </row>
    <row r="487" spans="1:1" hidden="1" x14ac:dyDescent="0.25">
      <c r="A487" t="e">
        <f>'YODA Blocks'!#REF!</f>
        <v>#REF!</v>
      </c>
    </row>
    <row r="488" spans="1:1" hidden="1" x14ac:dyDescent="0.25">
      <c r="A488" t="e">
        <f>'YODA Blocks'!#REF!</f>
        <v>#REF!</v>
      </c>
    </row>
    <row r="489" spans="1:1" hidden="1" x14ac:dyDescent="0.25">
      <c r="A489" t="e">
        <f>'YODA Blocks'!#REF!</f>
        <v>#REF!</v>
      </c>
    </row>
    <row r="490" spans="1:1" hidden="1" x14ac:dyDescent="0.25">
      <c r="A490" t="e">
        <f>'YODA Blocks'!#REF!</f>
        <v>#REF!</v>
      </c>
    </row>
    <row r="491" spans="1:1" hidden="1" x14ac:dyDescent="0.25">
      <c r="A491" t="e">
        <f>'YODA Blocks'!#REF!</f>
        <v>#REF!</v>
      </c>
    </row>
    <row r="492" spans="1:1" hidden="1" x14ac:dyDescent="0.25">
      <c r="A492" t="e">
        <f>'YODA Blocks'!#REF!</f>
        <v>#REF!</v>
      </c>
    </row>
    <row r="493" spans="1:1" hidden="1" x14ac:dyDescent="0.25">
      <c r="A493" t="e">
        <f>'YODA Blocks'!#REF!</f>
        <v>#REF!</v>
      </c>
    </row>
    <row r="494" spans="1:1" hidden="1" x14ac:dyDescent="0.25">
      <c r="A494" t="e">
        <f>'YODA Blocks'!#REF!</f>
        <v>#REF!</v>
      </c>
    </row>
    <row r="495" spans="1:1" hidden="1" x14ac:dyDescent="0.25">
      <c r="A495" t="e">
        <f>'YODA Blocks'!#REF!</f>
        <v>#REF!</v>
      </c>
    </row>
    <row r="496" spans="1:1" hidden="1" x14ac:dyDescent="0.25">
      <c r="A496" t="e">
        <f>'YODA Blocks'!#REF!</f>
        <v>#REF!</v>
      </c>
    </row>
    <row r="497" spans="1:1" hidden="1" x14ac:dyDescent="0.25">
      <c r="A497" t="e">
        <f>'YODA Blocks'!#REF!</f>
        <v>#REF!</v>
      </c>
    </row>
    <row r="498" spans="1:1" hidden="1" x14ac:dyDescent="0.25">
      <c r="A498" t="e">
        <f>'YODA Blocks'!#REF!</f>
        <v>#REF!</v>
      </c>
    </row>
    <row r="499" spans="1:1" hidden="1" x14ac:dyDescent="0.25">
      <c r="A499" t="e">
        <f>'YODA Blocks'!#REF!</f>
        <v>#REF!</v>
      </c>
    </row>
    <row r="500" spans="1:1" hidden="1" x14ac:dyDescent="0.25">
      <c r="A500" t="e">
        <f>'YODA Blocks'!#REF!</f>
        <v>#REF!</v>
      </c>
    </row>
    <row r="501" spans="1:1" hidden="1" x14ac:dyDescent="0.25">
      <c r="A501" t="e">
        <f>'YODA Blocks'!#REF!</f>
        <v>#REF!</v>
      </c>
    </row>
    <row r="502" spans="1:1" hidden="1" x14ac:dyDescent="0.25">
      <c r="A502" t="e">
        <f>'YODA Blocks'!#REF!</f>
        <v>#REF!</v>
      </c>
    </row>
    <row r="503" spans="1:1" hidden="1" x14ac:dyDescent="0.25">
      <c r="A503" t="e">
        <f>'YODA Blocks'!#REF!</f>
        <v>#REF!</v>
      </c>
    </row>
    <row r="504" spans="1:1" hidden="1" x14ac:dyDescent="0.25">
      <c r="A504" t="e">
        <f>'YODA Blocks'!#REF!</f>
        <v>#REF!</v>
      </c>
    </row>
    <row r="505" spans="1:1" hidden="1" x14ac:dyDescent="0.25">
      <c r="A505" t="e">
        <f>'YODA Blocks'!#REF!</f>
        <v>#REF!</v>
      </c>
    </row>
    <row r="506" spans="1:1" hidden="1" x14ac:dyDescent="0.25">
      <c r="A506" t="e">
        <f>'YODA Blocks'!#REF!</f>
        <v>#REF!</v>
      </c>
    </row>
    <row r="507" spans="1:1" hidden="1" x14ac:dyDescent="0.25">
      <c r="A507" t="e">
        <f>'YODA Blocks'!#REF!</f>
        <v>#REF!</v>
      </c>
    </row>
    <row r="508" spans="1:1" hidden="1" x14ac:dyDescent="0.25">
      <c r="A508" t="e">
        <f>'YODA Blocks'!#REF!</f>
        <v>#REF!</v>
      </c>
    </row>
    <row r="509" spans="1:1" hidden="1" x14ac:dyDescent="0.25">
      <c r="A509" t="e">
        <f>'YODA Blocks'!#REF!</f>
        <v>#REF!</v>
      </c>
    </row>
    <row r="510" spans="1:1" hidden="1" x14ac:dyDescent="0.25">
      <c r="A510" t="e">
        <f>'YODA Blocks'!#REF!</f>
        <v>#REF!</v>
      </c>
    </row>
    <row r="511" spans="1:1" hidden="1" x14ac:dyDescent="0.25">
      <c r="A511" t="e">
        <f>'YODA Blocks'!#REF!</f>
        <v>#REF!</v>
      </c>
    </row>
    <row r="512" spans="1:1" hidden="1" x14ac:dyDescent="0.25">
      <c r="A512" t="e">
        <f>'YODA Blocks'!#REF!</f>
        <v>#REF!</v>
      </c>
    </row>
    <row r="513" spans="1:1" hidden="1" x14ac:dyDescent="0.25">
      <c r="A513" t="e">
        <f>'YODA Blocks'!#REF!</f>
        <v>#REF!</v>
      </c>
    </row>
    <row r="514" spans="1:1" hidden="1" x14ac:dyDescent="0.25">
      <c r="A514" t="e">
        <f>'YODA Blocks'!#REF!</f>
        <v>#REF!</v>
      </c>
    </row>
    <row r="515" spans="1:1" hidden="1" x14ac:dyDescent="0.25">
      <c r="A515" t="e">
        <f>'YODA Blocks'!#REF!</f>
        <v>#REF!</v>
      </c>
    </row>
    <row r="516" spans="1:1" hidden="1" x14ac:dyDescent="0.25">
      <c r="A516" t="e">
        <f>'YODA Blocks'!#REF!</f>
        <v>#REF!</v>
      </c>
    </row>
    <row r="517" spans="1:1" hidden="1" x14ac:dyDescent="0.25">
      <c r="A517" t="e">
        <f>'YODA Blocks'!#REF!</f>
        <v>#REF!</v>
      </c>
    </row>
    <row r="518" spans="1:1" hidden="1" x14ac:dyDescent="0.25">
      <c r="A518" t="e">
        <f>'YODA Blocks'!#REF!</f>
        <v>#REF!</v>
      </c>
    </row>
    <row r="519" spans="1:1" hidden="1" x14ac:dyDescent="0.25">
      <c r="A519" t="e">
        <f>'YODA Blocks'!#REF!</f>
        <v>#REF!</v>
      </c>
    </row>
    <row r="520" spans="1:1" hidden="1" x14ac:dyDescent="0.25">
      <c r="A520" t="e">
        <f>'YODA Blocks'!#REF!</f>
        <v>#REF!</v>
      </c>
    </row>
    <row r="521" spans="1:1" hidden="1" x14ac:dyDescent="0.25">
      <c r="A521" t="e">
        <f>'YODA Blocks'!#REF!</f>
        <v>#REF!</v>
      </c>
    </row>
    <row r="522" spans="1:1" hidden="1" x14ac:dyDescent="0.25">
      <c r="A522" t="e">
        <f>'YODA Blocks'!#REF!</f>
        <v>#REF!</v>
      </c>
    </row>
    <row r="523" spans="1:1" hidden="1" x14ac:dyDescent="0.25">
      <c r="A523" t="e">
        <f>'YODA Blocks'!#REF!</f>
        <v>#REF!</v>
      </c>
    </row>
    <row r="524" spans="1:1" hidden="1" x14ac:dyDescent="0.25">
      <c r="A524" t="e">
        <f>'YODA Blocks'!#REF!</f>
        <v>#REF!</v>
      </c>
    </row>
    <row r="525" spans="1:1" hidden="1" x14ac:dyDescent="0.25">
      <c r="A525" t="e">
        <f>'YODA Blocks'!#REF!</f>
        <v>#REF!</v>
      </c>
    </row>
    <row r="526" spans="1:1" hidden="1" x14ac:dyDescent="0.25">
      <c r="A526" t="e">
        <f>'YODA Blocks'!#REF!</f>
        <v>#REF!</v>
      </c>
    </row>
    <row r="527" spans="1:1" hidden="1" x14ac:dyDescent="0.25">
      <c r="A527" t="e">
        <f>'YODA Blocks'!#REF!</f>
        <v>#REF!</v>
      </c>
    </row>
    <row r="528" spans="1:1" hidden="1" x14ac:dyDescent="0.25">
      <c r="A528" t="e">
        <f>'YODA Blocks'!#REF!</f>
        <v>#REF!</v>
      </c>
    </row>
    <row r="529" spans="1:1" hidden="1" x14ac:dyDescent="0.25">
      <c r="A529" t="e">
        <f>'YODA Blocks'!#REF!</f>
        <v>#REF!</v>
      </c>
    </row>
    <row r="530" spans="1:1" hidden="1" x14ac:dyDescent="0.25">
      <c r="A530" t="e">
        <f>'YODA Blocks'!#REF!</f>
        <v>#REF!</v>
      </c>
    </row>
    <row r="531" spans="1:1" hidden="1" x14ac:dyDescent="0.25">
      <c r="A531" t="e">
        <f>'YODA Blocks'!#REF!</f>
        <v>#REF!</v>
      </c>
    </row>
    <row r="532" spans="1:1" hidden="1" x14ac:dyDescent="0.25">
      <c r="A532" t="e">
        <f>'YODA Blocks'!#REF!</f>
        <v>#REF!</v>
      </c>
    </row>
    <row r="533" spans="1:1" hidden="1" x14ac:dyDescent="0.25">
      <c r="A533" t="e">
        <f>'YODA Blocks'!#REF!</f>
        <v>#REF!</v>
      </c>
    </row>
    <row r="534" spans="1:1" hidden="1" x14ac:dyDescent="0.25">
      <c r="A534" t="e">
        <f>'YODA Blocks'!#REF!</f>
        <v>#REF!</v>
      </c>
    </row>
    <row r="535" spans="1:1" hidden="1" x14ac:dyDescent="0.25">
      <c r="A535" t="e">
        <f>'YODA Blocks'!#REF!</f>
        <v>#REF!</v>
      </c>
    </row>
    <row r="536" spans="1:1" hidden="1" x14ac:dyDescent="0.25">
      <c r="A536" t="e">
        <f>'YODA Blocks'!#REF!</f>
        <v>#REF!</v>
      </c>
    </row>
    <row r="537" spans="1:1" hidden="1" x14ac:dyDescent="0.25">
      <c r="A537" t="e">
        <f>'YODA Blocks'!#REF!</f>
        <v>#REF!</v>
      </c>
    </row>
    <row r="538" spans="1:1" hidden="1" x14ac:dyDescent="0.25">
      <c r="A538" t="e">
        <f>'YODA Blocks'!#REF!</f>
        <v>#REF!</v>
      </c>
    </row>
    <row r="539" spans="1:1" hidden="1" x14ac:dyDescent="0.25">
      <c r="A539" t="e">
        <f>'YODA Blocks'!#REF!</f>
        <v>#REF!</v>
      </c>
    </row>
    <row r="540" spans="1:1" hidden="1" x14ac:dyDescent="0.25">
      <c r="A540" t="e">
        <f>'YODA Blocks'!#REF!</f>
        <v>#REF!</v>
      </c>
    </row>
    <row r="541" spans="1:1" hidden="1" x14ac:dyDescent="0.25">
      <c r="A541" t="e">
        <f>'YODA Blocks'!#REF!</f>
        <v>#REF!</v>
      </c>
    </row>
    <row r="542" spans="1:1" hidden="1" x14ac:dyDescent="0.25">
      <c r="A542" t="e">
        <f>'YODA Blocks'!#REF!</f>
        <v>#REF!</v>
      </c>
    </row>
    <row r="543" spans="1:1" hidden="1" x14ac:dyDescent="0.25">
      <c r="A543" t="e">
        <f>'YODA Blocks'!#REF!</f>
        <v>#REF!</v>
      </c>
    </row>
    <row r="544" spans="1:1" hidden="1" x14ac:dyDescent="0.25">
      <c r="A544" t="e">
        <f>'YODA Blocks'!#REF!</f>
        <v>#REF!</v>
      </c>
    </row>
    <row r="545" spans="1:1" hidden="1" x14ac:dyDescent="0.25">
      <c r="A545" t="e">
        <f>'YODA Blocks'!#REF!</f>
        <v>#REF!</v>
      </c>
    </row>
    <row r="546" spans="1:1" hidden="1" x14ac:dyDescent="0.25">
      <c r="A546" t="e">
        <f>'YODA Blocks'!#REF!</f>
        <v>#REF!</v>
      </c>
    </row>
    <row r="547" spans="1:1" hidden="1" x14ac:dyDescent="0.25">
      <c r="A547" t="e">
        <f>'YODA Blocks'!#REF!</f>
        <v>#REF!</v>
      </c>
    </row>
    <row r="548" spans="1:1" hidden="1" x14ac:dyDescent="0.25">
      <c r="A548" t="e">
        <f>'YODA Blocks'!#REF!</f>
        <v>#REF!</v>
      </c>
    </row>
    <row r="549" spans="1:1" hidden="1" x14ac:dyDescent="0.25">
      <c r="A549" t="e">
        <f>'YODA Blocks'!#REF!</f>
        <v>#REF!</v>
      </c>
    </row>
    <row r="550" spans="1:1" hidden="1" x14ac:dyDescent="0.25">
      <c r="A550" t="e">
        <f>'YODA Blocks'!#REF!</f>
        <v>#REF!</v>
      </c>
    </row>
    <row r="551" spans="1:1" hidden="1" x14ac:dyDescent="0.25">
      <c r="A551" t="e">
        <f>'YODA Blocks'!#REF!</f>
        <v>#REF!</v>
      </c>
    </row>
    <row r="552" spans="1:1" hidden="1" x14ac:dyDescent="0.25">
      <c r="A552" t="e">
        <f>'YODA Blocks'!#REF!</f>
        <v>#REF!</v>
      </c>
    </row>
    <row r="553" spans="1:1" hidden="1" x14ac:dyDescent="0.25">
      <c r="A553" t="e">
        <f>'YODA Blocks'!#REF!</f>
        <v>#REF!</v>
      </c>
    </row>
    <row r="554" spans="1:1" hidden="1" x14ac:dyDescent="0.25">
      <c r="A554" t="e">
        <f>'YODA Blocks'!#REF!</f>
        <v>#REF!</v>
      </c>
    </row>
    <row r="555" spans="1:1" hidden="1" x14ac:dyDescent="0.25">
      <c r="A555" t="e">
        <f>'YODA Blocks'!#REF!</f>
        <v>#REF!</v>
      </c>
    </row>
    <row r="556" spans="1:1" hidden="1" x14ac:dyDescent="0.25">
      <c r="A556" t="e">
        <f>'YODA Blocks'!#REF!</f>
        <v>#REF!</v>
      </c>
    </row>
    <row r="557" spans="1:1" hidden="1" x14ac:dyDescent="0.25">
      <c r="A557" t="e">
        <f>'YODA Blocks'!#REF!</f>
        <v>#REF!</v>
      </c>
    </row>
    <row r="558" spans="1:1" hidden="1" x14ac:dyDescent="0.25">
      <c r="A558" t="e">
        <f>'YODA Blocks'!#REF!</f>
        <v>#REF!</v>
      </c>
    </row>
    <row r="559" spans="1:1" hidden="1" x14ac:dyDescent="0.25">
      <c r="A559" t="e">
        <f>'YODA Blocks'!#REF!</f>
        <v>#REF!</v>
      </c>
    </row>
    <row r="560" spans="1:1" hidden="1" x14ac:dyDescent="0.25">
      <c r="A560" t="e">
        <f>'YODA Blocks'!#REF!</f>
        <v>#REF!</v>
      </c>
    </row>
    <row r="561" spans="1:1" hidden="1" x14ac:dyDescent="0.25">
      <c r="A561" t="e">
        <f>'YODA Blocks'!#REF!</f>
        <v>#REF!</v>
      </c>
    </row>
    <row r="562" spans="1:1" hidden="1" x14ac:dyDescent="0.25">
      <c r="A562" t="e">
        <f>'YODA Blocks'!#REF!</f>
        <v>#REF!</v>
      </c>
    </row>
    <row r="563" spans="1:1" hidden="1" x14ac:dyDescent="0.25">
      <c r="A563" t="e">
        <f>'YODA Blocks'!#REF!</f>
        <v>#REF!</v>
      </c>
    </row>
    <row r="564" spans="1:1" hidden="1" x14ac:dyDescent="0.25">
      <c r="A564" t="e">
        <f>'YODA Blocks'!#REF!</f>
        <v>#REF!</v>
      </c>
    </row>
    <row r="565" spans="1:1" hidden="1" x14ac:dyDescent="0.25">
      <c r="A565" t="e">
        <f>'YODA Blocks'!#REF!</f>
        <v>#REF!</v>
      </c>
    </row>
    <row r="566" spans="1:1" hidden="1" x14ac:dyDescent="0.25">
      <c r="A566" t="e">
        <f>'YODA Blocks'!#REF!</f>
        <v>#REF!</v>
      </c>
    </row>
    <row r="567" spans="1:1" hidden="1" x14ac:dyDescent="0.25">
      <c r="A567" t="e">
        <f>'YODA Blocks'!#REF!</f>
        <v>#REF!</v>
      </c>
    </row>
    <row r="568" spans="1:1" hidden="1" x14ac:dyDescent="0.25">
      <c r="A568" t="e">
        <f>'YODA Blocks'!#REF!</f>
        <v>#REF!</v>
      </c>
    </row>
    <row r="569" spans="1:1" hidden="1" x14ac:dyDescent="0.25">
      <c r="A569" t="e">
        <f>'YODA Blocks'!#REF!</f>
        <v>#REF!</v>
      </c>
    </row>
    <row r="570" spans="1:1" hidden="1" x14ac:dyDescent="0.25">
      <c r="A570" t="e">
        <f>'YODA Blocks'!#REF!</f>
        <v>#REF!</v>
      </c>
    </row>
    <row r="571" spans="1:1" hidden="1" x14ac:dyDescent="0.25">
      <c r="A571" t="e">
        <f>'YODA Blocks'!#REF!</f>
        <v>#REF!</v>
      </c>
    </row>
    <row r="572" spans="1:1" hidden="1" x14ac:dyDescent="0.25">
      <c r="A572" t="e">
        <f>'YODA Blocks'!#REF!</f>
        <v>#REF!</v>
      </c>
    </row>
    <row r="573" spans="1:1" hidden="1" x14ac:dyDescent="0.25">
      <c r="A573" t="e">
        <f>'YODA Blocks'!#REF!</f>
        <v>#REF!</v>
      </c>
    </row>
    <row r="574" spans="1:1" hidden="1" x14ac:dyDescent="0.25">
      <c r="A574" t="e">
        <f>'YODA Blocks'!#REF!</f>
        <v>#REF!</v>
      </c>
    </row>
    <row r="575" spans="1:1" hidden="1" x14ac:dyDescent="0.25">
      <c r="A575" t="e">
        <f>'YODA Blocks'!#REF!</f>
        <v>#REF!</v>
      </c>
    </row>
    <row r="576" spans="1:1" hidden="1" x14ac:dyDescent="0.25">
      <c r="A576" t="e">
        <f>'YODA Blocks'!#REF!</f>
        <v>#REF!</v>
      </c>
    </row>
    <row r="577" spans="1:1" hidden="1" x14ac:dyDescent="0.25">
      <c r="A577" t="e">
        <f>'YODA Blocks'!#REF!</f>
        <v>#REF!</v>
      </c>
    </row>
    <row r="578" spans="1:1" hidden="1" x14ac:dyDescent="0.25">
      <c r="A578" t="e">
        <f>'YODA Blocks'!#REF!</f>
        <v>#REF!</v>
      </c>
    </row>
    <row r="579" spans="1:1" hidden="1" x14ac:dyDescent="0.25">
      <c r="A579" t="e">
        <f>'YODA Blocks'!#REF!</f>
        <v>#REF!</v>
      </c>
    </row>
    <row r="580" spans="1:1" hidden="1" x14ac:dyDescent="0.25">
      <c r="A580" t="e">
        <f>'YODA Blocks'!#REF!</f>
        <v>#REF!</v>
      </c>
    </row>
    <row r="581" spans="1:1" hidden="1" x14ac:dyDescent="0.25">
      <c r="A581" t="e">
        <f>'YODA Blocks'!#REF!</f>
        <v>#REF!</v>
      </c>
    </row>
    <row r="582" spans="1:1" hidden="1" x14ac:dyDescent="0.25">
      <c r="A582" t="e">
        <f>'YODA Blocks'!#REF!</f>
        <v>#REF!</v>
      </c>
    </row>
    <row r="583" spans="1:1" hidden="1" x14ac:dyDescent="0.25">
      <c r="A583" t="e">
        <f>'YODA Blocks'!#REF!</f>
        <v>#REF!</v>
      </c>
    </row>
    <row r="584" spans="1:1" hidden="1" x14ac:dyDescent="0.25">
      <c r="A584" t="e">
        <f>'YODA Blocks'!#REF!</f>
        <v>#REF!</v>
      </c>
    </row>
    <row r="585" spans="1:1" hidden="1" x14ac:dyDescent="0.25">
      <c r="A585" t="e">
        <f>'YODA Blocks'!#REF!</f>
        <v>#REF!</v>
      </c>
    </row>
    <row r="586" spans="1:1" hidden="1" x14ac:dyDescent="0.25">
      <c r="A586" t="e">
        <f>'YODA Blocks'!#REF!</f>
        <v>#REF!</v>
      </c>
    </row>
    <row r="587" spans="1:1" hidden="1" x14ac:dyDescent="0.25">
      <c r="A587" t="e">
        <f>'YODA Blocks'!#REF!</f>
        <v>#REF!</v>
      </c>
    </row>
    <row r="588" spans="1:1" hidden="1" x14ac:dyDescent="0.25">
      <c r="A588" t="e">
        <f>'YODA Blocks'!#REF!</f>
        <v>#REF!</v>
      </c>
    </row>
    <row r="589" spans="1:1" hidden="1" x14ac:dyDescent="0.25">
      <c r="A589" t="e">
        <f>'YODA Blocks'!#REF!</f>
        <v>#REF!</v>
      </c>
    </row>
    <row r="590" spans="1:1" hidden="1" x14ac:dyDescent="0.25">
      <c r="A590" t="e">
        <f>'YODA Blocks'!#REF!</f>
        <v>#REF!</v>
      </c>
    </row>
    <row r="591" spans="1:1" hidden="1" x14ac:dyDescent="0.25">
      <c r="A591" t="e">
        <f>'YODA Blocks'!#REF!</f>
        <v>#REF!</v>
      </c>
    </row>
    <row r="592" spans="1:1" hidden="1" x14ac:dyDescent="0.25">
      <c r="A592" t="e">
        <f>'YODA Blocks'!#REF!</f>
        <v>#REF!</v>
      </c>
    </row>
    <row r="593" spans="1:1" hidden="1" x14ac:dyDescent="0.25">
      <c r="A593" t="e">
        <f>'YODA Blocks'!#REF!</f>
        <v>#REF!</v>
      </c>
    </row>
    <row r="594" spans="1:1" hidden="1" x14ac:dyDescent="0.25">
      <c r="A594" t="e">
        <f>'YODA Blocks'!#REF!</f>
        <v>#REF!</v>
      </c>
    </row>
    <row r="595" spans="1:1" hidden="1" x14ac:dyDescent="0.25">
      <c r="A595" t="e">
        <f>'YODA Blocks'!#REF!</f>
        <v>#REF!</v>
      </c>
    </row>
    <row r="596" spans="1:1" hidden="1" x14ac:dyDescent="0.25">
      <c r="A596" t="e">
        <f>'YODA Blocks'!#REF!</f>
        <v>#REF!</v>
      </c>
    </row>
    <row r="597" spans="1:1" hidden="1" x14ac:dyDescent="0.25">
      <c r="A597" t="e">
        <f>'YODA Blocks'!#REF!</f>
        <v>#REF!</v>
      </c>
    </row>
    <row r="598" spans="1:1" hidden="1" x14ac:dyDescent="0.25">
      <c r="A598" t="e">
        <f>'YODA Blocks'!#REF!</f>
        <v>#REF!</v>
      </c>
    </row>
    <row r="599" spans="1:1" hidden="1" x14ac:dyDescent="0.25">
      <c r="A599" t="e">
        <f>'YODA Blocks'!#REF!</f>
        <v>#REF!</v>
      </c>
    </row>
    <row r="600" spans="1:1" hidden="1" x14ac:dyDescent="0.25">
      <c r="A600" t="e">
        <f>'YODA Blocks'!#REF!</f>
        <v>#REF!</v>
      </c>
    </row>
    <row r="601" spans="1:1" hidden="1" x14ac:dyDescent="0.25">
      <c r="A601" t="e">
        <f>'YODA Blocks'!#REF!</f>
        <v>#REF!</v>
      </c>
    </row>
    <row r="602" spans="1:1" hidden="1" x14ac:dyDescent="0.25">
      <c r="A602" t="e">
        <f>'YODA Blocks'!#REF!</f>
        <v>#REF!</v>
      </c>
    </row>
    <row r="603" spans="1:1" hidden="1" x14ac:dyDescent="0.25">
      <c r="A603" t="e">
        <f>'YODA Blocks'!#REF!</f>
        <v>#REF!</v>
      </c>
    </row>
    <row r="604" spans="1:1" hidden="1" x14ac:dyDescent="0.25">
      <c r="A604" t="e">
        <f>'YODA Blocks'!#REF!</f>
        <v>#REF!</v>
      </c>
    </row>
    <row r="605" spans="1:1" hidden="1" x14ac:dyDescent="0.25">
      <c r="A605" t="e">
        <f>'YODA Blocks'!#REF!</f>
        <v>#REF!</v>
      </c>
    </row>
    <row r="606" spans="1:1" hidden="1" x14ac:dyDescent="0.25">
      <c r="A606" t="e">
        <f>'YODA Blocks'!#REF!</f>
        <v>#REF!</v>
      </c>
    </row>
    <row r="607" spans="1:1" hidden="1" x14ac:dyDescent="0.25">
      <c r="A607" t="e">
        <f>'YODA Blocks'!#REF!</f>
        <v>#REF!</v>
      </c>
    </row>
    <row r="608" spans="1:1" hidden="1" x14ac:dyDescent="0.25">
      <c r="A608" t="e">
        <f>'YODA Blocks'!#REF!</f>
        <v>#REF!</v>
      </c>
    </row>
    <row r="609" spans="1:1" hidden="1" x14ac:dyDescent="0.25">
      <c r="A609" t="e">
        <f>'YODA Blocks'!#REF!</f>
        <v>#REF!</v>
      </c>
    </row>
    <row r="610" spans="1:1" hidden="1" x14ac:dyDescent="0.25">
      <c r="A610" t="e">
        <f>'YODA Blocks'!#REF!</f>
        <v>#REF!</v>
      </c>
    </row>
    <row r="611" spans="1:1" hidden="1" x14ac:dyDescent="0.25">
      <c r="A611" t="e">
        <f>'YODA Blocks'!#REF!</f>
        <v>#REF!</v>
      </c>
    </row>
    <row r="612" spans="1:1" hidden="1" x14ac:dyDescent="0.25">
      <c r="A612" t="e">
        <f>'YODA Blocks'!#REF!</f>
        <v>#REF!</v>
      </c>
    </row>
    <row r="613" spans="1:1" hidden="1" x14ac:dyDescent="0.25">
      <c r="A613" t="e">
        <f>'YODA Blocks'!#REF!</f>
        <v>#REF!</v>
      </c>
    </row>
    <row r="614" spans="1:1" hidden="1" x14ac:dyDescent="0.25">
      <c r="A614" t="e">
        <f>'YODA Blocks'!#REF!</f>
        <v>#REF!</v>
      </c>
    </row>
    <row r="615" spans="1:1" hidden="1" x14ac:dyDescent="0.25">
      <c r="A615" t="e">
        <f>'YODA Blocks'!#REF!</f>
        <v>#REF!</v>
      </c>
    </row>
    <row r="616" spans="1:1" hidden="1" x14ac:dyDescent="0.25">
      <c r="A616" t="e">
        <f>'YODA Blocks'!#REF!</f>
        <v>#REF!</v>
      </c>
    </row>
    <row r="617" spans="1:1" hidden="1" x14ac:dyDescent="0.25">
      <c r="A617" t="e">
        <f>'YODA Blocks'!#REF!</f>
        <v>#REF!</v>
      </c>
    </row>
    <row r="618" spans="1:1" hidden="1" x14ac:dyDescent="0.25">
      <c r="A618" t="e">
        <f>'YODA Blocks'!#REF!</f>
        <v>#REF!</v>
      </c>
    </row>
    <row r="619" spans="1:1" hidden="1" x14ac:dyDescent="0.25">
      <c r="A619" t="e">
        <f>'YODA Blocks'!#REF!</f>
        <v>#REF!</v>
      </c>
    </row>
    <row r="620" spans="1:1" hidden="1" x14ac:dyDescent="0.25">
      <c r="A620" t="e">
        <f>'YODA Blocks'!#REF!</f>
        <v>#REF!</v>
      </c>
    </row>
    <row r="621" spans="1:1" hidden="1" x14ac:dyDescent="0.25">
      <c r="A621" t="e">
        <f>'YODA Blocks'!#REF!</f>
        <v>#REF!</v>
      </c>
    </row>
    <row r="622" spans="1:1" hidden="1" x14ac:dyDescent="0.25">
      <c r="A622" t="e">
        <f>'YODA Blocks'!#REF!</f>
        <v>#REF!</v>
      </c>
    </row>
    <row r="623" spans="1:1" hidden="1" x14ac:dyDescent="0.25">
      <c r="A623" t="e">
        <f>'YODA Blocks'!#REF!</f>
        <v>#REF!</v>
      </c>
    </row>
    <row r="624" spans="1:1" hidden="1" x14ac:dyDescent="0.25">
      <c r="A624" t="e">
        <f>'YODA Blocks'!#REF!</f>
        <v>#REF!</v>
      </c>
    </row>
    <row r="625" spans="1:1" hidden="1" x14ac:dyDescent="0.25">
      <c r="A625" t="e">
        <f>'YODA Blocks'!#REF!</f>
        <v>#REF!</v>
      </c>
    </row>
    <row r="626" spans="1:1" hidden="1" x14ac:dyDescent="0.25">
      <c r="A626" t="e">
        <f>'YODA Blocks'!#REF!</f>
        <v>#REF!</v>
      </c>
    </row>
    <row r="627" spans="1:1" hidden="1" x14ac:dyDescent="0.25">
      <c r="A627" t="e">
        <f>'YODA Blocks'!#REF!</f>
        <v>#REF!</v>
      </c>
    </row>
    <row r="628" spans="1:1" hidden="1" x14ac:dyDescent="0.25">
      <c r="A628" t="e">
        <f>'YODA Blocks'!#REF!</f>
        <v>#REF!</v>
      </c>
    </row>
    <row r="629" spans="1:1" hidden="1" x14ac:dyDescent="0.25">
      <c r="A629" t="e">
        <f>'YODA Blocks'!#REF!</f>
        <v>#REF!</v>
      </c>
    </row>
    <row r="630" spans="1:1" hidden="1" x14ac:dyDescent="0.25">
      <c r="A630" t="e">
        <f>'YODA Blocks'!#REF!</f>
        <v>#REF!</v>
      </c>
    </row>
    <row r="631" spans="1:1" hidden="1" x14ac:dyDescent="0.25">
      <c r="A631" t="e">
        <f>'YODA Blocks'!#REF!</f>
        <v>#REF!</v>
      </c>
    </row>
    <row r="632" spans="1:1" hidden="1" x14ac:dyDescent="0.25">
      <c r="A632" t="e">
        <f>'YODA Blocks'!#REF!</f>
        <v>#REF!</v>
      </c>
    </row>
    <row r="633" spans="1:1" hidden="1" x14ac:dyDescent="0.25">
      <c r="A633" t="e">
        <f>'YODA Blocks'!#REF!</f>
        <v>#REF!</v>
      </c>
    </row>
    <row r="634" spans="1:1" hidden="1" x14ac:dyDescent="0.25">
      <c r="A634" t="e">
        <f>'YODA Blocks'!#REF!</f>
        <v>#REF!</v>
      </c>
    </row>
    <row r="635" spans="1:1" hidden="1" x14ac:dyDescent="0.25">
      <c r="A635" t="e">
        <f>'YODA Blocks'!#REF!</f>
        <v>#REF!</v>
      </c>
    </row>
    <row r="636" spans="1:1" hidden="1" x14ac:dyDescent="0.25">
      <c r="A636" t="e">
        <f>'YODA Blocks'!#REF!</f>
        <v>#REF!</v>
      </c>
    </row>
    <row r="637" spans="1:1" hidden="1" x14ac:dyDescent="0.25">
      <c r="A637" t="e">
        <f>'YODA Blocks'!#REF!</f>
        <v>#REF!</v>
      </c>
    </row>
    <row r="638" spans="1:1" hidden="1" x14ac:dyDescent="0.25">
      <c r="A638" t="e">
        <f>'YODA Blocks'!#REF!</f>
        <v>#REF!</v>
      </c>
    </row>
    <row r="639" spans="1:1" hidden="1" x14ac:dyDescent="0.25">
      <c r="A639" t="e">
        <f>'YODA Blocks'!#REF!</f>
        <v>#REF!</v>
      </c>
    </row>
    <row r="640" spans="1:1" hidden="1" x14ac:dyDescent="0.25">
      <c r="A640" t="e">
        <f>'YODA Blocks'!#REF!</f>
        <v>#REF!</v>
      </c>
    </row>
    <row r="641" spans="1:1" hidden="1" x14ac:dyDescent="0.25">
      <c r="A641" t="e">
        <f>'YODA Blocks'!#REF!</f>
        <v>#REF!</v>
      </c>
    </row>
    <row r="642" spans="1:1" hidden="1" x14ac:dyDescent="0.25">
      <c r="A642" t="e">
        <f>'YODA Blocks'!#REF!</f>
        <v>#REF!</v>
      </c>
    </row>
    <row r="643" spans="1:1" hidden="1" x14ac:dyDescent="0.25">
      <c r="A643" t="e">
        <f>'YODA Blocks'!#REF!</f>
        <v>#REF!</v>
      </c>
    </row>
    <row r="644" spans="1:1" hidden="1" x14ac:dyDescent="0.25">
      <c r="A644" t="e">
        <f>'YODA Blocks'!#REF!</f>
        <v>#REF!</v>
      </c>
    </row>
    <row r="645" spans="1:1" hidden="1" x14ac:dyDescent="0.25">
      <c r="A645" t="e">
        <f>'YODA Blocks'!#REF!</f>
        <v>#REF!</v>
      </c>
    </row>
    <row r="646" spans="1:1" hidden="1" x14ac:dyDescent="0.25">
      <c r="A646" t="e">
        <f>'YODA Blocks'!#REF!</f>
        <v>#REF!</v>
      </c>
    </row>
    <row r="647" spans="1:1" hidden="1" x14ac:dyDescent="0.25">
      <c r="A647" t="e">
        <f>'YODA Blocks'!#REF!</f>
        <v>#REF!</v>
      </c>
    </row>
    <row r="648" spans="1:1" hidden="1" x14ac:dyDescent="0.25">
      <c r="A648" t="e">
        <f>'YODA Blocks'!#REF!</f>
        <v>#REF!</v>
      </c>
    </row>
    <row r="649" spans="1:1" hidden="1" x14ac:dyDescent="0.25">
      <c r="A649" t="e">
        <f>'YODA Blocks'!#REF!</f>
        <v>#REF!</v>
      </c>
    </row>
    <row r="650" spans="1:1" hidden="1" x14ac:dyDescent="0.25">
      <c r="A650" t="e">
        <f>'YODA Blocks'!#REF!</f>
        <v>#REF!</v>
      </c>
    </row>
    <row r="651" spans="1:1" hidden="1" x14ac:dyDescent="0.25">
      <c r="A651" t="e">
        <f>'YODA Blocks'!#REF!</f>
        <v>#REF!</v>
      </c>
    </row>
    <row r="652" spans="1:1" hidden="1" x14ac:dyDescent="0.25">
      <c r="A652" t="e">
        <f>'YODA Blocks'!#REF!</f>
        <v>#REF!</v>
      </c>
    </row>
    <row r="653" spans="1:1" hidden="1" x14ac:dyDescent="0.25">
      <c r="A653" t="e">
        <f>'YODA Blocks'!#REF!</f>
        <v>#REF!</v>
      </c>
    </row>
    <row r="654" spans="1:1" hidden="1" x14ac:dyDescent="0.25">
      <c r="A654" t="e">
        <f>'YODA Blocks'!#REF!</f>
        <v>#REF!</v>
      </c>
    </row>
    <row r="655" spans="1:1" hidden="1" x14ac:dyDescent="0.25">
      <c r="A655" t="e">
        <f>'YODA Blocks'!#REF!</f>
        <v>#REF!</v>
      </c>
    </row>
    <row r="656" spans="1:1" hidden="1" x14ac:dyDescent="0.25">
      <c r="A656" t="e">
        <f>'YODA Blocks'!#REF!</f>
        <v>#REF!</v>
      </c>
    </row>
    <row r="657" spans="1:1" hidden="1" x14ac:dyDescent="0.25">
      <c r="A657" t="e">
        <f>'YODA Blocks'!#REF!</f>
        <v>#REF!</v>
      </c>
    </row>
    <row r="658" spans="1:1" hidden="1" x14ac:dyDescent="0.25">
      <c r="A658" t="e">
        <f>'YODA Blocks'!#REF!</f>
        <v>#REF!</v>
      </c>
    </row>
    <row r="659" spans="1:1" hidden="1" x14ac:dyDescent="0.25">
      <c r="A659" t="e">
        <f>'YODA Blocks'!#REF!</f>
        <v>#REF!</v>
      </c>
    </row>
    <row r="660" spans="1:1" hidden="1" x14ac:dyDescent="0.25">
      <c r="A660" t="e">
        <f>'YODA Blocks'!#REF!</f>
        <v>#REF!</v>
      </c>
    </row>
    <row r="661" spans="1:1" hidden="1" x14ac:dyDescent="0.25">
      <c r="A661" t="e">
        <f>'YODA Blocks'!#REF!</f>
        <v>#REF!</v>
      </c>
    </row>
    <row r="662" spans="1:1" hidden="1" x14ac:dyDescent="0.25">
      <c r="A662" t="e">
        <f>'YODA Blocks'!#REF!</f>
        <v>#REF!</v>
      </c>
    </row>
    <row r="663" spans="1:1" hidden="1" x14ac:dyDescent="0.25">
      <c r="A663" t="e">
        <f>'YODA Blocks'!#REF!</f>
        <v>#REF!</v>
      </c>
    </row>
    <row r="664" spans="1:1" hidden="1" x14ac:dyDescent="0.25">
      <c r="A664" t="e">
        <f>'YODA Blocks'!#REF!</f>
        <v>#REF!</v>
      </c>
    </row>
    <row r="665" spans="1:1" hidden="1" x14ac:dyDescent="0.25">
      <c r="A665" t="e">
        <f>'YODA Blocks'!#REF!</f>
        <v>#REF!</v>
      </c>
    </row>
    <row r="666" spans="1:1" hidden="1" x14ac:dyDescent="0.25">
      <c r="A666" t="e">
        <f>'YODA Blocks'!#REF!</f>
        <v>#REF!</v>
      </c>
    </row>
    <row r="667" spans="1:1" hidden="1" x14ac:dyDescent="0.25">
      <c r="A667" t="e">
        <f>'YODA Blocks'!#REF!</f>
        <v>#REF!</v>
      </c>
    </row>
    <row r="668" spans="1:1" hidden="1" x14ac:dyDescent="0.25">
      <c r="A668" t="e">
        <f>'YODA Blocks'!#REF!</f>
        <v>#REF!</v>
      </c>
    </row>
    <row r="669" spans="1:1" hidden="1" x14ac:dyDescent="0.25">
      <c r="A669" t="e">
        <f>'YODA Blocks'!#REF!</f>
        <v>#REF!</v>
      </c>
    </row>
    <row r="670" spans="1:1" hidden="1" x14ac:dyDescent="0.25">
      <c r="A670" t="e">
        <f>'YODA Blocks'!#REF!</f>
        <v>#REF!</v>
      </c>
    </row>
    <row r="671" spans="1:1" hidden="1" x14ac:dyDescent="0.25">
      <c r="A671" t="e">
        <f>'YODA Blocks'!#REF!</f>
        <v>#REF!</v>
      </c>
    </row>
    <row r="672" spans="1:1" hidden="1" x14ac:dyDescent="0.25">
      <c r="A672" t="e">
        <f>'YODA Blocks'!#REF!</f>
        <v>#REF!</v>
      </c>
    </row>
    <row r="673" spans="1:1" hidden="1" x14ac:dyDescent="0.25">
      <c r="A673" t="e">
        <f>'YODA Blocks'!#REF!</f>
        <v>#REF!</v>
      </c>
    </row>
    <row r="674" spans="1:1" hidden="1" x14ac:dyDescent="0.25">
      <c r="A674" t="e">
        <f>'YODA Blocks'!#REF!</f>
        <v>#REF!</v>
      </c>
    </row>
    <row r="675" spans="1:1" hidden="1" x14ac:dyDescent="0.25">
      <c r="A675" t="e">
        <f>'YODA Blocks'!#REF!</f>
        <v>#REF!</v>
      </c>
    </row>
    <row r="676" spans="1:1" hidden="1" x14ac:dyDescent="0.25">
      <c r="A676" t="e">
        <f>'YODA Blocks'!#REF!</f>
        <v>#REF!</v>
      </c>
    </row>
    <row r="677" spans="1:1" hidden="1" x14ac:dyDescent="0.25">
      <c r="A677" t="e">
        <f>'YODA Blocks'!#REF!</f>
        <v>#REF!</v>
      </c>
    </row>
    <row r="678" spans="1:1" hidden="1" x14ac:dyDescent="0.25">
      <c r="A678" t="e">
        <f>'YODA Blocks'!#REF!</f>
        <v>#REF!</v>
      </c>
    </row>
    <row r="679" spans="1:1" hidden="1" x14ac:dyDescent="0.25">
      <c r="A679" t="e">
        <f>'YODA Blocks'!#REF!</f>
        <v>#REF!</v>
      </c>
    </row>
    <row r="680" spans="1:1" hidden="1" x14ac:dyDescent="0.25">
      <c r="A680" t="e">
        <f>'YODA Blocks'!#REF!</f>
        <v>#REF!</v>
      </c>
    </row>
    <row r="681" spans="1:1" hidden="1" x14ac:dyDescent="0.25">
      <c r="A681" t="e">
        <f>'YODA Blocks'!#REF!</f>
        <v>#REF!</v>
      </c>
    </row>
    <row r="682" spans="1:1" hidden="1" x14ac:dyDescent="0.25">
      <c r="A682" t="e">
        <f>'YODA Blocks'!#REF!</f>
        <v>#REF!</v>
      </c>
    </row>
    <row r="683" spans="1:1" hidden="1" x14ac:dyDescent="0.25">
      <c r="A683" t="e">
        <f>'YODA Blocks'!#REF!</f>
        <v>#REF!</v>
      </c>
    </row>
    <row r="684" spans="1:1" hidden="1" x14ac:dyDescent="0.25">
      <c r="A684" t="e">
        <f>'YODA Blocks'!#REF!</f>
        <v>#REF!</v>
      </c>
    </row>
    <row r="685" spans="1:1" hidden="1" x14ac:dyDescent="0.25">
      <c r="A685" t="e">
        <f>'YODA Blocks'!#REF!</f>
        <v>#REF!</v>
      </c>
    </row>
    <row r="686" spans="1:1" hidden="1" x14ac:dyDescent="0.25">
      <c r="A686" t="e">
        <f>'YODA Blocks'!#REF!</f>
        <v>#REF!</v>
      </c>
    </row>
    <row r="687" spans="1:1" hidden="1" x14ac:dyDescent="0.25">
      <c r="A687" t="e">
        <f>'YODA Blocks'!#REF!</f>
        <v>#REF!</v>
      </c>
    </row>
    <row r="688" spans="1:1" hidden="1" x14ac:dyDescent="0.25">
      <c r="A688" t="e">
        <f>'YODA Blocks'!#REF!</f>
        <v>#REF!</v>
      </c>
    </row>
    <row r="689" spans="1:1" hidden="1" x14ac:dyDescent="0.25">
      <c r="A689" t="e">
        <f>'YODA Blocks'!#REF!</f>
        <v>#REF!</v>
      </c>
    </row>
    <row r="690" spans="1:1" hidden="1" x14ac:dyDescent="0.25">
      <c r="A690" t="e">
        <f>'YODA Blocks'!#REF!</f>
        <v>#REF!</v>
      </c>
    </row>
    <row r="691" spans="1:1" hidden="1" x14ac:dyDescent="0.25">
      <c r="A691" t="e">
        <f>'YODA Blocks'!#REF!</f>
        <v>#REF!</v>
      </c>
    </row>
    <row r="692" spans="1:1" hidden="1" x14ac:dyDescent="0.25">
      <c r="A692" t="e">
        <f>'YODA Blocks'!#REF!</f>
        <v>#REF!</v>
      </c>
    </row>
    <row r="693" spans="1:1" hidden="1" x14ac:dyDescent="0.25">
      <c r="A693" t="e">
        <f>'YODA Blocks'!#REF!</f>
        <v>#REF!</v>
      </c>
    </row>
    <row r="694" spans="1:1" hidden="1" x14ac:dyDescent="0.25">
      <c r="A694" t="e">
        <f>'YODA Blocks'!#REF!</f>
        <v>#REF!</v>
      </c>
    </row>
    <row r="695" spans="1:1" hidden="1" x14ac:dyDescent="0.25">
      <c r="A695" t="e">
        <f>'YODA Blocks'!#REF!</f>
        <v>#REF!</v>
      </c>
    </row>
    <row r="696" spans="1:1" hidden="1" x14ac:dyDescent="0.25">
      <c r="A696" t="e">
        <f>'YODA Blocks'!#REF!</f>
        <v>#REF!</v>
      </c>
    </row>
    <row r="697" spans="1:1" hidden="1" x14ac:dyDescent="0.25">
      <c r="A697" t="e">
        <f>'YODA Blocks'!#REF!</f>
        <v>#REF!</v>
      </c>
    </row>
    <row r="698" spans="1:1" hidden="1" x14ac:dyDescent="0.25">
      <c r="A698" t="e">
        <f>'YODA Blocks'!#REF!</f>
        <v>#REF!</v>
      </c>
    </row>
    <row r="699" spans="1:1" hidden="1" x14ac:dyDescent="0.25">
      <c r="A699" t="e">
        <f>'YODA Blocks'!#REF!</f>
        <v>#REF!</v>
      </c>
    </row>
    <row r="700" spans="1:1" hidden="1" x14ac:dyDescent="0.25">
      <c r="A700" t="e">
        <f>'YODA Blocks'!#REF!</f>
        <v>#REF!</v>
      </c>
    </row>
    <row r="701" spans="1:1" hidden="1" x14ac:dyDescent="0.25">
      <c r="A701" t="e">
        <f>'YODA Blocks'!#REF!</f>
        <v>#REF!</v>
      </c>
    </row>
    <row r="702" spans="1:1" hidden="1" x14ac:dyDescent="0.25">
      <c r="A702" t="e">
        <f>'YODA Blocks'!#REF!</f>
        <v>#REF!</v>
      </c>
    </row>
    <row r="703" spans="1:1" hidden="1" x14ac:dyDescent="0.25">
      <c r="A703" t="e">
        <f>'YODA Blocks'!#REF!</f>
        <v>#REF!</v>
      </c>
    </row>
    <row r="704" spans="1:1" hidden="1" x14ac:dyDescent="0.25">
      <c r="A704" t="e">
        <f>'YODA Blocks'!#REF!</f>
        <v>#REF!</v>
      </c>
    </row>
    <row r="705" spans="1:1" hidden="1" x14ac:dyDescent="0.25">
      <c r="A705" t="e">
        <f>'YODA Blocks'!#REF!</f>
        <v>#REF!</v>
      </c>
    </row>
    <row r="706" spans="1:1" hidden="1" x14ac:dyDescent="0.25">
      <c r="A706" t="e">
        <f>'YODA Blocks'!#REF!</f>
        <v>#REF!</v>
      </c>
    </row>
    <row r="707" spans="1:1" hidden="1" x14ac:dyDescent="0.25">
      <c r="A707" t="e">
        <f>'YODA Blocks'!#REF!</f>
        <v>#REF!</v>
      </c>
    </row>
    <row r="708" spans="1:1" hidden="1" x14ac:dyDescent="0.25">
      <c r="A708" t="e">
        <f>'YODA Blocks'!#REF!</f>
        <v>#REF!</v>
      </c>
    </row>
    <row r="709" spans="1:1" hidden="1" x14ac:dyDescent="0.25">
      <c r="A709" t="e">
        <f>'YODA Blocks'!#REF!</f>
        <v>#REF!</v>
      </c>
    </row>
    <row r="710" spans="1:1" hidden="1" x14ac:dyDescent="0.25">
      <c r="A710" t="e">
        <f>'YODA Blocks'!#REF!</f>
        <v>#REF!</v>
      </c>
    </row>
    <row r="711" spans="1:1" hidden="1" x14ac:dyDescent="0.25">
      <c r="A711" t="e">
        <f>'YODA Blocks'!#REF!</f>
        <v>#REF!</v>
      </c>
    </row>
    <row r="712" spans="1:1" hidden="1" x14ac:dyDescent="0.25">
      <c r="A712" t="e">
        <f>'YODA Blocks'!#REF!</f>
        <v>#REF!</v>
      </c>
    </row>
    <row r="713" spans="1:1" hidden="1" x14ac:dyDescent="0.25">
      <c r="A713" t="e">
        <f>'YODA Blocks'!#REF!</f>
        <v>#REF!</v>
      </c>
    </row>
    <row r="714" spans="1:1" hidden="1" x14ac:dyDescent="0.25">
      <c r="A714" t="e">
        <f>'YODA Blocks'!#REF!</f>
        <v>#REF!</v>
      </c>
    </row>
    <row r="715" spans="1:1" hidden="1" x14ac:dyDescent="0.25">
      <c r="A715" t="e">
        <f>'YODA Blocks'!#REF!</f>
        <v>#REF!</v>
      </c>
    </row>
    <row r="716" spans="1:1" hidden="1" x14ac:dyDescent="0.25">
      <c r="A716" t="e">
        <f>'YODA Blocks'!#REF!</f>
        <v>#REF!</v>
      </c>
    </row>
    <row r="717" spans="1:1" hidden="1" x14ac:dyDescent="0.25">
      <c r="A717" t="e">
        <f>'YODA Blocks'!#REF!</f>
        <v>#REF!</v>
      </c>
    </row>
    <row r="718" spans="1:1" hidden="1" x14ac:dyDescent="0.25">
      <c r="A718" t="e">
        <f>'YODA Blocks'!#REF!</f>
        <v>#REF!</v>
      </c>
    </row>
    <row r="719" spans="1:1" hidden="1" x14ac:dyDescent="0.25">
      <c r="A719" t="e">
        <f>'YODA Blocks'!#REF!</f>
        <v>#REF!</v>
      </c>
    </row>
    <row r="720" spans="1:1" hidden="1" x14ac:dyDescent="0.25">
      <c r="A720" t="e">
        <f>'YODA Blocks'!#REF!</f>
        <v>#REF!</v>
      </c>
    </row>
    <row r="721" spans="1:1" hidden="1" x14ac:dyDescent="0.25">
      <c r="A721" t="e">
        <f>'YODA Blocks'!#REF!</f>
        <v>#REF!</v>
      </c>
    </row>
    <row r="722" spans="1:1" hidden="1" x14ac:dyDescent="0.25">
      <c r="A722" t="e">
        <f>'YODA Blocks'!#REF!</f>
        <v>#REF!</v>
      </c>
    </row>
    <row r="723" spans="1:1" hidden="1" x14ac:dyDescent="0.25">
      <c r="A723" t="e">
        <f>'YODA Blocks'!#REF!</f>
        <v>#REF!</v>
      </c>
    </row>
    <row r="724" spans="1:1" hidden="1" x14ac:dyDescent="0.25">
      <c r="A724" t="e">
        <f>'YODA Blocks'!#REF!</f>
        <v>#REF!</v>
      </c>
    </row>
    <row r="725" spans="1:1" hidden="1" x14ac:dyDescent="0.25">
      <c r="A725" t="e">
        <f>'YODA Blocks'!#REF!</f>
        <v>#REF!</v>
      </c>
    </row>
    <row r="726" spans="1:1" hidden="1" x14ac:dyDescent="0.25">
      <c r="A726" t="e">
        <f>'YODA Blocks'!#REF!</f>
        <v>#REF!</v>
      </c>
    </row>
    <row r="727" spans="1:1" hidden="1" x14ac:dyDescent="0.25">
      <c r="A727" t="e">
        <f>'YODA Blocks'!#REF!</f>
        <v>#REF!</v>
      </c>
    </row>
    <row r="728" spans="1:1" hidden="1" x14ac:dyDescent="0.25">
      <c r="A728" t="e">
        <f>'YODA Blocks'!#REF!</f>
        <v>#REF!</v>
      </c>
    </row>
    <row r="729" spans="1:1" hidden="1" x14ac:dyDescent="0.25">
      <c r="A729" t="e">
        <f>'YODA Blocks'!#REF!</f>
        <v>#REF!</v>
      </c>
    </row>
    <row r="730" spans="1:1" hidden="1" x14ac:dyDescent="0.25">
      <c r="A730" t="e">
        <f>'YODA Blocks'!#REF!</f>
        <v>#REF!</v>
      </c>
    </row>
    <row r="731" spans="1:1" hidden="1" x14ac:dyDescent="0.25">
      <c r="A731" t="e">
        <f>'YODA Blocks'!#REF!</f>
        <v>#REF!</v>
      </c>
    </row>
    <row r="732" spans="1:1" hidden="1" x14ac:dyDescent="0.25">
      <c r="A732" t="e">
        <f>'YODA Blocks'!#REF!</f>
        <v>#REF!</v>
      </c>
    </row>
    <row r="733" spans="1:1" hidden="1" x14ac:dyDescent="0.25">
      <c r="A733" t="e">
        <f>'YODA Blocks'!#REF!</f>
        <v>#REF!</v>
      </c>
    </row>
    <row r="734" spans="1:1" hidden="1" x14ac:dyDescent="0.25">
      <c r="A734" t="e">
        <f>'YODA Blocks'!#REF!</f>
        <v>#REF!</v>
      </c>
    </row>
    <row r="735" spans="1:1" hidden="1" x14ac:dyDescent="0.25">
      <c r="A735" t="e">
        <f>'YODA Blocks'!#REF!</f>
        <v>#REF!</v>
      </c>
    </row>
    <row r="736" spans="1:1" hidden="1" x14ac:dyDescent="0.25">
      <c r="A736" t="e">
        <f>'YODA Blocks'!#REF!</f>
        <v>#REF!</v>
      </c>
    </row>
    <row r="737" spans="1:1" hidden="1" x14ac:dyDescent="0.25">
      <c r="A737" t="e">
        <f>'YODA Blocks'!#REF!</f>
        <v>#REF!</v>
      </c>
    </row>
    <row r="738" spans="1:1" hidden="1" x14ac:dyDescent="0.25">
      <c r="A738" t="e">
        <f>'YODA Blocks'!#REF!</f>
        <v>#REF!</v>
      </c>
    </row>
    <row r="739" spans="1:1" hidden="1" x14ac:dyDescent="0.25">
      <c r="A739" t="e">
        <f>'YODA Blocks'!#REF!</f>
        <v>#REF!</v>
      </c>
    </row>
    <row r="740" spans="1:1" hidden="1" x14ac:dyDescent="0.25">
      <c r="A740" t="e">
        <f>'YODA Blocks'!#REF!</f>
        <v>#REF!</v>
      </c>
    </row>
    <row r="741" spans="1:1" hidden="1" x14ac:dyDescent="0.25">
      <c r="A741" t="e">
        <f>'YODA Blocks'!#REF!</f>
        <v>#REF!</v>
      </c>
    </row>
    <row r="742" spans="1:1" hidden="1" x14ac:dyDescent="0.25">
      <c r="A742" t="e">
        <f>'YODA Blocks'!#REF!</f>
        <v>#REF!</v>
      </c>
    </row>
    <row r="743" spans="1:1" hidden="1" x14ac:dyDescent="0.25">
      <c r="A743" t="e">
        <f>'YODA Blocks'!#REF!</f>
        <v>#REF!</v>
      </c>
    </row>
    <row r="744" spans="1:1" hidden="1" x14ac:dyDescent="0.25">
      <c r="A744" t="e">
        <f>'YODA Blocks'!#REF!</f>
        <v>#REF!</v>
      </c>
    </row>
    <row r="745" spans="1:1" hidden="1" x14ac:dyDescent="0.25">
      <c r="A745" t="e">
        <f>'YODA Blocks'!#REF!</f>
        <v>#REF!</v>
      </c>
    </row>
    <row r="746" spans="1:1" hidden="1" x14ac:dyDescent="0.25">
      <c r="A746" t="e">
        <f>'YODA Blocks'!#REF!</f>
        <v>#REF!</v>
      </c>
    </row>
    <row r="747" spans="1:1" hidden="1" x14ac:dyDescent="0.25">
      <c r="A747" t="e">
        <f>'YODA Blocks'!#REF!</f>
        <v>#REF!</v>
      </c>
    </row>
    <row r="748" spans="1:1" hidden="1" x14ac:dyDescent="0.25">
      <c r="A748" t="e">
        <f>'YODA Blocks'!#REF!</f>
        <v>#REF!</v>
      </c>
    </row>
    <row r="749" spans="1:1" hidden="1" x14ac:dyDescent="0.25">
      <c r="A749" t="e">
        <f>'YODA Blocks'!#REF!</f>
        <v>#REF!</v>
      </c>
    </row>
    <row r="750" spans="1:1" hidden="1" x14ac:dyDescent="0.25">
      <c r="A750" t="e">
        <f>'YODA Blocks'!#REF!</f>
        <v>#REF!</v>
      </c>
    </row>
    <row r="751" spans="1:1" hidden="1" x14ac:dyDescent="0.25">
      <c r="A751" t="e">
        <f>'YODA Blocks'!#REF!</f>
        <v>#REF!</v>
      </c>
    </row>
    <row r="752" spans="1:1" hidden="1" x14ac:dyDescent="0.25">
      <c r="A752" t="e">
        <f>'YODA Blocks'!#REF!</f>
        <v>#REF!</v>
      </c>
    </row>
    <row r="753" spans="1:1" hidden="1" x14ac:dyDescent="0.25">
      <c r="A753" t="e">
        <f>'YODA Blocks'!#REF!</f>
        <v>#REF!</v>
      </c>
    </row>
    <row r="754" spans="1:1" hidden="1" x14ac:dyDescent="0.25">
      <c r="A754" t="e">
        <f>'YODA Blocks'!#REF!</f>
        <v>#REF!</v>
      </c>
    </row>
    <row r="755" spans="1:1" hidden="1" x14ac:dyDescent="0.25">
      <c r="A755" t="e">
        <f>'YODA Blocks'!#REF!</f>
        <v>#REF!</v>
      </c>
    </row>
    <row r="756" spans="1:1" hidden="1" x14ac:dyDescent="0.25">
      <c r="A756" t="e">
        <f>'YODA Blocks'!#REF!</f>
        <v>#REF!</v>
      </c>
    </row>
    <row r="757" spans="1:1" hidden="1" x14ac:dyDescent="0.25">
      <c r="A757" t="e">
        <f>'YODA Blocks'!#REF!</f>
        <v>#REF!</v>
      </c>
    </row>
    <row r="758" spans="1:1" hidden="1" x14ac:dyDescent="0.25">
      <c r="A758" t="e">
        <f>'YODA Blocks'!#REF!</f>
        <v>#REF!</v>
      </c>
    </row>
    <row r="759" spans="1:1" hidden="1" x14ac:dyDescent="0.25">
      <c r="A759" t="e">
        <f>'YODA Blocks'!#REF!</f>
        <v>#REF!</v>
      </c>
    </row>
    <row r="760" spans="1:1" hidden="1" x14ac:dyDescent="0.25">
      <c r="A760" t="e">
        <f>'YODA Blocks'!#REF!</f>
        <v>#REF!</v>
      </c>
    </row>
    <row r="761" spans="1:1" hidden="1" x14ac:dyDescent="0.25">
      <c r="A761" t="e">
        <f>'YODA Blocks'!#REF!</f>
        <v>#REF!</v>
      </c>
    </row>
    <row r="762" spans="1:1" hidden="1" x14ac:dyDescent="0.25">
      <c r="A762" t="e">
        <f>'YODA Blocks'!#REF!</f>
        <v>#REF!</v>
      </c>
    </row>
    <row r="763" spans="1:1" hidden="1" x14ac:dyDescent="0.25">
      <c r="A763" t="e">
        <f>'YODA Blocks'!#REF!</f>
        <v>#REF!</v>
      </c>
    </row>
    <row r="764" spans="1:1" hidden="1" x14ac:dyDescent="0.25">
      <c r="A764" t="e">
        <f>'YODA Blocks'!#REF!</f>
        <v>#REF!</v>
      </c>
    </row>
    <row r="765" spans="1:1" hidden="1" x14ac:dyDescent="0.25">
      <c r="A765" t="e">
        <f>'YODA Blocks'!#REF!</f>
        <v>#REF!</v>
      </c>
    </row>
    <row r="766" spans="1:1" hidden="1" x14ac:dyDescent="0.25">
      <c r="A766" t="e">
        <f>'YODA Blocks'!#REF!</f>
        <v>#REF!</v>
      </c>
    </row>
    <row r="767" spans="1:1" hidden="1" x14ac:dyDescent="0.25">
      <c r="A767" t="e">
        <f>'YODA Blocks'!#REF!</f>
        <v>#REF!</v>
      </c>
    </row>
    <row r="768" spans="1:1" hidden="1" x14ac:dyDescent="0.25">
      <c r="A768" t="e">
        <f>'YODA Blocks'!#REF!</f>
        <v>#REF!</v>
      </c>
    </row>
    <row r="769" spans="1:1" hidden="1" x14ac:dyDescent="0.25">
      <c r="A769" t="e">
        <f>'YODA Blocks'!#REF!</f>
        <v>#REF!</v>
      </c>
    </row>
    <row r="770" spans="1:1" hidden="1" x14ac:dyDescent="0.25">
      <c r="A770" t="e">
        <f>'YODA Blocks'!#REF!</f>
        <v>#REF!</v>
      </c>
    </row>
    <row r="771" spans="1:1" hidden="1" x14ac:dyDescent="0.25">
      <c r="A771" t="e">
        <f>'YODA Blocks'!#REF!</f>
        <v>#REF!</v>
      </c>
    </row>
    <row r="772" spans="1:1" hidden="1" x14ac:dyDescent="0.25">
      <c r="A772" t="e">
        <f>'YODA Blocks'!#REF!</f>
        <v>#REF!</v>
      </c>
    </row>
    <row r="773" spans="1:1" hidden="1" x14ac:dyDescent="0.25">
      <c r="A773" t="e">
        <f>'YODA Blocks'!#REF!</f>
        <v>#REF!</v>
      </c>
    </row>
    <row r="774" spans="1:1" hidden="1" x14ac:dyDescent="0.25">
      <c r="A774" t="e">
        <f>'YODA Blocks'!#REF!</f>
        <v>#REF!</v>
      </c>
    </row>
    <row r="775" spans="1:1" hidden="1" x14ac:dyDescent="0.25">
      <c r="A775" t="e">
        <f>'YODA Blocks'!#REF!</f>
        <v>#REF!</v>
      </c>
    </row>
    <row r="776" spans="1:1" hidden="1" x14ac:dyDescent="0.25">
      <c r="A776" t="e">
        <f>'YODA Blocks'!#REF!</f>
        <v>#REF!</v>
      </c>
    </row>
    <row r="777" spans="1:1" hidden="1" x14ac:dyDescent="0.25">
      <c r="A777" t="e">
        <f>'YODA Blocks'!#REF!</f>
        <v>#REF!</v>
      </c>
    </row>
    <row r="778" spans="1:1" hidden="1" x14ac:dyDescent="0.25">
      <c r="A778" t="e">
        <f>'YODA Blocks'!#REF!</f>
        <v>#REF!</v>
      </c>
    </row>
    <row r="779" spans="1:1" hidden="1" x14ac:dyDescent="0.25">
      <c r="A779" t="e">
        <f>'YODA Blocks'!#REF!</f>
        <v>#REF!</v>
      </c>
    </row>
    <row r="780" spans="1:1" hidden="1" x14ac:dyDescent="0.25">
      <c r="A780" t="e">
        <f>'YODA Blocks'!#REF!</f>
        <v>#REF!</v>
      </c>
    </row>
    <row r="781" spans="1:1" hidden="1" x14ac:dyDescent="0.25">
      <c r="A781" t="e">
        <f>'YODA Blocks'!#REF!</f>
        <v>#REF!</v>
      </c>
    </row>
    <row r="782" spans="1:1" hidden="1" x14ac:dyDescent="0.25">
      <c r="A782" t="e">
        <f>'YODA Blocks'!#REF!</f>
        <v>#REF!</v>
      </c>
    </row>
    <row r="783" spans="1:1" hidden="1" x14ac:dyDescent="0.25">
      <c r="A783" t="e">
        <f>'YODA Blocks'!#REF!</f>
        <v>#REF!</v>
      </c>
    </row>
    <row r="784" spans="1:1" hidden="1" x14ac:dyDescent="0.25">
      <c r="A784" t="e">
        <f>'YODA Blocks'!#REF!</f>
        <v>#REF!</v>
      </c>
    </row>
    <row r="785" spans="1:1" hidden="1" x14ac:dyDescent="0.25">
      <c r="A785" t="e">
        <f>'YODA Blocks'!#REF!</f>
        <v>#REF!</v>
      </c>
    </row>
    <row r="786" spans="1:1" hidden="1" x14ac:dyDescent="0.25">
      <c r="A786" t="e">
        <f>'YODA Blocks'!#REF!</f>
        <v>#REF!</v>
      </c>
    </row>
    <row r="787" spans="1:1" hidden="1" x14ac:dyDescent="0.25">
      <c r="A787" t="e">
        <f>'YODA Blocks'!#REF!</f>
        <v>#REF!</v>
      </c>
    </row>
    <row r="788" spans="1:1" hidden="1" x14ac:dyDescent="0.25">
      <c r="A788" t="e">
        <f>'YODA Blocks'!#REF!</f>
        <v>#REF!</v>
      </c>
    </row>
    <row r="789" spans="1:1" hidden="1" x14ac:dyDescent="0.25">
      <c r="A789" t="e">
        <f>'YODA Blocks'!#REF!</f>
        <v>#REF!</v>
      </c>
    </row>
    <row r="790" spans="1:1" hidden="1" x14ac:dyDescent="0.25">
      <c r="A790" t="e">
        <f>'YODA Blocks'!#REF!</f>
        <v>#REF!</v>
      </c>
    </row>
    <row r="791" spans="1:1" hidden="1" x14ac:dyDescent="0.25">
      <c r="A791" t="e">
        <f>'YODA Blocks'!#REF!</f>
        <v>#REF!</v>
      </c>
    </row>
    <row r="792" spans="1:1" hidden="1" x14ac:dyDescent="0.25">
      <c r="A792" t="e">
        <f>'YODA Blocks'!#REF!</f>
        <v>#REF!</v>
      </c>
    </row>
    <row r="793" spans="1:1" hidden="1" x14ac:dyDescent="0.25">
      <c r="A793" t="e">
        <f>'YODA Blocks'!#REF!</f>
        <v>#REF!</v>
      </c>
    </row>
    <row r="794" spans="1:1" hidden="1" x14ac:dyDescent="0.25">
      <c r="A794" t="e">
        <f>'YODA Blocks'!#REF!</f>
        <v>#REF!</v>
      </c>
    </row>
    <row r="795" spans="1:1" hidden="1" x14ac:dyDescent="0.25">
      <c r="A795" t="e">
        <f>'YODA Blocks'!#REF!</f>
        <v>#REF!</v>
      </c>
    </row>
    <row r="796" spans="1:1" hidden="1" x14ac:dyDescent="0.25">
      <c r="A796" t="e">
        <f>'YODA Blocks'!#REF!</f>
        <v>#REF!</v>
      </c>
    </row>
    <row r="797" spans="1:1" hidden="1" x14ac:dyDescent="0.25">
      <c r="A797" t="e">
        <f>'YODA Blocks'!#REF!</f>
        <v>#REF!</v>
      </c>
    </row>
    <row r="798" spans="1:1" hidden="1" x14ac:dyDescent="0.25">
      <c r="A798" t="e">
        <f>'YODA Blocks'!#REF!</f>
        <v>#REF!</v>
      </c>
    </row>
    <row r="799" spans="1:1" hidden="1" x14ac:dyDescent="0.25">
      <c r="A799" t="e">
        <f>'YODA Blocks'!#REF!</f>
        <v>#REF!</v>
      </c>
    </row>
    <row r="800" spans="1:1" hidden="1" x14ac:dyDescent="0.25">
      <c r="A800" t="e">
        <f>'YODA Blocks'!#REF!</f>
        <v>#REF!</v>
      </c>
    </row>
    <row r="801" spans="1:1" hidden="1" x14ac:dyDescent="0.25">
      <c r="A801" t="e">
        <f>'YODA Blocks'!#REF!</f>
        <v>#REF!</v>
      </c>
    </row>
    <row r="802" spans="1:1" hidden="1" x14ac:dyDescent="0.25">
      <c r="A802" t="e">
        <f>'YODA Blocks'!#REF!</f>
        <v>#REF!</v>
      </c>
    </row>
    <row r="803" spans="1:1" hidden="1" x14ac:dyDescent="0.25">
      <c r="A803" t="e">
        <f>'YODA Blocks'!#REF!</f>
        <v>#REF!</v>
      </c>
    </row>
    <row r="804" spans="1:1" hidden="1" x14ac:dyDescent="0.25">
      <c r="A804" t="e">
        <f>'YODA Blocks'!#REF!</f>
        <v>#REF!</v>
      </c>
    </row>
    <row r="805" spans="1:1" hidden="1" x14ac:dyDescent="0.25">
      <c r="A805" t="e">
        <f>'YODA Blocks'!#REF!</f>
        <v>#REF!</v>
      </c>
    </row>
    <row r="806" spans="1:1" hidden="1" x14ac:dyDescent="0.25">
      <c r="A806" t="e">
        <f>'YODA Blocks'!#REF!</f>
        <v>#REF!</v>
      </c>
    </row>
    <row r="807" spans="1:1" hidden="1" x14ac:dyDescent="0.25">
      <c r="A807" t="e">
        <f>'YODA Blocks'!#REF!</f>
        <v>#REF!</v>
      </c>
    </row>
    <row r="808" spans="1:1" hidden="1" x14ac:dyDescent="0.25">
      <c r="A808" t="e">
        <f>'YODA Blocks'!#REF!</f>
        <v>#REF!</v>
      </c>
    </row>
    <row r="809" spans="1:1" hidden="1" x14ac:dyDescent="0.25">
      <c r="A809" t="e">
        <f>'YODA Blocks'!#REF!</f>
        <v>#REF!</v>
      </c>
    </row>
    <row r="810" spans="1:1" hidden="1" x14ac:dyDescent="0.25">
      <c r="A810" t="e">
        <f>'YODA Blocks'!#REF!</f>
        <v>#REF!</v>
      </c>
    </row>
    <row r="811" spans="1:1" hidden="1" x14ac:dyDescent="0.25">
      <c r="A811" t="e">
        <f>'YODA Blocks'!#REF!</f>
        <v>#REF!</v>
      </c>
    </row>
    <row r="812" spans="1:1" hidden="1" x14ac:dyDescent="0.25">
      <c r="A812" t="e">
        <f>'YODA Blocks'!#REF!</f>
        <v>#REF!</v>
      </c>
    </row>
    <row r="813" spans="1:1" hidden="1" x14ac:dyDescent="0.25">
      <c r="A813" t="e">
        <f>'YODA Blocks'!#REF!</f>
        <v>#REF!</v>
      </c>
    </row>
    <row r="814" spans="1:1" hidden="1" x14ac:dyDescent="0.25">
      <c r="A814" t="e">
        <f>'YODA Blocks'!#REF!</f>
        <v>#REF!</v>
      </c>
    </row>
    <row r="815" spans="1:1" hidden="1" x14ac:dyDescent="0.25">
      <c r="A815" t="e">
        <f>'YODA Blocks'!#REF!</f>
        <v>#REF!</v>
      </c>
    </row>
    <row r="816" spans="1:1" hidden="1" x14ac:dyDescent="0.25">
      <c r="A816" t="e">
        <f>'YODA Blocks'!#REF!</f>
        <v>#REF!</v>
      </c>
    </row>
    <row r="817" spans="1:1" hidden="1" x14ac:dyDescent="0.25">
      <c r="A817" t="e">
        <f>'YODA Blocks'!#REF!</f>
        <v>#REF!</v>
      </c>
    </row>
    <row r="818" spans="1:1" hidden="1" x14ac:dyDescent="0.25">
      <c r="A818" t="e">
        <f>'YODA Blocks'!#REF!</f>
        <v>#REF!</v>
      </c>
    </row>
    <row r="819" spans="1:1" hidden="1" x14ac:dyDescent="0.25">
      <c r="A819" t="e">
        <f>'YODA Blocks'!#REF!</f>
        <v>#REF!</v>
      </c>
    </row>
    <row r="820" spans="1:1" hidden="1" x14ac:dyDescent="0.25">
      <c r="A820" t="e">
        <f>'YODA Blocks'!#REF!</f>
        <v>#REF!</v>
      </c>
    </row>
    <row r="821" spans="1:1" hidden="1" x14ac:dyDescent="0.25">
      <c r="A821" t="e">
        <f>'YODA Blocks'!#REF!</f>
        <v>#REF!</v>
      </c>
    </row>
    <row r="822" spans="1:1" hidden="1" x14ac:dyDescent="0.25">
      <c r="A822" t="e">
        <f>'YODA Blocks'!#REF!</f>
        <v>#REF!</v>
      </c>
    </row>
    <row r="823" spans="1:1" hidden="1" x14ac:dyDescent="0.25">
      <c r="A823" t="e">
        <f>'YODA Blocks'!#REF!</f>
        <v>#REF!</v>
      </c>
    </row>
    <row r="824" spans="1:1" hidden="1" x14ac:dyDescent="0.25">
      <c r="A824" t="e">
        <f>'YODA Blocks'!#REF!</f>
        <v>#REF!</v>
      </c>
    </row>
    <row r="825" spans="1:1" hidden="1" x14ac:dyDescent="0.25">
      <c r="A825" t="e">
        <f>'YODA Blocks'!#REF!</f>
        <v>#REF!</v>
      </c>
    </row>
    <row r="826" spans="1:1" hidden="1" x14ac:dyDescent="0.25">
      <c r="A826" t="e">
        <f>'YODA Blocks'!#REF!</f>
        <v>#REF!</v>
      </c>
    </row>
    <row r="827" spans="1:1" hidden="1" x14ac:dyDescent="0.25">
      <c r="A827" t="e">
        <f>'YODA Blocks'!#REF!</f>
        <v>#REF!</v>
      </c>
    </row>
    <row r="828" spans="1:1" hidden="1" x14ac:dyDescent="0.25">
      <c r="A828" t="e">
        <f>'YODA Blocks'!#REF!</f>
        <v>#REF!</v>
      </c>
    </row>
    <row r="829" spans="1:1" hidden="1" x14ac:dyDescent="0.25">
      <c r="A829" t="e">
        <f>'YODA Blocks'!#REF!</f>
        <v>#REF!</v>
      </c>
    </row>
    <row r="830" spans="1:1" hidden="1" x14ac:dyDescent="0.25">
      <c r="A830" t="e">
        <f>'YODA Blocks'!#REF!</f>
        <v>#REF!</v>
      </c>
    </row>
    <row r="831" spans="1:1" hidden="1" x14ac:dyDescent="0.25">
      <c r="A831" t="e">
        <f>'YODA Blocks'!#REF!</f>
        <v>#REF!</v>
      </c>
    </row>
    <row r="832" spans="1:1" hidden="1" x14ac:dyDescent="0.25">
      <c r="A832" t="e">
        <f>'YODA Blocks'!#REF!</f>
        <v>#REF!</v>
      </c>
    </row>
    <row r="833" spans="1:1" hidden="1" x14ac:dyDescent="0.25">
      <c r="A833" t="e">
        <f>'YODA Blocks'!#REF!</f>
        <v>#REF!</v>
      </c>
    </row>
    <row r="834" spans="1:1" hidden="1" x14ac:dyDescent="0.25">
      <c r="A834" t="e">
        <f>'YODA Blocks'!#REF!</f>
        <v>#REF!</v>
      </c>
    </row>
    <row r="835" spans="1:1" hidden="1" x14ac:dyDescent="0.25">
      <c r="A835" t="e">
        <f>'YODA Blocks'!#REF!</f>
        <v>#REF!</v>
      </c>
    </row>
    <row r="836" spans="1:1" hidden="1" x14ac:dyDescent="0.25">
      <c r="A836" t="e">
        <f>'YODA Blocks'!#REF!</f>
        <v>#REF!</v>
      </c>
    </row>
    <row r="837" spans="1:1" hidden="1" x14ac:dyDescent="0.25">
      <c r="A837" t="e">
        <f>'YODA Blocks'!#REF!</f>
        <v>#REF!</v>
      </c>
    </row>
    <row r="838" spans="1:1" hidden="1" x14ac:dyDescent="0.25">
      <c r="A838" t="e">
        <f>'YODA Blocks'!#REF!</f>
        <v>#REF!</v>
      </c>
    </row>
    <row r="839" spans="1:1" hidden="1" x14ac:dyDescent="0.25">
      <c r="A839" t="e">
        <f>'YODA Blocks'!#REF!</f>
        <v>#REF!</v>
      </c>
    </row>
    <row r="840" spans="1:1" hidden="1" x14ac:dyDescent="0.25">
      <c r="A840" t="e">
        <f>'YODA Blocks'!#REF!</f>
        <v>#REF!</v>
      </c>
    </row>
    <row r="841" spans="1:1" hidden="1" x14ac:dyDescent="0.25">
      <c r="A841" t="e">
        <f>'YODA Blocks'!#REF!</f>
        <v>#REF!</v>
      </c>
    </row>
    <row r="842" spans="1:1" hidden="1" x14ac:dyDescent="0.25">
      <c r="A842" t="e">
        <f>'YODA Blocks'!#REF!</f>
        <v>#REF!</v>
      </c>
    </row>
    <row r="843" spans="1:1" hidden="1" x14ac:dyDescent="0.25">
      <c r="A843" t="e">
        <f>'YODA Blocks'!#REF!</f>
        <v>#REF!</v>
      </c>
    </row>
    <row r="844" spans="1:1" hidden="1" x14ac:dyDescent="0.25">
      <c r="A844" t="e">
        <f>'YODA Blocks'!#REF!</f>
        <v>#REF!</v>
      </c>
    </row>
    <row r="845" spans="1:1" hidden="1" x14ac:dyDescent="0.25">
      <c r="A845" t="e">
        <f>'YODA Blocks'!#REF!</f>
        <v>#REF!</v>
      </c>
    </row>
    <row r="846" spans="1:1" hidden="1" x14ac:dyDescent="0.25">
      <c r="A846" t="e">
        <f>'YODA Blocks'!#REF!</f>
        <v>#REF!</v>
      </c>
    </row>
    <row r="847" spans="1:1" hidden="1" x14ac:dyDescent="0.25">
      <c r="A847" t="e">
        <f>'YODA Blocks'!#REF!</f>
        <v>#REF!</v>
      </c>
    </row>
    <row r="848" spans="1:1" hidden="1" x14ac:dyDescent="0.25">
      <c r="A848" t="e">
        <f>'YODA Blocks'!#REF!</f>
        <v>#REF!</v>
      </c>
    </row>
    <row r="849" spans="1:1" hidden="1" x14ac:dyDescent="0.25">
      <c r="A849" t="e">
        <f>'YODA Blocks'!#REF!</f>
        <v>#REF!</v>
      </c>
    </row>
    <row r="850" spans="1:1" hidden="1" x14ac:dyDescent="0.25">
      <c r="A850" t="e">
        <f>'YODA Blocks'!#REF!</f>
        <v>#REF!</v>
      </c>
    </row>
    <row r="851" spans="1:1" hidden="1" x14ac:dyDescent="0.25">
      <c r="A851" t="e">
        <f>'YODA Blocks'!#REF!</f>
        <v>#REF!</v>
      </c>
    </row>
    <row r="852" spans="1:1" hidden="1" x14ac:dyDescent="0.25">
      <c r="A852" t="e">
        <f>'YODA Blocks'!#REF!</f>
        <v>#REF!</v>
      </c>
    </row>
    <row r="853" spans="1:1" hidden="1" x14ac:dyDescent="0.25">
      <c r="A853" t="e">
        <f>'YODA Blocks'!#REF!</f>
        <v>#REF!</v>
      </c>
    </row>
    <row r="854" spans="1:1" hidden="1" x14ac:dyDescent="0.25">
      <c r="A854" t="e">
        <f>'YODA Blocks'!#REF!</f>
        <v>#REF!</v>
      </c>
    </row>
    <row r="855" spans="1:1" hidden="1" x14ac:dyDescent="0.25">
      <c r="A855" t="e">
        <f>'YODA Blocks'!#REF!</f>
        <v>#REF!</v>
      </c>
    </row>
    <row r="856" spans="1:1" hidden="1" x14ac:dyDescent="0.25">
      <c r="A856" t="e">
        <f>'YODA Blocks'!#REF!</f>
        <v>#REF!</v>
      </c>
    </row>
    <row r="857" spans="1:1" hidden="1" x14ac:dyDescent="0.25">
      <c r="A857" t="e">
        <f>'YODA Blocks'!#REF!</f>
        <v>#REF!</v>
      </c>
    </row>
    <row r="858" spans="1:1" hidden="1" x14ac:dyDescent="0.25">
      <c r="A858" t="e">
        <f>'YODA Blocks'!#REF!</f>
        <v>#REF!</v>
      </c>
    </row>
    <row r="859" spans="1:1" hidden="1" x14ac:dyDescent="0.25">
      <c r="A859" t="e">
        <f>'YODA Blocks'!#REF!</f>
        <v>#REF!</v>
      </c>
    </row>
    <row r="860" spans="1:1" hidden="1" x14ac:dyDescent="0.25">
      <c r="A860" t="e">
        <f>'YODA Blocks'!#REF!</f>
        <v>#REF!</v>
      </c>
    </row>
    <row r="861" spans="1:1" hidden="1" x14ac:dyDescent="0.25">
      <c r="A861" t="e">
        <f>'YODA Blocks'!#REF!</f>
        <v>#REF!</v>
      </c>
    </row>
    <row r="862" spans="1:1" hidden="1" x14ac:dyDescent="0.25">
      <c r="A862" t="e">
        <f>'YODA Blocks'!#REF!</f>
        <v>#REF!</v>
      </c>
    </row>
    <row r="863" spans="1:1" hidden="1" x14ac:dyDescent="0.25">
      <c r="A863" t="e">
        <f>'YODA Blocks'!#REF!</f>
        <v>#REF!</v>
      </c>
    </row>
    <row r="864" spans="1:1" hidden="1" x14ac:dyDescent="0.25">
      <c r="A864" t="e">
        <f>'YODA Blocks'!#REF!</f>
        <v>#REF!</v>
      </c>
    </row>
    <row r="865" spans="1:1" hidden="1" x14ac:dyDescent="0.25">
      <c r="A865" t="e">
        <f>'YODA Blocks'!#REF!</f>
        <v>#REF!</v>
      </c>
    </row>
    <row r="866" spans="1:1" hidden="1" x14ac:dyDescent="0.25">
      <c r="A866" t="e">
        <f>'YODA Blocks'!#REF!</f>
        <v>#REF!</v>
      </c>
    </row>
    <row r="867" spans="1:1" hidden="1" x14ac:dyDescent="0.25">
      <c r="A867" t="e">
        <f>'YODA Blocks'!#REF!</f>
        <v>#REF!</v>
      </c>
    </row>
    <row r="868" spans="1:1" hidden="1" x14ac:dyDescent="0.25">
      <c r="A868" t="e">
        <f>'YODA Blocks'!#REF!</f>
        <v>#REF!</v>
      </c>
    </row>
    <row r="869" spans="1:1" hidden="1" x14ac:dyDescent="0.25">
      <c r="A869" t="e">
        <f>'YODA Blocks'!#REF!</f>
        <v>#REF!</v>
      </c>
    </row>
    <row r="870" spans="1:1" hidden="1" x14ac:dyDescent="0.25">
      <c r="A870" t="e">
        <f>'YODA Blocks'!#REF!</f>
        <v>#REF!</v>
      </c>
    </row>
    <row r="871" spans="1:1" hidden="1" x14ac:dyDescent="0.25">
      <c r="A871" t="e">
        <f>'YODA Blocks'!#REF!</f>
        <v>#REF!</v>
      </c>
    </row>
    <row r="872" spans="1:1" hidden="1" x14ac:dyDescent="0.25">
      <c r="A872" t="e">
        <f>'YODA Blocks'!#REF!</f>
        <v>#REF!</v>
      </c>
    </row>
    <row r="873" spans="1:1" hidden="1" x14ac:dyDescent="0.25">
      <c r="A873" t="e">
        <f>'YODA Blocks'!#REF!</f>
        <v>#REF!</v>
      </c>
    </row>
    <row r="874" spans="1:1" hidden="1" x14ac:dyDescent="0.25">
      <c r="A874" t="e">
        <f>'YODA Blocks'!#REF!</f>
        <v>#REF!</v>
      </c>
    </row>
    <row r="875" spans="1:1" hidden="1" x14ac:dyDescent="0.25">
      <c r="A875" t="e">
        <f>'YODA Blocks'!#REF!</f>
        <v>#REF!</v>
      </c>
    </row>
    <row r="876" spans="1:1" hidden="1" x14ac:dyDescent="0.25">
      <c r="A876" t="e">
        <f>'YODA Blocks'!#REF!</f>
        <v>#REF!</v>
      </c>
    </row>
    <row r="877" spans="1:1" hidden="1" x14ac:dyDescent="0.25">
      <c r="A877" t="e">
        <f>'YODA Blocks'!#REF!</f>
        <v>#REF!</v>
      </c>
    </row>
    <row r="878" spans="1:1" hidden="1" x14ac:dyDescent="0.25">
      <c r="A878" t="e">
        <f>'YODA Blocks'!#REF!</f>
        <v>#REF!</v>
      </c>
    </row>
    <row r="879" spans="1:1" hidden="1" x14ac:dyDescent="0.25">
      <c r="A879" t="e">
        <f>'YODA Blocks'!#REF!</f>
        <v>#REF!</v>
      </c>
    </row>
    <row r="880" spans="1:1" hidden="1" x14ac:dyDescent="0.25">
      <c r="A880" t="e">
        <f>'YODA Blocks'!#REF!</f>
        <v>#REF!</v>
      </c>
    </row>
    <row r="881" spans="1:1" hidden="1" x14ac:dyDescent="0.25">
      <c r="A881" t="e">
        <f>'YODA Blocks'!#REF!</f>
        <v>#REF!</v>
      </c>
    </row>
    <row r="882" spans="1:1" hidden="1" x14ac:dyDescent="0.25">
      <c r="A882" t="e">
        <f>'YODA Blocks'!#REF!</f>
        <v>#REF!</v>
      </c>
    </row>
    <row r="883" spans="1:1" hidden="1" x14ac:dyDescent="0.25">
      <c r="A883" t="e">
        <f>'YODA Blocks'!#REF!</f>
        <v>#REF!</v>
      </c>
    </row>
    <row r="884" spans="1:1" hidden="1" x14ac:dyDescent="0.25">
      <c r="A884" t="e">
        <f>'YODA Blocks'!#REF!</f>
        <v>#REF!</v>
      </c>
    </row>
    <row r="885" spans="1:1" hidden="1" x14ac:dyDescent="0.25">
      <c r="A885" t="e">
        <f>'YODA Blocks'!#REF!</f>
        <v>#REF!</v>
      </c>
    </row>
    <row r="886" spans="1:1" hidden="1" x14ac:dyDescent="0.25">
      <c r="A886" t="e">
        <f>'YODA Blocks'!#REF!</f>
        <v>#REF!</v>
      </c>
    </row>
    <row r="887" spans="1:1" hidden="1" x14ac:dyDescent="0.25">
      <c r="A887" t="e">
        <f>'YODA Blocks'!#REF!</f>
        <v>#REF!</v>
      </c>
    </row>
    <row r="888" spans="1:1" hidden="1" x14ac:dyDescent="0.25">
      <c r="A888" t="e">
        <f>'YODA Blocks'!#REF!</f>
        <v>#REF!</v>
      </c>
    </row>
    <row r="889" spans="1:1" hidden="1" x14ac:dyDescent="0.25">
      <c r="A889" t="e">
        <f>'YODA Blocks'!#REF!</f>
        <v>#REF!</v>
      </c>
    </row>
    <row r="890" spans="1:1" hidden="1" x14ac:dyDescent="0.25">
      <c r="A890" t="e">
        <f>'YODA Blocks'!#REF!</f>
        <v>#REF!</v>
      </c>
    </row>
    <row r="891" spans="1:1" hidden="1" x14ac:dyDescent="0.25">
      <c r="A891" t="e">
        <f>'YODA Blocks'!#REF!</f>
        <v>#REF!</v>
      </c>
    </row>
    <row r="892" spans="1:1" hidden="1" x14ac:dyDescent="0.25">
      <c r="A892" t="e">
        <f>'YODA Blocks'!#REF!</f>
        <v>#REF!</v>
      </c>
    </row>
    <row r="893" spans="1:1" hidden="1" x14ac:dyDescent="0.25">
      <c r="A893" t="e">
        <f>'YODA Blocks'!#REF!</f>
        <v>#REF!</v>
      </c>
    </row>
    <row r="894" spans="1:1" hidden="1" x14ac:dyDescent="0.25">
      <c r="A894" t="e">
        <f>'YODA Blocks'!#REF!</f>
        <v>#REF!</v>
      </c>
    </row>
    <row r="895" spans="1:1" hidden="1" x14ac:dyDescent="0.25">
      <c r="A895" t="e">
        <f>'YODA Blocks'!#REF!</f>
        <v>#REF!</v>
      </c>
    </row>
    <row r="896" spans="1:1" hidden="1" x14ac:dyDescent="0.25">
      <c r="A896" t="e">
        <f>'YODA Blocks'!#REF!</f>
        <v>#REF!</v>
      </c>
    </row>
    <row r="897" spans="1:1" hidden="1" x14ac:dyDescent="0.25">
      <c r="A897" t="e">
        <f>'YODA Blocks'!#REF!</f>
        <v>#REF!</v>
      </c>
    </row>
    <row r="898" spans="1:1" hidden="1" x14ac:dyDescent="0.25">
      <c r="A898" t="e">
        <f>'YODA Blocks'!#REF!</f>
        <v>#REF!</v>
      </c>
    </row>
    <row r="899" spans="1:1" hidden="1" x14ac:dyDescent="0.25">
      <c r="A899" t="e">
        <f>'YODA Blocks'!#REF!</f>
        <v>#REF!</v>
      </c>
    </row>
    <row r="900" spans="1:1" hidden="1" x14ac:dyDescent="0.25">
      <c r="A900" t="e">
        <f>'YODA Blocks'!#REF!</f>
        <v>#REF!</v>
      </c>
    </row>
    <row r="901" spans="1:1" hidden="1" x14ac:dyDescent="0.25">
      <c r="A901" t="e">
        <f>'YODA Blocks'!#REF!</f>
        <v>#REF!</v>
      </c>
    </row>
    <row r="902" spans="1:1" hidden="1" x14ac:dyDescent="0.25">
      <c r="A902" t="e">
        <f>'YODA Blocks'!#REF!</f>
        <v>#REF!</v>
      </c>
    </row>
    <row r="903" spans="1:1" hidden="1" x14ac:dyDescent="0.25">
      <c r="A903" t="e">
        <f>'YODA Blocks'!#REF!</f>
        <v>#REF!</v>
      </c>
    </row>
    <row r="904" spans="1:1" hidden="1" x14ac:dyDescent="0.25">
      <c r="A904" t="e">
        <f>'YODA Blocks'!#REF!</f>
        <v>#REF!</v>
      </c>
    </row>
    <row r="905" spans="1:1" hidden="1" x14ac:dyDescent="0.25">
      <c r="A905" t="e">
        <f>'YODA Blocks'!#REF!</f>
        <v>#REF!</v>
      </c>
    </row>
    <row r="906" spans="1:1" hidden="1" x14ac:dyDescent="0.25">
      <c r="A906" t="e">
        <f>'YODA Blocks'!#REF!</f>
        <v>#REF!</v>
      </c>
    </row>
    <row r="907" spans="1:1" hidden="1" x14ac:dyDescent="0.25">
      <c r="A907" t="e">
        <f>'YODA Blocks'!#REF!</f>
        <v>#REF!</v>
      </c>
    </row>
    <row r="908" spans="1:1" hidden="1" x14ac:dyDescent="0.25">
      <c r="A908" t="e">
        <f>'YODA Blocks'!#REF!</f>
        <v>#REF!</v>
      </c>
    </row>
    <row r="909" spans="1:1" hidden="1" x14ac:dyDescent="0.25">
      <c r="A909" t="e">
        <f>'YODA Blocks'!#REF!</f>
        <v>#REF!</v>
      </c>
    </row>
    <row r="910" spans="1:1" hidden="1" x14ac:dyDescent="0.25">
      <c r="A910" t="e">
        <f>'YODA Blocks'!#REF!</f>
        <v>#REF!</v>
      </c>
    </row>
    <row r="911" spans="1:1" hidden="1" x14ac:dyDescent="0.25">
      <c r="A911" t="e">
        <f>'YODA Blocks'!#REF!</f>
        <v>#REF!</v>
      </c>
    </row>
    <row r="912" spans="1:1" hidden="1" x14ac:dyDescent="0.25">
      <c r="A912" t="e">
        <f>'YODA Blocks'!#REF!</f>
        <v>#REF!</v>
      </c>
    </row>
    <row r="913" spans="1:1" hidden="1" x14ac:dyDescent="0.25">
      <c r="A913" t="e">
        <f>'YODA Blocks'!#REF!</f>
        <v>#REF!</v>
      </c>
    </row>
    <row r="914" spans="1:1" hidden="1" x14ac:dyDescent="0.25">
      <c r="A914" t="e">
        <f>'YODA Blocks'!#REF!</f>
        <v>#REF!</v>
      </c>
    </row>
    <row r="915" spans="1:1" hidden="1" x14ac:dyDescent="0.25">
      <c r="A915" t="e">
        <f>'YODA Blocks'!#REF!</f>
        <v>#REF!</v>
      </c>
    </row>
    <row r="916" spans="1:1" hidden="1" x14ac:dyDescent="0.25">
      <c r="A916" t="e">
        <f>'YODA Blocks'!#REF!</f>
        <v>#REF!</v>
      </c>
    </row>
    <row r="917" spans="1:1" hidden="1" x14ac:dyDescent="0.25">
      <c r="A917" t="e">
        <f>'YODA Blocks'!#REF!</f>
        <v>#REF!</v>
      </c>
    </row>
    <row r="918" spans="1:1" hidden="1" x14ac:dyDescent="0.25">
      <c r="A918" t="e">
        <f>'YODA Blocks'!#REF!</f>
        <v>#REF!</v>
      </c>
    </row>
    <row r="919" spans="1:1" hidden="1" x14ac:dyDescent="0.25">
      <c r="A919" t="e">
        <f>'YODA Blocks'!#REF!</f>
        <v>#REF!</v>
      </c>
    </row>
    <row r="920" spans="1:1" hidden="1" x14ac:dyDescent="0.25">
      <c r="A920" t="e">
        <f>'YODA Blocks'!#REF!</f>
        <v>#REF!</v>
      </c>
    </row>
    <row r="921" spans="1:1" hidden="1" x14ac:dyDescent="0.25">
      <c r="A921" t="e">
        <f>'YODA Blocks'!#REF!</f>
        <v>#REF!</v>
      </c>
    </row>
    <row r="922" spans="1:1" hidden="1" x14ac:dyDescent="0.25">
      <c r="A922" t="e">
        <f>'YODA Blocks'!#REF!</f>
        <v>#REF!</v>
      </c>
    </row>
    <row r="923" spans="1:1" hidden="1" x14ac:dyDescent="0.25">
      <c r="A923" t="e">
        <f>'YODA Blocks'!#REF!</f>
        <v>#REF!</v>
      </c>
    </row>
    <row r="924" spans="1:1" hidden="1" x14ac:dyDescent="0.25">
      <c r="A924" t="e">
        <f>'YODA Blocks'!#REF!</f>
        <v>#REF!</v>
      </c>
    </row>
    <row r="925" spans="1:1" hidden="1" x14ac:dyDescent="0.25">
      <c r="A925" t="e">
        <f>'YODA Blocks'!#REF!</f>
        <v>#REF!</v>
      </c>
    </row>
    <row r="926" spans="1:1" hidden="1" x14ac:dyDescent="0.25">
      <c r="A926" t="e">
        <f>'YODA Blocks'!#REF!</f>
        <v>#REF!</v>
      </c>
    </row>
    <row r="927" spans="1:1" hidden="1" x14ac:dyDescent="0.25">
      <c r="A927" t="e">
        <f>'YODA Blocks'!#REF!</f>
        <v>#REF!</v>
      </c>
    </row>
    <row r="928" spans="1:1" hidden="1" x14ac:dyDescent="0.25">
      <c r="A928" t="e">
        <f>'YODA Blocks'!#REF!</f>
        <v>#REF!</v>
      </c>
    </row>
    <row r="929" spans="1:1" hidden="1" x14ac:dyDescent="0.25">
      <c r="A929" t="e">
        <f>'YODA Blocks'!#REF!</f>
        <v>#REF!</v>
      </c>
    </row>
    <row r="930" spans="1:1" hidden="1" x14ac:dyDescent="0.25">
      <c r="A930" t="e">
        <f>'YODA Blocks'!#REF!</f>
        <v>#REF!</v>
      </c>
    </row>
    <row r="931" spans="1:1" hidden="1" x14ac:dyDescent="0.25">
      <c r="A931" t="e">
        <f>'YODA Blocks'!#REF!</f>
        <v>#REF!</v>
      </c>
    </row>
    <row r="932" spans="1:1" hidden="1" x14ac:dyDescent="0.25">
      <c r="A932" t="e">
        <f>'YODA Blocks'!#REF!</f>
        <v>#REF!</v>
      </c>
    </row>
    <row r="933" spans="1:1" hidden="1" x14ac:dyDescent="0.25">
      <c r="A933" t="e">
        <f>'YODA Blocks'!#REF!</f>
        <v>#REF!</v>
      </c>
    </row>
    <row r="934" spans="1:1" hidden="1" x14ac:dyDescent="0.25">
      <c r="A934" t="e">
        <f>'YODA Blocks'!#REF!</f>
        <v>#REF!</v>
      </c>
    </row>
    <row r="935" spans="1:1" hidden="1" x14ac:dyDescent="0.25">
      <c r="A935" t="e">
        <f>'YODA Blocks'!#REF!</f>
        <v>#REF!</v>
      </c>
    </row>
    <row r="936" spans="1:1" hidden="1" x14ac:dyDescent="0.25">
      <c r="A936" t="e">
        <f>'YODA Blocks'!#REF!</f>
        <v>#REF!</v>
      </c>
    </row>
    <row r="937" spans="1:1" hidden="1" x14ac:dyDescent="0.25">
      <c r="A937" t="e">
        <f>'YODA Blocks'!#REF!</f>
        <v>#REF!</v>
      </c>
    </row>
    <row r="938" spans="1:1" hidden="1" x14ac:dyDescent="0.25">
      <c r="A938" t="e">
        <f>'YODA Blocks'!#REF!</f>
        <v>#REF!</v>
      </c>
    </row>
    <row r="939" spans="1:1" hidden="1" x14ac:dyDescent="0.25">
      <c r="A939" t="e">
        <f>'YODA Blocks'!#REF!</f>
        <v>#REF!</v>
      </c>
    </row>
    <row r="940" spans="1:1" hidden="1" x14ac:dyDescent="0.25">
      <c r="A940" t="e">
        <f>'YODA Blocks'!#REF!</f>
        <v>#REF!</v>
      </c>
    </row>
    <row r="941" spans="1:1" hidden="1" x14ac:dyDescent="0.25">
      <c r="A941" t="e">
        <f>'YODA Blocks'!#REF!</f>
        <v>#REF!</v>
      </c>
    </row>
    <row r="942" spans="1:1" hidden="1" x14ac:dyDescent="0.25">
      <c r="A942" t="e">
        <f>'YODA Blocks'!#REF!</f>
        <v>#REF!</v>
      </c>
    </row>
    <row r="943" spans="1:1" hidden="1" x14ac:dyDescent="0.25">
      <c r="A943" t="e">
        <f>'YODA Blocks'!#REF!</f>
        <v>#REF!</v>
      </c>
    </row>
    <row r="944" spans="1:1" hidden="1" x14ac:dyDescent="0.25">
      <c r="A944" t="e">
        <f>'YODA Blocks'!#REF!</f>
        <v>#REF!</v>
      </c>
    </row>
    <row r="945" spans="1:1" hidden="1" x14ac:dyDescent="0.25">
      <c r="A945" t="e">
        <f>'YODA Blocks'!#REF!</f>
        <v>#REF!</v>
      </c>
    </row>
    <row r="946" spans="1:1" hidden="1" x14ac:dyDescent="0.25">
      <c r="A946" t="e">
        <f>'YODA Blocks'!#REF!</f>
        <v>#REF!</v>
      </c>
    </row>
    <row r="947" spans="1:1" hidden="1" x14ac:dyDescent="0.25">
      <c r="A947" t="e">
        <f>'YODA Blocks'!#REF!</f>
        <v>#REF!</v>
      </c>
    </row>
    <row r="948" spans="1:1" hidden="1" x14ac:dyDescent="0.25">
      <c r="A948" t="e">
        <f>'YODA Blocks'!#REF!</f>
        <v>#REF!</v>
      </c>
    </row>
    <row r="949" spans="1:1" hidden="1" x14ac:dyDescent="0.25">
      <c r="A949" t="e">
        <f>'YODA Blocks'!#REF!</f>
        <v>#REF!</v>
      </c>
    </row>
    <row r="950" spans="1:1" hidden="1" x14ac:dyDescent="0.25">
      <c r="A950" t="e">
        <f>'YODA Blocks'!#REF!</f>
        <v>#REF!</v>
      </c>
    </row>
    <row r="951" spans="1:1" hidden="1" x14ac:dyDescent="0.25">
      <c r="A951" t="e">
        <f>'YODA Blocks'!#REF!</f>
        <v>#REF!</v>
      </c>
    </row>
    <row r="952" spans="1:1" hidden="1" x14ac:dyDescent="0.25">
      <c r="A952" t="e">
        <f>'YODA Blocks'!#REF!</f>
        <v>#REF!</v>
      </c>
    </row>
    <row r="953" spans="1:1" hidden="1" x14ac:dyDescent="0.25">
      <c r="A953" t="e">
        <f>'YODA Blocks'!#REF!</f>
        <v>#REF!</v>
      </c>
    </row>
    <row r="954" spans="1:1" hidden="1" x14ac:dyDescent="0.25">
      <c r="A954" t="e">
        <f>'YODA Blocks'!#REF!</f>
        <v>#REF!</v>
      </c>
    </row>
    <row r="955" spans="1:1" hidden="1" x14ac:dyDescent="0.25">
      <c r="A955" t="e">
        <f>'YODA Blocks'!#REF!</f>
        <v>#REF!</v>
      </c>
    </row>
    <row r="956" spans="1:1" hidden="1" x14ac:dyDescent="0.25">
      <c r="A956" t="e">
        <f>'YODA Blocks'!#REF!</f>
        <v>#REF!</v>
      </c>
    </row>
    <row r="957" spans="1:1" hidden="1" x14ac:dyDescent="0.25">
      <c r="A957" t="e">
        <f>'YODA Blocks'!#REF!</f>
        <v>#REF!</v>
      </c>
    </row>
    <row r="958" spans="1:1" hidden="1" x14ac:dyDescent="0.25">
      <c r="A958" t="e">
        <f>'YODA Blocks'!#REF!</f>
        <v>#REF!</v>
      </c>
    </row>
    <row r="959" spans="1:1" hidden="1" x14ac:dyDescent="0.25">
      <c r="A959" t="e">
        <f>'YODA Blocks'!#REF!</f>
        <v>#REF!</v>
      </c>
    </row>
    <row r="960" spans="1:1" hidden="1" x14ac:dyDescent="0.25">
      <c r="A960" t="e">
        <f>'YODA Blocks'!#REF!</f>
        <v>#REF!</v>
      </c>
    </row>
    <row r="961" spans="1:1" hidden="1" x14ac:dyDescent="0.25">
      <c r="A961" t="e">
        <f>'YODA Blocks'!#REF!</f>
        <v>#REF!</v>
      </c>
    </row>
    <row r="962" spans="1:1" hidden="1" x14ac:dyDescent="0.25">
      <c r="A962" t="e">
        <f>'YODA Blocks'!#REF!</f>
        <v>#REF!</v>
      </c>
    </row>
    <row r="963" spans="1:1" hidden="1" x14ac:dyDescent="0.25">
      <c r="A963" t="e">
        <f>'YODA Blocks'!#REF!</f>
        <v>#REF!</v>
      </c>
    </row>
    <row r="964" spans="1:1" hidden="1" x14ac:dyDescent="0.25">
      <c r="A964" t="e">
        <f>'YODA Blocks'!#REF!</f>
        <v>#REF!</v>
      </c>
    </row>
    <row r="965" spans="1:1" hidden="1" x14ac:dyDescent="0.25">
      <c r="A965" t="e">
        <f>'YODA Blocks'!#REF!</f>
        <v>#REF!</v>
      </c>
    </row>
    <row r="966" spans="1:1" hidden="1" x14ac:dyDescent="0.25">
      <c r="A966" t="e">
        <f>'YODA Blocks'!#REF!</f>
        <v>#REF!</v>
      </c>
    </row>
    <row r="967" spans="1:1" hidden="1" x14ac:dyDescent="0.25">
      <c r="A967" t="e">
        <f>'YODA Blocks'!#REF!</f>
        <v>#REF!</v>
      </c>
    </row>
    <row r="968" spans="1:1" hidden="1" x14ac:dyDescent="0.25">
      <c r="A968" t="e">
        <f>'YODA Blocks'!#REF!</f>
        <v>#REF!</v>
      </c>
    </row>
    <row r="969" spans="1:1" hidden="1" x14ac:dyDescent="0.25">
      <c r="A969" t="e">
        <f>'YODA Blocks'!#REF!</f>
        <v>#REF!</v>
      </c>
    </row>
    <row r="970" spans="1:1" hidden="1" x14ac:dyDescent="0.25">
      <c r="A970" t="e">
        <f>'YODA Blocks'!#REF!</f>
        <v>#REF!</v>
      </c>
    </row>
    <row r="971" spans="1:1" hidden="1" x14ac:dyDescent="0.25">
      <c r="A971" t="e">
        <f>'YODA Blocks'!#REF!</f>
        <v>#REF!</v>
      </c>
    </row>
    <row r="972" spans="1:1" hidden="1" x14ac:dyDescent="0.25">
      <c r="A972" t="e">
        <f>'YODA Blocks'!#REF!</f>
        <v>#REF!</v>
      </c>
    </row>
    <row r="973" spans="1:1" hidden="1" x14ac:dyDescent="0.25">
      <c r="A973" t="e">
        <f>'YODA Blocks'!#REF!</f>
        <v>#REF!</v>
      </c>
    </row>
    <row r="974" spans="1:1" hidden="1" x14ac:dyDescent="0.25">
      <c r="A974" t="e">
        <f>'YODA Blocks'!#REF!</f>
        <v>#REF!</v>
      </c>
    </row>
    <row r="975" spans="1:1" hidden="1" x14ac:dyDescent="0.25">
      <c r="A975" t="e">
        <f>'YODA Blocks'!#REF!</f>
        <v>#REF!</v>
      </c>
    </row>
    <row r="976" spans="1:1" hidden="1" x14ac:dyDescent="0.25">
      <c r="A976" t="e">
        <f>'YODA Blocks'!#REF!</f>
        <v>#REF!</v>
      </c>
    </row>
    <row r="977" spans="1:1" hidden="1" x14ac:dyDescent="0.25">
      <c r="A977" t="e">
        <f>'YODA Blocks'!#REF!</f>
        <v>#REF!</v>
      </c>
    </row>
    <row r="978" spans="1:1" hidden="1" x14ac:dyDescent="0.25">
      <c r="A978" t="e">
        <f>'YODA Blocks'!#REF!</f>
        <v>#REF!</v>
      </c>
    </row>
    <row r="979" spans="1:1" hidden="1" x14ac:dyDescent="0.25">
      <c r="A979" t="e">
        <f>'YODA Blocks'!#REF!</f>
        <v>#REF!</v>
      </c>
    </row>
    <row r="980" spans="1:1" hidden="1" x14ac:dyDescent="0.25">
      <c r="A980" t="e">
        <f>'YODA Blocks'!#REF!</f>
        <v>#REF!</v>
      </c>
    </row>
    <row r="981" spans="1:1" hidden="1" x14ac:dyDescent="0.25">
      <c r="A981" t="e">
        <f>'YODA Blocks'!#REF!</f>
        <v>#REF!</v>
      </c>
    </row>
    <row r="982" spans="1:1" hidden="1" x14ac:dyDescent="0.25">
      <c r="A982" t="e">
        <f>'YODA Blocks'!#REF!</f>
        <v>#REF!</v>
      </c>
    </row>
    <row r="983" spans="1:1" hidden="1" x14ac:dyDescent="0.25">
      <c r="A983" t="e">
        <f>'YODA Blocks'!#REF!</f>
        <v>#REF!</v>
      </c>
    </row>
    <row r="984" spans="1:1" hidden="1" x14ac:dyDescent="0.25">
      <c r="A984" t="e">
        <f>'YODA Blocks'!#REF!</f>
        <v>#REF!</v>
      </c>
    </row>
    <row r="985" spans="1:1" hidden="1" x14ac:dyDescent="0.25">
      <c r="A985" t="e">
        <f>'YODA Blocks'!#REF!</f>
        <v>#REF!</v>
      </c>
    </row>
    <row r="986" spans="1:1" hidden="1" x14ac:dyDescent="0.25">
      <c r="A986" t="e">
        <f>'YODA Blocks'!#REF!</f>
        <v>#REF!</v>
      </c>
    </row>
    <row r="987" spans="1:1" hidden="1" x14ac:dyDescent="0.25">
      <c r="A987" t="e">
        <f>'YODA Blocks'!#REF!</f>
        <v>#REF!</v>
      </c>
    </row>
    <row r="988" spans="1:1" hidden="1" x14ac:dyDescent="0.25">
      <c r="A988" t="e">
        <f>'YODA Blocks'!#REF!</f>
        <v>#REF!</v>
      </c>
    </row>
    <row r="989" spans="1:1" hidden="1" x14ac:dyDescent="0.25">
      <c r="A989" t="e">
        <f>'YODA Blocks'!#REF!</f>
        <v>#REF!</v>
      </c>
    </row>
    <row r="990" spans="1:1" hidden="1" x14ac:dyDescent="0.25">
      <c r="A990" t="e">
        <f>'YODA Blocks'!#REF!</f>
        <v>#REF!</v>
      </c>
    </row>
    <row r="991" spans="1:1" hidden="1" x14ac:dyDescent="0.25">
      <c r="A991" t="e">
        <f>'YODA Blocks'!#REF!</f>
        <v>#REF!</v>
      </c>
    </row>
    <row r="992" spans="1:1" hidden="1" x14ac:dyDescent="0.25">
      <c r="A992" t="e">
        <f>'YODA Blocks'!#REF!</f>
        <v>#REF!</v>
      </c>
    </row>
    <row r="993" spans="1:1" hidden="1" x14ac:dyDescent="0.25">
      <c r="A993" t="e">
        <f>'YODA Blocks'!#REF!</f>
        <v>#REF!</v>
      </c>
    </row>
    <row r="994" spans="1:1" hidden="1" x14ac:dyDescent="0.25">
      <c r="A994" t="e">
        <f>'YODA Blocks'!#REF!</f>
        <v>#REF!</v>
      </c>
    </row>
    <row r="995" spans="1:1" hidden="1" x14ac:dyDescent="0.25">
      <c r="A995" t="e">
        <f>'YODA Blocks'!#REF!</f>
        <v>#REF!</v>
      </c>
    </row>
    <row r="996" spans="1:1" hidden="1" x14ac:dyDescent="0.25">
      <c r="A996" t="e">
        <f>'YODA Blocks'!#REF!</f>
        <v>#REF!</v>
      </c>
    </row>
    <row r="997" spans="1:1" hidden="1" x14ac:dyDescent="0.25">
      <c r="A997" t="e">
        <f>'YODA Blocks'!#REF!</f>
        <v>#REF!</v>
      </c>
    </row>
    <row r="998" spans="1:1" hidden="1" x14ac:dyDescent="0.25">
      <c r="A998" t="e">
        <f>'YODA Blocks'!#REF!</f>
        <v>#REF!</v>
      </c>
    </row>
    <row r="999" spans="1:1" hidden="1" x14ac:dyDescent="0.25">
      <c r="A999" t="e">
        <f>'YODA Blocks'!#REF!</f>
        <v>#REF!</v>
      </c>
    </row>
    <row r="1000" spans="1:1" hidden="1" x14ac:dyDescent="0.25">
      <c r="A1000" t="e">
        <f>'YODA Blocks'!#REF!</f>
        <v>#REF!</v>
      </c>
    </row>
    <row r="1001" spans="1:1" hidden="1" x14ac:dyDescent="0.25">
      <c r="A1001" t="e">
        <f>'YODA Blocks'!#REF!</f>
        <v>#REF!</v>
      </c>
    </row>
    <row r="1002" spans="1:1" hidden="1" x14ac:dyDescent="0.25">
      <c r="A1002" t="e">
        <f>'YODA Blocks'!#REF!</f>
        <v>#REF!</v>
      </c>
    </row>
    <row r="1003" spans="1:1" hidden="1" x14ac:dyDescent="0.25">
      <c r="A1003" t="e">
        <f>'YODA Blocks'!#REF!</f>
        <v>#REF!</v>
      </c>
    </row>
    <row r="1004" spans="1:1" hidden="1" x14ac:dyDescent="0.25">
      <c r="A1004" t="e">
        <f>'YODA Blocks'!#REF!</f>
        <v>#REF!</v>
      </c>
    </row>
    <row r="1005" spans="1:1" hidden="1" x14ac:dyDescent="0.25">
      <c r="A1005" t="e">
        <f>'YODA Blocks'!#REF!</f>
        <v>#REF!</v>
      </c>
    </row>
    <row r="1006" spans="1:1" hidden="1" x14ac:dyDescent="0.25">
      <c r="A1006" t="e">
        <f>'YODA Blocks'!#REF!</f>
        <v>#REF!</v>
      </c>
    </row>
    <row r="1007" spans="1:1" hidden="1" x14ac:dyDescent="0.25">
      <c r="A1007" t="e">
        <f>'YODA Blocks'!#REF!</f>
        <v>#REF!</v>
      </c>
    </row>
    <row r="1008" spans="1:1" hidden="1" x14ac:dyDescent="0.25">
      <c r="A1008" t="e">
        <f>'YODA Blocks'!#REF!</f>
        <v>#REF!</v>
      </c>
    </row>
    <row r="1009" spans="1:1" hidden="1" x14ac:dyDescent="0.25">
      <c r="A1009" t="e">
        <f>'YODA Blocks'!#REF!</f>
        <v>#REF!</v>
      </c>
    </row>
    <row r="1010" spans="1:1" hidden="1" x14ac:dyDescent="0.25">
      <c r="A1010" t="e">
        <f>'YODA Blocks'!#REF!</f>
        <v>#REF!</v>
      </c>
    </row>
    <row r="1011" spans="1:1" hidden="1" x14ac:dyDescent="0.25">
      <c r="A1011" t="e">
        <f>'YODA Blocks'!#REF!</f>
        <v>#REF!</v>
      </c>
    </row>
    <row r="1012" spans="1:1" hidden="1" x14ac:dyDescent="0.25">
      <c r="A1012" t="e">
        <f>'YODA Blocks'!#REF!</f>
        <v>#REF!</v>
      </c>
    </row>
    <row r="1013" spans="1:1" hidden="1" x14ac:dyDescent="0.25">
      <c r="A1013" t="e">
        <f>'YODA Blocks'!#REF!</f>
        <v>#REF!</v>
      </c>
    </row>
    <row r="1014" spans="1:1" hidden="1" x14ac:dyDescent="0.25">
      <c r="A1014" t="e">
        <f>'YODA Blocks'!#REF!</f>
        <v>#REF!</v>
      </c>
    </row>
    <row r="1015" spans="1:1" hidden="1" x14ac:dyDescent="0.25">
      <c r="A1015" t="e">
        <f>'YODA Blocks'!#REF!</f>
        <v>#REF!</v>
      </c>
    </row>
    <row r="1016" spans="1:1" hidden="1" x14ac:dyDescent="0.25">
      <c r="A1016" t="e">
        <f>'YODA Blocks'!#REF!</f>
        <v>#REF!</v>
      </c>
    </row>
    <row r="1017" spans="1:1" hidden="1" x14ac:dyDescent="0.25">
      <c r="A1017" t="e">
        <f>'YODA Blocks'!#REF!</f>
        <v>#REF!</v>
      </c>
    </row>
    <row r="1018" spans="1:1" hidden="1" x14ac:dyDescent="0.25">
      <c r="A1018" t="e">
        <f>'YODA Blocks'!#REF!</f>
        <v>#REF!</v>
      </c>
    </row>
    <row r="1019" spans="1:1" hidden="1" x14ac:dyDescent="0.25">
      <c r="A1019" t="e">
        <f>'YODA Blocks'!#REF!</f>
        <v>#REF!</v>
      </c>
    </row>
    <row r="1020" spans="1:1" hidden="1" x14ac:dyDescent="0.25">
      <c r="A1020" t="e">
        <f>'YODA Blocks'!#REF!</f>
        <v>#REF!</v>
      </c>
    </row>
    <row r="1021" spans="1:1" hidden="1" x14ac:dyDescent="0.25">
      <c r="A1021" t="e">
        <f>'YODA Blocks'!#REF!</f>
        <v>#REF!</v>
      </c>
    </row>
    <row r="1022" spans="1:1" hidden="1" x14ac:dyDescent="0.25">
      <c r="A1022" t="e">
        <f>'YODA Blocks'!#REF!</f>
        <v>#REF!</v>
      </c>
    </row>
    <row r="1023" spans="1:1" hidden="1" x14ac:dyDescent="0.25">
      <c r="A1023" t="e">
        <f>'YODA Blocks'!#REF!</f>
        <v>#REF!</v>
      </c>
    </row>
    <row r="1024" spans="1:1" hidden="1" x14ac:dyDescent="0.25">
      <c r="A1024" t="e">
        <f>'YODA Blocks'!#REF!</f>
        <v>#REF!</v>
      </c>
    </row>
    <row r="1025" spans="1:1" hidden="1" x14ac:dyDescent="0.25">
      <c r="A1025" t="e">
        <f>'YODA Blocks'!#REF!</f>
        <v>#REF!</v>
      </c>
    </row>
    <row r="1026" spans="1:1" hidden="1" x14ac:dyDescent="0.25">
      <c r="A1026" t="e">
        <f>'YODA Blocks'!#REF!</f>
        <v>#REF!</v>
      </c>
    </row>
    <row r="1027" spans="1:1" hidden="1" x14ac:dyDescent="0.25">
      <c r="A1027" t="e">
        <f>'YODA Blocks'!#REF!</f>
        <v>#REF!</v>
      </c>
    </row>
    <row r="1028" spans="1:1" hidden="1" x14ac:dyDescent="0.25">
      <c r="A1028" t="e">
        <f>'YODA Blocks'!#REF!</f>
        <v>#REF!</v>
      </c>
    </row>
    <row r="1029" spans="1:1" hidden="1" x14ac:dyDescent="0.25">
      <c r="A1029" t="e">
        <f>'YODA Blocks'!#REF!</f>
        <v>#REF!</v>
      </c>
    </row>
    <row r="1030" spans="1:1" hidden="1" x14ac:dyDescent="0.25">
      <c r="A1030" t="e">
        <f>'YODA Blocks'!#REF!</f>
        <v>#REF!</v>
      </c>
    </row>
    <row r="1031" spans="1:1" hidden="1" x14ac:dyDescent="0.25">
      <c r="A1031" t="e">
        <f>'YODA Blocks'!#REF!</f>
        <v>#REF!</v>
      </c>
    </row>
    <row r="1032" spans="1:1" hidden="1" x14ac:dyDescent="0.25">
      <c r="A1032" t="e">
        <f>'YODA Blocks'!#REF!</f>
        <v>#REF!</v>
      </c>
    </row>
    <row r="1033" spans="1:1" hidden="1" x14ac:dyDescent="0.25">
      <c r="A1033" t="e">
        <f>'YODA Blocks'!#REF!</f>
        <v>#REF!</v>
      </c>
    </row>
    <row r="1034" spans="1:1" hidden="1" x14ac:dyDescent="0.25">
      <c r="A1034" t="e">
        <f>'YODA Blocks'!#REF!</f>
        <v>#REF!</v>
      </c>
    </row>
    <row r="1035" spans="1:1" hidden="1" x14ac:dyDescent="0.25">
      <c r="A1035" t="e">
        <f>'YODA Blocks'!#REF!</f>
        <v>#REF!</v>
      </c>
    </row>
    <row r="1036" spans="1:1" hidden="1" x14ac:dyDescent="0.25">
      <c r="A1036" t="e">
        <f>'YODA Blocks'!#REF!</f>
        <v>#REF!</v>
      </c>
    </row>
    <row r="1037" spans="1:1" hidden="1" x14ac:dyDescent="0.25">
      <c r="A1037" t="e">
        <f>'YODA Blocks'!#REF!</f>
        <v>#REF!</v>
      </c>
    </row>
    <row r="1038" spans="1:1" hidden="1" x14ac:dyDescent="0.25">
      <c r="A1038" t="e">
        <f>'YODA Blocks'!#REF!</f>
        <v>#REF!</v>
      </c>
    </row>
    <row r="1039" spans="1:1" hidden="1" x14ac:dyDescent="0.25">
      <c r="A1039" t="e">
        <f>'YODA Blocks'!#REF!</f>
        <v>#REF!</v>
      </c>
    </row>
    <row r="1040" spans="1:1" hidden="1" x14ac:dyDescent="0.25">
      <c r="A1040" t="e">
        <f>'YODA Blocks'!#REF!</f>
        <v>#REF!</v>
      </c>
    </row>
    <row r="1041" spans="1:1" hidden="1" x14ac:dyDescent="0.25">
      <c r="A1041" t="e">
        <f>'YODA Blocks'!#REF!</f>
        <v>#REF!</v>
      </c>
    </row>
    <row r="1042" spans="1:1" hidden="1" x14ac:dyDescent="0.25">
      <c r="A1042" t="e">
        <f>'YODA Blocks'!#REF!</f>
        <v>#REF!</v>
      </c>
    </row>
    <row r="1043" spans="1:1" hidden="1" x14ac:dyDescent="0.25">
      <c r="A1043" t="e">
        <f>'YODA Blocks'!#REF!</f>
        <v>#REF!</v>
      </c>
    </row>
    <row r="1044" spans="1:1" hidden="1" x14ac:dyDescent="0.25">
      <c r="A1044" t="e">
        <f>'YODA Blocks'!#REF!</f>
        <v>#REF!</v>
      </c>
    </row>
    <row r="1045" spans="1:1" hidden="1" x14ac:dyDescent="0.25">
      <c r="A1045" t="e">
        <f>'YODA Blocks'!#REF!</f>
        <v>#REF!</v>
      </c>
    </row>
    <row r="1046" spans="1:1" hidden="1" x14ac:dyDescent="0.25">
      <c r="A1046" t="e">
        <f>'YODA Blocks'!#REF!</f>
        <v>#REF!</v>
      </c>
    </row>
    <row r="1047" spans="1:1" hidden="1" x14ac:dyDescent="0.25">
      <c r="A1047" t="e">
        <f>'YODA Blocks'!#REF!</f>
        <v>#REF!</v>
      </c>
    </row>
    <row r="1048" spans="1:1" hidden="1" x14ac:dyDescent="0.25">
      <c r="A1048" t="e">
        <f>'YODA Blocks'!#REF!</f>
        <v>#REF!</v>
      </c>
    </row>
    <row r="1049" spans="1:1" hidden="1" x14ac:dyDescent="0.25">
      <c r="A1049" t="e">
        <f>'YODA Blocks'!#REF!</f>
        <v>#REF!</v>
      </c>
    </row>
    <row r="1050" spans="1:1" hidden="1" x14ac:dyDescent="0.25">
      <c r="A1050" t="e">
        <f>'YODA Blocks'!#REF!</f>
        <v>#REF!</v>
      </c>
    </row>
    <row r="1051" spans="1:1" hidden="1" x14ac:dyDescent="0.25">
      <c r="A1051" t="e">
        <f>'YODA Blocks'!#REF!</f>
        <v>#REF!</v>
      </c>
    </row>
    <row r="1052" spans="1:1" hidden="1" x14ac:dyDescent="0.25">
      <c r="A1052" t="e">
        <f>'YODA Blocks'!#REF!</f>
        <v>#REF!</v>
      </c>
    </row>
    <row r="1053" spans="1:1" hidden="1" x14ac:dyDescent="0.25">
      <c r="A1053" t="e">
        <f>'YODA Blocks'!#REF!</f>
        <v>#REF!</v>
      </c>
    </row>
    <row r="1054" spans="1:1" hidden="1" x14ac:dyDescent="0.25">
      <c r="A1054" t="e">
        <f>'YODA Blocks'!#REF!</f>
        <v>#REF!</v>
      </c>
    </row>
    <row r="1055" spans="1:1" hidden="1" x14ac:dyDescent="0.25">
      <c r="A1055" t="e">
        <f>'YODA Blocks'!#REF!</f>
        <v>#REF!</v>
      </c>
    </row>
    <row r="1056" spans="1:1" hidden="1" x14ac:dyDescent="0.25">
      <c r="A1056" t="e">
        <f>'YODA Blocks'!#REF!</f>
        <v>#REF!</v>
      </c>
    </row>
    <row r="1057" spans="1:1" hidden="1" x14ac:dyDescent="0.25">
      <c r="A1057" t="e">
        <f>'YODA Blocks'!#REF!</f>
        <v>#REF!</v>
      </c>
    </row>
    <row r="1058" spans="1:1" hidden="1" x14ac:dyDescent="0.25">
      <c r="A1058" t="e">
        <f>'YODA Blocks'!#REF!</f>
        <v>#REF!</v>
      </c>
    </row>
    <row r="1059" spans="1:1" hidden="1" x14ac:dyDescent="0.25">
      <c r="A1059" t="e">
        <f>'YODA Blocks'!#REF!</f>
        <v>#REF!</v>
      </c>
    </row>
    <row r="1060" spans="1:1" hidden="1" x14ac:dyDescent="0.25">
      <c r="A1060" t="e">
        <f>'YODA Blocks'!#REF!</f>
        <v>#REF!</v>
      </c>
    </row>
    <row r="1061" spans="1:1" hidden="1" x14ac:dyDescent="0.25">
      <c r="A1061" t="e">
        <f>'YODA Blocks'!#REF!</f>
        <v>#REF!</v>
      </c>
    </row>
    <row r="1062" spans="1:1" hidden="1" x14ac:dyDescent="0.25">
      <c r="A1062" t="e">
        <f>'YODA Blocks'!#REF!</f>
        <v>#REF!</v>
      </c>
    </row>
    <row r="1063" spans="1:1" hidden="1" x14ac:dyDescent="0.25">
      <c r="A1063" t="e">
        <f>'YODA Blocks'!#REF!</f>
        <v>#REF!</v>
      </c>
    </row>
    <row r="1064" spans="1:1" hidden="1" x14ac:dyDescent="0.25">
      <c r="A1064" t="e">
        <f>'YODA Blocks'!#REF!</f>
        <v>#REF!</v>
      </c>
    </row>
    <row r="1065" spans="1:1" hidden="1" x14ac:dyDescent="0.25">
      <c r="A1065" t="e">
        <f>'YODA Blocks'!#REF!</f>
        <v>#REF!</v>
      </c>
    </row>
    <row r="1066" spans="1:1" hidden="1" x14ac:dyDescent="0.25">
      <c r="A1066" t="e">
        <f>'YODA Blocks'!#REF!</f>
        <v>#REF!</v>
      </c>
    </row>
    <row r="1067" spans="1:1" hidden="1" x14ac:dyDescent="0.25">
      <c r="A1067" t="e">
        <f>'YODA Blocks'!#REF!</f>
        <v>#REF!</v>
      </c>
    </row>
    <row r="1068" spans="1:1" hidden="1" x14ac:dyDescent="0.25">
      <c r="A1068" t="e">
        <f>'YODA Blocks'!#REF!</f>
        <v>#REF!</v>
      </c>
    </row>
    <row r="1069" spans="1:1" hidden="1" x14ac:dyDescent="0.25">
      <c r="A1069" t="e">
        <f>'YODA Blocks'!#REF!</f>
        <v>#REF!</v>
      </c>
    </row>
    <row r="1070" spans="1:1" hidden="1" x14ac:dyDescent="0.25">
      <c r="A1070" t="e">
        <f>'YODA Blocks'!#REF!</f>
        <v>#REF!</v>
      </c>
    </row>
    <row r="1071" spans="1:1" hidden="1" x14ac:dyDescent="0.25">
      <c r="A1071" t="e">
        <f>'YODA Blocks'!#REF!</f>
        <v>#REF!</v>
      </c>
    </row>
    <row r="1072" spans="1:1" hidden="1" x14ac:dyDescent="0.25">
      <c r="A1072" t="e">
        <f>'YODA Blocks'!#REF!</f>
        <v>#REF!</v>
      </c>
    </row>
    <row r="1073" spans="1:1" hidden="1" x14ac:dyDescent="0.25">
      <c r="A1073" t="e">
        <f>'YODA Blocks'!#REF!</f>
        <v>#REF!</v>
      </c>
    </row>
    <row r="1074" spans="1:1" hidden="1" x14ac:dyDescent="0.25">
      <c r="A1074" t="e">
        <f>'YODA Blocks'!#REF!</f>
        <v>#REF!</v>
      </c>
    </row>
    <row r="1075" spans="1:1" hidden="1" x14ac:dyDescent="0.25">
      <c r="A1075" t="e">
        <f>'YODA Blocks'!#REF!</f>
        <v>#REF!</v>
      </c>
    </row>
    <row r="1076" spans="1:1" hidden="1" x14ac:dyDescent="0.25">
      <c r="A1076" t="e">
        <f>'YODA Blocks'!#REF!</f>
        <v>#REF!</v>
      </c>
    </row>
    <row r="1077" spans="1:1" hidden="1" x14ac:dyDescent="0.25">
      <c r="A1077" t="e">
        <f>'YODA Blocks'!#REF!</f>
        <v>#REF!</v>
      </c>
    </row>
    <row r="1078" spans="1:1" hidden="1" x14ac:dyDescent="0.25">
      <c r="A1078" t="e">
        <f>'YODA Blocks'!#REF!</f>
        <v>#REF!</v>
      </c>
    </row>
    <row r="1079" spans="1:1" hidden="1" x14ac:dyDescent="0.25">
      <c r="A1079" t="e">
        <f>'YODA Blocks'!#REF!</f>
        <v>#REF!</v>
      </c>
    </row>
    <row r="1080" spans="1:1" hidden="1" x14ac:dyDescent="0.25">
      <c r="A1080" t="e">
        <f>'YODA Blocks'!#REF!</f>
        <v>#REF!</v>
      </c>
    </row>
    <row r="1081" spans="1:1" hidden="1" x14ac:dyDescent="0.25">
      <c r="A1081" t="e">
        <f>'YODA Blocks'!#REF!</f>
        <v>#REF!</v>
      </c>
    </row>
    <row r="1082" spans="1:1" hidden="1" x14ac:dyDescent="0.25">
      <c r="A1082" t="e">
        <f>'YODA Blocks'!#REF!</f>
        <v>#REF!</v>
      </c>
    </row>
    <row r="1083" spans="1:1" hidden="1" x14ac:dyDescent="0.25">
      <c r="A1083" t="e">
        <f>'YODA Blocks'!#REF!</f>
        <v>#REF!</v>
      </c>
    </row>
    <row r="1084" spans="1:1" hidden="1" x14ac:dyDescent="0.25">
      <c r="A1084" t="e">
        <f>'YODA Blocks'!#REF!</f>
        <v>#REF!</v>
      </c>
    </row>
    <row r="1085" spans="1:1" hidden="1" x14ac:dyDescent="0.25">
      <c r="A1085" t="e">
        <f>'YODA Blocks'!#REF!</f>
        <v>#REF!</v>
      </c>
    </row>
    <row r="1086" spans="1:1" hidden="1" x14ac:dyDescent="0.25">
      <c r="A1086" t="e">
        <f>'YODA Blocks'!#REF!</f>
        <v>#REF!</v>
      </c>
    </row>
    <row r="1087" spans="1:1" hidden="1" x14ac:dyDescent="0.25">
      <c r="A1087" t="e">
        <f>'YODA Blocks'!#REF!</f>
        <v>#REF!</v>
      </c>
    </row>
    <row r="1088" spans="1:1" hidden="1" x14ac:dyDescent="0.25">
      <c r="A1088" t="e">
        <f>'YODA Blocks'!#REF!</f>
        <v>#REF!</v>
      </c>
    </row>
    <row r="1089" spans="1:1" hidden="1" x14ac:dyDescent="0.25">
      <c r="A1089" t="e">
        <f>'YODA Blocks'!#REF!</f>
        <v>#REF!</v>
      </c>
    </row>
    <row r="1090" spans="1:1" hidden="1" x14ac:dyDescent="0.25">
      <c r="A1090" t="e">
        <f>'YODA Blocks'!#REF!</f>
        <v>#REF!</v>
      </c>
    </row>
    <row r="1091" spans="1:1" hidden="1" x14ac:dyDescent="0.25">
      <c r="A1091" t="e">
        <f>'YODA Blocks'!#REF!</f>
        <v>#REF!</v>
      </c>
    </row>
    <row r="1092" spans="1:1" hidden="1" x14ac:dyDescent="0.25">
      <c r="A1092" t="e">
        <f>'YODA Blocks'!#REF!</f>
        <v>#REF!</v>
      </c>
    </row>
    <row r="1093" spans="1:1" hidden="1" x14ac:dyDescent="0.25">
      <c r="A1093" t="e">
        <f>'YODA Blocks'!#REF!</f>
        <v>#REF!</v>
      </c>
    </row>
    <row r="1094" spans="1:1" hidden="1" x14ac:dyDescent="0.25">
      <c r="A1094" t="e">
        <f>'YODA Blocks'!#REF!</f>
        <v>#REF!</v>
      </c>
    </row>
    <row r="1095" spans="1:1" hidden="1" x14ac:dyDescent="0.25">
      <c r="A1095" t="e">
        <f>'YODA Blocks'!#REF!</f>
        <v>#REF!</v>
      </c>
    </row>
    <row r="1096" spans="1:1" hidden="1" x14ac:dyDescent="0.25">
      <c r="A1096" t="e">
        <f>'YODA Blocks'!#REF!</f>
        <v>#REF!</v>
      </c>
    </row>
    <row r="1097" spans="1:1" hidden="1" x14ac:dyDescent="0.25">
      <c r="A1097" t="e">
        <f>'YODA Blocks'!#REF!</f>
        <v>#REF!</v>
      </c>
    </row>
    <row r="1098" spans="1:1" hidden="1" x14ac:dyDescent="0.25">
      <c r="A1098" t="e">
        <f>'YODA Blocks'!#REF!</f>
        <v>#REF!</v>
      </c>
    </row>
    <row r="1099" spans="1:1" hidden="1" x14ac:dyDescent="0.25">
      <c r="A1099" t="e">
        <f>'YODA Blocks'!#REF!</f>
        <v>#REF!</v>
      </c>
    </row>
    <row r="1100" spans="1:1" hidden="1" x14ac:dyDescent="0.25">
      <c r="A1100" t="e">
        <f>'YODA Blocks'!#REF!</f>
        <v>#REF!</v>
      </c>
    </row>
    <row r="1101" spans="1:1" hidden="1" x14ac:dyDescent="0.25">
      <c r="A1101" t="e">
        <f>'YODA Blocks'!#REF!</f>
        <v>#REF!</v>
      </c>
    </row>
    <row r="1102" spans="1:1" hidden="1" x14ac:dyDescent="0.25">
      <c r="A1102" t="e">
        <f>'YODA Blocks'!#REF!</f>
        <v>#REF!</v>
      </c>
    </row>
    <row r="1103" spans="1:1" hidden="1" x14ac:dyDescent="0.25">
      <c r="A1103" t="e">
        <f>'YODA Blocks'!#REF!</f>
        <v>#REF!</v>
      </c>
    </row>
    <row r="1104" spans="1:1" hidden="1" x14ac:dyDescent="0.25">
      <c r="A1104" t="e">
        <f>'YODA Blocks'!#REF!</f>
        <v>#REF!</v>
      </c>
    </row>
    <row r="1105" spans="1:1" hidden="1" x14ac:dyDescent="0.25">
      <c r="A1105" t="e">
        <f>'YODA Blocks'!#REF!</f>
        <v>#REF!</v>
      </c>
    </row>
    <row r="1106" spans="1:1" hidden="1" x14ac:dyDescent="0.25">
      <c r="A1106" t="e">
        <f>'YODA Blocks'!#REF!</f>
        <v>#REF!</v>
      </c>
    </row>
    <row r="1107" spans="1:1" hidden="1" x14ac:dyDescent="0.25">
      <c r="A1107" t="e">
        <f>'YODA Blocks'!#REF!</f>
        <v>#REF!</v>
      </c>
    </row>
    <row r="1108" spans="1:1" hidden="1" x14ac:dyDescent="0.25">
      <c r="A1108" t="e">
        <f>'YODA Blocks'!#REF!</f>
        <v>#REF!</v>
      </c>
    </row>
    <row r="1109" spans="1:1" hidden="1" x14ac:dyDescent="0.25">
      <c r="A1109" t="e">
        <f>'YODA Blocks'!#REF!</f>
        <v>#REF!</v>
      </c>
    </row>
    <row r="1110" spans="1:1" hidden="1" x14ac:dyDescent="0.25">
      <c r="A1110" t="e">
        <f>'YODA Blocks'!#REF!</f>
        <v>#REF!</v>
      </c>
    </row>
    <row r="1111" spans="1:1" hidden="1" x14ac:dyDescent="0.25">
      <c r="A1111" t="e">
        <f>'YODA Blocks'!#REF!</f>
        <v>#REF!</v>
      </c>
    </row>
    <row r="1112" spans="1:1" hidden="1" x14ac:dyDescent="0.25">
      <c r="A1112" t="e">
        <f>'YODA Blocks'!#REF!</f>
        <v>#REF!</v>
      </c>
    </row>
    <row r="1113" spans="1:1" hidden="1" x14ac:dyDescent="0.25">
      <c r="A1113" t="e">
        <f>'YODA Blocks'!#REF!</f>
        <v>#REF!</v>
      </c>
    </row>
    <row r="1114" spans="1:1" hidden="1" x14ac:dyDescent="0.25">
      <c r="A1114" t="e">
        <f>'YODA Blocks'!#REF!</f>
        <v>#REF!</v>
      </c>
    </row>
    <row r="1115" spans="1:1" hidden="1" x14ac:dyDescent="0.25">
      <c r="A1115" t="e">
        <f>'YODA Blocks'!#REF!</f>
        <v>#REF!</v>
      </c>
    </row>
    <row r="1116" spans="1:1" hidden="1" x14ac:dyDescent="0.25">
      <c r="A1116" t="e">
        <f>'YODA Blocks'!#REF!</f>
        <v>#REF!</v>
      </c>
    </row>
    <row r="1117" spans="1:1" hidden="1" x14ac:dyDescent="0.25">
      <c r="A1117" t="e">
        <f>'YODA Blocks'!#REF!</f>
        <v>#REF!</v>
      </c>
    </row>
    <row r="1118" spans="1:1" hidden="1" x14ac:dyDescent="0.25">
      <c r="A1118" t="e">
        <f>'YODA Blocks'!#REF!</f>
        <v>#REF!</v>
      </c>
    </row>
    <row r="1119" spans="1:1" hidden="1" x14ac:dyDescent="0.25">
      <c r="A1119" t="e">
        <f>'YODA Blocks'!#REF!</f>
        <v>#REF!</v>
      </c>
    </row>
    <row r="1120" spans="1:1" hidden="1" x14ac:dyDescent="0.25">
      <c r="A1120" t="e">
        <f>'YODA Blocks'!#REF!</f>
        <v>#REF!</v>
      </c>
    </row>
    <row r="1121" spans="1:1" hidden="1" x14ac:dyDescent="0.25">
      <c r="A1121" t="e">
        <f>'YODA Blocks'!#REF!</f>
        <v>#REF!</v>
      </c>
    </row>
    <row r="1122" spans="1:1" hidden="1" x14ac:dyDescent="0.25">
      <c r="A1122" t="e">
        <f>'YODA Blocks'!#REF!</f>
        <v>#REF!</v>
      </c>
    </row>
    <row r="1123" spans="1:1" hidden="1" x14ac:dyDescent="0.25">
      <c r="A1123" t="e">
        <f>'YODA Blocks'!#REF!</f>
        <v>#REF!</v>
      </c>
    </row>
    <row r="1124" spans="1:1" hidden="1" x14ac:dyDescent="0.25">
      <c r="A1124" t="e">
        <f>'YODA Blocks'!#REF!</f>
        <v>#REF!</v>
      </c>
    </row>
    <row r="1125" spans="1:1" hidden="1" x14ac:dyDescent="0.25">
      <c r="A1125" t="e">
        <f>'YODA Blocks'!#REF!</f>
        <v>#REF!</v>
      </c>
    </row>
    <row r="1126" spans="1:1" hidden="1" x14ac:dyDescent="0.25">
      <c r="A1126" t="e">
        <f>'YODA Blocks'!#REF!</f>
        <v>#REF!</v>
      </c>
    </row>
    <row r="1127" spans="1:1" hidden="1" x14ac:dyDescent="0.25">
      <c r="A1127" t="e">
        <f>'YODA Blocks'!#REF!</f>
        <v>#REF!</v>
      </c>
    </row>
    <row r="1128" spans="1:1" hidden="1" x14ac:dyDescent="0.25">
      <c r="A1128" t="e">
        <f>'YODA Blocks'!#REF!</f>
        <v>#REF!</v>
      </c>
    </row>
    <row r="1129" spans="1:1" hidden="1" x14ac:dyDescent="0.25">
      <c r="A1129" t="e">
        <f>'YODA Blocks'!#REF!</f>
        <v>#REF!</v>
      </c>
    </row>
    <row r="1130" spans="1:1" hidden="1" x14ac:dyDescent="0.25">
      <c r="A1130" t="e">
        <f>'YODA Blocks'!#REF!</f>
        <v>#REF!</v>
      </c>
    </row>
    <row r="1131" spans="1:1" hidden="1" x14ac:dyDescent="0.25">
      <c r="A1131" t="e">
        <f>'YODA Blocks'!#REF!</f>
        <v>#REF!</v>
      </c>
    </row>
    <row r="1132" spans="1:1" hidden="1" x14ac:dyDescent="0.25">
      <c r="A1132" t="e">
        <f>'YODA Blocks'!#REF!</f>
        <v>#REF!</v>
      </c>
    </row>
    <row r="1133" spans="1:1" hidden="1" x14ac:dyDescent="0.25">
      <c r="A1133" t="e">
        <f>'YODA Blocks'!#REF!</f>
        <v>#REF!</v>
      </c>
    </row>
    <row r="1134" spans="1:1" hidden="1" x14ac:dyDescent="0.25">
      <c r="A1134" t="e">
        <f>'YODA Blocks'!#REF!</f>
        <v>#REF!</v>
      </c>
    </row>
    <row r="1135" spans="1:1" hidden="1" x14ac:dyDescent="0.25">
      <c r="A1135" t="e">
        <f>'YODA Blocks'!#REF!</f>
        <v>#REF!</v>
      </c>
    </row>
    <row r="1136" spans="1:1" hidden="1" x14ac:dyDescent="0.25">
      <c r="A1136" t="e">
        <f>'YODA Blocks'!#REF!</f>
        <v>#REF!</v>
      </c>
    </row>
    <row r="1137" spans="1:1" hidden="1" x14ac:dyDescent="0.25">
      <c r="A1137" t="e">
        <f>'YODA Blocks'!#REF!</f>
        <v>#REF!</v>
      </c>
    </row>
    <row r="1138" spans="1:1" hidden="1" x14ac:dyDescent="0.25">
      <c r="A1138" t="e">
        <f>'YODA Blocks'!#REF!</f>
        <v>#REF!</v>
      </c>
    </row>
    <row r="1139" spans="1:1" hidden="1" x14ac:dyDescent="0.25">
      <c r="A1139" t="e">
        <f>'YODA Blocks'!#REF!</f>
        <v>#REF!</v>
      </c>
    </row>
    <row r="1140" spans="1:1" hidden="1" x14ac:dyDescent="0.25">
      <c r="A1140" t="e">
        <f>'YODA Blocks'!#REF!</f>
        <v>#REF!</v>
      </c>
    </row>
    <row r="1141" spans="1:1" hidden="1" x14ac:dyDescent="0.25">
      <c r="A1141" t="e">
        <f>'YODA Blocks'!#REF!</f>
        <v>#REF!</v>
      </c>
    </row>
    <row r="1142" spans="1:1" hidden="1" x14ac:dyDescent="0.25">
      <c r="A1142" t="e">
        <f>'YODA Blocks'!#REF!</f>
        <v>#REF!</v>
      </c>
    </row>
    <row r="1143" spans="1:1" hidden="1" x14ac:dyDescent="0.25">
      <c r="A1143" t="e">
        <f>'YODA Blocks'!#REF!</f>
        <v>#REF!</v>
      </c>
    </row>
    <row r="1144" spans="1:1" hidden="1" x14ac:dyDescent="0.25">
      <c r="A1144" t="e">
        <f>'YODA Blocks'!#REF!</f>
        <v>#REF!</v>
      </c>
    </row>
    <row r="1145" spans="1:1" hidden="1" x14ac:dyDescent="0.25">
      <c r="A1145" t="e">
        <f>'YODA Blocks'!#REF!</f>
        <v>#REF!</v>
      </c>
    </row>
    <row r="1146" spans="1:1" hidden="1" x14ac:dyDescent="0.25">
      <c r="A1146" t="e">
        <f>'YODA Blocks'!#REF!</f>
        <v>#REF!</v>
      </c>
    </row>
    <row r="1147" spans="1:1" hidden="1" x14ac:dyDescent="0.25">
      <c r="A1147" t="e">
        <f>'YODA Blocks'!#REF!</f>
        <v>#REF!</v>
      </c>
    </row>
    <row r="1148" spans="1:1" hidden="1" x14ac:dyDescent="0.25">
      <c r="A1148" t="e">
        <f>'YODA Blocks'!#REF!</f>
        <v>#REF!</v>
      </c>
    </row>
    <row r="1149" spans="1:1" hidden="1" x14ac:dyDescent="0.25">
      <c r="A1149" t="e">
        <f>'YODA Blocks'!#REF!</f>
        <v>#REF!</v>
      </c>
    </row>
    <row r="1150" spans="1:1" hidden="1" x14ac:dyDescent="0.25">
      <c r="A1150" t="e">
        <f>'YODA Blocks'!#REF!</f>
        <v>#REF!</v>
      </c>
    </row>
    <row r="1151" spans="1:1" hidden="1" x14ac:dyDescent="0.25">
      <c r="A1151" t="e">
        <f>'YODA Blocks'!#REF!</f>
        <v>#REF!</v>
      </c>
    </row>
    <row r="1152" spans="1:1" hidden="1" x14ac:dyDescent="0.25">
      <c r="A1152" t="e">
        <f>'YODA Blocks'!#REF!</f>
        <v>#REF!</v>
      </c>
    </row>
    <row r="1153" spans="1:1" hidden="1" x14ac:dyDescent="0.25">
      <c r="A1153" t="e">
        <f>'YODA Blocks'!#REF!</f>
        <v>#REF!</v>
      </c>
    </row>
    <row r="1154" spans="1:1" hidden="1" x14ac:dyDescent="0.25">
      <c r="A1154" t="e">
        <f>'YODA Blocks'!#REF!</f>
        <v>#REF!</v>
      </c>
    </row>
    <row r="1155" spans="1:1" hidden="1" x14ac:dyDescent="0.25">
      <c r="A1155" t="e">
        <f>'YODA Blocks'!#REF!</f>
        <v>#REF!</v>
      </c>
    </row>
    <row r="1156" spans="1:1" hidden="1" x14ac:dyDescent="0.25">
      <c r="A1156" t="e">
        <f>'YODA Blocks'!#REF!</f>
        <v>#REF!</v>
      </c>
    </row>
    <row r="1157" spans="1:1" hidden="1" x14ac:dyDescent="0.25">
      <c r="A1157" t="e">
        <f>'YODA Blocks'!#REF!</f>
        <v>#REF!</v>
      </c>
    </row>
    <row r="1158" spans="1:1" hidden="1" x14ac:dyDescent="0.25">
      <c r="A1158" t="e">
        <f>'YODA Blocks'!#REF!</f>
        <v>#REF!</v>
      </c>
    </row>
    <row r="1159" spans="1:1" hidden="1" x14ac:dyDescent="0.25">
      <c r="A1159" t="e">
        <f>'YODA Blocks'!#REF!</f>
        <v>#REF!</v>
      </c>
    </row>
    <row r="1160" spans="1:1" hidden="1" x14ac:dyDescent="0.25">
      <c r="A1160" t="e">
        <f>'YODA Blocks'!#REF!</f>
        <v>#REF!</v>
      </c>
    </row>
    <row r="1161" spans="1:1" hidden="1" x14ac:dyDescent="0.25">
      <c r="A1161" t="e">
        <f>'YODA Blocks'!#REF!</f>
        <v>#REF!</v>
      </c>
    </row>
    <row r="1162" spans="1:1" hidden="1" x14ac:dyDescent="0.25">
      <c r="A1162" t="e">
        <f>'YODA Blocks'!#REF!</f>
        <v>#REF!</v>
      </c>
    </row>
    <row r="1163" spans="1:1" hidden="1" x14ac:dyDescent="0.25">
      <c r="A1163" t="e">
        <f>'YODA Blocks'!#REF!</f>
        <v>#REF!</v>
      </c>
    </row>
    <row r="1164" spans="1:1" hidden="1" x14ac:dyDescent="0.25">
      <c r="A1164" t="e">
        <f>'YODA Blocks'!#REF!</f>
        <v>#REF!</v>
      </c>
    </row>
    <row r="1165" spans="1:1" hidden="1" x14ac:dyDescent="0.25">
      <c r="A1165" t="e">
        <f>'YODA Blocks'!#REF!</f>
        <v>#REF!</v>
      </c>
    </row>
    <row r="1166" spans="1:1" hidden="1" x14ac:dyDescent="0.25">
      <c r="A1166" t="e">
        <f>'YODA Blocks'!#REF!</f>
        <v>#REF!</v>
      </c>
    </row>
    <row r="1167" spans="1:1" hidden="1" x14ac:dyDescent="0.25">
      <c r="A1167" t="e">
        <f>'YODA Blocks'!#REF!</f>
        <v>#REF!</v>
      </c>
    </row>
    <row r="1168" spans="1:1" hidden="1" x14ac:dyDescent="0.25">
      <c r="A1168" t="e">
        <f>'YODA Blocks'!#REF!</f>
        <v>#REF!</v>
      </c>
    </row>
    <row r="1169" spans="1:1" hidden="1" x14ac:dyDescent="0.25">
      <c r="A1169" t="e">
        <f>'YODA Blocks'!#REF!</f>
        <v>#REF!</v>
      </c>
    </row>
    <row r="1170" spans="1:1" hidden="1" x14ac:dyDescent="0.25">
      <c r="A1170" t="e">
        <f>'YODA Blocks'!#REF!</f>
        <v>#REF!</v>
      </c>
    </row>
    <row r="1171" spans="1:1" hidden="1" x14ac:dyDescent="0.25">
      <c r="A1171" t="e">
        <f>'YODA Blocks'!#REF!</f>
        <v>#REF!</v>
      </c>
    </row>
    <row r="1172" spans="1:1" hidden="1" x14ac:dyDescent="0.25">
      <c r="A1172" t="e">
        <f>'YODA Blocks'!#REF!</f>
        <v>#REF!</v>
      </c>
    </row>
    <row r="1173" spans="1:1" hidden="1" x14ac:dyDescent="0.25">
      <c r="A1173" t="e">
        <f>'YODA Blocks'!#REF!</f>
        <v>#REF!</v>
      </c>
    </row>
    <row r="1174" spans="1:1" hidden="1" x14ac:dyDescent="0.25">
      <c r="A1174" t="e">
        <f>'YODA Blocks'!#REF!</f>
        <v>#REF!</v>
      </c>
    </row>
    <row r="1175" spans="1:1" hidden="1" x14ac:dyDescent="0.25">
      <c r="A1175" t="e">
        <f>'YODA Blocks'!#REF!</f>
        <v>#REF!</v>
      </c>
    </row>
    <row r="1176" spans="1:1" hidden="1" x14ac:dyDescent="0.25">
      <c r="A1176" t="e">
        <f>'YODA Blocks'!#REF!</f>
        <v>#REF!</v>
      </c>
    </row>
    <row r="1177" spans="1:1" hidden="1" x14ac:dyDescent="0.25">
      <c r="A1177" t="e">
        <f>'YODA Blocks'!#REF!</f>
        <v>#REF!</v>
      </c>
    </row>
    <row r="1178" spans="1:1" hidden="1" x14ac:dyDescent="0.25">
      <c r="A1178" t="e">
        <f>'YODA Blocks'!#REF!</f>
        <v>#REF!</v>
      </c>
    </row>
    <row r="1179" spans="1:1" hidden="1" x14ac:dyDescent="0.25">
      <c r="A1179" t="e">
        <f>'YODA Blocks'!#REF!</f>
        <v>#REF!</v>
      </c>
    </row>
    <row r="1180" spans="1:1" hidden="1" x14ac:dyDescent="0.25">
      <c r="A1180" t="e">
        <f>'YODA Blocks'!#REF!</f>
        <v>#REF!</v>
      </c>
    </row>
    <row r="1181" spans="1:1" hidden="1" x14ac:dyDescent="0.25">
      <c r="A1181" t="e">
        <f>'YODA Blocks'!#REF!</f>
        <v>#REF!</v>
      </c>
    </row>
    <row r="1182" spans="1:1" hidden="1" x14ac:dyDescent="0.25">
      <c r="A1182" t="e">
        <f>'YODA Blocks'!#REF!</f>
        <v>#REF!</v>
      </c>
    </row>
    <row r="1183" spans="1:1" hidden="1" x14ac:dyDescent="0.25">
      <c r="A1183" t="e">
        <f>'YODA Blocks'!#REF!</f>
        <v>#REF!</v>
      </c>
    </row>
    <row r="1184" spans="1:1" hidden="1" x14ac:dyDescent="0.25">
      <c r="A1184" t="e">
        <f>'YODA Blocks'!#REF!</f>
        <v>#REF!</v>
      </c>
    </row>
    <row r="1185" spans="1:1" hidden="1" x14ac:dyDescent="0.25">
      <c r="A1185" t="e">
        <f>'YODA Blocks'!#REF!</f>
        <v>#REF!</v>
      </c>
    </row>
    <row r="1186" spans="1:1" hidden="1" x14ac:dyDescent="0.25">
      <c r="A1186" t="e">
        <f>'YODA Blocks'!#REF!</f>
        <v>#REF!</v>
      </c>
    </row>
    <row r="1187" spans="1:1" hidden="1" x14ac:dyDescent="0.25">
      <c r="A1187" t="e">
        <f>'YODA Blocks'!#REF!</f>
        <v>#REF!</v>
      </c>
    </row>
    <row r="1188" spans="1:1" hidden="1" x14ac:dyDescent="0.25">
      <c r="A1188" t="e">
        <f>'YODA Blocks'!#REF!</f>
        <v>#REF!</v>
      </c>
    </row>
    <row r="1189" spans="1:1" hidden="1" x14ac:dyDescent="0.25">
      <c r="A1189" t="e">
        <f>'YODA Blocks'!#REF!</f>
        <v>#REF!</v>
      </c>
    </row>
    <row r="1190" spans="1:1" hidden="1" x14ac:dyDescent="0.25">
      <c r="A1190" t="e">
        <f>'YODA Blocks'!#REF!</f>
        <v>#REF!</v>
      </c>
    </row>
    <row r="1191" spans="1:1" hidden="1" x14ac:dyDescent="0.25">
      <c r="A1191" t="e">
        <f>'YODA Blocks'!#REF!</f>
        <v>#REF!</v>
      </c>
    </row>
    <row r="1192" spans="1:1" hidden="1" x14ac:dyDescent="0.25">
      <c r="A1192" t="e">
        <f>'YODA Blocks'!#REF!</f>
        <v>#REF!</v>
      </c>
    </row>
    <row r="1193" spans="1:1" hidden="1" x14ac:dyDescent="0.25">
      <c r="A1193" t="e">
        <f>'YODA Blocks'!#REF!</f>
        <v>#REF!</v>
      </c>
    </row>
    <row r="1194" spans="1:1" hidden="1" x14ac:dyDescent="0.25">
      <c r="A1194" t="e">
        <f>'YODA Blocks'!#REF!</f>
        <v>#REF!</v>
      </c>
    </row>
    <row r="1195" spans="1:1" hidden="1" x14ac:dyDescent="0.25">
      <c r="A1195" t="e">
        <f>'YODA Blocks'!#REF!</f>
        <v>#REF!</v>
      </c>
    </row>
    <row r="1196" spans="1:1" hidden="1" x14ac:dyDescent="0.25">
      <c r="A1196" t="e">
        <f>'YODA Blocks'!#REF!</f>
        <v>#REF!</v>
      </c>
    </row>
    <row r="1197" spans="1:1" hidden="1" x14ac:dyDescent="0.25">
      <c r="A1197" t="e">
        <f>'YODA Blocks'!#REF!</f>
        <v>#REF!</v>
      </c>
    </row>
    <row r="1198" spans="1:1" hidden="1" x14ac:dyDescent="0.25">
      <c r="A1198" t="e">
        <f>'YODA Blocks'!#REF!</f>
        <v>#REF!</v>
      </c>
    </row>
    <row r="1199" spans="1:1" hidden="1" x14ac:dyDescent="0.25">
      <c r="A1199" t="e">
        <f>'YODA Blocks'!#REF!</f>
        <v>#REF!</v>
      </c>
    </row>
    <row r="1200" spans="1:1" hidden="1" x14ac:dyDescent="0.25">
      <c r="A1200" t="e">
        <f>'YODA Blocks'!#REF!</f>
        <v>#REF!</v>
      </c>
    </row>
    <row r="1201" spans="1:1" hidden="1" x14ac:dyDescent="0.25">
      <c r="A1201" t="e">
        <f>'YODA Blocks'!#REF!</f>
        <v>#REF!</v>
      </c>
    </row>
    <row r="1202" spans="1:1" hidden="1" x14ac:dyDescent="0.25">
      <c r="A1202" t="e">
        <f>'YODA Blocks'!#REF!</f>
        <v>#REF!</v>
      </c>
    </row>
    <row r="1203" spans="1:1" hidden="1" x14ac:dyDescent="0.25">
      <c r="A1203" t="e">
        <f>'YODA Blocks'!#REF!</f>
        <v>#REF!</v>
      </c>
    </row>
    <row r="1204" spans="1:1" hidden="1" x14ac:dyDescent="0.25">
      <c r="A1204" t="e">
        <f>'YODA Blocks'!#REF!</f>
        <v>#REF!</v>
      </c>
    </row>
    <row r="1205" spans="1:1" hidden="1" x14ac:dyDescent="0.25">
      <c r="A1205" t="e">
        <f>'YODA Blocks'!#REF!</f>
        <v>#REF!</v>
      </c>
    </row>
    <row r="1206" spans="1:1" hidden="1" x14ac:dyDescent="0.25">
      <c r="A1206" t="e">
        <f>'YODA Blocks'!#REF!</f>
        <v>#REF!</v>
      </c>
    </row>
    <row r="1207" spans="1:1" hidden="1" x14ac:dyDescent="0.25">
      <c r="A1207" t="e">
        <f>'YODA Blocks'!#REF!</f>
        <v>#REF!</v>
      </c>
    </row>
    <row r="1208" spans="1:1" hidden="1" x14ac:dyDescent="0.25">
      <c r="A1208" t="e">
        <f>'YODA Blocks'!#REF!</f>
        <v>#REF!</v>
      </c>
    </row>
    <row r="1209" spans="1:1" hidden="1" x14ac:dyDescent="0.25">
      <c r="A1209" t="e">
        <f>'YODA Blocks'!#REF!</f>
        <v>#REF!</v>
      </c>
    </row>
    <row r="1210" spans="1:1" hidden="1" x14ac:dyDescent="0.25">
      <c r="A1210" t="e">
        <f>'YODA Blocks'!#REF!</f>
        <v>#REF!</v>
      </c>
    </row>
    <row r="1211" spans="1:1" hidden="1" x14ac:dyDescent="0.25">
      <c r="A1211" t="e">
        <f>'YODA Blocks'!#REF!</f>
        <v>#REF!</v>
      </c>
    </row>
    <row r="1212" spans="1:1" hidden="1" x14ac:dyDescent="0.25">
      <c r="A1212" t="e">
        <f>'YODA Blocks'!#REF!</f>
        <v>#REF!</v>
      </c>
    </row>
    <row r="1213" spans="1:1" hidden="1" x14ac:dyDescent="0.25">
      <c r="A1213" t="e">
        <f>'YODA Blocks'!#REF!</f>
        <v>#REF!</v>
      </c>
    </row>
    <row r="1214" spans="1:1" hidden="1" x14ac:dyDescent="0.25">
      <c r="A1214" t="e">
        <f>'YODA Blocks'!#REF!</f>
        <v>#REF!</v>
      </c>
    </row>
    <row r="1215" spans="1:1" hidden="1" x14ac:dyDescent="0.25">
      <c r="A1215" t="e">
        <f>'YODA Blocks'!#REF!</f>
        <v>#REF!</v>
      </c>
    </row>
    <row r="1216" spans="1:1" hidden="1" x14ac:dyDescent="0.25">
      <c r="A1216" t="e">
        <f>'YODA Blocks'!#REF!</f>
        <v>#REF!</v>
      </c>
    </row>
    <row r="1217" spans="1:1" hidden="1" x14ac:dyDescent="0.25">
      <c r="A1217" t="e">
        <f>'YODA Blocks'!#REF!</f>
        <v>#REF!</v>
      </c>
    </row>
    <row r="1218" spans="1:1" hidden="1" x14ac:dyDescent="0.25">
      <c r="A1218" t="e">
        <f>'YODA Blocks'!#REF!</f>
        <v>#REF!</v>
      </c>
    </row>
    <row r="1219" spans="1:1" hidden="1" x14ac:dyDescent="0.25">
      <c r="A1219" t="e">
        <f>'YODA Blocks'!#REF!</f>
        <v>#REF!</v>
      </c>
    </row>
    <row r="1220" spans="1:1" hidden="1" x14ac:dyDescent="0.25">
      <c r="A1220" t="e">
        <f>'YODA Blocks'!#REF!</f>
        <v>#REF!</v>
      </c>
    </row>
    <row r="1221" spans="1:1" hidden="1" x14ac:dyDescent="0.25">
      <c r="A1221" t="e">
        <f>'YODA Blocks'!#REF!</f>
        <v>#REF!</v>
      </c>
    </row>
    <row r="1222" spans="1:1" hidden="1" x14ac:dyDescent="0.25">
      <c r="A1222" t="e">
        <f>'YODA Blocks'!#REF!</f>
        <v>#REF!</v>
      </c>
    </row>
    <row r="1223" spans="1:1" hidden="1" x14ac:dyDescent="0.25">
      <c r="A1223" t="e">
        <f>'YODA Blocks'!#REF!</f>
        <v>#REF!</v>
      </c>
    </row>
    <row r="1224" spans="1:1" hidden="1" x14ac:dyDescent="0.25">
      <c r="A1224" t="e">
        <f>'YODA Blocks'!#REF!</f>
        <v>#REF!</v>
      </c>
    </row>
    <row r="1225" spans="1:1" hidden="1" x14ac:dyDescent="0.25">
      <c r="A1225" t="e">
        <f>'YODA Blocks'!#REF!</f>
        <v>#REF!</v>
      </c>
    </row>
    <row r="1226" spans="1:1" hidden="1" x14ac:dyDescent="0.25">
      <c r="A1226" t="e">
        <f>'YODA Blocks'!#REF!</f>
        <v>#REF!</v>
      </c>
    </row>
    <row r="1227" spans="1:1" hidden="1" x14ac:dyDescent="0.25">
      <c r="A1227" t="e">
        <f>'YODA Blocks'!#REF!</f>
        <v>#REF!</v>
      </c>
    </row>
    <row r="1228" spans="1:1" hidden="1" x14ac:dyDescent="0.25">
      <c r="A1228" t="e">
        <f>'YODA Blocks'!#REF!</f>
        <v>#REF!</v>
      </c>
    </row>
    <row r="1229" spans="1:1" hidden="1" x14ac:dyDescent="0.25">
      <c r="A1229" t="e">
        <f>'YODA Blocks'!#REF!</f>
        <v>#REF!</v>
      </c>
    </row>
    <row r="1230" spans="1:1" hidden="1" x14ac:dyDescent="0.25">
      <c r="A1230" t="e">
        <f>'YODA Blocks'!#REF!</f>
        <v>#REF!</v>
      </c>
    </row>
    <row r="1231" spans="1:1" hidden="1" x14ac:dyDescent="0.25">
      <c r="A1231" t="e">
        <f>'YODA Blocks'!#REF!</f>
        <v>#REF!</v>
      </c>
    </row>
    <row r="1232" spans="1:1" hidden="1" x14ac:dyDescent="0.25">
      <c r="A1232" t="e">
        <f>'YODA Blocks'!#REF!</f>
        <v>#REF!</v>
      </c>
    </row>
    <row r="1233" spans="1:1" hidden="1" x14ac:dyDescent="0.25">
      <c r="A1233" t="e">
        <f>'YODA Blocks'!#REF!</f>
        <v>#REF!</v>
      </c>
    </row>
    <row r="1234" spans="1:1" hidden="1" x14ac:dyDescent="0.25">
      <c r="A1234" t="e">
        <f>'YODA Blocks'!#REF!</f>
        <v>#REF!</v>
      </c>
    </row>
    <row r="1235" spans="1:1" hidden="1" x14ac:dyDescent="0.25">
      <c r="A1235" t="e">
        <f>'YODA Blocks'!#REF!</f>
        <v>#REF!</v>
      </c>
    </row>
    <row r="1236" spans="1:1" hidden="1" x14ac:dyDescent="0.25">
      <c r="A1236" t="e">
        <f>'YODA Blocks'!#REF!</f>
        <v>#REF!</v>
      </c>
    </row>
    <row r="1237" spans="1:1" hidden="1" x14ac:dyDescent="0.25">
      <c r="A1237" t="e">
        <f>'YODA Blocks'!#REF!</f>
        <v>#REF!</v>
      </c>
    </row>
    <row r="1238" spans="1:1" hidden="1" x14ac:dyDescent="0.25">
      <c r="A1238" t="e">
        <f>'YODA Blocks'!#REF!</f>
        <v>#REF!</v>
      </c>
    </row>
    <row r="1239" spans="1:1" hidden="1" x14ac:dyDescent="0.25">
      <c r="A1239" t="e">
        <f>'YODA Blocks'!#REF!</f>
        <v>#REF!</v>
      </c>
    </row>
    <row r="1240" spans="1:1" hidden="1" x14ac:dyDescent="0.25">
      <c r="A1240" t="e">
        <f>'YODA Blocks'!#REF!</f>
        <v>#REF!</v>
      </c>
    </row>
    <row r="1241" spans="1:1" hidden="1" x14ac:dyDescent="0.25">
      <c r="A1241" t="e">
        <f>'YODA Blocks'!#REF!</f>
        <v>#REF!</v>
      </c>
    </row>
    <row r="1242" spans="1:1" hidden="1" x14ac:dyDescent="0.25">
      <c r="A1242" t="e">
        <f>'YODA Blocks'!#REF!</f>
        <v>#REF!</v>
      </c>
    </row>
    <row r="1243" spans="1:1" hidden="1" x14ac:dyDescent="0.25">
      <c r="A1243" t="e">
        <f>'YODA Blocks'!#REF!</f>
        <v>#REF!</v>
      </c>
    </row>
    <row r="1244" spans="1:1" hidden="1" x14ac:dyDescent="0.25">
      <c r="A1244" t="e">
        <f>'YODA Blocks'!#REF!</f>
        <v>#REF!</v>
      </c>
    </row>
    <row r="1245" spans="1:1" hidden="1" x14ac:dyDescent="0.25">
      <c r="A1245" t="e">
        <f>'YODA Blocks'!#REF!</f>
        <v>#REF!</v>
      </c>
    </row>
    <row r="1246" spans="1:1" hidden="1" x14ac:dyDescent="0.25">
      <c r="A1246" t="e">
        <f>'YODA Blocks'!#REF!</f>
        <v>#REF!</v>
      </c>
    </row>
    <row r="1247" spans="1:1" hidden="1" x14ac:dyDescent="0.25">
      <c r="A1247" t="e">
        <f>'YODA Blocks'!#REF!</f>
        <v>#REF!</v>
      </c>
    </row>
    <row r="1248" spans="1:1" hidden="1" x14ac:dyDescent="0.25">
      <c r="A1248" t="e">
        <f>'YODA Blocks'!#REF!</f>
        <v>#REF!</v>
      </c>
    </row>
    <row r="1249" spans="1:1" hidden="1" x14ac:dyDescent="0.25">
      <c r="A1249" t="e">
        <f>'YODA Blocks'!#REF!</f>
        <v>#REF!</v>
      </c>
    </row>
    <row r="1250" spans="1:1" hidden="1" x14ac:dyDescent="0.25">
      <c r="A1250" t="e">
        <f>'YODA Blocks'!#REF!</f>
        <v>#REF!</v>
      </c>
    </row>
    <row r="1251" spans="1:1" hidden="1" x14ac:dyDescent="0.25">
      <c r="A1251" t="e">
        <f>'YODA Blocks'!#REF!</f>
        <v>#REF!</v>
      </c>
    </row>
    <row r="1252" spans="1:1" hidden="1" x14ac:dyDescent="0.25">
      <c r="A1252" t="e">
        <f>'YODA Blocks'!#REF!</f>
        <v>#REF!</v>
      </c>
    </row>
    <row r="1253" spans="1:1" hidden="1" x14ac:dyDescent="0.25">
      <c r="A1253" t="e">
        <f>'YODA Blocks'!#REF!</f>
        <v>#REF!</v>
      </c>
    </row>
    <row r="1254" spans="1:1" hidden="1" x14ac:dyDescent="0.25">
      <c r="A1254" t="e">
        <f>'YODA Blocks'!#REF!</f>
        <v>#REF!</v>
      </c>
    </row>
    <row r="1255" spans="1:1" hidden="1" x14ac:dyDescent="0.25">
      <c r="A1255" t="e">
        <f>'YODA Blocks'!#REF!</f>
        <v>#REF!</v>
      </c>
    </row>
    <row r="1256" spans="1:1" hidden="1" x14ac:dyDescent="0.25">
      <c r="A1256" t="e">
        <f>'YODA Blocks'!#REF!</f>
        <v>#REF!</v>
      </c>
    </row>
    <row r="1257" spans="1:1" hidden="1" x14ac:dyDescent="0.25">
      <c r="A1257" t="e">
        <f>'YODA Blocks'!#REF!</f>
        <v>#REF!</v>
      </c>
    </row>
    <row r="1258" spans="1:1" hidden="1" x14ac:dyDescent="0.25">
      <c r="A1258" t="e">
        <f>'YODA Blocks'!#REF!</f>
        <v>#REF!</v>
      </c>
    </row>
    <row r="1259" spans="1:1" hidden="1" x14ac:dyDescent="0.25">
      <c r="A1259" t="e">
        <f>'YODA Blocks'!#REF!</f>
        <v>#REF!</v>
      </c>
    </row>
    <row r="1260" spans="1:1" hidden="1" x14ac:dyDescent="0.25">
      <c r="A1260" t="e">
        <f>'YODA Blocks'!#REF!</f>
        <v>#REF!</v>
      </c>
    </row>
    <row r="1261" spans="1:1" hidden="1" x14ac:dyDescent="0.25">
      <c r="A1261" t="e">
        <f>'YODA Blocks'!#REF!</f>
        <v>#REF!</v>
      </c>
    </row>
    <row r="1262" spans="1:1" hidden="1" x14ac:dyDescent="0.25">
      <c r="A1262" t="e">
        <f>'YODA Blocks'!#REF!</f>
        <v>#REF!</v>
      </c>
    </row>
    <row r="1263" spans="1:1" hidden="1" x14ac:dyDescent="0.25">
      <c r="A1263" t="e">
        <f>'YODA Blocks'!#REF!</f>
        <v>#REF!</v>
      </c>
    </row>
    <row r="1264" spans="1:1" hidden="1" x14ac:dyDescent="0.25">
      <c r="A1264" t="e">
        <f>'YODA Blocks'!#REF!</f>
        <v>#REF!</v>
      </c>
    </row>
    <row r="1265" spans="1:1" hidden="1" x14ac:dyDescent="0.25">
      <c r="A1265" t="e">
        <f>'YODA Blocks'!#REF!</f>
        <v>#REF!</v>
      </c>
    </row>
    <row r="1266" spans="1:1" hidden="1" x14ac:dyDescent="0.25">
      <c r="A1266" t="e">
        <f>'YODA Blocks'!#REF!</f>
        <v>#REF!</v>
      </c>
    </row>
    <row r="1267" spans="1:1" hidden="1" x14ac:dyDescent="0.25">
      <c r="A1267" t="e">
        <f>'YODA Blocks'!#REF!</f>
        <v>#REF!</v>
      </c>
    </row>
    <row r="1268" spans="1:1" hidden="1" x14ac:dyDescent="0.25">
      <c r="A1268" t="e">
        <f>'YODA Blocks'!#REF!</f>
        <v>#REF!</v>
      </c>
    </row>
    <row r="1269" spans="1:1" hidden="1" x14ac:dyDescent="0.25">
      <c r="A1269" t="e">
        <f>'YODA Blocks'!#REF!</f>
        <v>#REF!</v>
      </c>
    </row>
    <row r="1270" spans="1:1" hidden="1" x14ac:dyDescent="0.25">
      <c r="A1270" t="e">
        <f>'YODA Blocks'!#REF!</f>
        <v>#REF!</v>
      </c>
    </row>
    <row r="1271" spans="1:1" hidden="1" x14ac:dyDescent="0.25">
      <c r="A1271" t="e">
        <f>'YODA Blocks'!#REF!</f>
        <v>#REF!</v>
      </c>
    </row>
    <row r="1272" spans="1:1" hidden="1" x14ac:dyDescent="0.25">
      <c r="A1272" t="e">
        <f>'YODA Blocks'!#REF!</f>
        <v>#REF!</v>
      </c>
    </row>
    <row r="1273" spans="1:1" hidden="1" x14ac:dyDescent="0.25">
      <c r="A1273" t="e">
        <f>'YODA Blocks'!#REF!</f>
        <v>#REF!</v>
      </c>
    </row>
    <row r="1274" spans="1:1" hidden="1" x14ac:dyDescent="0.25">
      <c r="A1274" t="e">
        <f>'YODA Blocks'!#REF!</f>
        <v>#REF!</v>
      </c>
    </row>
    <row r="1275" spans="1:1" hidden="1" x14ac:dyDescent="0.25">
      <c r="A1275" t="e">
        <f>'YODA Blocks'!#REF!</f>
        <v>#REF!</v>
      </c>
    </row>
    <row r="1276" spans="1:1" hidden="1" x14ac:dyDescent="0.25">
      <c r="A1276" t="e">
        <f>'YODA Blocks'!#REF!</f>
        <v>#REF!</v>
      </c>
    </row>
    <row r="1277" spans="1:1" hidden="1" x14ac:dyDescent="0.25">
      <c r="A1277" t="e">
        <f>'YODA Blocks'!#REF!</f>
        <v>#REF!</v>
      </c>
    </row>
    <row r="1278" spans="1:1" hidden="1" x14ac:dyDescent="0.25">
      <c r="A1278" t="e">
        <f>'YODA Blocks'!#REF!</f>
        <v>#REF!</v>
      </c>
    </row>
    <row r="1279" spans="1:1" hidden="1" x14ac:dyDescent="0.25">
      <c r="A1279" t="e">
        <f>'YODA Blocks'!#REF!</f>
        <v>#REF!</v>
      </c>
    </row>
    <row r="1280" spans="1:1" hidden="1" x14ac:dyDescent="0.25">
      <c r="A1280" t="e">
        <f>'YODA Blocks'!#REF!</f>
        <v>#REF!</v>
      </c>
    </row>
    <row r="1281" spans="1:1" hidden="1" x14ac:dyDescent="0.25">
      <c r="A1281" t="e">
        <f>'YODA Blocks'!#REF!</f>
        <v>#REF!</v>
      </c>
    </row>
    <row r="1282" spans="1:1" hidden="1" x14ac:dyDescent="0.25">
      <c r="A1282" t="e">
        <f>'YODA Blocks'!#REF!</f>
        <v>#REF!</v>
      </c>
    </row>
    <row r="1283" spans="1:1" hidden="1" x14ac:dyDescent="0.25">
      <c r="A1283" t="e">
        <f>'YODA Blocks'!#REF!</f>
        <v>#REF!</v>
      </c>
    </row>
    <row r="1284" spans="1:1" hidden="1" x14ac:dyDescent="0.25">
      <c r="A1284" t="e">
        <f>'YODA Blocks'!#REF!</f>
        <v>#REF!</v>
      </c>
    </row>
    <row r="1285" spans="1:1" hidden="1" x14ac:dyDescent="0.25">
      <c r="A1285" t="e">
        <f>'YODA Blocks'!#REF!</f>
        <v>#REF!</v>
      </c>
    </row>
    <row r="1286" spans="1:1" hidden="1" x14ac:dyDescent="0.25">
      <c r="A1286" t="e">
        <f>'YODA Blocks'!#REF!</f>
        <v>#REF!</v>
      </c>
    </row>
    <row r="1287" spans="1:1" hidden="1" x14ac:dyDescent="0.25">
      <c r="A1287" t="e">
        <f>'YODA Blocks'!#REF!</f>
        <v>#REF!</v>
      </c>
    </row>
    <row r="1288" spans="1:1" hidden="1" x14ac:dyDescent="0.25">
      <c r="A1288" t="e">
        <f>'YODA Blocks'!#REF!</f>
        <v>#REF!</v>
      </c>
    </row>
    <row r="1289" spans="1:1" hidden="1" x14ac:dyDescent="0.25">
      <c r="A1289" t="e">
        <f>'YODA Blocks'!#REF!</f>
        <v>#REF!</v>
      </c>
    </row>
    <row r="1290" spans="1:1" hidden="1" x14ac:dyDescent="0.25">
      <c r="A1290" t="e">
        <f>'YODA Blocks'!#REF!</f>
        <v>#REF!</v>
      </c>
    </row>
    <row r="1291" spans="1:1" hidden="1" x14ac:dyDescent="0.25">
      <c r="A1291" t="e">
        <f>'YODA Blocks'!#REF!</f>
        <v>#REF!</v>
      </c>
    </row>
    <row r="1292" spans="1:1" hidden="1" x14ac:dyDescent="0.25">
      <c r="A1292" t="e">
        <f>'YODA Blocks'!#REF!</f>
        <v>#REF!</v>
      </c>
    </row>
    <row r="1293" spans="1:1" hidden="1" x14ac:dyDescent="0.25">
      <c r="A1293" t="e">
        <f>'YODA Blocks'!#REF!</f>
        <v>#REF!</v>
      </c>
    </row>
    <row r="1294" spans="1:1" hidden="1" x14ac:dyDescent="0.25">
      <c r="A1294" t="e">
        <f>'YODA Blocks'!#REF!</f>
        <v>#REF!</v>
      </c>
    </row>
    <row r="1295" spans="1:1" hidden="1" x14ac:dyDescent="0.25">
      <c r="A1295" t="e">
        <f>'YODA Blocks'!#REF!</f>
        <v>#REF!</v>
      </c>
    </row>
    <row r="1296" spans="1:1" hidden="1" x14ac:dyDescent="0.25">
      <c r="A1296" t="e">
        <f>'YODA Blocks'!#REF!</f>
        <v>#REF!</v>
      </c>
    </row>
    <row r="1297" spans="1:1" hidden="1" x14ac:dyDescent="0.25">
      <c r="A1297" t="e">
        <f>'YODA Blocks'!#REF!</f>
        <v>#REF!</v>
      </c>
    </row>
    <row r="1298" spans="1:1" hidden="1" x14ac:dyDescent="0.25">
      <c r="A1298" t="e">
        <f>'YODA Blocks'!#REF!</f>
        <v>#REF!</v>
      </c>
    </row>
    <row r="1299" spans="1:1" hidden="1" x14ac:dyDescent="0.25">
      <c r="A1299" t="e">
        <f>'YODA Blocks'!#REF!</f>
        <v>#REF!</v>
      </c>
    </row>
    <row r="1300" spans="1:1" hidden="1" x14ac:dyDescent="0.25">
      <c r="A1300" t="e">
        <f>'YODA Blocks'!#REF!</f>
        <v>#REF!</v>
      </c>
    </row>
    <row r="1301" spans="1:1" hidden="1" x14ac:dyDescent="0.25">
      <c r="A1301" t="e">
        <f>'YODA Blocks'!#REF!</f>
        <v>#REF!</v>
      </c>
    </row>
    <row r="1302" spans="1:1" hidden="1" x14ac:dyDescent="0.25">
      <c r="A1302" t="e">
        <f>'YODA Blocks'!#REF!</f>
        <v>#REF!</v>
      </c>
    </row>
    <row r="1303" spans="1:1" hidden="1" x14ac:dyDescent="0.25">
      <c r="A1303" t="e">
        <f>'YODA Blocks'!#REF!</f>
        <v>#REF!</v>
      </c>
    </row>
    <row r="1304" spans="1:1" hidden="1" x14ac:dyDescent="0.25">
      <c r="A1304" t="e">
        <f>'YODA Blocks'!#REF!</f>
        <v>#REF!</v>
      </c>
    </row>
    <row r="1305" spans="1:1" hidden="1" x14ac:dyDescent="0.25">
      <c r="A1305" t="e">
        <f>'YODA Blocks'!#REF!</f>
        <v>#REF!</v>
      </c>
    </row>
    <row r="1306" spans="1:1" hidden="1" x14ac:dyDescent="0.25">
      <c r="A1306" t="e">
        <f>'YODA Blocks'!#REF!</f>
        <v>#REF!</v>
      </c>
    </row>
    <row r="1307" spans="1:1" hidden="1" x14ac:dyDescent="0.25">
      <c r="A1307" t="e">
        <f>'YODA Blocks'!#REF!</f>
        <v>#REF!</v>
      </c>
    </row>
    <row r="1308" spans="1:1" hidden="1" x14ac:dyDescent="0.25">
      <c r="A1308" t="e">
        <f>'YODA Blocks'!#REF!</f>
        <v>#REF!</v>
      </c>
    </row>
    <row r="1309" spans="1:1" hidden="1" x14ac:dyDescent="0.25">
      <c r="A1309" t="e">
        <f>'YODA Blocks'!#REF!</f>
        <v>#REF!</v>
      </c>
    </row>
    <row r="1310" spans="1:1" hidden="1" x14ac:dyDescent="0.25">
      <c r="A1310" t="e">
        <f>'YODA Blocks'!#REF!</f>
        <v>#REF!</v>
      </c>
    </row>
    <row r="1311" spans="1:1" hidden="1" x14ac:dyDescent="0.25">
      <c r="A1311" t="e">
        <f>'YODA Blocks'!#REF!</f>
        <v>#REF!</v>
      </c>
    </row>
    <row r="1312" spans="1:1" hidden="1" x14ac:dyDescent="0.25">
      <c r="A1312" t="e">
        <f>'YODA Blocks'!#REF!</f>
        <v>#REF!</v>
      </c>
    </row>
    <row r="1313" spans="1:1" hidden="1" x14ac:dyDescent="0.25">
      <c r="A1313" t="e">
        <f>'YODA Blocks'!#REF!</f>
        <v>#REF!</v>
      </c>
    </row>
    <row r="1314" spans="1:1" hidden="1" x14ac:dyDescent="0.25">
      <c r="A1314" t="e">
        <f>'YODA Blocks'!#REF!</f>
        <v>#REF!</v>
      </c>
    </row>
    <row r="1315" spans="1:1" hidden="1" x14ac:dyDescent="0.25">
      <c r="A1315" t="e">
        <f>'YODA Blocks'!#REF!</f>
        <v>#REF!</v>
      </c>
    </row>
    <row r="1316" spans="1:1" hidden="1" x14ac:dyDescent="0.25">
      <c r="A1316" t="e">
        <f>'YODA Blocks'!#REF!</f>
        <v>#REF!</v>
      </c>
    </row>
    <row r="1317" spans="1:1" hidden="1" x14ac:dyDescent="0.25">
      <c r="A1317" t="e">
        <f>'YODA Blocks'!#REF!</f>
        <v>#REF!</v>
      </c>
    </row>
    <row r="1318" spans="1:1" hidden="1" x14ac:dyDescent="0.25">
      <c r="A1318" t="e">
        <f>'YODA Blocks'!#REF!</f>
        <v>#REF!</v>
      </c>
    </row>
    <row r="1319" spans="1:1" hidden="1" x14ac:dyDescent="0.25">
      <c r="A1319" t="e">
        <f>'YODA Blocks'!#REF!</f>
        <v>#REF!</v>
      </c>
    </row>
    <row r="1320" spans="1:1" hidden="1" x14ac:dyDescent="0.25">
      <c r="A1320" t="e">
        <f>'YODA Blocks'!#REF!</f>
        <v>#REF!</v>
      </c>
    </row>
    <row r="1321" spans="1:1" hidden="1" x14ac:dyDescent="0.25">
      <c r="A1321" t="e">
        <f>'YODA Blocks'!#REF!</f>
        <v>#REF!</v>
      </c>
    </row>
    <row r="1322" spans="1:1" hidden="1" x14ac:dyDescent="0.25">
      <c r="A1322" t="e">
        <f>'YODA Blocks'!#REF!</f>
        <v>#REF!</v>
      </c>
    </row>
    <row r="1323" spans="1:1" hidden="1" x14ac:dyDescent="0.25">
      <c r="A1323" t="e">
        <f>'YODA Blocks'!#REF!</f>
        <v>#REF!</v>
      </c>
    </row>
    <row r="1324" spans="1:1" hidden="1" x14ac:dyDescent="0.25">
      <c r="A1324" t="e">
        <f>'YODA Blocks'!#REF!</f>
        <v>#REF!</v>
      </c>
    </row>
    <row r="1325" spans="1:1" hidden="1" x14ac:dyDescent="0.25">
      <c r="A1325" t="e">
        <f>'YODA Blocks'!#REF!</f>
        <v>#REF!</v>
      </c>
    </row>
    <row r="1326" spans="1:1" hidden="1" x14ac:dyDescent="0.25">
      <c r="A1326" t="e">
        <f>'YODA Blocks'!#REF!</f>
        <v>#REF!</v>
      </c>
    </row>
    <row r="1327" spans="1:1" hidden="1" x14ac:dyDescent="0.25">
      <c r="A1327" t="e">
        <f>'YODA Blocks'!#REF!</f>
        <v>#REF!</v>
      </c>
    </row>
    <row r="1328" spans="1:1" hidden="1" x14ac:dyDescent="0.25">
      <c r="A1328" t="e">
        <f>'YODA Blocks'!#REF!</f>
        <v>#REF!</v>
      </c>
    </row>
    <row r="1329" spans="1:1" hidden="1" x14ac:dyDescent="0.25">
      <c r="A1329" t="e">
        <f>'YODA Blocks'!#REF!</f>
        <v>#REF!</v>
      </c>
    </row>
    <row r="1330" spans="1:1" hidden="1" x14ac:dyDescent="0.25">
      <c r="A1330" t="e">
        <f>'YODA Blocks'!#REF!</f>
        <v>#REF!</v>
      </c>
    </row>
    <row r="1331" spans="1:1" hidden="1" x14ac:dyDescent="0.25">
      <c r="A1331" t="e">
        <f>'YODA Blocks'!#REF!</f>
        <v>#REF!</v>
      </c>
    </row>
    <row r="1332" spans="1:1" hidden="1" x14ac:dyDescent="0.25">
      <c r="A1332" t="e">
        <f>'YODA Blocks'!#REF!</f>
        <v>#REF!</v>
      </c>
    </row>
    <row r="1333" spans="1:1" hidden="1" x14ac:dyDescent="0.25">
      <c r="A1333" t="e">
        <f>'YODA Blocks'!#REF!</f>
        <v>#REF!</v>
      </c>
    </row>
    <row r="1334" spans="1:1" hidden="1" x14ac:dyDescent="0.25">
      <c r="A1334" t="e">
        <f>'YODA Blocks'!#REF!</f>
        <v>#REF!</v>
      </c>
    </row>
    <row r="1335" spans="1:1" hidden="1" x14ac:dyDescent="0.25">
      <c r="A1335" t="e">
        <f>'YODA Blocks'!#REF!</f>
        <v>#REF!</v>
      </c>
    </row>
    <row r="1336" spans="1:1" hidden="1" x14ac:dyDescent="0.25">
      <c r="A1336" t="e">
        <f>'YODA Blocks'!#REF!</f>
        <v>#REF!</v>
      </c>
    </row>
    <row r="1337" spans="1:1" hidden="1" x14ac:dyDescent="0.25">
      <c r="A1337" t="e">
        <f>'YODA Blocks'!#REF!</f>
        <v>#REF!</v>
      </c>
    </row>
    <row r="1338" spans="1:1" hidden="1" x14ac:dyDescent="0.25">
      <c r="A1338" t="e">
        <f>'YODA Blocks'!#REF!</f>
        <v>#REF!</v>
      </c>
    </row>
    <row r="1339" spans="1:1" hidden="1" x14ac:dyDescent="0.25">
      <c r="A1339" t="e">
        <f>'YODA Blocks'!#REF!</f>
        <v>#REF!</v>
      </c>
    </row>
    <row r="1340" spans="1:1" hidden="1" x14ac:dyDescent="0.25">
      <c r="A1340" t="e">
        <f>'YODA Blocks'!#REF!</f>
        <v>#REF!</v>
      </c>
    </row>
    <row r="1341" spans="1:1" hidden="1" x14ac:dyDescent="0.25">
      <c r="A1341" t="e">
        <f>'YODA Blocks'!#REF!</f>
        <v>#REF!</v>
      </c>
    </row>
    <row r="1342" spans="1:1" hidden="1" x14ac:dyDescent="0.25">
      <c r="A1342" t="e">
        <f>'YODA Blocks'!#REF!</f>
        <v>#REF!</v>
      </c>
    </row>
    <row r="1343" spans="1:1" hidden="1" x14ac:dyDescent="0.25">
      <c r="A1343" t="e">
        <f>'YODA Blocks'!#REF!</f>
        <v>#REF!</v>
      </c>
    </row>
    <row r="1344" spans="1:1" hidden="1" x14ac:dyDescent="0.25">
      <c r="A1344" t="e">
        <f>'YODA Blocks'!#REF!</f>
        <v>#REF!</v>
      </c>
    </row>
    <row r="1345" spans="1:1" hidden="1" x14ac:dyDescent="0.25">
      <c r="A1345" t="e">
        <f>'YODA Blocks'!#REF!</f>
        <v>#REF!</v>
      </c>
    </row>
    <row r="1346" spans="1:1" hidden="1" x14ac:dyDescent="0.25">
      <c r="A1346" t="e">
        <f>'YODA Blocks'!#REF!</f>
        <v>#REF!</v>
      </c>
    </row>
    <row r="1347" spans="1:1" hidden="1" x14ac:dyDescent="0.25">
      <c r="A1347" t="e">
        <f>'YODA Blocks'!#REF!</f>
        <v>#REF!</v>
      </c>
    </row>
    <row r="1348" spans="1:1" hidden="1" x14ac:dyDescent="0.25">
      <c r="A1348" t="e">
        <f>'YODA Blocks'!#REF!</f>
        <v>#REF!</v>
      </c>
    </row>
    <row r="1349" spans="1:1" hidden="1" x14ac:dyDescent="0.25">
      <c r="A1349" t="e">
        <f>'YODA Blocks'!#REF!</f>
        <v>#REF!</v>
      </c>
    </row>
    <row r="1350" spans="1:1" hidden="1" x14ac:dyDescent="0.25">
      <c r="A1350" t="e">
        <f>'YODA Blocks'!#REF!</f>
        <v>#REF!</v>
      </c>
    </row>
    <row r="1351" spans="1:1" hidden="1" x14ac:dyDescent="0.25">
      <c r="A1351" t="e">
        <f>'YODA Blocks'!#REF!</f>
        <v>#REF!</v>
      </c>
    </row>
    <row r="1352" spans="1:1" hidden="1" x14ac:dyDescent="0.25">
      <c r="A1352" t="e">
        <f>'YODA Blocks'!#REF!</f>
        <v>#REF!</v>
      </c>
    </row>
    <row r="1353" spans="1:1" hidden="1" x14ac:dyDescent="0.25">
      <c r="A1353" t="e">
        <f>'YODA Blocks'!#REF!</f>
        <v>#REF!</v>
      </c>
    </row>
    <row r="1354" spans="1:1" hidden="1" x14ac:dyDescent="0.25">
      <c r="A1354" t="e">
        <f>'YODA Blocks'!#REF!</f>
        <v>#REF!</v>
      </c>
    </row>
    <row r="1355" spans="1:1" hidden="1" x14ac:dyDescent="0.25">
      <c r="A1355" t="e">
        <f>'YODA Blocks'!#REF!</f>
        <v>#REF!</v>
      </c>
    </row>
    <row r="1356" spans="1:1" hidden="1" x14ac:dyDescent="0.25">
      <c r="A1356" t="e">
        <f>'YODA Blocks'!#REF!</f>
        <v>#REF!</v>
      </c>
    </row>
    <row r="1357" spans="1:1" hidden="1" x14ac:dyDescent="0.25">
      <c r="A1357" t="e">
        <f>'YODA Blocks'!#REF!</f>
        <v>#REF!</v>
      </c>
    </row>
    <row r="1358" spans="1:1" hidden="1" x14ac:dyDescent="0.25">
      <c r="A1358" t="e">
        <f>'YODA Blocks'!#REF!</f>
        <v>#REF!</v>
      </c>
    </row>
    <row r="1359" spans="1:1" hidden="1" x14ac:dyDescent="0.25">
      <c r="A1359" t="e">
        <f>'YODA Blocks'!#REF!</f>
        <v>#REF!</v>
      </c>
    </row>
    <row r="1360" spans="1:1" hidden="1" x14ac:dyDescent="0.25">
      <c r="A1360" t="e">
        <f>'YODA Blocks'!#REF!</f>
        <v>#REF!</v>
      </c>
    </row>
    <row r="1361" spans="1:1" hidden="1" x14ac:dyDescent="0.25">
      <c r="A1361" t="e">
        <f>'YODA Blocks'!#REF!</f>
        <v>#REF!</v>
      </c>
    </row>
    <row r="1362" spans="1:1" hidden="1" x14ac:dyDescent="0.25">
      <c r="A1362" t="e">
        <f>'YODA Blocks'!#REF!</f>
        <v>#REF!</v>
      </c>
    </row>
    <row r="1363" spans="1:1" hidden="1" x14ac:dyDescent="0.25">
      <c r="A1363" t="e">
        <f>'YODA Blocks'!#REF!</f>
        <v>#REF!</v>
      </c>
    </row>
    <row r="1364" spans="1:1" hidden="1" x14ac:dyDescent="0.25">
      <c r="A1364" t="e">
        <f>'YODA Blocks'!#REF!</f>
        <v>#REF!</v>
      </c>
    </row>
    <row r="1365" spans="1:1" hidden="1" x14ac:dyDescent="0.25">
      <c r="A1365" t="e">
        <f>'YODA Blocks'!#REF!</f>
        <v>#REF!</v>
      </c>
    </row>
    <row r="1366" spans="1:1" hidden="1" x14ac:dyDescent="0.25">
      <c r="A1366" t="e">
        <f>'YODA Blocks'!#REF!</f>
        <v>#REF!</v>
      </c>
    </row>
    <row r="1367" spans="1:1" hidden="1" x14ac:dyDescent="0.25">
      <c r="A1367" t="e">
        <f>'YODA Blocks'!#REF!</f>
        <v>#REF!</v>
      </c>
    </row>
    <row r="1368" spans="1:1" hidden="1" x14ac:dyDescent="0.25">
      <c r="A1368" t="e">
        <f>'YODA Blocks'!#REF!</f>
        <v>#REF!</v>
      </c>
    </row>
    <row r="1369" spans="1:1" hidden="1" x14ac:dyDescent="0.25">
      <c r="A1369" t="e">
        <f>'YODA Blocks'!#REF!</f>
        <v>#REF!</v>
      </c>
    </row>
    <row r="1370" spans="1:1" hidden="1" x14ac:dyDescent="0.25">
      <c r="A1370" t="e">
        <f>'YODA Blocks'!#REF!</f>
        <v>#REF!</v>
      </c>
    </row>
    <row r="1371" spans="1:1" hidden="1" x14ac:dyDescent="0.25">
      <c r="A1371" t="e">
        <f>'YODA Blocks'!#REF!</f>
        <v>#REF!</v>
      </c>
    </row>
    <row r="1372" spans="1:1" hidden="1" x14ac:dyDescent="0.25">
      <c r="A1372" t="e">
        <f>'YODA Blocks'!#REF!</f>
        <v>#REF!</v>
      </c>
    </row>
    <row r="1373" spans="1:1" hidden="1" x14ac:dyDescent="0.25">
      <c r="A1373" t="e">
        <f>'YODA Blocks'!#REF!</f>
        <v>#REF!</v>
      </c>
    </row>
    <row r="1374" spans="1:1" hidden="1" x14ac:dyDescent="0.25">
      <c r="A1374">
        <f>'YODA Blocks'!B53</f>
        <v>0</v>
      </c>
    </row>
    <row r="1375" spans="1:1" hidden="1" x14ac:dyDescent="0.25">
      <c r="A1375">
        <f>'YODA Blocks'!B54</f>
        <v>0</v>
      </c>
    </row>
    <row r="1376" spans="1:1" hidden="1" x14ac:dyDescent="0.25">
      <c r="A1376">
        <f>'YODA Blocks'!B55</f>
        <v>0</v>
      </c>
    </row>
    <row r="1377" spans="1:1" hidden="1" x14ac:dyDescent="0.25">
      <c r="A1377">
        <f>'YODA Blocks'!B56</f>
        <v>0</v>
      </c>
    </row>
    <row r="1378" spans="1:1" hidden="1" x14ac:dyDescent="0.25">
      <c r="A1378">
        <f>'YODA Blocks'!B57</f>
        <v>0</v>
      </c>
    </row>
    <row r="1379" spans="1:1" hidden="1" x14ac:dyDescent="0.25">
      <c r="A1379">
        <f>'YODA Blocks'!B58</f>
        <v>0</v>
      </c>
    </row>
    <row r="1380" spans="1:1" hidden="1" x14ac:dyDescent="0.25">
      <c r="A1380">
        <f>'YODA Blocks'!B59</f>
        <v>0</v>
      </c>
    </row>
    <row r="1381" spans="1:1" hidden="1" x14ac:dyDescent="0.25">
      <c r="A1381">
        <f>'YODA Blocks'!B60</f>
        <v>0</v>
      </c>
    </row>
    <row r="1382" spans="1:1" hidden="1" x14ac:dyDescent="0.25">
      <c r="A1382">
        <f>'YODA Blocks'!B61</f>
        <v>0</v>
      </c>
    </row>
    <row r="1383" spans="1:1" hidden="1" x14ac:dyDescent="0.25">
      <c r="A1383">
        <f>'YODA Blocks'!B62</f>
        <v>0</v>
      </c>
    </row>
    <row r="1384" spans="1:1" hidden="1" x14ac:dyDescent="0.25">
      <c r="A1384">
        <f>'YODA Blocks'!B63</f>
        <v>0</v>
      </c>
    </row>
    <row r="1385" spans="1:1" hidden="1" x14ac:dyDescent="0.25">
      <c r="A1385">
        <f>'YODA Blocks'!B64</f>
        <v>0</v>
      </c>
    </row>
    <row r="1386" spans="1:1" hidden="1" x14ac:dyDescent="0.25">
      <c r="A1386">
        <f>'YODA Blocks'!B65</f>
        <v>0</v>
      </c>
    </row>
    <row r="1387" spans="1:1" hidden="1" x14ac:dyDescent="0.25">
      <c r="A1387">
        <f>'YODA Blocks'!B66</f>
        <v>0</v>
      </c>
    </row>
    <row r="1388" spans="1:1" hidden="1" x14ac:dyDescent="0.25">
      <c r="A1388">
        <f>'YODA Blocks'!B67</f>
        <v>0</v>
      </c>
    </row>
    <row r="1389" spans="1:1" hidden="1" x14ac:dyDescent="0.25">
      <c r="A1389">
        <f>'YODA Blocks'!B68</f>
        <v>0</v>
      </c>
    </row>
    <row r="1390" spans="1:1" hidden="1" x14ac:dyDescent="0.25">
      <c r="A1390">
        <f>'YODA Blocks'!B69</f>
        <v>0</v>
      </c>
    </row>
    <row r="1391" spans="1:1" hidden="1" x14ac:dyDescent="0.25">
      <c r="A1391">
        <f>'YODA Blocks'!B70</f>
        <v>0</v>
      </c>
    </row>
    <row r="1392" spans="1:1" hidden="1" x14ac:dyDescent="0.25">
      <c r="A1392">
        <f>'YODA Blocks'!B71</f>
        <v>0</v>
      </c>
    </row>
    <row r="1393" spans="1:1" hidden="1" x14ac:dyDescent="0.25">
      <c r="A1393">
        <f>'YODA Blocks'!B72</f>
        <v>0</v>
      </c>
    </row>
    <row r="1394" spans="1:1" hidden="1" x14ac:dyDescent="0.25">
      <c r="A1394">
        <f>'YODA Blocks'!B73</f>
        <v>0</v>
      </c>
    </row>
    <row r="1395" spans="1:1" hidden="1" x14ac:dyDescent="0.25">
      <c r="A1395">
        <f>'YODA Blocks'!B74</f>
        <v>0</v>
      </c>
    </row>
    <row r="1396" spans="1:1" hidden="1" x14ac:dyDescent="0.25">
      <c r="A1396">
        <f>'YODA Blocks'!B75</f>
        <v>0</v>
      </c>
    </row>
    <row r="1397" spans="1:1" hidden="1" x14ac:dyDescent="0.25">
      <c r="A1397">
        <f>'YODA Blocks'!B76</f>
        <v>0</v>
      </c>
    </row>
    <row r="1398" spans="1:1" hidden="1" x14ac:dyDescent="0.25">
      <c r="A1398">
        <f>'YODA Blocks'!B77</f>
        <v>0</v>
      </c>
    </row>
    <row r="1399" spans="1:1" hidden="1" x14ac:dyDescent="0.25">
      <c r="A1399">
        <f>'YODA Blocks'!B78</f>
        <v>0</v>
      </c>
    </row>
    <row r="1400" spans="1:1" hidden="1" x14ac:dyDescent="0.25">
      <c r="A1400">
        <f>'YODA Blocks'!B79</f>
        <v>0</v>
      </c>
    </row>
    <row r="1401" spans="1:1" hidden="1" x14ac:dyDescent="0.25">
      <c r="A1401">
        <f>'YODA Blocks'!B80</f>
        <v>0</v>
      </c>
    </row>
    <row r="1402" spans="1:1" hidden="1" x14ac:dyDescent="0.25">
      <c r="A1402">
        <f>'YODA Blocks'!B81</f>
        <v>0</v>
      </c>
    </row>
    <row r="1403" spans="1:1" hidden="1" x14ac:dyDescent="0.25">
      <c r="A1403">
        <f>'YODA Blocks'!B82</f>
        <v>0</v>
      </c>
    </row>
    <row r="1404" spans="1:1" hidden="1" x14ac:dyDescent="0.25">
      <c r="A1404">
        <f>'YODA Blocks'!B83</f>
        <v>0</v>
      </c>
    </row>
    <row r="1405" spans="1:1" hidden="1" x14ac:dyDescent="0.25">
      <c r="A1405">
        <f>'YODA Blocks'!B84</f>
        <v>0</v>
      </c>
    </row>
    <row r="1406" spans="1:1" hidden="1" x14ac:dyDescent="0.25">
      <c r="A1406">
        <f>'YODA Blocks'!B85</f>
        <v>0</v>
      </c>
    </row>
    <row r="1407" spans="1:1" hidden="1" x14ac:dyDescent="0.25">
      <c r="A1407">
        <f>'YODA Blocks'!B86</f>
        <v>0</v>
      </c>
    </row>
    <row r="1408" spans="1:1" hidden="1" x14ac:dyDescent="0.25">
      <c r="A1408">
        <f>'YODA Blocks'!B87</f>
        <v>0</v>
      </c>
    </row>
    <row r="1409" spans="1:1" hidden="1" x14ac:dyDescent="0.25">
      <c r="A1409">
        <f>'YODA Blocks'!B88</f>
        <v>0</v>
      </c>
    </row>
    <row r="1410" spans="1:1" hidden="1" x14ac:dyDescent="0.25">
      <c r="A1410">
        <f>'YODA Blocks'!B89</f>
        <v>0</v>
      </c>
    </row>
    <row r="1411" spans="1:1" hidden="1" x14ac:dyDescent="0.25">
      <c r="A1411">
        <f>'YODA Blocks'!B90</f>
        <v>0</v>
      </c>
    </row>
    <row r="1412" spans="1:1" hidden="1" x14ac:dyDescent="0.25">
      <c r="A1412">
        <f>'YODA Blocks'!B91</f>
        <v>0</v>
      </c>
    </row>
    <row r="1413" spans="1:1" hidden="1" x14ac:dyDescent="0.25">
      <c r="A1413">
        <f>'YODA Blocks'!B92</f>
        <v>0</v>
      </c>
    </row>
    <row r="1414" spans="1:1" hidden="1" x14ac:dyDescent="0.25">
      <c r="A1414">
        <f>'YODA Blocks'!B93</f>
        <v>0</v>
      </c>
    </row>
    <row r="1415" spans="1:1" hidden="1" x14ac:dyDescent="0.25">
      <c r="A1415">
        <f>'YODA Blocks'!B94</f>
        <v>0</v>
      </c>
    </row>
    <row r="1416" spans="1:1" hidden="1" x14ac:dyDescent="0.25">
      <c r="A1416">
        <f>'YODA Blocks'!B95</f>
        <v>0</v>
      </c>
    </row>
    <row r="1417" spans="1:1" hidden="1" x14ac:dyDescent="0.25">
      <c r="A1417">
        <f>'YODA Blocks'!B96</f>
        <v>0</v>
      </c>
    </row>
    <row r="1418" spans="1:1" hidden="1" x14ac:dyDescent="0.25">
      <c r="A1418">
        <f>'YODA Blocks'!B97</f>
        <v>0</v>
      </c>
    </row>
    <row r="1419" spans="1:1" hidden="1" x14ac:dyDescent="0.25">
      <c r="A1419">
        <f>'YODA Blocks'!B98</f>
        <v>0</v>
      </c>
    </row>
    <row r="1420" spans="1:1" hidden="1" x14ac:dyDescent="0.25">
      <c r="A1420">
        <f>'YODA Blocks'!B99</f>
        <v>0</v>
      </c>
    </row>
    <row r="1421" spans="1:1" hidden="1" x14ac:dyDescent="0.25">
      <c r="A1421">
        <f>'YODA Blocks'!B100</f>
        <v>0</v>
      </c>
    </row>
    <row r="1422" spans="1:1" hidden="1" x14ac:dyDescent="0.25">
      <c r="A1422">
        <f>'YODA Blocks'!B101</f>
        <v>0</v>
      </c>
    </row>
    <row r="1423" spans="1:1" hidden="1" x14ac:dyDescent="0.25">
      <c r="A1423">
        <f>'YODA Blocks'!B102</f>
        <v>0</v>
      </c>
    </row>
    <row r="1424" spans="1:1" hidden="1" x14ac:dyDescent="0.25">
      <c r="A1424">
        <f>'YODA Blocks'!B103</f>
        <v>0</v>
      </c>
    </row>
    <row r="1425" spans="1:1" hidden="1" x14ac:dyDescent="0.25">
      <c r="A1425">
        <f>'YODA Blocks'!B104</f>
        <v>0</v>
      </c>
    </row>
    <row r="1426" spans="1:1" hidden="1" x14ac:dyDescent="0.25">
      <c r="A1426">
        <f>'YODA Blocks'!B105</f>
        <v>0</v>
      </c>
    </row>
    <row r="1427" spans="1:1" hidden="1" x14ac:dyDescent="0.25">
      <c r="A1427">
        <f>'YODA Blocks'!B106</f>
        <v>0</v>
      </c>
    </row>
    <row r="1428" spans="1:1" hidden="1" x14ac:dyDescent="0.25">
      <c r="A1428">
        <f>'YODA Blocks'!B107</f>
        <v>0</v>
      </c>
    </row>
    <row r="1429" spans="1:1" hidden="1" x14ac:dyDescent="0.25">
      <c r="A1429">
        <f>'YODA Blocks'!B108</f>
        <v>0</v>
      </c>
    </row>
    <row r="1430" spans="1:1" hidden="1" x14ac:dyDescent="0.25">
      <c r="A1430">
        <f>'YODA Blocks'!B109</f>
        <v>0</v>
      </c>
    </row>
    <row r="1431" spans="1:1" hidden="1" x14ac:dyDescent="0.25">
      <c r="A1431">
        <f>'YODA Blocks'!B110</f>
        <v>0</v>
      </c>
    </row>
    <row r="1432" spans="1:1" hidden="1" x14ac:dyDescent="0.25">
      <c r="A1432">
        <f>'YODA Blocks'!B111</f>
        <v>0</v>
      </c>
    </row>
    <row r="1433" spans="1:1" hidden="1" x14ac:dyDescent="0.25">
      <c r="A1433">
        <f>'YODA Blocks'!B112</f>
        <v>0</v>
      </c>
    </row>
    <row r="1434" spans="1:1" hidden="1" x14ac:dyDescent="0.25">
      <c r="A1434">
        <f>'YODA Blocks'!B113</f>
        <v>0</v>
      </c>
    </row>
    <row r="1435" spans="1:1" hidden="1" x14ac:dyDescent="0.25">
      <c r="A1435">
        <f>'YODA Blocks'!B114</f>
        <v>0</v>
      </c>
    </row>
    <row r="1436" spans="1:1" hidden="1" x14ac:dyDescent="0.25">
      <c r="A1436">
        <f>'YODA Blocks'!B115</f>
        <v>0</v>
      </c>
    </row>
    <row r="1437" spans="1:1" hidden="1" x14ac:dyDescent="0.25">
      <c r="A1437">
        <f>'YODA Blocks'!B116</f>
        <v>0</v>
      </c>
    </row>
    <row r="1438" spans="1:1" hidden="1" x14ac:dyDescent="0.25">
      <c r="A1438">
        <f>'YODA Blocks'!B117</f>
        <v>0</v>
      </c>
    </row>
    <row r="1439" spans="1:1" hidden="1" x14ac:dyDescent="0.25">
      <c r="A1439">
        <f>'YODA Blocks'!B118</f>
        <v>0</v>
      </c>
    </row>
    <row r="1440" spans="1:1" hidden="1" x14ac:dyDescent="0.25">
      <c r="A1440">
        <f>'YODA Blocks'!B119</f>
        <v>0</v>
      </c>
    </row>
    <row r="1441" spans="1:1" hidden="1" x14ac:dyDescent="0.25">
      <c r="A1441">
        <f>'YODA Blocks'!B120</f>
        <v>0</v>
      </c>
    </row>
    <row r="1442" spans="1:1" hidden="1" x14ac:dyDescent="0.25">
      <c r="A1442">
        <f>'YODA Blocks'!B121</f>
        <v>0</v>
      </c>
    </row>
    <row r="1443" spans="1:1" hidden="1" x14ac:dyDescent="0.25">
      <c r="A1443">
        <f>'YODA Blocks'!B122</f>
        <v>0</v>
      </c>
    </row>
    <row r="1444" spans="1:1" hidden="1" x14ac:dyDescent="0.25">
      <c r="A1444">
        <f>'YODA Blocks'!B123</f>
        <v>0</v>
      </c>
    </row>
    <row r="1445" spans="1:1" hidden="1" x14ac:dyDescent="0.25">
      <c r="A1445">
        <f>'YODA Blocks'!B124</f>
        <v>0</v>
      </c>
    </row>
    <row r="1446" spans="1:1" hidden="1" x14ac:dyDescent="0.25">
      <c r="A1446">
        <f>'YODA Blocks'!B125</f>
        <v>0</v>
      </c>
    </row>
    <row r="1447" spans="1:1" hidden="1" x14ac:dyDescent="0.25">
      <c r="A1447">
        <f>'YODA Blocks'!B126</f>
        <v>0</v>
      </c>
    </row>
    <row r="1448" spans="1:1" hidden="1" x14ac:dyDescent="0.25">
      <c r="A1448">
        <f>'YODA Blocks'!B127</f>
        <v>0</v>
      </c>
    </row>
    <row r="1449" spans="1:1" hidden="1" x14ac:dyDescent="0.25">
      <c r="A1449">
        <f>'YODA Blocks'!B128</f>
        <v>0</v>
      </c>
    </row>
    <row r="1450" spans="1:1" hidden="1" x14ac:dyDescent="0.25">
      <c r="A1450">
        <f>'YODA Blocks'!B129</f>
        <v>0</v>
      </c>
    </row>
    <row r="1451" spans="1:1" hidden="1" x14ac:dyDescent="0.25">
      <c r="A1451">
        <f>'YODA Blocks'!B130</f>
        <v>0</v>
      </c>
    </row>
    <row r="1452" spans="1:1" hidden="1" x14ac:dyDescent="0.25">
      <c r="A1452">
        <f>'YODA Blocks'!B131</f>
        <v>0</v>
      </c>
    </row>
    <row r="1453" spans="1:1" hidden="1" x14ac:dyDescent="0.25">
      <c r="A1453">
        <f>'YODA Blocks'!B132</f>
        <v>0</v>
      </c>
    </row>
    <row r="1454" spans="1:1" hidden="1" x14ac:dyDescent="0.25">
      <c r="A1454">
        <f>'YODA Blocks'!B133</f>
        <v>0</v>
      </c>
    </row>
    <row r="1455" spans="1:1" hidden="1" x14ac:dyDescent="0.25">
      <c r="A1455">
        <f>'YODA Blocks'!B134</f>
        <v>0</v>
      </c>
    </row>
    <row r="1456" spans="1:1" hidden="1" x14ac:dyDescent="0.25">
      <c r="A1456">
        <f>'YODA Blocks'!B135</f>
        <v>0</v>
      </c>
    </row>
    <row r="1457" spans="1:1" hidden="1" x14ac:dyDescent="0.25">
      <c r="A1457">
        <f>'YODA Blocks'!B136</f>
        <v>0</v>
      </c>
    </row>
    <row r="1458" spans="1:1" hidden="1" x14ac:dyDescent="0.25">
      <c r="A1458">
        <f>'YODA Blocks'!B137</f>
        <v>0</v>
      </c>
    </row>
    <row r="1459" spans="1:1" hidden="1" x14ac:dyDescent="0.25">
      <c r="A1459">
        <f>'YODA Blocks'!B138</f>
        <v>0</v>
      </c>
    </row>
    <row r="1460" spans="1:1" hidden="1" x14ac:dyDescent="0.25">
      <c r="A1460">
        <f>'YODA Blocks'!B139</f>
        <v>0</v>
      </c>
    </row>
    <row r="1461" spans="1:1" hidden="1" x14ac:dyDescent="0.25">
      <c r="A1461">
        <f>'YODA Blocks'!B140</f>
        <v>0</v>
      </c>
    </row>
    <row r="1462" spans="1:1" hidden="1" x14ac:dyDescent="0.25">
      <c r="A1462">
        <f>'YODA Blocks'!B141</f>
        <v>0</v>
      </c>
    </row>
    <row r="1463" spans="1:1" hidden="1" x14ac:dyDescent="0.25">
      <c r="A1463">
        <f>'YODA Blocks'!B142</f>
        <v>0</v>
      </c>
    </row>
    <row r="1464" spans="1:1" hidden="1" x14ac:dyDescent="0.25">
      <c r="A1464">
        <f>'YODA Blocks'!B143</f>
        <v>0</v>
      </c>
    </row>
    <row r="1465" spans="1:1" hidden="1" x14ac:dyDescent="0.25">
      <c r="A1465">
        <f>'YODA Blocks'!B144</f>
        <v>0</v>
      </c>
    </row>
    <row r="1466" spans="1:1" hidden="1" x14ac:dyDescent="0.25">
      <c r="A1466">
        <f>'YODA Blocks'!B145</f>
        <v>0</v>
      </c>
    </row>
    <row r="1467" spans="1:1" hidden="1" x14ac:dyDescent="0.25">
      <c r="A1467">
        <f>'YODA Blocks'!B146</f>
        <v>0</v>
      </c>
    </row>
    <row r="1468" spans="1:1" hidden="1" x14ac:dyDescent="0.25">
      <c r="A1468">
        <f>'YODA Blocks'!B147</f>
        <v>0</v>
      </c>
    </row>
    <row r="1469" spans="1:1" hidden="1" x14ac:dyDescent="0.25">
      <c r="A1469">
        <f>'YODA Blocks'!B148</f>
        <v>0</v>
      </c>
    </row>
    <row r="1470" spans="1:1" hidden="1" x14ac:dyDescent="0.25">
      <c r="A1470">
        <f>'YODA Blocks'!B149</f>
        <v>0</v>
      </c>
    </row>
    <row r="1471" spans="1:1" hidden="1" x14ac:dyDescent="0.25">
      <c r="A1471">
        <f>'YODA Blocks'!B150</f>
        <v>0</v>
      </c>
    </row>
    <row r="1472" spans="1:1" hidden="1" x14ac:dyDescent="0.25">
      <c r="A1472">
        <f>'YODA Blocks'!B151</f>
        <v>0</v>
      </c>
    </row>
    <row r="1473" spans="1:1" hidden="1" x14ac:dyDescent="0.25">
      <c r="A1473">
        <f>'YODA Blocks'!B152</f>
        <v>0</v>
      </c>
    </row>
    <row r="1474" spans="1:1" hidden="1" x14ac:dyDescent="0.25">
      <c r="A1474">
        <f>'YODA Blocks'!B153</f>
        <v>0</v>
      </c>
    </row>
    <row r="1475" spans="1:1" hidden="1" x14ac:dyDescent="0.25">
      <c r="A1475">
        <f>'YODA Blocks'!B154</f>
        <v>0</v>
      </c>
    </row>
    <row r="1476" spans="1:1" hidden="1" x14ac:dyDescent="0.25">
      <c r="A1476">
        <f>'YODA Blocks'!B155</f>
        <v>0</v>
      </c>
    </row>
    <row r="1477" spans="1:1" hidden="1" x14ac:dyDescent="0.25">
      <c r="A1477">
        <f>'YODA Blocks'!B156</f>
        <v>0</v>
      </c>
    </row>
    <row r="1478" spans="1:1" hidden="1" x14ac:dyDescent="0.25">
      <c r="A1478">
        <f>'YODA Blocks'!B157</f>
        <v>0</v>
      </c>
    </row>
    <row r="1479" spans="1:1" hidden="1" x14ac:dyDescent="0.25">
      <c r="A1479">
        <f>'YODA Blocks'!B158</f>
        <v>0</v>
      </c>
    </row>
    <row r="1480" spans="1:1" hidden="1" x14ac:dyDescent="0.25">
      <c r="A1480">
        <f>'YODA Blocks'!B159</f>
        <v>0</v>
      </c>
    </row>
    <row r="1481" spans="1:1" hidden="1" x14ac:dyDescent="0.25">
      <c r="A1481">
        <f>'YODA Blocks'!B160</f>
        <v>0</v>
      </c>
    </row>
    <row r="1482" spans="1:1" hidden="1" x14ac:dyDescent="0.25">
      <c r="A1482">
        <f>'YODA Blocks'!B161</f>
        <v>0</v>
      </c>
    </row>
    <row r="1483" spans="1:1" hidden="1" x14ac:dyDescent="0.25">
      <c r="A1483">
        <f>'YODA Blocks'!B162</f>
        <v>0</v>
      </c>
    </row>
    <row r="1484" spans="1:1" hidden="1" x14ac:dyDescent="0.25">
      <c r="A1484">
        <f>'YODA Blocks'!B163</f>
        <v>0</v>
      </c>
    </row>
    <row r="1485" spans="1:1" hidden="1" x14ac:dyDescent="0.25">
      <c r="A1485">
        <f>'YODA Blocks'!B164</f>
        <v>0</v>
      </c>
    </row>
    <row r="1486" spans="1:1" hidden="1" x14ac:dyDescent="0.25">
      <c r="A1486">
        <f>'YODA Blocks'!B165</f>
        <v>0</v>
      </c>
    </row>
    <row r="1487" spans="1:1" hidden="1" x14ac:dyDescent="0.25">
      <c r="A1487">
        <f>'YODA Blocks'!B166</f>
        <v>0</v>
      </c>
    </row>
    <row r="1488" spans="1:1" hidden="1" x14ac:dyDescent="0.25">
      <c r="A1488">
        <f>'YODA Blocks'!B167</f>
        <v>0</v>
      </c>
    </row>
    <row r="1489" spans="1:1" hidden="1" x14ac:dyDescent="0.25">
      <c r="A1489">
        <f>'YODA Blocks'!B168</f>
        <v>0</v>
      </c>
    </row>
    <row r="1490" spans="1:1" hidden="1" x14ac:dyDescent="0.25">
      <c r="A1490">
        <f>'YODA Blocks'!B169</f>
        <v>0</v>
      </c>
    </row>
    <row r="1491" spans="1:1" hidden="1" x14ac:dyDescent="0.25">
      <c r="A1491">
        <f>'YODA Blocks'!B170</f>
        <v>0</v>
      </c>
    </row>
    <row r="1492" spans="1:1" hidden="1" x14ac:dyDescent="0.25">
      <c r="A1492">
        <f>'YODA Blocks'!B171</f>
        <v>0</v>
      </c>
    </row>
    <row r="1493" spans="1:1" hidden="1" x14ac:dyDescent="0.25">
      <c r="A1493">
        <f>'YODA Blocks'!B172</f>
        <v>0</v>
      </c>
    </row>
    <row r="1494" spans="1:1" hidden="1" x14ac:dyDescent="0.25">
      <c r="A1494">
        <f>'YODA Blocks'!B173</f>
        <v>0</v>
      </c>
    </row>
    <row r="1495" spans="1:1" hidden="1" x14ac:dyDescent="0.25">
      <c r="A1495">
        <f>'YODA Blocks'!B174</f>
        <v>0</v>
      </c>
    </row>
    <row r="1496" spans="1:1" hidden="1" x14ac:dyDescent="0.25">
      <c r="A1496">
        <f>'YODA Blocks'!B175</f>
        <v>0</v>
      </c>
    </row>
    <row r="1497" spans="1:1" hidden="1" x14ac:dyDescent="0.25">
      <c r="A1497">
        <f>'YODA Blocks'!B176</f>
        <v>0</v>
      </c>
    </row>
    <row r="1498" spans="1:1" hidden="1" x14ac:dyDescent="0.25">
      <c r="A1498">
        <f>'YODA Blocks'!B177</f>
        <v>0</v>
      </c>
    </row>
    <row r="1499" spans="1:1" hidden="1" x14ac:dyDescent="0.25">
      <c r="A1499">
        <f>'YODA Blocks'!B178</f>
        <v>0</v>
      </c>
    </row>
    <row r="1500" spans="1:1" hidden="1" x14ac:dyDescent="0.25">
      <c r="A1500">
        <f>'YODA Blocks'!B179</f>
        <v>0</v>
      </c>
    </row>
    <row r="1501" spans="1:1" hidden="1" x14ac:dyDescent="0.25">
      <c r="A1501">
        <f>'YODA Blocks'!B180</f>
        <v>0</v>
      </c>
    </row>
    <row r="1502" spans="1:1" hidden="1" x14ac:dyDescent="0.25">
      <c r="A1502">
        <f>'YODA Blocks'!B181</f>
        <v>0</v>
      </c>
    </row>
    <row r="1503" spans="1:1" hidden="1" x14ac:dyDescent="0.25">
      <c r="A1503">
        <f>'YODA Blocks'!B182</f>
        <v>0</v>
      </c>
    </row>
    <row r="1504" spans="1:1" hidden="1" x14ac:dyDescent="0.25">
      <c r="A1504">
        <f>'YODA Blocks'!B183</f>
        <v>0</v>
      </c>
    </row>
    <row r="1505" spans="1:1" hidden="1" x14ac:dyDescent="0.25">
      <c r="A1505">
        <f>'YODA Blocks'!B184</f>
        <v>0</v>
      </c>
    </row>
    <row r="1506" spans="1:1" hidden="1" x14ac:dyDescent="0.25">
      <c r="A1506">
        <f>'YODA Blocks'!B185</f>
        <v>0</v>
      </c>
    </row>
    <row r="1507" spans="1:1" hidden="1" x14ac:dyDescent="0.25">
      <c r="A1507">
        <f>'YODA Blocks'!B186</f>
        <v>0</v>
      </c>
    </row>
    <row r="1508" spans="1:1" hidden="1" x14ac:dyDescent="0.25">
      <c r="A1508">
        <f>'YODA Blocks'!B187</f>
        <v>0</v>
      </c>
    </row>
    <row r="1509" spans="1:1" hidden="1" x14ac:dyDescent="0.25">
      <c r="A1509">
        <f>'YODA Blocks'!B188</f>
        <v>0</v>
      </c>
    </row>
    <row r="1510" spans="1:1" hidden="1" x14ac:dyDescent="0.25">
      <c r="A1510">
        <f>'YODA Blocks'!B189</f>
        <v>0</v>
      </c>
    </row>
    <row r="1511" spans="1:1" hidden="1" x14ac:dyDescent="0.25">
      <c r="A1511">
        <f>'YODA Blocks'!B190</f>
        <v>0</v>
      </c>
    </row>
    <row r="1512" spans="1:1" hidden="1" x14ac:dyDescent="0.25">
      <c r="A1512">
        <f>'YODA Blocks'!B191</f>
        <v>0</v>
      </c>
    </row>
    <row r="1513" spans="1:1" hidden="1" x14ac:dyDescent="0.25">
      <c r="A1513">
        <f>'YODA Blocks'!B192</f>
        <v>0</v>
      </c>
    </row>
    <row r="1514" spans="1:1" hidden="1" x14ac:dyDescent="0.25">
      <c r="A1514">
        <f>'YODA Blocks'!B193</f>
        <v>0</v>
      </c>
    </row>
    <row r="1515" spans="1:1" hidden="1" x14ac:dyDescent="0.25">
      <c r="A1515">
        <f>'YODA Blocks'!B194</f>
        <v>0</v>
      </c>
    </row>
    <row r="1516" spans="1:1" hidden="1" x14ac:dyDescent="0.25">
      <c r="A1516">
        <f>'YODA Blocks'!B195</f>
        <v>0</v>
      </c>
    </row>
    <row r="1517" spans="1:1" hidden="1" x14ac:dyDescent="0.25">
      <c r="A1517">
        <f>'YODA Blocks'!B196</f>
        <v>0</v>
      </c>
    </row>
    <row r="1518" spans="1:1" hidden="1" x14ac:dyDescent="0.25">
      <c r="A1518">
        <f>'YODA Blocks'!B197</f>
        <v>0</v>
      </c>
    </row>
    <row r="1519" spans="1:1" hidden="1" x14ac:dyDescent="0.25">
      <c r="A1519">
        <f>'YODA Blocks'!B198</f>
        <v>0</v>
      </c>
    </row>
    <row r="1520" spans="1:1" hidden="1" x14ac:dyDescent="0.25">
      <c r="A1520">
        <f>'YODA Blocks'!B199</f>
        <v>0</v>
      </c>
    </row>
    <row r="1521" spans="1:1" hidden="1" x14ac:dyDescent="0.25">
      <c r="A1521">
        <f>'YODA Blocks'!B200</f>
        <v>0</v>
      </c>
    </row>
    <row r="1522" spans="1:1" hidden="1" x14ac:dyDescent="0.25">
      <c r="A1522">
        <f>'YODA Blocks'!B201</f>
        <v>0</v>
      </c>
    </row>
    <row r="1523" spans="1:1" hidden="1" x14ac:dyDescent="0.25">
      <c r="A1523">
        <f>'YODA Blocks'!B202</f>
        <v>0</v>
      </c>
    </row>
    <row r="1524" spans="1:1" hidden="1" x14ac:dyDescent="0.25">
      <c r="A1524">
        <f>'YODA Blocks'!B203</f>
        <v>0</v>
      </c>
    </row>
    <row r="1525" spans="1:1" hidden="1" x14ac:dyDescent="0.25">
      <c r="A1525">
        <f>'YODA Blocks'!B204</f>
        <v>0</v>
      </c>
    </row>
    <row r="1526" spans="1:1" hidden="1" x14ac:dyDescent="0.25">
      <c r="A1526">
        <f>'YODA Blocks'!B205</f>
        <v>0</v>
      </c>
    </row>
    <row r="1527" spans="1:1" hidden="1" x14ac:dyDescent="0.25">
      <c r="A1527">
        <f>'YODA Blocks'!B206</f>
        <v>0</v>
      </c>
    </row>
    <row r="1528" spans="1:1" hidden="1" x14ac:dyDescent="0.25">
      <c r="A1528">
        <f>'YODA Blocks'!B207</f>
        <v>0</v>
      </c>
    </row>
    <row r="1529" spans="1:1" hidden="1" x14ac:dyDescent="0.25">
      <c r="A1529">
        <f>'YODA Blocks'!B208</f>
        <v>0</v>
      </c>
    </row>
    <row r="1530" spans="1:1" hidden="1" x14ac:dyDescent="0.25">
      <c r="A1530">
        <f>'YODA Blocks'!B209</f>
        <v>0</v>
      </c>
    </row>
    <row r="1531" spans="1:1" hidden="1" x14ac:dyDescent="0.25">
      <c r="A1531">
        <f>'YODA Blocks'!B210</f>
        <v>0</v>
      </c>
    </row>
    <row r="1532" spans="1:1" hidden="1" x14ac:dyDescent="0.25">
      <c r="A1532">
        <f>'YODA Blocks'!B211</f>
        <v>0</v>
      </c>
    </row>
    <row r="1533" spans="1:1" hidden="1" x14ac:dyDescent="0.25">
      <c r="A1533">
        <f>'YODA Blocks'!B212</f>
        <v>0</v>
      </c>
    </row>
    <row r="1534" spans="1:1" hidden="1" x14ac:dyDescent="0.25">
      <c r="A1534">
        <f>'YODA Blocks'!B213</f>
        <v>0</v>
      </c>
    </row>
    <row r="1535" spans="1:1" hidden="1" x14ac:dyDescent="0.25">
      <c r="A1535">
        <f>'YODA Blocks'!B214</f>
        <v>0</v>
      </c>
    </row>
    <row r="1536" spans="1:1" hidden="1" x14ac:dyDescent="0.25">
      <c r="A1536">
        <f>'YODA Blocks'!B215</f>
        <v>0</v>
      </c>
    </row>
    <row r="1537" spans="1:1" hidden="1" x14ac:dyDescent="0.25">
      <c r="A1537">
        <f>'YODA Blocks'!B216</f>
        <v>0</v>
      </c>
    </row>
    <row r="1538" spans="1:1" hidden="1" x14ac:dyDescent="0.25">
      <c r="A1538">
        <f>'YODA Blocks'!B217</f>
        <v>0</v>
      </c>
    </row>
    <row r="1539" spans="1:1" hidden="1" x14ac:dyDescent="0.25">
      <c r="A1539">
        <f>'YODA Blocks'!B218</f>
        <v>0</v>
      </c>
    </row>
    <row r="1540" spans="1:1" hidden="1" x14ac:dyDescent="0.25">
      <c r="A1540">
        <f>'YODA Blocks'!B219</f>
        <v>0</v>
      </c>
    </row>
    <row r="1541" spans="1:1" hidden="1" x14ac:dyDescent="0.25">
      <c r="A1541">
        <f>'YODA Blocks'!B220</f>
        <v>0</v>
      </c>
    </row>
    <row r="1542" spans="1:1" hidden="1" x14ac:dyDescent="0.25">
      <c r="A1542">
        <f>'YODA Blocks'!B221</f>
        <v>0</v>
      </c>
    </row>
    <row r="1543" spans="1:1" hidden="1" x14ac:dyDescent="0.25">
      <c r="A1543">
        <f>'YODA Blocks'!B222</f>
        <v>0</v>
      </c>
    </row>
    <row r="1544" spans="1:1" hidden="1" x14ac:dyDescent="0.25">
      <c r="A1544">
        <f>'YODA Blocks'!B223</f>
        <v>0</v>
      </c>
    </row>
    <row r="1545" spans="1:1" hidden="1" x14ac:dyDescent="0.25">
      <c r="A1545">
        <f>'YODA Blocks'!B224</f>
        <v>0</v>
      </c>
    </row>
    <row r="1546" spans="1:1" hidden="1" x14ac:dyDescent="0.25">
      <c r="A1546">
        <f>'YODA Blocks'!B225</f>
        <v>0</v>
      </c>
    </row>
    <row r="1547" spans="1:1" hidden="1" x14ac:dyDescent="0.25">
      <c r="A1547">
        <f>'YODA Blocks'!B226</f>
        <v>0</v>
      </c>
    </row>
    <row r="1548" spans="1:1" hidden="1" x14ac:dyDescent="0.25">
      <c r="A1548">
        <f>'YODA Blocks'!B227</f>
        <v>0</v>
      </c>
    </row>
    <row r="1549" spans="1:1" hidden="1" x14ac:dyDescent="0.25">
      <c r="A1549">
        <f>'YODA Blocks'!B228</f>
        <v>0</v>
      </c>
    </row>
    <row r="1550" spans="1:1" hidden="1" x14ac:dyDescent="0.25">
      <c r="A1550">
        <f>'YODA Blocks'!B229</f>
        <v>0</v>
      </c>
    </row>
    <row r="1551" spans="1:1" hidden="1" x14ac:dyDescent="0.25">
      <c r="A1551">
        <f>'YODA Blocks'!B230</f>
        <v>0</v>
      </c>
    </row>
    <row r="1552" spans="1:1" hidden="1" x14ac:dyDescent="0.25">
      <c r="A1552">
        <f>'YODA Blocks'!B231</f>
        <v>0</v>
      </c>
    </row>
    <row r="1553" spans="1:1" hidden="1" x14ac:dyDescent="0.25">
      <c r="A1553">
        <f>'YODA Blocks'!B232</f>
        <v>0</v>
      </c>
    </row>
    <row r="1554" spans="1:1" hidden="1" x14ac:dyDescent="0.25">
      <c r="A1554">
        <f>'YODA Blocks'!B233</f>
        <v>0</v>
      </c>
    </row>
    <row r="1555" spans="1:1" hidden="1" x14ac:dyDescent="0.25">
      <c r="A1555">
        <f>'YODA Blocks'!B234</f>
        <v>0</v>
      </c>
    </row>
    <row r="1556" spans="1:1" hidden="1" x14ac:dyDescent="0.25">
      <c r="A1556">
        <f>'YODA Blocks'!B235</f>
        <v>0</v>
      </c>
    </row>
    <row r="1557" spans="1:1" hidden="1" x14ac:dyDescent="0.25">
      <c r="A1557">
        <f>'YODA Blocks'!B236</f>
        <v>0</v>
      </c>
    </row>
    <row r="1558" spans="1:1" hidden="1" x14ac:dyDescent="0.25">
      <c r="A1558">
        <f>'YODA Blocks'!B237</f>
        <v>0</v>
      </c>
    </row>
    <row r="1559" spans="1:1" hidden="1" x14ac:dyDescent="0.25">
      <c r="A1559">
        <f>'YODA Blocks'!B238</f>
        <v>0</v>
      </c>
    </row>
    <row r="1560" spans="1:1" hidden="1" x14ac:dyDescent="0.25">
      <c r="A1560">
        <f>'YODA Blocks'!B239</f>
        <v>0</v>
      </c>
    </row>
    <row r="1561" spans="1:1" hidden="1" x14ac:dyDescent="0.25">
      <c r="A1561">
        <f>'YODA Blocks'!B240</f>
        <v>0</v>
      </c>
    </row>
    <row r="1562" spans="1:1" hidden="1" x14ac:dyDescent="0.25">
      <c r="A1562">
        <f>'YODA Blocks'!B241</f>
        <v>0</v>
      </c>
    </row>
    <row r="1563" spans="1:1" hidden="1" x14ac:dyDescent="0.25">
      <c r="A1563">
        <f>'YODA Blocks'!B242</f>
        <v>0</v>
      </c>
    </row>
    <row r="1564" spans="1:1" hidden="1" x14ac:dyDescent="0.25">
      <c r="A1564">
        <f>'YODA Blocks'!B243</f>
        <v>0</v>
      </c>
    </row>
    <row r="1565" spans="1:1" hidden="1" x14ac:dyDescent="0.25">
      <c r="A1565">
        <f>'YODA Blocks'!B244</f>
        <v>0</v>
      </c>
    </row>
    <row r="1566" spans="1:1" hidden="1" x14ac:dyDescent="0.25">
      <c r="A1566">
        <f>'YODA Blocks'!B245</f>
        <v>0</v>
      </c>
    </row>
    <row r="1567" spans="1:1" hidden="1" x14ac:dyDescent="0.25">
      <c r="A1567">
        <f>'YODA Blocks'!B246</f>
        <v>0</v>
      </c>
    </row>
    <row r="1568" spans="1:1" hidden="1" x14ac:dyDescent="0.25">
      <c r="A1568">
        <f>'YODA Blocks'!B247</f>
        <v>0</v>
      </c>
    </row>
    <row r="1569" spans="1:1" hidden="1" x14ac:dyDescent="0.25">
      <c r="A1569">
        <f>'YODA Blocks'!B248</f>
        <v>0</v>
      </c>
    </row>
    <row r="1570" spans="1:1" hidden="1" x14ac:dyDescent="0.25">
      <c r="A1570">
        <f>'YODA Blocks'!B249</f>
        <v>0</v>
      </c>
    </row>
    <row r="1571" spans="1:1" hidden="1" x14ac:dyDescent="0.25">
      <c r="A1571">
        <f>'YODA Blocks'!B250</f>
        <v>0</v>
      </c>
    </row>
    <row r="1572" spans="1:1" hidden="1" x14ac:dyDescent="0.25">
      <c r="A1572">
        <f>'YODA Blocks'!B251</f>
        <v>0</v>
      </c>
    </row>
    <row r="1573" spans="1:1" hidden="1" x14ac:dyDescent="0.25">
      <c r="A1573">
        <f>'YODA Blocks'!B252</f>
        <v>0</v>
      </c>
    </row>
    <row r="1574" spans="1:1" hidden="1" x14ac:dyDescent="0.25">
      <c r="A1574">
        <f>'YODA Blocks'!B253</f>
        <v>0</v>
      </c>
    </row>
    <row r="1575" spans="1:1" hidden="1" x14ac:dyDescent="0.25">
      <c r="A1575">
        <f>'YODA Blocks'!B254</f>
        <v>0</v>
      </c>
    </row>
    <row r="1576" spans="1:1" hidden="1" x14ac:dyDescent="0.25">
      <c r="A1576">
        <f>'YODA Blocks'!B255</f>
        <v>0</v>
      </c>
    </row>
    <row r="1577" spans="1:1" hidden="1" x14ac:dyDescent="0.25">
      <c r="A1577">
        <f>'YODA Blocks'!B256</f>
        <v>0</v>
      </c>
    </row>
    <row r="1578" spans="1:1" hidden="1" x14ac:dyDescent="0.25">
      <c r="A1578">
        <f>'YODA Blocks'!B257</f>
        <v>0</v>
      </c>
    </row>
    <row r="1579" spans="1:1" hidden="1" x14ac:dyDescent="0.25">
      <c r="A1579">
        <f>'YODA Blocks'!B258</f>
        <v>0</v>
      </c>
    </row>
    <row r="1580" spans="1:1" hidden="1" x14ac:dyDescent="0.25">
      <c r="A1580">
        <f>'YODA Blocks'!B259</f>
        <v>0</v>
      </c>
    </row>
    <row r="1581" spans="1:1" hidden="1" x14ac:dyDescent="0.25">
      <c r="A1581">
        <f>'YODA Blocks'!B260</f>
        <v>0</v>
      </c>
    </row>
    <row r="1582" spans="1:1" hidden="1" x14ac:dyDescent="0.25">
      <c r="A1582">
        <f>'YODA Blocks'!B261</f>
        <v>0</v>
      </c>
    </row>
    <row r="1583" spans="1:1" hidden="1" x14ac:dyDescent="0.25">
      <c r="A1583">
        <f>'YODA Blocks'!B262</f>
        <v>0</v>
      </c>
    </row>
    <row r="1584" spans="1:1" hidden="1" x14ac:dyDescent="0.25">
      <c r="A1584">
        <f>'YODA Blocks'!B263</f>
        <v>0</v>
      </c>
    </row>
    <row r="1585" spans="1:1" hidden="1" x14ac:dyDescent="0.25">
      <c r="A1585">
        <f>'YODA Blocks'!B264</f>
        <v>0</v>
      </c>
    </row>
    <row r="1586" spans="1:1" hidden="1" x14ac:dyDescent="0.25">
      <c r="A1586">
        <f>'YODA Blocks'!B265</f>
        <v>0</v>
      </c>
    </row>
    <row r="1587" spans="1:1" hidden="1" x14ac:dyDescent="0.25">
      <c r="A1587">
        <f>'YODA Blocks'!B266</f>
        <v>0</v>
      </c>
    </row>
    <row r="1588" spans="1:1" hidden="1" x14ac:dyDescent="0.25">
      <c r="A1588">
        <f>'YODA Blocks'!B267</f>
        <v>0</v>
      </c>
    </row>
    <row r="1589" spans="1:1" hidden="1" x14ac:dyDescent="0.25">
      <c r="A1589">
        <f>'YODA Blocks'!B268</f>
        <v>0</v>
      </c>
    </row>
    <row r="1590" spans="1:1" hidden="1" x14ac:dyDescent="0.25">
      <c r="A1590">
        <f>'YODA Blocks'!B269</f>
        <v>0</v>
      </c>
    </row>
    <row r="1591" spans="1:1" hidden="1" x14ac:dyDescent="0.25">
      <c r="A1591">
        <f>'YODA Blocks'!B270</f>
        <v>0</v>
      </c>
    </row>
    <row r="1592" spans="1:1" hidden="1" x14ac:dyDescent="0.25">
      <c r="A1592">
        <f>'YODA Blocks'!B271</f>
        <v>0</v>
      </c>
    </row>
    <row r="1593" spans="1:1" hidden="1" x14ac:dyDescent="0.25">
      <c r="A1593">
        <f>'YODA Blocks'!B272</f>
        <v>0</v>
      </c>
    </row>
    <row r="1594" spans="1:1" hidden="1" x14ac:dyDescent="0.25">
      <c r="A1594">
        <f>'YODA Blocks'!B273</f>
        <v>0</v>
      </c>
    </row>
    <row r="1595" spans="1:1" hidden="1" x14ac:dyDescent="0.25">
      <c r="A1595">
        <f>'YODA Blocks'!B274</f>
        <v>0</v>
      </c>
    </row>
    <row r="1596" spans="1:1" hidden="1" x14ac:dyDescent="0.25">
      <c r="A1596">
        <f>'YODA Blocks'!B275</f>
        <v>0</v>
      </c>
    </row>
    <row r="1597" spans="1:1" hidden="1" x14ac:dyDescent="0.25">
      <c r="A1597">
        <f>'YODA Blocks'!B276</f>
        <v>0</v>
      </c>
    </row>
    <row r="1598" spans="1:1" hidden="1" x14ac:dyDescent="0.25">
      <c r="A1598">
        <f>'YODA Blocks'!B277</f>
        <v>0</v>
      </c>
    </row>
    <row r="1599" spans="1:1" hidden="1" x14ac:dyDescent="0.25">
      <c r="A1599">
        <f>'YODA Blocks'!B278</f>
        <v>0</v>
      </c>
    </row>
    <row r="1600" spans="1:1" hidden="1" x14ac:dyDescent="0.25">
      <c r="A1600">
        <f>'YODA Blocks'!B279</f>
        <v>0</v>
      </c>
    </row>
    <row r="1601" spans="1:1" hidden="1" x14ac:dyDescent="0.25">
      <c r="A1601">
        <f>'YODA Blocks'!B280</f>
        <v>0</v>
      </c>
    </row>
    <row r="1602" spans="1:1" hidden="1" x14ac:dyDescent="0.25">
      <c r="A1602">
        <f>'YODA Blocks'!B281</f>
        <v>0</v>
      </c>
    </row>
    <row r="1603" spans="1:1" hidden="1" x14ac:dyDescent="0.25">
      <c r="A1603">
        <f>'YODA Blocks'!B282</f>
        <v>0</v>
      </c>
    </row>
    <row r="1604" spans="1:1" hidden="1" x14ac:dyDescent="0.25">
      <c r="A1604">
        <f>'YODA Blocks'!B283</f>
        <v>0</v>
      </c>
    </row>
    <row r="1605" spans="1:1" hidden="1" x14ac:dyDescent="0.25">
      <c r="A1605">
        <f>'YODA Blocks'!B284</f>
        <v>0</v>
      </c>
    </row>
    <row r="1606" spans="1:1" hidden="1" x14ac:dyDescent="0.25">
      <c r="A1606">
        <f>'YODA Blocks'!B285</f>
        <v>0</v>
      </c>
    </row>
    <row r="1607" spans="1:1" hidden="1" x14ac:dyDescent="0.25">
      <c r="A1607">
        <f>'YODA Blocks'!B286</f>
        <v>0</v>
      </c>
    </row>
    <row r="1608" spans="1:1" hidden="1" x14ac:dyDescent="0.25">
      <c r="A1608">
        <f>'YODA Blocks'!B287</f>
        <v>0</v>
      </c>
    </row>
    <row r="1609" spans="1:1" hidden="1" x14ac:dyDescent="0.25">
      <c r="A1609">
        <f>'YODA Blocks'!B288</f>
        <v>0</v>
      </c>
    </row>
    <row r="1610" spans="1:1" hidden="1" x14ac:dyDescent="0.25">
      <c r="A1610">
        <f>'YODA Blocks'!B289</f>
        <v>0</v>
      </c>
    </row>
    <row r="1611" spans="1:1" hidden="1" x14ac:dyDescent="0.25">
      <c r="A1611">
        <f>'YODA Blocks'!B290</f>
        <v>0</v>
      </c>
    </row>
    <row r="1612" spans="1:1" hidden="1" x14ac:dyDescent="0.25">
      <c r="A1612">
        <f>'YODA Blocks'!B291</f>
        <v>0</v>
      </c>
    </row>
    <row r="1613" spans="1:1" hidden="1" x14ac:dyDescent="0.25">
      <c r="A1613">
        <f>'YODA Blocks'!B292</f>
        <v>0</v>
      </c>
    </row>
    <row r="1614" spans="1:1" hidden="1" x14ac:dyDescent="0.25">
      <c r="A1614">
        <f>'YODA Blocks'!B293</f>
        <v>0</v>
      </c>
    </row>
    <row r="1615" spans="1:1" hidden="1" x14ac:dyDescent="0.25">
      <c r="A1615">
        <f>'YODA Blocks'!B294</f>
        <v>0</v>
      </c>
    </row>
    <row r="1616" spans="1:1" hidden="1" x14ac:dyDescent="0.25">
      <c r="A1616">
        <f>'YODA Blocks'!B295</f>
        <v>0</v>
      </c>
    </row>
    <row r="1617" spans="1:1" hidden="1" x14ac:dyDescent="0.25">
      <c r="A1617">
        <f>'YODA Blocks'!B296</f>
        <v>0</v>
      </c>
    </row>
    <row r="1618" spans="1:1" hidden="1" x14ac:dyDescent="0.25">
      <c r="A1618">
        <f>'YODA Blocks'!B297</f>
        <v>0</v>
      </c>
    </row>
    <row r="1619" spans="1:1" hidden="1" x14ac:dyDescent="0.25">
      <c r="A1619">
        <f>'YODA Blocks'!B298</f>
        <v>0</v>
      </c>
    </row>
    <row r="1620" spans="1:1" hidden="1" x14ac:dyDescent="0.25">
      <c r="A1620">
        <f>'YODA Blocks'!B299</f>
        <v>0</v>
      </c>
    </row>
    <row r="1621" spans="1:1" hidden="1" x14ac:dyDescent="0.25">
      <c r="A1621">
        <f>'YODA Blocks'!B300</f>
        <v>0</v>
      </c>
    </row>
    <row r="1622" spans="1:1" hidden="1" x14ac:dyDescent="0.25">
      <c r="A1622">
        <f>'YODA Blocks'!B301</f>
        <v>0</v>
      </c>
    </row>
    <row r="1623" spans="1:1" hidden="1" x14ac:dyDescent="0.25">
      <c r="A1623">
        <f>'YODA Blocks'!B302</f>
        <v>0</v>
      </c>
    </row>
    <row r="1624" spans="1:1" hidden="1" x14ac:dyDescent="0.25">
      <c r="A1624">
        <f>'YODA Blocks'!B303</f>
        <v>0</v>
      </c>
    </row>
    <row r="1625" spans="1:1" hidden="1" x14ac:dyDescent="0.25">
      <c r="A1625">
        <f>'YODA Blocks'!B304</f>
        <v>0</v>
      </c>
    </row>
    <row r="1626" spans="1:1" hidden="1" x14ac:dyDescent="0.25">
      <c r="A1626">
        <f>'YODA Blocks'!B305</f>
        <v>0</v>
      </c>
    </row>
    <row r="1627" spans="1:1" hidden="1" x14ac:dyDescent="0.25">
      <c r="A1627">
        <f>'YODA Blocks'!B306</f>
        <v>0</v>
      </c>
    </row>
    <row r="1628" spans="1:1" hidden="1" x14ac:dyDescent="0.25">
      <c r="A1628">
        <f>'YODA Blocks'!B307</f>
        <v>0</v>
      </c>
    </row>
    <row r="1629" spans="1:1" hidden="1" x14ac:dyDescent="0.25">
      <c r="A1629">
        <f>'YODA Blocks'!B308</f>
        <v>0</v>
      </c>
    </row>
    <row r="1630" spans="1:1" hidden="1" x14ac:dyDescent="0.25">
      <c r="A1630">
        <f>'YODA Blocks'!B309</f>
        <v>0</v>
      </c>
    </row>
    <row r="1631" spans="1:1" hidden="1" x14ac:dyDescent="0.25">
      <c r="A1631">
        <f>'YODA Blocks'!B310</f>
        <v>0</v>
      </c>
    </row>
    <row r="1632" spans="1:1" hidden="1" x14ac:dyDescent="0.25">
      <c r="A1632">
        <f>'YODA Blocks'!B311</f>
        <v>0</v>
      </c>
    </row>
    <row r="1633" spans="1:1" hidden="1" x14ac:dyDescent="0.25">
      <c r="A1633">
        <f>'YODA Blocks'!B312</f>
        <v>0</v>
      </c>
    </row>
    <row r="1634" spans="1:1" hidden="1" x14ac:dyDescent="0.25">
      <c r="A1634">
        <f>'YODA Blocks'!B313</f>
        <v>0</v>
      </c>
    </row>
    <row r="1635" spans="1:1" hidden="1" x14ac:dyDescent="0.25">
      <c r="A1635">
        <f>'YODA Blocks'!B314</f>
        <v>0</v>
      </c>
    </row>
    <row r="1636" spans="1:1" hidden="1" x14ac:dyDescent="0.25">
      <c r="A1636">
        <f>'YODA Blocks'!B315</f>
        <v>0</v>
      </c>
    </row>
    <row r="1637" spans="1:1" hidden="1" x14ac:dyDescent="0.25">
      <c r="A1637">
        <f>'YODA Blocks'!B316</f>
        <v>0</v>
      </c>
    </row>
    <row r="1638" spans="1:1" hidden="1" x14ac:dyDescent="0.25">
      <c r="A1638">
        <f>'YODA Blocks'!B317</f>
        <v>0</v>
      </c>
    </row>
    <row r="1639" spans="1:1" hidden="1" x14ac:dyDescent="0.25">
      <c r="A1639">
        <f>'YODA Blocks'!B318</f>
        <v>0</v>
      </c>
    </row>
    <row r="1640" spans="1:1" hidden="1" x14ac:dyDescent="0.25">
      <c r="A1640">
        <f>'YODA Blocks'!B319</f>
        <v>0</v>
      </c>
    </row>
    <row r="1641" spans="1:1" hidden="1" x14ac:dyDescent="0.25">
      <c r="A1641">
        <f>'YODA Blocks'!B320</f>
        <v>0</v>
      </c>
    </row>
    <row r="1642" spans="1:1" hidden="1" x14ac:dyDescent="0.25">
      <c r="A1642">
        <f>'YODA Blocks'!B321</f>
        <v>0</v>
      </c>
    </row>
    <row r="1643" spans="1:1" hidden="1" x14ac:dyDescent="0.25">
      <c r="A1643">
        <f>'YODA Blocks'!B322</f>
        <v>0</v>
      </c>
    </row>
    <row r="1644" spans="1:1" hidden="1" x14ac:dyDescent="0.25">
      <c r="A1644">
        <f>'YODA Blocks'!B323</f>
        <v>0</v>
      </c>
    </row>
    <row r="1645" spans="1:1" hidden="1" x14ac:dyDescent="0.25">
      <c r="A1645">
        <f>'YODA Blocks'!B324</f>
        <v>0</v>
      </c>
    </row>
    <row r="1646" spans="1:1" hidden="1" x14ac:dyDescent="0.25">
      <c r="A1646">
        <f>'YODA Blocks'!B325</f>
        <v>0</v>
      </c>
    </row>
    <row r="1647" spans="1:1" hidden="1" x14ac:dyDescent="0.25">
      <c r="A1647">
        <f>'YODA Blocks'!B326</f>
        <v>0</v>
      </c>
    </row>
    <row r="1648" spans="1:1" hidden="1" x14ac:dyDescent="0.25">
      <c r="A1648">
        <f>'YODA Blocks'!B327</f>
        <v>0</v>
      </c>
    </row>
    <row r="1649" spans="1:1" hidden="1" x14ac:dyDescent="0.25">
      <c r="A1649">
        <f>'YODA Blocks'!B328</f>
        <v>0</v>
      </c>
    </row>
    <row r="1650" spans="1:1" hidden="1" x14ac:dyDescent="0.25">
      <c r="A1650">
        <f>'YODA Blocks'!B329</f>
        <v>0</v>
      </c>
    </row>
    <row r="1651" spans="1:1" hidden="1" x14ac:dyDescent="0.25">
      <c r="A1651">
        <f>'YODA Blocks'!B330</f>
        <v>0</v>
      </c>
    </row>
    <row r="1652" spans="1:1" hidden="1" x14ac:dyDescent="0.25">
      <c r="A1652">
        <f>'YODA Blocks'!B331</f>
        <v>0</v>
      </c>
    </row>
    <row r="1653" spans="1:1" hidden="1" x14ac:dyDescent="0.25">
      <c r="A1653">
        <f>'YODA Blocks'!B332</f>
        <v>0</v>
      </c>
    </row>
    <row r="1654" spans="1:1" hidden="1" x14ac:dyDescent="0.25">
      <c r="A1654">
        <f>'YODA Blocks'!B333</f>
        <v>0</v>
      </c>
    </row>
    <row r="1655" spans="1:1" hidden="1" x14ac:dyDescent="0.25">
      <c r="A1655">
        <f>'YODA Blocks'!B334</f>
        <v>0</v>
      </c>
    </row>
    <row r="1656" spans="1:1" hidden="1" x14ac:dyDescent="0.25">
      <c r="A1656">
        <f>'YODA Blocks'!B335</f>
        <v>0</v>
      </c>
    </row>
    <row r="1657" spans="1:1" hidden="1" x14ac:dyDescent="0.25">
      <c r="A1657">
        <f>'YODA Blocks'!B336</f>
        <v>0</v>
      </c>
    </row>
    <row r="1658" spans="1:1" hidden="1" x14ac:dyDescent="0.25">
      <c r="A1658">
        <f>'YODA Blocks'!B337</f>
        <v>0</v>
      </c>
    </row>
    <row r="1659" spans="1:1" hidden="1" x14ac:dyDescent="0.25">
      <c r="A1659">
        <f>'YODA Blocks'!B338</f>
        <v>0</v>
      </c>
    </row>
    <row r="1660" spans="1:1" hidden="1" x14ac:dyDescent="0.25">
      <c r="A1660">
        <f>'YODA Blocks'!B339</f>
        <v>0</v>
      </c>
    </row>
    <row r="1661" spans="1:1" hidden="1" x14ac:dyDescent="0.25">
      <c r="A1661">
        <f>'YODA Blocks'!B340</f>
        <v>0</v>
      </c>
    </row>
    <row r="1662" spans="1:1" hidden="1" x14ac:dyDescent="0.25">
      <c r="A1662">
        <f>'YODA Blocks'!B341</f>
        <v>0</v>
      </c>
    </row>
    <row r="1663" spans="1:1" hidden="1" x14ac:dyDescent="0.25">
      <c r="A1663">
        <f>'YODA Blocks'!B342</f>
        <v>0</v>
      </c>
    </row>
    <row r="1664" spans="1:1" hidden="1" x14ac:dyDescent="0.25">
      <c r="A1664">
        <f>'YODA Blocks'!B343</f>
        <v>0</v>
      </c>
    </row>
    <row r="1665" spans="1:1" hidden="1" x14ac:dyDescent="0.25">
      <c r="A1665">
        <f>'YODA Blocks'!B344</f>
        <v>0</v>
      </c>
    </row>
    <row r="1666" spans="1:1" hidden="1" x14ac:dyDescent="0.25">
      <c r="A1666">
        <f>'YODA Blocks'!B345</f>
        <v>0</v>
      </c>
    </row>
    <row r="1667" spans="1:1" hidden="1" x14ac:dyDescent="0.25">
      <c r="A1667">
        <f>'YODA Blocks'!B346</f>
        <v>0</v>
      </c>
    </row>
    <row r="1668" spans="1:1" hidden="1" x14ac:dyDescent="0.25">
      <c r="A1668">
        <f>'YODA Blocks'!B347</f>
        <v>0</v>
      </c>
    </row>
    <row r="1669" spans="1:1" hidden="1" x14ac:dyDescent="0.25">
      <c r="A1669">
        <f>'YODA Blocks'!B348</f>
        <v>0</v>
      </c>
    </row>
    <row r="1670" spans="1:1" hidden="1" x14ac:dyDescent="0.25">
      <c r="A1670">
        <f>'YODA Blocks'!B349</f>
        <v>0</v>
      </c>
    </row>
    <row r="1671" spans="1:1" hidden="1" x14ac:dyDescent="0.25">
      <c r="A1671">
        <f>'YODA Blocks'!B350</f>
        <v>0</v>
      </c>
    </row>
    <row r="1672" spans="1:1" hidden="1" x14ac:dyDescent="0.25">
      <c r="A1672">
        <f>'YODA Blocks'!B351</f>
        <v>0</v>
      </c>
    </row>
    <row r="1673" spans="1:1" hidden="1" x14ac:dyDescent="0.25">
      <c r="A1673">
        <f>'YODA Blocks'!B352</f>
        <v>0</v>
      </c>
    </row>
    <row r="1674" spans="1:1" hidden="1" x14ac:dyDescent="0.25">
      <c r="A1674">
        <f>'YODA Blocks'!B353</f>
        <v>0</v>
      </c>
    </row>
    <row r="1675" spans="1:1" hidden="1" x14ac:dyDescent="0.25">
      <c r="A1675">
        <f>'YODA Blocks'!B354</f>
        <v>0</v>
      </c>
    </row>
    <row r="1676" spans="1:1" hidden="1" x14ac:dyDescent="0.25">
      <c r="A1676">
        <f>'YODA Blocks'!B355</f>
        <v>0</v>
      </c>
    </row>
    <row r="1677" spans="1:1" hidden="1" x14ac:dyDescent="0.25">
      <c r="A1677">
        <f>'YODA Blocks'!B356</f>
        <v>0</v>
      </c>
    </row>
    <row r="1678" spans="1:1" hidden="1" x14ac:dyDescent="0.25">
      <c r="A1678">
        <f>'YODA Blocks'!B357</f>
        <v>0</v>
      </c>
    </row>
    <row r="1679" spans="1:1" hidden="1" x14ac:dyDescent="0.25">
      <c r="A1679">
        <f>'YODA Blocks'!B358</f>
        <v>0</v>
      </c>
    </row>
    <row r="1680" spans="1:1" hidden="1" x14ac:dyDescent="0.25">
      <c r="A1680">
        <f>'YODA Blocks'!B359</f>
        <v>0</v>
      </c>
    </row>
    <row r="1681" spans="1:1" hidden="1" x14ac:dyDescent="0.25">
      <c r="A1681">
        <f>'YODA Blocks'!B360</f>
        <v>0</v>
      </c>
    </row>
    <row r="1682" spans="1:1" hidden="1" x14ac:dyDescent="0.25">
      <c r="A1682">
        <f>'YODA Blocks'!B361</f>
        <v>0</v>
      </c>
    </row>
    <row r="1683" spans="1:1" hidden="1" x14ac:dyDescent="0.25">
      <c r="A1683">
        <f>'YODA Blocks'!B362</f>
        <v>0</v>
      </c>
    </row>
    <row r="1684" spans="1:1" hidden="1" x14ac:dyDescent="0.25">
      <c r="A1684">
        <f>'YODA Blocks'!B363</f>
        <v>0</v>
      </c>
    </row>
    <row r="1685" spans="1:1" hidden="1" x14ac:dyDescent="0.25">
      <c r="A1685">
        <f>'YODA Blocks'!B364</f>
        <v>0</v>
      </c>
    </row>
    <row r="1686" spans="1:1" hidden="1" x14ac:dyDescent="0.25">
      <c r="A1686">
        <f>'YODA Blocks'!B365</f>
        <v>0</v>
      </c>
    </row>
    <row r="1687" spans="1:1" hidden="1" x14ac:dyDescent="0.25">
      <c r="A1687">
        <f>'YODA Blocks'!B366</f>
        <v>0</v>
      </c>
    </row>
    <row r="1688" spans="1:1" hidden="1" x14ac:dyDescent="0.25">
      <c r="A1688">
        <f>'YODA Blocks'!B367</f>
        <v>0</v>
      </c>
    </row>
    <row r="1689" spans="1:1" hidden="1" x14ac:dyDescent="0.25">
      <c r="A1689">
        <f>'YODA Blocks'!B368</f>
        <v>0</v>
      </c>
    </row>
    <row r="1690" spans="1:1" hidden="1" x14ac:dyDescent="0.25">
      <c r="A1690">
        <f>'YODA Blocks'!B369</f>
        <v>0</v>
      </c>
    </row>
    <row r="1691" spans="1:1" hidden="1" x14ac:dyDescent="0.25">
      <c r="A1691">
        <f>'YODA Blocks'!B370</f>
        <v>0</v>
      </c>
    </row>
    <row r="1692" spans="1:1" hidden="1" x14ac:dyDescent="0.25">
      <c r="A1692">
        <f>'YODA Blocks'!B371</f>
        <v>0</v>
      </c>
    </row>
    <row r="1693" spans="1:1" hidden="1" x14ac:dyDescent="0.25">
      <c r="A1693">
        <f>'YODA Blocks'!B372</f>
        <v>0</v>
      </c>
    </row>
    <row r="1694" spans="1:1" hidden="1" x14ac:dyDescent="0.25">
      <c r="A1694">
        <f>'YODA Blocks'!B373</f>
        <v>0</v>
      </c>
    </row>
    <row r="1695" spans="1:1" hidden="1" x14ac:dyDescent="0.25">
      <c r="A1695">
        <f>'YODA Blocks'!B374</f>
        <v>0</v>
      </c>
    </row>
    <row r="1696" spans="1:1" hidden="1" x14ac:dyDescent="0.25">
      <c r="A1696">
        <f>'YODA Blocks'!B375</f>
        <v>0</v>
      </c>
    </row>
    <row r="1697" spans="1:1" hidden="1" x14ac:dyDescent="0.25">
      <c r="A1697">
        <f>'YODA Blocks'!B376</f>
        <v>0</v>
      </c>
    </row>
    <row r="1698" spans="1:1" hidden="1" x14ac:dyDescent="0.25">
      <c r="A1698">
        <f>'YODA Blocks'!B377</f>
        <v>0</v>
      </c>
    </row>
    <row r="1699" spans="1:1" hidden="1" x14ac:dyDescent="0.25">
      <c r="A1699">
        <f>'YODA Blocks'!B378</f>
        <v>0</v>
      </c>
    </row>
    <row r="1700" spans="1:1" hidden="1" x14ac:dyDescent="0.25">
      <c r="A1700">
        <f>'YODA Blocks'!B379</f>
        <v>0</v>
      </c>
    </row>
    <row r="1701" spans="1:1" hidden="1" x14ac:dyDescent="0.25">
      <c r="A1701">
        <f>'YODA Blocks'!B380</f>
        <v>0</v>
      </c>
    </row>
    <row r="1702" spans="1:1" hidden="1" x14ac:dyDescent="0.25">
      <c r="A1702">
        <f>'YODA Blocks'!B381</f>
        <v>0</v>
      </c>
    </row>
    <row r="1703" spans="1:1" hidden="1" x14ac:dyDescent="0.25">
      <c r="A1703">
        <f>'YODA Blocks'!B382</f>
        <v>0</v>
      </c>
    </row>
    <row r="1704" spans="1:1" hidden="1" x14ac:dyDescent="0.25">
      <c r="A1704">
        <f>'YODA Blocks'!B383</f>
        <v>0</v>
      </c>
    </row>
    <row r="1705" spans="1:1" hidden="1" x14ac:dyDescent="0.25">
      <c r="A1705">
        <f>'YODA Blocks'!B384</f>
        <v>0</v>
      </c>
    </row>
    <row r="1706" spans="1:1" hidden="1" x14ac:dyDescent="0.25">
      <c r="A1706">
        <f>'YODA Blocks'!B385</f>
        <v>0</v>
      </c>
    </row>
    <row r="1707" spans="1:1" hidden="1" x14ac:dyDescent="0.25">
      <c r="A1707">
        <f>'YODA Blocks'!B386</f>
        <v>0</v>
      </c>
    </row>
    <row r="1708" spans="1:1" hidden="1" x14ac:dyDescent="0.25">
      <c r="A1708">
        <f>'YODA Blocks'!B387</f>
        <v>0</v>
      </c>
    </row>
    <row r="1709" spans="1:1" hidden="1" x14ac:dyDescent="0.25">
      <c r="A1709">
        <f>'YODA Blocks'!B388</f>
        <v>0</v>
      </c>
    </row>
    <row r="1710" spans="1:1" hidden="1" x14ac:dyDescent="0.25">
      <c r="A1710">
        <f>'YODA Blocks'!B389</f>
        <v>0</v>
      </c>
    </row>
    <row r="1711" spans="1:1" hidden="1" x14ac:dyDescent="0.25">
      <c r="A1711">
        <f>'YODA Blocks'!B390</f>
        <v>0</v>
      </c>
    </row>
    <row r="1712" spans="1:1" hidden="1" x14ac:dyDescent="0.25">
      <c r="A1712">
        <f>'YODA Blocks'!B391</f>
        <v>0</v>
      </c>
    </row>
    <row r="1713" spans="1:1" hidden="1" x14ac:dyDescent="0.25">
      <c r="A1713">
        <f>'YODA Blocks'!B392</f>
        <v>0</v>
      </c>
    </row>
    <row r="1714" spans="1:1" hidden="1" x14ac:dyDescent="0.25">
      <c r="A1714">
        <f>'YODA Blocks'!B393</f>
        <v>0</v>
      </c>
    </row>
    <row r="1715" spans="1:1" hidden="1" x14ac:dyDescent="0.25">
      <c r="A1715">
        <f>'YODA Blocks'!B394</f>
        <v>0</v>
      </c>
    </row>
    <row r="1716" spans="1:1" hidden="1" x14ac:dyDescent="0.25">
      <c r="A1716">
        <f>'YODA Blocks'!B395</f>
        <v>0</v>
      </c>
    </row>
    <row r="1717" spans="1:1" hidden="1" x14ac:dyDescent="0.25">
      <c r="A1717">
        <f>'YODA Blocks'!B396</f>
        <v>0</v>
      </c>
    </row>
    <row r="1718" spans="1:1" hidden="1" x14ac:dyDescent="0.25">
      <c r="A1718">
        <f>'YODA Blocks'!B397</f>
        <v>0</v>
      </c>
    </row>
    <row r="1719" spans="1:1" hidden="1" x14ac:dyDescent="0.25">
      <c r="A1719">
        <f>'YODA Blocks'!B398</f>
        <v>0</v>
      </c>
    </row>
    <row r="1720" spans="1:1" hidden="1" x14ac:dyDescent="0.25">
      <c r="A1720">
        <f>'YODA Blocks'!B399</f>
        <v>0</v>
      </c>
    </row>
    <row r="1721" spans="1:1" hidden="1" x14ac:dyDescent="0.25">
      <c r="A1721">
        <f>'YODA Blocks'!B400</f>
        <v>0</v>
      </c>
    </row>
    <row r="1722" spans="1:1" hidden="1" x14ac:dyDescent="0.25">
      <c r="A1722">
        <f>'YODA Blocks'!B401</f>
        <v>0</v>
      </c>
    </row>
    <row r="1723" spans="1:1" hidden="1" x14ac:dyDescent="0.25">
      <c r="A1723">
        <f>'YODA Blocks'!B402</f>
        <v>0</v>
      </c>
    </row>
    <row r="1724" spans="1:1" hidden="1" x14ac:dyDescent="0.25">
      <c r="A1724">
        <f>'YODA Blocks'!B403</f>
        <v>0</v>
      </c>
    </row>
    <row r="1725" spans="1:1" hidden="1" x14ac:dyDescent="0.25">
      <c r="A1725">
        <f>'YODA Blocks'!B404</f>
        <v>0</v>
      </c>
    </row>
    <row r="1726" spans="1:1" hidden="1" x14ac:dyDescent="0.25">
      <c r="A1726">
        <f>'YODA Blocks'!B405</f>
        <v>0</v>
      </c>
    </row>
    <row r="1727" spans="1:1" hidden="1" x14ac:dyDescent="0.25">
      <c r="A1727">
        <f>'YODA Blocks'!B406</f>
        <v>0</v>
      </c>
    </row>
    <row r="1728" spans="1:1" hidden="1" x14ac:dyDescent="0.25">
      <c r="A1728">
        <f>'YODA Blocks'!B407</f>
        <v>0</v>
      </c>
    </row>
    <row r="1729" spans="1:1" hidden="1" x14ac:dyDescent="0.25">
      <c r="A1729">
        <f>'YODA Blocks'!B408</f>
        <v>0</v>
      </c>
    </row>
    <row r="1730" spans="1:1" hidden="1" x14ac:dyDescent="0.25">
      <c r="A1730">
        <f>'YODA Blocks'!B409</f>
        <v>0</v>
      </c>
    </row>
    <row r="1731" spans="1:1" hidden="1" x14ac:dyDescent="0.25">
      <c r="A1731">
        <f>'YODA Blocks'!B410</f>
        <v>0</v>
      </c>
    </row>
    <row r="1732" spans="1:1" hidden="1" x14ac:dyDescent="0.25">
      <c r="A1732">
        <f>'YODA Blocks'!B411</f>
        <v>0</v>
      </c>
    </row>
    <row r="1733" spans="1:1" hidden="1" x14ac:dyDescent="0.25">
      <c r="A1733">
        <f>'YODA Blocks'!B412</f>
        <v>0</v>
      </c>
    </row>
    <row r="1734" spans="1:1" hidden="1" x14ac:dyDescent="0.25">
      <c r="A1734">
        <f>'YODA Blocks'!B413</f>
        <v>0</v>
      </c>
    </row>
    <row r="1735" spans="1:1" hidden="1" x14ac:dyDescent="0.25">
      <c r="A1735">
        <f>'YODA Blocks'!B414</f>
        <v>0</v>
      </c>
    </row>
    <row r="1736" spans="1:1" hidden="1" x14ac:dyDescent="0.25">
      <c r="A1736">
        <f>'YODA Blocks'!B415</f>
        <v>0</v>
      </c>
    </row>
    <row r="1737" spans="1:1" hidden="1" x14ac:dyDescent="0.25">
      <c r="A1737">
        <f>'YODA Blocks'!B416</f>
        <v>0</v>
      </c>
    </row>
    <row r="1738" spans="1:1" hidden="1" x14ac:dyDescent="0.25">
      <c r="A1738">
        <f>'YODA Blocks'!B417</f>
        <v>0</v>
      </c>
    </row>
    <row r="1739" spans="1:1" hidden="1" x14ac:dyDescent="0.25">
      <c r="A1739">
        <f>'YODA Blocks'!B418</f>
        <v>0</v>
      </c>
    </row>
    <row r="1740" spans="1:1" hidden="1" x14ac:dyDescent="0.25">
      <c r="A1740">
        <f>'YODA Blocks'!B419</f>
        <v>0</v>
      </c>
    </row>
    <row r="1741" spans="1:1" hidden="1" x14ac:dyDescent="0.25">
      <c r="A1741">
        <f>'YODA Blocks'!B420</f>
        <v>0</v>
      </c>
    </row>
    <row r="1742" spans="1:1" hidden="1" x14ac:dyDescent="0.25">
      <c r="A1742">
        <f>'YODA Blocks'!B421</f>
        <v>0</v>
      </c>
    </row>
    <row r="1743" spans="1:1" hidden="1" x14ac:dyDescent="0.25">
      <c r="A1743">
        <f>'YODA Blocks'!B422</f>
        <v>0</v>
      </c>
    </row>
    <row r="1744" spans="1:1" hidden="1" x14ac:dyDescent="0.25">
      <c r="A1744">
        <f>'YODA Blocks'!B423</f>
        <v>0</v>
      </c>
    </row>
    <row r="1745" spans="1:1" hidden="1" x14ac:dyDescent="0.25">
      <c r="A1745">
        <f>'YODA Blocks'!B424</f>
        <v>0</v>
      </c>
    </row>
    <row r="1746" spans="1:1" hidden="1" x14ac:dyDescent="0.25">
      <c r="A1746">
        <f>'YODA Blocks'!B425</f>
        <v>0</v>
      </c>
    </row>
    <row r="1747" spans="1:1" hidden="1" x14ac:dyDescent="0.25">
      <c r="A1747">
        <f>'YODA Blocks'!B426</f>
        <v>0</v>
      </c>
    </row>
    <row r="1748" spans="1:1" hidden="1" x14ac:dyDescent="0.25">
      <c r="A1748">
        <f>'YODA Blocks'!B427</f>
        <v>0</v>
      </c>
    </row>
    <row r="1749" spans="1:1" hidden="1" x14ac:dyDescent="0.25">
      <c r="A1749">
        <f>'YODA Blocks'!B428</f>
        <v>0</v>
      </c>
    </row>
    <row r="1750" spans="1:1" hidden="1" x14ac:dyDescent="0.25">
      <c r="A1750">
        <f>'YODA Blocks'!B429</f>
        <v>0</v>
      </c>
    </row>
    <row r="1751" spans="1:1" hidden="1" x14ac:dyDescent="0.25">
      <c r="A1751">
        <f>'YODA Blocks'!B430</f>
        <v>0</v>
      </c>
    </row>
    <row r="1752" spans="1:1" hidden="1" x14ac:dyDescent="0.25">
      <c r="A1752">
        <f>'YODA Blocks'!B431</f>
        <v>0</v>
      </c>
    </row>
    <row r="1753" spans="1:1" hidden="1" x14ac:dyDescent="0.25">
      <c r="A1753">
        <f>'YODA Blocks'!B432</f>
        <v>0</v>
      </c>
    </row>
    <row r="1754" spans="1:1" hidden="1" x14ac:dyDescent="0.25">
      <c r="A1754">
        <f>'YODA Blocks'!B433</f>
        <v>0</v>
      </c>
    </row>
    <row r="1755" spans="1:1" hidden="1" x14ac:dyDescent="0.25">
      <c r="A1755">
        <f>'YODA Blocks'!B434</f>
        <v>0</v>
      </c>
    </row>
    <row r="1756" spans="1:1" hidden="1" x14ac:dyDescent="0.25">
      <c r="A1756">
        <f>'YODA Blocks'!B435</f>
        <v>0</v>
      </c>
    </row>
    <row r="1757" spans="1:1" hidden="1" x14ac:dyDescent="0.25">
      <c r="A1757">
        <f>'YODA Blocks'!B436</f>
        <v>0</v>
      </c>
    </row>
    <row r="1758" spans="1:1" hidden="1" x14ac:dyDescent="0.25">
      <c r="A1758">
        <f>'YODA Blocks'!B437</f>
        <v>0</v>
      </c>
    </row>
    <row r="1759" spans="1:1" hidden="1" x14ac:dyDescent="0.25">
      <c r="A1759">
        <f>'YODA Blocks'!B438</f>
        <v>0</v>
      </c>
    </row>
    <row r="1760" spans="1:1" hidden="1" x14ac:dyDescent="0.25">
      <c r="A1760">
        <f>'YODA Blocks'!B439</f>
        <v>0</v>
      </c>
    </row>
    <row r="1761" spans="1:1" hidden="1" x14ac:dyDescent="0.25">
      <c r="A1761">
        <f>'YODA Blocks'!B440</f>
        <v>0</v>
      </c>
    </row>
    <row r="1762" spans="1:1" hidden="1" x14ac:dyDescent="0.25">
      <c r="A1762">
        <f>'YODA Blocks'!B441</f>
        <v>0</v>
      </c>
    </row>
    <row r="1763" spans="1:1" hidden="1" x14ac:dyDescent="0.25">
      <c r="A1763">
        <f>'YODA Blocks'!B442</f>
        <v>0</v>
      </c>
    </row>
    <row r="1764" spans="1:1" hidden="1" x14ac:dyDescent="0.25">
      <c r="A1764">
        <f>'YODA Blocks'!B443</f>
        <v>0</v>
      </c>
    </row>
    <row r="1765" spans="1:1" hidden="1" x14ac:dyDescent="0.25">
      <c r="A1765">
        <f>'YODA Blocks'!B444</f>
        <v>0</v>
      </c>
    </row>
    <row r="1766" spans="1:1" hidden="1" x14ac:dyDescent="0.25">
      <c r="A1766">
        <f>'YODA Blocks'!B445</f>
        <v>0</v>
      </c>
    </row>
    <row r="1767" spans="1:1" hidden="1" x14ac:dyDescent="0.25">
      <c r="A1767">
        <f>'YODA Blocks'!B446</f>
        <v>0</v>
      </c>
    </row>
    <row r="1768" spans="1:1" hidden="1" x14ac:dyDescent="0.25">
      <c r="A1768">
        <f>'YODA Blocks'!B447</f>
        <v>0</v>
      </c>
    </row>
    <row r="1769" spans="1:1" hidden="1" x14ac:dyDescent="0.25">
      <c r="A1769">
        <f>'YODA Blocks'!B448</f>
        <v>0</v>
      </c>
    </row>
    <row r="1770" spans="1:1" hidden="1" x14ac:dyDescent="0.25">
      <c r="A1770">
        <f>'YODA Blocks'!B449</f>
        <v>0</v>
      </c>
    </row>
    <row r="1771" spans="1:1" hidden="1" x14ac:dyDescent="0.25">
      <c r="A1771">
        <f>'YODA Blocks'!B450</f>
        <v>0</v>
      </c>
    </row>
    <row r="1772" spans="1:1" hidden="1" x14ac:dyDescent="0.25">
      <c r="A1772">
        <f>'YODA Blocks'!B451</f>
        <v>0</v>
      </c>
    </row>
    <row r="1773" spans="1:1" hidden="1" x14ac:dyDescent="0.25">
      <c r="A1773">
        <f>'YODA Blocks'!B452</f>
        <v>0</v>
      </c>
    </row>
    <row r="1774" spans="1:1" hidden="1" x14ac:dyDescent="0.25">
      <c r="A1774">
        <f>'YODA Blocks'!B453</f>
        <v>0</v>
      </c>
    </row>
    <row r="1775" spans="1:1" hidden="1" x14ac:dyDescent="0.25">
      <c r="A1775">
        <f>'YODA Blocks'!B454</f>
        <v>0</v>
      </c>
    </row>
    <row r="1776" spans="1:1" hidden="1" x14ac:dyDescent="0.25">
      <c r="A1776">
        <f>'YODA Blocks'!B455</f>
        <v>0</v>
      </c>
    </row>
    <row r="1777" spans="1:1" hidden="1" x14ac:dyDescent="0.25">
      <c r="A1777">
        <f>'YODA Blocks'!B456</f>
        <v>0</v>
      </c>
    </row>
    <row r="1778" spans="1:1" hidden="1" x14ac:dyDescent="0.25">
      <c r="A1778">
        <f>'YODA Blocks'!B457</f>
        <v>0</v>
      </c>
    </row>
    <row r="1779" spans="1:1" hidden="1" x14ac:dyDescent="0.25">
      <c r="A1779">
        <f>'YODA Blocks'!B458</f>
        <v>0</v>
      </c>
    </row>
    <row r="1780" spans="1:1" hidden="1" x14ac:dyDescent="0.25">
      <c r="A1780">
        <f>'YODA Blocks'!B459</f>
        <v>0</v>
      </c>
    </row>
    <row r="1781" spans="1:1" hidden="1" x14ac:dyDescent="0.25">
      <c r="A1781">
        <f>'YODA Blocks'!B460</f>
        <v>0</v>
      </c>
    </row>
    <row r="1782" spans="1:1" hidden="1" x14ac:dyDescent="0.25">
      <c r="A1782">
        <f>'YODA Blocks'!B461</f>
        <v>0</v>
      </c>
    </row>
    <row r="1783" spans="1:1" hidden="1" x14ac:dyDescent="0.25">
      <c r="A1783">
        <f>'YODA Blocks'!B462</f>
        <v>0</v>
      </c>
    </row>
    <row r="1784" spans="1:1" hidden="1" x14ac:dyDescent="0.25">
      <c r="A1784">
        <f>'YODA Blocks'!B463</f>
        <v>0</v>
      </c>
    </row>
    <row r="1785" spans="1:1" hidden="1" x14ac:dyDescent="0.25">
      <c r="A1785">
        <f>'YODA Blocks'!B464</f>
        <v>0</v>
      </c>
    </row>
    <row r="1786" spans="1:1" hidden="1" x14ac:dyDescent="0.25">
      <c r="A1786">
        <f>'YODA Blocks'!B465</f>
        <v>0</v>
      </c>
    </row>
    <row r="1787" spans="1:1" hidden="1" x14ac:dyDescent="0.25">
      <c r="A1787">
        <f>'YODA Blocks'!B466</f>
        <v>0</v>
      </c>
    </row>
    <row r="1788" spans="1:1" hidden="1" x14ac:dyDescent="0.25">
      <c r="A1788">
        <f>'YODA Blocks'!B467</f>
        <v>0</v>
      </c>
    </row>
    <row r="1789" spans="1:1" hidden="1" x14ac:dyDescent="0.25">
      <c r="A1789">
        <f>'YODA Blocks'!B468</f>
        <v>0</v>
      </c>
    </row>
    <row r="1790" spans="1:1" hidden="1" x14ac:dyDescent="0.25">
      <c r="A1790">
        <f>'YODA Blocks'!B469</f>
        <v>0</v>
      </c>
    </row>
    <row r="1791" spans="1:1" hidden="1" x14ac:dyDescent="0.25">
      <c r="A1791">
        <f>'YODA Blocks'!B470</f>
        <v>0</v>
      </c>
    </row>
    <row r="1792" spans="1:1" hidden="1" x14ac:dyDescent="0.25">
      <c r="A1792">
        <f>'YODA Blocks'!B471</f>
        <v>0</v>
      </c>
    </row>
    <row r="1793" spans="1:1" hidden="1" x14ac:dyDescent="0.25">
      <c r="A1793">
        <f>'YODA Blocks'!B472</f>
        <v>0</v>
      </c>
    </row>
    <row r="1794" spans="1:1" hidden="1" x14ac:dyDescent="0.25">
      <c r="A1794">
        <f>'YODA Blocks'!B473</f>
        <v>0</v>
      </c>
    </row>
    <row r="1795" spans="1:1" hidden="1" x14ac:dyDescent="0.25">
      <c r="A1795">
        <f>'YODA Blocks'!B474</f>
        <v>0</v>
      </c>
    </row>
    <row r="1796" spans="1:1" hidden="1" x14ac:dyDescent="0.25">
      <c r="A1796">
        <f>'YODA Blocks'!B475</f>
        <v>0</v>
      </c>
    </row>
    <row r="1797" spans="1:1" hidden="1" x14ac:dyDescent="0.25">
      <c r="A1797">
        <f>'YODA Blocks'!B476</f>
        <v>0</v>
      </c>
    </row>
    <row r="1798" spans="1:1" hidden="1" x14ac:dyDescent="0.25">
      <c r="A1798">
        <f>'YODA Blocks'!B477</f>
        <v>0</v>
      </c>
    </row>
    <row r="1799" spans="1:1" hidden="1" x14ac:dyDescent="0.25">
      <c r="A1799">
        <f>'YODA Blocks'!B478</f>
        <v>0</v>
      </c>
    </row>
    <row r="1800" spans="1:1" hidden="1" x14ac:dyDescent="0.25">
      <c r="A1800">
        <f>'YODA Blocks'!B479</f>
        <v>0</v>
      </c>
    </row>
    <row r="1801" spans="1:1" hidden="1" x14ac:dyDescent="0.25">
      <c r="A1801">
        <f>'YODA Blocks'!B480</f>
        <v>0</v>
      </c>
    </row>
    <row r="1802" spans="1:1" hidden="1" x14ac:dyDescent="0.25">
      <c r="A1802">
        <f>'YODA Blocks'!B481</f>
        <v>0</v>
      </c>
    </row>
    <row r="1803" spans="1:1" hidden="1" x14ac:dyDescent="0.25">
      <c r="A1803">
        <f>'YODA Blocks'!B482</f>
        <v>0</v>
      </c>
    </row>
    <row r="1804" spans="1:1" hidden="1" x14ac:dyDescent="0.25">
      <c r="A1804">
        <f>'YODA Blocks'!B483</f>
        <v>0</v>
      </c>
    </row>
    <row r="1805" spans="1:1" hidden="1" x14ac:dyDescent="0.25">
      <c r="A1805">
        <f>'YODA Blocks'!B484</f>
        <v>0</v>
      </c>
    </row>
    <row r="1806" spans="1:1" hidden="1" x14ac:dyDescent="0.25">
      <c r="A1806">
        <f>'YODA Blocks'!B485</f>
        <v>0</v>
      </c>
    </row>
    <row r="1807" spans="1:1" hidden="1" x14ac:dyDescent="0.25">
      <c r="A1807">
        <f>'YODA Blocks'!B486</f>
        <v>0</v>
      </c>
    </row>
    <row r="1808" spans="1:1" hidden="1" x14ac:dyDescent="0.25">
      <c r="A1808">
        <f>'YODA Blocks'!B487</f>
        <v>0</v>
      </c>
    </row>
    <row r="1809" spans="1:1" hidden="1" x14ac:dyDescent="0.25">
      <c r="A1809">
        <f>'YODA Blocks'!B488</f>
        <v>0</v>
      </c>
    </row>
    <row r="1810" spans="1:1" hidden="1" x14ac:dyDescent="0.25">
      <c r="A1810">
        <f>'YODA Blocks'!B489</f>
        <v>0</v>
      </c>
    </row>
    <row r="1811" spans="1:1" hidden="1" x14ac:dyDescent="0.25">
      <c r="A1811">
        <f>'YODA Blocks'!B490</f>
        <v>0</v>
      </c>
    </row>
    <row r="1812" spans="1:1" hidden="1" x14ac:dyDescent="0.25">
      <c r="A1812">
        <f>'YODA Blocks'!B491</f>
        <v>0</v>
      </c>
    </row>
    <row r="1813" spans="1:1" hidden="1" x14ac:dyDescent="0.25">
      <c r="A1813">
        <f>'YODA Blocks'!B492</f>
        <v>0</v>
      </c>
    </row>
    <row r="1814" spans="1:1" hidden="1" x14ac:dyDescent="0.25">
      <c r="A1814">
        <f>'YODA Blocks'!B493</f>
        <v>0</v>
      </c>
    </row>
    <row r="1815" spans="1:1" hidden="1" x14ac:dyDescent="0.25">
      <c r="A1815">
        <f>'YODA Blocks'!B494</f>
        <v>0</v>
      </c>
    </row>
    <row r="1816" spans="1:1" hidden="1" x14ac:dyDescent="0.25">
      <c r="A1816">
        <f>'YODA Blocks'!B495</f>
        <v>0</v>
      </c>
    </row>
    <row r="1817" spans="1:1" hidden="1" x14ac:dyDescent="0.25">
      <c r="A1817">
        <f>'YODA Blocks'!B496</f>
        <v>0</v>
      </c>
    </row>
    <row r="1818" spans="1:1" hidden="1" x14ac:dyDescent="0.25">
      <c r="A1818">
        <f>'YODA Blocks'!B497</f>
        <v>0</v>
      </c>
    </row>
    <row r="1819" spans="1:1" hidden="1" x14ac:dyDescent="0.25">
      <c r="A1819">
        <f>'YODA Blocks'!B498</f>
        <v>0</v>
      </c>
    </row>
    <row r="1820" spans="1:1" hidden="1" x14ac:dyDescent="0.25">
      <c r="A1820">
        <f>'YODA Blocks'!B499</f>
        <v>0</v>
      </c>
    </row>
    <row r="1821" spans="1:1" hidden="1" x14ac:dyDescent="0.25">
      <c r="A1821">
        <f>'YODA Blocks'!B500</f>
        <v>0</v>
      </c>
    </row>
    <row r="1822" spans="1:1" hidden="1" x14ac:dyDescent="0.25">
      <c r="A1822">
        <f>'YODA Blocks'!B501</f>
        <v>0</v>
      </c>
    </row>
    <row r="1823" spans="1:1" hidden="1" x14ac:dyDescent="0.25">
      <c r="A1823">
        <f>'YODA Blocks'!B502</f>
        <v>0</v>
      </c>
    </row>
    <row r="1824" spans="1:1" hidden="1" x14ac:dyDescent="0.25">
      <c r="A1824">
        <f>'YODA Blocks'!B503</f>
        <v>0</v>
      </c>
    </row>
    <row r="1825" spans="1:1" hidden="1" x14ac:dyDescent="0.25">
      <c r="A1825">
        <f>'YODA Blocks'!B504</f>
        <v>0</v>
      </c>
    </row>
    <row r="1826" spans="1:1" hidden="1" x14ac:dyDescent="0.25">
      <c r="A1826">
        <f>'YODA Blocks'!B505</f>
        <v>0</v>
      </c>
    </row>
    <row r="1827" spans="1:1" hidden="1" x14ac:dyDescent="0.25">
      <c r="A1827">
        <f>'YODA Blocks'!B506</f>
        <v>0</v>
      </c>
    </row>
    <row r="1828" spans="1:1" hidden="1" x14ac:dyDescent="0.25">
      <c r="A1828">
        <f>'YODA Blocks'!B507</f>
        <v>0</v>
      </c>
    </row>
    <row r="1829" spans="1:1" hidden="1" x14ac:dyDescent="0.25">
      <c r="A1829">
        <f>'YODA Blocks'!B508</f>
        <v>0</v>
      </c>
    </row>
    <row r="1830" spans="1:1" hidden="1" x14ac:dyDescent="0.25">
      <c r="A1830">
        <f>'YODA Blocks'!B509</f>
        <v>0</v>
      </c>
    </row>
    <row r="1831" spans="1:1" hidden="1" x14ac:dyDescent="0.25">
      <c r="A1831">
        <f>'YODA Blocks'!B510</f>
        <v>0</v>
      </c>
    </row>
    <row r="1832" spans="1:1" hidden="1" x14ac:dyDescent="0.25">
      <c r="A1832">
        <f>'YODA Blocks'!B511</f>
        <v>0</v>
      </c>
    </row>
    <row r="1833" spans="1:1" hidden="1" x14ac:dyDescent="0.25">
      <c r="A1833">
        <f>'YODA Blocks'!B512</f>
        <v>0</v>
      </c>
    </row>
    <row r="1834" spans="1:1" hidden="1" x14ac:dyDescent="0.25">
      <c r="A1834">
        <f>'YODA Blocks'!B513</f>
        <v>0</v>
      </c>
    </row>
    <row r="1835" spans="1:1" hidden="1" x14ac:dyDescent="0.25">
      <c r="A1835">
        <f>'YODA Blocks'!B514</f>
        <v>0</v>
      </c>
    </row>
    <row r="1836" spans="1:1" hidden="1" x14ac:dyDescent="0.25">
      <c r="A1836">
        <f>'YODA Blocks'!B515</f>
        <v>0</v>
      </c>
    </row>
    <row r="1837" spans="1:1" hidden="1" x14ac:dyDescent="0.25">
      <c r="A1837">
        <f>'YODA Blocks'!B516</f>
        <v>0</v>
      </c>
    </row>
    <row r="1838" spans="1:1" hidden="1" x14ac:dyDescent="0.25">
      <c r="A1838">
        <f>'YODA Blocks'!B517</f>
        <v>0</v>
      </c>
    </row>
    <row r="1839" spans="1:1" hidden="1" x14ac:dyDescent="0.25">
      <c r="A1839">
        <f>'YODA Blocks'!B518</f>
        <v>0</v>
      </c>
    </row>
    <row r="1840" spans="1:1" hidden="1" x14ac:dyDescent="0.25">
      <c r="A1840">
        <f>'YODA Blocks'!B519</f>
        <v>0</v>
      </c>
    </row>
    <row r="1841" spans="1:1" hidden="1" x14ac:dyDescent="0.25">
      <c r="A1841">
        <f>'YODA Blocks'!B520</f>
        <v>0</v>
      </c>
    </row>
    <row r="1842" spans="1:1" hidden="1" x14ac:dyDescent="0.25">
      <c r="A1842">
        <f>'YODA Blocks'!B521</f>
        <v>0</v>
      </c>
    </row>
    <row r="1843" spans="1:1" hidden="1" x14ac:dyDescent="0.25">
      <c r="A1843">
        <f>'YODA Blocks'!B522</f>
        <v>0</v>
      </c>
    </row>
    <row r="1844" spans="1:1" hidden="1" x14ac:dyDescent="0.25">
      <c r="A1844">
        <f>'YODA Blocks'!B523</f>
        <v>0</v>
      </c>
    </row>
    <row r="1845" spans="1:1" hidden="1" x14ac:dyDescent="0.25">
      <c r="A1845">
        <f>'YODA Blocks'!B524</f>
        <v>0</v>
      </c>
    </row>
    <row r="1846" spans="1:1" hidden="1" x14ac:dyDescent="0.25">
      <c r="A1846">
        <f>'YODA Blocks'!B525</f>
        <v>0</v>
      </c>
    </row>
    <row r="1847" spans="1:1" hidden="1" x14ac:dyDescent="0.25">
      <c r="A1847">
        <f>'YODA Blocks'!B526</f>
        <v>0</v>
      </c>
    </row>
    <row r="1848" spans="1:1" hidden="1" x14ac:dyDescent="0.25">
      <c r="A1848">
        <f>'YODA Blocks'!B527</f>
        <v>0</v>
      </c>
    </row>
    <row r="1849" spans="1:1" hidden="1" x14ac:dyDescent="0.25">
      <c r="A1849">
        <f>'YODA Blocks'!B528</f>
        <v>0</v>
      </c>
    </row>
    <row r="1850" spans="1:1" hidden="1" x14ac:dyDescent="0.25">
      <c r="A1850">
        <f>'YODA Blocks'!B529</f>
        <v>0</v>
      </c>
    </row>
    <row r="1851" spans="1:1" hidden="1" x14ac:dyDescent="0.25">
      <c r="A1851">
        <f>'YODA Blocks'!B530</f>
        <v>0</v>
      </c>
    </row>
    <row r="1852" spans="1:1" hidden="1" x14ac:dyDescent="0.25">
      <c r="A1852">
        <f>'YODA Blocks'!B531</f>
        <v>0</v>
      </c>
    </row>
    <row r="1853" spans="1:1" hidden="1" x14ac:dyDescent="0.25">
      <c r="A1853">
        <f>'YODA Blocks'!B532</f>
        <v>0</v>
      </c>
    </row>
    <row r="1854" spans="1:1" hidden="1" x14ac:dyDescent="0.25">
      <c r="A1854">
        <f>'YODA Blocks'!B533</f>
        <v>0</v>
      </c>
    </row>
    <row r="1855" spans="1:1" hidden="1" x14ac:dyDescent="0.25">
      <c r="A1855">
        <f>'YODA Blocks'!B534</f>
        <v>0</v>
      </c>
    </row>
    <row r="1856" spans="1:1" hidden="1" x14ac:dyDescent="0.25">
      <c r="A1856">
        <f>'YODA Blocks'!B535</f>
        <v>0</v>
      </c>
    </row>
    <row r="1857" spans="1:1" hidden="1" x14ac:dyDescent="0.25">
      <c r="A1857">
        <f>'YODA Blocks'!B536</f>
        <v>0</v>
      </c>
    </row>
    <row r="1858" spans="1:1" hidden="1" x14ac:dyDescent="0.25">
      <c r="A1858">
        <f>'YODA Blocks'!B537</f>
        <v>0</v>
      </c>
    </row>
    <row r="1859" spans="1:1" hidden="1" x14ac:dyDescent="0.25">
      <c r="A1859">
        <f>'YODA Blocks'!B538</f>
        <v>0</v>
      </c>
    </row>
    <row r="1860" spans="1:1" hidden="1" x14ac:dyDescent="0.25">
      <c r="A1860">
        <f>'YODA Blocks'!B539</f>
        <v>0</v>
      </c>
    </row>
    <row r="1861" spans="1:1" hidden="1" x14ac:dyDescent="0.25">
      <c r="A1861">
        <f>'YODA Blocks'!B540</f>
        <v>0</v>
      </c>
    </row>
    <row r="1862" spans="1:1" hidden="1" x14ac:dyDescent="0.25">
      <c r="A1862">
        <f>'YODA Blocks'!B541</f>
        <v>0</v>
      </c>
    </row>
    <row r="1863" spans="1:1" hidden="1" x14ac:dyDescent="0.25">
      <c r="A1863">
        <f>'YODA Blocks'!B542</f>
        <v>0</v>
      </c>
    </row>
    <row r="1864" spans="1:1" hidden="1" x14ac:dyDescent="0.25">
      <c r="A1864">
        <f>'YODA Blocks'!B543</f>
        <v>0</v>
      </c>
    </row>
    <row r="1865" spans="1:1" hidden="1" x14ac:dyDescent="0.25">
      <c r="A1865">
        <f>'YODA Blocks'!B544</f>
        <v>0</v>
      </c>
    </row>
    <row r="1866" spans="1:1" hidden="1" x14ac:dyDescent="0.25">
      <c r="A1866">
        <f>'YODA Blocks'!B545</f>
        <v>0</v>
      </c>
    </row>
    <row r="1867" spans="1:1" hidden="1" x14ac:dyDescent="0.25">
      <c r="A1867">
        <f>'YODA Blocks'!B546</f>
        <v>0</v>
      </c>
    </row>
    <row r="1868" spans="1:1" hidden="1" x14ac:dyDescent="0.25">
      <c r="A1868">
        <f>'YODA Blocks'!B547</f>
        <v>0</v>
      </c>
    </row>
    <row r="1869" spans="1:1" hidden="1" x14ac:dyDescent="0.25">
      <c r="A1869">
        <f>'YODA Blocks'!B548</f>
        <v>0</v>
      </c>
    </row>
    <row r="1870" spans="1:1" hidden="1" x14ac:dyDescent="0.25">
      <c r="A1870">
        <f>'YODA Blocks'!B549</f>
        <v>0</v>
      </c>
    </row>
    <row r="1871" spans="1:1" hidden="1" x14ac:dyDescent="0.25">
      <c r="A1871">
        <f>'YODA Blocks'!B550</f>
        <v>0</v>
      </c>
    </row>
    <row r="1872" spans="1:1" hidden="1" x14ac:dyDescent="0.25">
      <c r="A1872">
        <f>'YODA Blocks'!B551</f>
        <v>0</v>
      </c>
    </row>
    <row r="1873" spans="1:1" hidden="1" x14ac:dyDescent="0.25">
      <c r="A1873">
        <f>'YODA Blocks'!B552</f>
        <v>0</v>
      </c>
    </row>
    <row r="1874" spans="1:1" hidden="1" x14ac:dyDescent="0.25">
      <c r="A1874">
        <f>'YODA Blocks'!B553</f>
        <v>0</v>
      </c>
    </row>
    <row r="1875" spans="1:1" hidden="1" x14ac:dyDescent="0.25">
      <c r="A1875">
        <f>'YODA Blocks'!B554</f>
        <v>0</v>
      </c>
    </row>
    <row r="1876" spans="1:1" hidden="1" x14ac:dyDescent="0.25">
      <c r="A1876">
        <f>'YODA Blocks'!B555</f>
        <v>0</v>
      </c>
    </row>
    <row r="1877" spans="1:1" hidden="1" x14ac:dyDescent="0.25">
      <c r="A1877">
        <f>'YODA Blocks'!B556</f>
        <v>0</v>
      </c>
    </row>
    <row r="1878" spans="1:1" hidden="1" x14ac:dyDescent="0.25">
      <c r="A1878">
        <f>'YODA Blocks'!B557</f>
        <v>0</v>
      </c>
    </row>
    <row r="1879" spans="1:1" hidden="1" x14ac:dyDescent="0.25">
      <c r="A1879">
        <f>'YODA Blocks'!B558</f>
        <v>0</v>
      </c>
    </row>
    <row r="1880" spans="1:1" hidden="1" x14ac:dyDescent="0.25">
      <c r="A1880">
        <f>'YODA Blocks'!B559</f>
        <v>0</v>
      </c>
    </row>
    <row r="1881" spans="1:1" hidden="1" x14ac:dyDescent="0.25">
      <c r="A1881">
        <f>'YODA Blocks'!B560</f>
        <v>0</v>
      </c>
    </row>
    <row r="1882" spans="1:1" hidden="1" x14ac:dyDescent="0.25">
      <c r="A1882">
        <f>'YODA Blocks'!B561</f>
        <v>0</v>
      </c>
    </row>
    <row r="1883" spans="1:1" hidden="1" x14ac:dyDescent="0.25">
      <c r="A1883">
        <f>'YODA Blocks'!B562</f>
        <v>0</v>
      </c>
    </row>
    <row r="1884" spans="1:1" hidden="1" x14ac:dyDescent="0.25">
      <c r="A1884">
        <f>'YODA Blocks'!B563</f>
        <v>0</v>
      </c>
    </row>
    <row r="1885" spans="1:1" hidden="1" x14ac:dyDescent="0.25">
      <c r="A1885">
        <f>'YODA Blocks'!B564</f>
        <v>0</v>
      </c>
    </row>
    <row r="1886" spans="1:1" hidden="1" x14ac:dyDescent="0.25">
      <c r="A1886">
        <f>'YODA Blocks'!B565</f>
        <v>0</v>
      </c>
    </row>
    <row r="1887" spans="1:1" hidden="1" x14ac:dyDescent="0.25">
      <c r="A1887">
        <f>'YODA Blocks'!B566</f>
        <v>0</v>
      </c>
    </row>
    <row r="1888" spans="1:1" hidden="1" x14ac:dyDescent="0.25">
      <c r="A1888">
        <f>'YODA Blocks'!B567</f>
        <v>0</v>
      </c>
    </row>
    <row r="1889" spans="1:1" hidden="1" x14ac:dyDescent="0.25">
      <c r="A1889">
        <f>'YODA Blocks'!B568</f>
        <v>0</v>
      </c>
    </row>
    <row r="1890" spans="1:1" hidden="1" x14ac:dyDescent="0.25">
      <c r="A1890">
        <f>'YODA Blocks'!B569</f>
        <v>0</v>
      </c>
    </row>
    <row r="1891" spans="1:1" hidden="1" x14ac:dyDescent="0.25">
      <c r="A1891">
        <f>'YODA Blocks'!B570</f>
        <v>0</v>
      </c>
    </row>
    <row r="1892" spans="1:1" hidden="1" x14ac:dyDescent="0.25">
      <c r="A1892">
        <f>'YODA Blocks'!B571</f>
        <v>0</v>
      </c>
    </row>
    <row r="1893" spans="1:1" hidden="1" x14ac:dyDescent="0.25">
      <c r="A1893">
        <f>'YODA Blocks'!B572</f>
        <v>0</v>
      </c>
    </row>
    <row r="1894" spans="1:1" hidden="1" x14ac:dyDescent="0.25">
      <c r="A1894">
        <f>'YODA Blocks'!B573</f>
        <v>0</v>
      </c>
    </row>
    <row r="1895" spans="1:1" hidden="1" x14ac:dyDescent="0.25">
      <c r="A1895">
        <f>'YODA Blocks'!B574</f>
        <v>0</v>
      </c>
    </row>
    <row r="1896" spans="1:1" hidden="1" x14ac:dyDescent="0.25">
      <c r="A1896">
        <f>'YODA Blocks'!B575</f>
        <v>0</v>
      </c>
    </row>
    <row r="1897" spans="1:1" hidden="1" x14ac:dyDescent="0.25">
      <c r="A1897">
        <f>'YODA Blocks'!B576</f>
        <v>0</v>
      </c>
    </row>
    <row r="1898" spans="1:1" hidden="1" x14ac:dyDescent="0.25">
      <c r="A1898">
        <f>'YODA Blocks'!B577</f>
        <v>0</v>
      </c>
    </row>
    <row r="1899" spans="1:1" hidden="1" x14ac:dyDescent="0.25">
      <c r="A1899">
        <f>'YODA Blocks'!B578</f>
        <v>0</v>
      </c>
    </row>
    <row r="1900" spans="1:1" hidden="1" x14ac:dyDescent="0.25">
      <c r="A1900">
        <f>'YODA Blocks'!B579</f>
        <v>0</v>
      </c>
    </row>
    <row r="1901" spans="1:1" hidden="1" x14ac:dyDescent="0.25">
      <c r="A1901">
        <f>'YODA Blocks'!B580</f>
        <v>0</v>
      </c>
    </row>
    <row r="1902" spans="1:1" hidden="1" x14ac:dyDescent="0.25">
      <c r="A1902">
        <f>'YODA Blocks'!B581</f>
        <v>0</v>
      </c>
    </row>
    <row r="1903" spans="1:1" hidden="1" x14ac:dyDescent="0.25">
      <c r="A1903">
        <f>'YODA Blocks'!B582</f>
        <v>0</v>
      </c>
    </row>
    <row r="1904" spans="1:1" hidden="1" x14ac:dyDescent="0.25">
      <c r="A1904">
        <f>'YODA Blocks'!B583</f>
        <v>0</v>
      </c>
    </row>
    <row r="1905" spans="1:1" hidden="1" x14ac:dyDescent="0.25">
      <c r="A1905">
        <f>'YODA Blocks'!B584</f>
        <v>0</v>
      </c>
    </row>
    <row r="1906" spans="1:1" hidden="1" x14ac:dyDescent="0.25">
      <c r="A1906">
        <f>'YODA Blocks'!B585</f>
        <v>0</v>
      </c>
    </row>
    <row r="1907" spans="1:1" hidden="1" x14ac:dyDescent="0.25">
      <c r="A1907">
        <f>'YODA Blocks'!B586</f>
        <v>0</v>
      </c>
    </row>
    <row r="1908" spans="1:1" hidden="1" x14ac:dyDescent="0.25">
      <c r="A1908">
        <f>'YODA Blocks'!B587</f>
        <v>0</v>
      </c>
    </row>
    <row r="1909" spans="1:1" hidden="1" x14ac:dyDescent="0.25">
      <c r="A1909">
        <f>'YODA Blocks'!B588</f>
        <v>0</v>
      </c>
    </row>
    <row r="1910" spans="1:1" hidden="1" x14ac:dyDescent="0.25">
      <c r="A1910">
        <f>'YODA Blocks'!B589</f>
        <v>0</v>
      </c>
    </row>
    <row r="1911" spans="1:1" hidden="1" x14ac:dyDescent="0.25">
      <c r="A1911">
        <f>'YODA Blocks'!B590</f>
        <v>0</v>
      </c>
    </row>
    <row r="1912" spans="1:1" hidden="1" x14ac:dyDescent="0.25">
      <c r="A1912">
        <f>'YODA Blocks'!B591</f>
        <v>0</v>
      </c>
    </row>
    <row r="1913" spans="1:1" hidden="1" x14ac:dyDescent="0.25">
      <c r="A1913">
        <f>'YODA Blocks'!B592</f>
        <v>0</v>
      </c>
    </row>
    <row r="1914" spans="1:1" hidden="1" x14ac:dyDescent="0.25">
      <c r="A1914">
        <f>'YODA Blocks'!B593</f>
        <v>0</v>
      </c>
    </row>
    <row r="1915" spans="1:1" hidden="1" x14ac:dyDescent="0.25">
      <c r="A1915">
        <f>'YODA Blocks'!B594</f>
        <v>0</v>
      </c>
    </row>
    <row r="1916" spans="1:1" hidden="1" x14ac:dyDescent="0.25">
      <c r="A1916">
        <f>'YODA Blocks'!B595</f>
        <v>0</v>
      </c>
    </row>
    <row r="1917" spans="1:1" hidden="1" x14ac:dyDescent="0.25">
      <c r="A1917">
        <f>'YODA Blocks'!B596</f>
        <v>0</v>
      </c>
    </row>
    <row r="1918" spans="1:1" hidden="1" x14ac:dyDescent="0.25">
      <c r="A1918">
        <f>'YODA Blocks'!B597</f>
        <v>0</v>
      </c>
    </row>
    <row r="1919" spans="1:1" hidden="1" x14ac:dyDescent="0.25">
      <c r="A1919">
        <f>'YODA Blocks'!B598</f>
        <v>0</v>
      </c>
    </row>
    <row r="1920" spans="1:1" hidden="1" x14ac:dyDescent="0.25">
      <c r="A1920">
        <f>'YODA Blocks'!B599</f>
        <v>0</v>
      </c>
    </row>
    <row r="1921" spans="1:1" hidden="1" x14ac:dyDescent="0.25">
      <c r="A1921">
        <f>'YODA Blocks'!B600</f>
        <v>0</v>
      </c>
    </row>
    <row r="1922" spans="1:1" hidden="1" x14ac:dyDescent="0.25">
      <c r="A1922">
        <f>'YODA Blocks'!B601</f>
        <v>0</v>
      </c>
    </row>
    <row r="1923" spans="1:1" hidden="1" x14ac:dyDescent="0.25">
      <c r="A1923">
        <f>'YODA Blocks'!B602</f>
        <v>0</v>
      </c>
    </row>
    <row r="1924" spans="1:1" hidden="1" x14ac:dyDescent="0.25">
      <c r="A1924">
        <f>'YODA Blocks'!B603</f>
        <v>0</v>
      </c>
    </row>
    <row r="1925" spans="1:1" hidden="1" x14ac:dyDescent="0.25">
      <c r="A1925">
        <f>'YODA Blocks'!B604</f>
        <v>0</v>
      </c>
    </row>
    <row r="1926" spans="1:1" hidden="1" x14ac:dyDescent="0.25">
      <c r="A1926">
        <f>'YODA Blocks'!B605</f>
        <v>0</v>
      </c>
    </row>
    <row r="1927" spans="1:1" hidden="1" x14ac:dyDescent="0.25">
      <c r="A1927">
        <f>'YODA Blocks'!B606</f>
        <v>0</v>
      </c>
    </row>
    <row r="1928" spans="1:1" hidden="1" x14ac:dyDescent="0.25">
      <c r="A1928">
        <f>'YODA Blocks'!B607</f>
        <v>0</v>
      </c>
    </row>
    <row r="1929" spans="1:1" hidden="1" x14ac:dyDescent="0.25">
      <c r="A1929">
        <f>'YODA Blocks'!B608</f>
        <v>0</v>
      </c>
    </row>
    <row r="1930" spans="1:1" hidden="1" x14ac:dyDescent="0.25">
      <c r="A1930">
        <f>'YODA Blocks'!B609</f>
        <v>0</v>
      </c>
    </row>
    <row r="1931" spans="1:1" hidden="1" x14ac:dyDescent="0.25">
      <c r="A1931">
        <f>'YODA Blocks'!B610</f>
        <v>0</v>
      </c>
    </row>
    <row r="1932" spans="1:1" hidden="1" x14ac:dyDescent="0.25">
      <c r="A1932">
        <f>'YODA Blocks'!B611</f>
        <v>0</v>
      </c>
    </row>
    <row r="1933" spans="1:1" hidden="1" x14ac:dyDescent="0.25">
      <c r="A1933">
        <f>'YODA Blocks'!B612</f>
        <v>0</v>
      </c>
    </row>
    <row r="1934" spans="1:1" hidden="1" x14ac:dyDescent="0.25">
      <c r="A1934">
        <f>'YODA Blocks'!B613</f>
        <v>0</v>
      </c>
    </row>
    <row r="1935" spans="1:1" hidden="1" x14ac:dyDescent="0.25">
      <c r="A1935">
        <f>'YODA Blocks'!B614</f>
        <v>0</v>
      </c>
    </row>
    <row r="1936" spans="1:1" hidden="1" x14ac:dyDescent="0.25">
      <c r="A1936">
        <f>'YODA Blocks'!B615</f>
        <v>0</v>
      </c>
    </row>
    <row r="1937" spans="1:1" hidden="1" x14ac:dyDescent="0.25">
      <c r="A1937">
        <f>'YODA Blocks'!B616</f>
        <v>0</v>
      </c>
    </row>
    <row r="1938" spans="1:1" hidden="1" x14ac:dyDescent="0.25">
      <c r="A1938">
        <f>'YODA Blocks'!B617</f>
        <v>0</v>
      </c>
    </row>
    <row r="1939" spans="1:1" hidden="1" x14ac:dyDescent="0.25">
      <c r="A1939">
        <f>'YODA Blocks'!B618</f>
        <v>0</v>
      </c>
    </row>
    <row r="1940" spans="1:1" hidden="1" x14ac:dyDescent="0.25">
      <c r="A1940">
        <f>'YODA Blocks'!B619</f>
        <v>0</v>
      </c>
    </row>
    <row r="1941" spans="1:1" hidden="1" x14ac:dyDescent="0.25">
      <c r="A1941">
        <f>'YODA Blocks'!B620</f>
        <v>0</v>
      </c>
    </row>
    <row r="1942" spans="1:1" hidden="1" x14ac:dyDescent="0.25">
      <c r="A1942">
        <f>'YODA Blocks'!B621</f>
        <v>0</v>
      </c>
    </row>
    <row r="1943" spans="1:1" hidden="1" x14ac:dyDescent="0.25">
      <c r="A1943">
        <f>'YODA Blocks'!B622</f>
        <v>0</v>
      </c>
    </row>
    <row r="1944" spans="1:1" hidden="1" x14ac:dyDescent="0.25">
      <c r="A1944">
        <f>'YODA Blocks'!B623</f>
        <v>0</v>
      </c>
    </row>
    <row r="1945" spans="1:1" hidden="1" x14ac:dyDescent="0.25">
      <c r="A1945">
        <f>'YODA Blocks'!B624</f>
        <v>0</v>
      </c>
    </row>
    <row r="1946" spans="1:1" hidden="1" x14ac:dyDescent="0.25">
      <c r="A1946">
        <f>'YODA Blocks'!B625</f>
        <v>0</v>
      </c>
    </row>
    <row r="1947" spans="1:1" hidden="1" x14ac:dyDescent="0.25">
      <c r="A1947">
        <f>'YODA Blocks'!B626</f>
        <v>0</v>
      </c>
    </row>
    <row r="1948" spans="1:1" hidden="1" x14ac:dyDescent="0.25">
      <c r="A1948">
        <f>'YODA Blocks'!B627</f>
        <v>0</v>
      </c>
    </row>
    <row r="1949" spans="1:1" hidden="1" x14ac:dyDescent="0.25">
      <c r="A1949">
        <f>'YODA Blocks'!B628</f>
        <v>0</v>
      </c>
    </row>
    <row r="1950" spans="1:1" hidden="1" x14ac:dyDescent="0.25">
      <c r="A1950">
        <f>'YODA Blocks'!B629</f>
        <v>0</v>
      </c>
    </row>
    <row r="1951" spans="1:1" hidden="1" x14ac:dyDescent="0.25">
      <c r="A1951">
        <f>'YODA Blocks'!B630</f>
        <v>0</v>
      </c>
    </row>
    <row r="1952" spans="1:1" hidden="1" x14ac:dyDescent="0.25">
      <c r="A1952">
        <f>'YODA Blocks'!B631</f>
        <v>0</v>
      </c>
    </row>
    <row r="1953" spans="1:1" hidden="1" x14ac:dyDescent="0.25">
      <c r="A1953">
        <f>'YODA Blocks'!B632</f>
        <v>0</v>
      </c>
    </row>
    <row r="1954" spans="1:1" hidden="1" x14ac:dyDescent="0.25">
      <c r="A1954">
        <f>'YODA Blocks'!B633</f>
        <v>0</v>
      </c>
    </row>
    <row r="1955" spans="1:1" hidden="1" x14ac:dyDescent="0.25">
      <c r="A1955">
        <f>'YODA Blocks'!B634</f>
        <v>0</v>
      </c>
    </row>
    <row r="1956" spans="1:1" hidden="1" x14ac:dyDescent="0.25">
      <c r="A1956">
        <f>'YODA Blocks'!B635</f>
        <v>0</v>
      </c>
    </row>
    <row r="1957" spans="1:1" hidden="1" x14ac:dyDescent="0.25">
      <c r="A1957">
        <f>'YODA Blocks'!B636</f>
        <v>0</v>
      </c>
    </row>
    <row r="1958" spans="1:1" hidden="1" x14ac:dyDescent="0.25">
      <c r="A1958">
        <f>'YODA Blocks'!B637</f>
        <v>0</v>
      </c>
    </row>
    <row r="1959" spans="1:1" hidden="1" x14ac:dyDescent="0.25">
      <c r="A1959">
        <f>'YODA Blocks'!B638</f>
        <v>0</v>
      </c>
    </row>
    <row r="1960" spans="1:1" hidden="1" x14ac:dyDescent="0.25">
      <c r="A1960">
        <f>'YODA Blocks'!B639</f>
        <v>0</v>
      </c>
    </row>
    <row r="1961" spans="1:1" hidden="1" x14ac:dyDescent="0.25">
      <c r="A1961">
        <f>'YODA Blocks'!B640</f>
        <v>0</v>
      </c>
    </row>
    <row r="1962" spans="1:1" hidden="1" x14ac:dyDescent="0.25">
      <c r="A1962">
        <f>'YODA Blocks'!B641</f>
        <v>0</v>
      </c>
    </row>
    <row r="1963" spans="1:1" hidden="1" x14ac:dyDescent="0.25">
      <c r="A1963">
        <f>'YODA Blocks'!B642</f>
        <v>0</v>
      </c>
    </row>
    <row r="1964" spans="1:1" hidden="1" x14ac:dyDescent="0.25">
      <c r="A1964">
        <f>'YODA Blocks'!B643</f>
        <v>0</v>
      </c>
    </row>
    <row r="1965" spans="1:1" hidden="1" x14ac:dyDescent="0.25">
      <c r="A1965">
        <f>'YODA Blocks'!B644</f>
        <v>0</v>
      </c>
    </row>
    <row r="1966" spans="1:1" hidden="1" x14ac:dyDescent="0.25">
      <c r="A1966">
        <f>'YODA Blocks'!B645</f>
        <v>0</v>
      </c>
    </row>
    <row r="1967" spans="1:1" hidden="1" x14ac:dyDescent="0.25">
      <c r="A1967">
        <f>'YODA Blocks'!B646</f>
        <v>0</v>
      </c>
    </row>
    <row r="1968" spans="1:1" hidden="1" x14ac:dyDescent="0.25">
      <c r="A1968">
        <f>'YODA Blocks'!B647</f>
        <v>0</v>
      </c>
    </row>
    <row r="1969" spans="1:1" hidden="1" x14ac:dyDescent="0.25">
      <c r="A1969">
        <f>'YODA Blocks'!B648</f>
        <v>0</v>
      </c>
    </row>
    <row r="1970" spans="1:1" hidden="1" x14ac:dyDescent="0.25">
      <c r="A1970">
        <f>'YODA Blocks'!B649</f>
        <v>0</v>
      </c>
    </row>
    <row r="1971" spans="1:1" hidden="1" x14ac:dyDescent="0.25">
      <c r="A1971">
        <f>'YODA Blocks'!B650</f>
        <v>0</v>
      </c>
    </row>
    <row r="1972" spans="1:1" hidden="1" x14ac:dyDescent="0.25">
      <c r="A1972">
        <f>'YODA Blocks'!B651</f>
        <v>0</v>
      </c>
    </row>
    <row r="1973" spans="1:1" hidden="1" x14ac:dyDescent="0.25">
      <c r="A1973">
        <f>'YODA Blocks'!B652</f>
        <v>0</v>
      </c>
    </row>
    <row r="1974" spans="1:1" hidden="1" x14ac:dyDescent="0.25">
      <c r="A1974">
        <f>'YODA Blocks'!B653</f>
        <v>0</v>
      </c>
    </row>
    <row r="1975" spans="1:1" hidden="1" x14ac:dyDescent="0.25">
      <c r="A1975">
        <f>'YODA Blocks'!B654</f>
        <v>0</v>
      </c>
    </row>
    <row r="1976" spans="1:1" hidden="1" x14ac:dyDescent="0.25">
      <c r="A1976">
        <f>'YODA Blocks'!B655</f>
        <v>0</v>
      </c>
    </row>
    <row r="1977" spans="1:1" hidden="1" x14ac:dyDescent="0.25">
      <c r="A1977">
        <f>'YODA Blocks'!B656</f>
        <v>0</v>
      </c>
    </row>
    <row r="1978" spans="1:1" hidden="1" x14ac:dyDescent="0.25">
      <c r="A1978">
        <f>'YODA Blocks'!B657</f>
        <v>0</v>
      </c>
    </row>
    <row r="1979" spans="1:1" hidden="1" x14ac:dyDescent="0.25">
      <c r="A1979">
        <f>'YODA Blocks'!B658</f>
        <v>0</v>
      </c>
    </row>
    <row r="1980" spans="1:1" hidden="1" x14ac:dyDescent="0.25">
      <c r="A1980">
        <f>'YODA Blocks'!B659</f>
        <v>0</v>
      </c>
    </row>
    <row r="1981" spans="1:1" hidden="1" x14ac:dyDescent="0.25">
      <c r="A1981">
        <f>'YODA Blocks'!B660</f>
        <v>0</v>
      </c>
    </row>
    <row r="1982" spans="1:1" hidden="1" x14ac:dyDescent="0.25">
      <c r="A1982">
        <f>'YODA Blocks'!B661</f>
        <v>0</v>
      </c>
    </row>
    <row r="1983" spans="1:1" hidden="1" x14ac:dyDescent="0.25">
      <c r="A1983">
        <f>'YODA Blocks'!B662</f>
        <v>0</v>
      </c>
    </row>
    <row r="1984" spans="1:1" hidden="1" x14ac:dyDescent="0.25">
      <c r="A1984">
        <f>'YODA Blocks'!B663</f>
        <v>0</v>
      </c>
    </row>
    <row r="1985" spans="1:1" hidden="1" x14ac:dyDescent="0.25">
      <c r="A1985">
        <f>'YODA Blocks'!B664</f>
        <v>0</v>
      </c>
    </row>
    <row r="1986" spans="1:1" hidden="1" x14ac:dyDescent="0.25">
      <c r="A1986">
        <f>'YODA Blocks'!B665</f>
        <v>0</v>
      </c>
    </row>
    <row r="1987" spans="1:1" hidden="1" x14ac:dyDescent="0.25">
      <c r="A1987">
        <f>'YODA Blocks'!B666</f>
        <v>0</v>
      </c>
    </row>
    <row r="1988" spans="1:1" hidden="1" x14ac:dyDescent="0.25">
      <c r="A1988">
        <f>'YODA Blocks'!B667</f>
        <v>0</v>
      </c>
    </row>
    <row r="1989" spans="1:1" hidden="1" x14ac:dyDescent="0.25">
      <c r="A1989">
        <f>'YODA Blocks'!B668</f>
        <v>0</v>
      </c>
    </row>
    <row r="1990" spans="1:1" hidden="1" x14ac:dyDescent="0.25">
      <c r="A1990">
        <f>'YODA Blocks'!B669</f>
        <v>0</v>
      </c>
    </row>
    <row r="1991" spans="1:1" hidden="1" x14ac:dyDescent="0.25">
      <c r="A1991">
        <f>'YODA Blocks'!B670</f>
        <v>0</v>
      </c>
    </row>
    <row r="1992" spans="1:1" hidden="1" x14ac:dyDescent="0.25">
      <c r="A1992">
        <f>'YODA Blocks'!B671</f>
        <v>0</v>
      </c>
    </row>
    <row r="1993" spans="1:1" hidden="1" x14ac:dyDescent="0.25">
      <c r="A1993">
        <f>'YODA Blocks'!B672</f>
        <v>0</v>
      </c>
    </row>
    <row r="1994" spans="1:1" hidden="1" x14ac:dyDescent="0.25">
      <c r="A1994">
        <f>'YODA Blocks'!B673</f>
        <v>0</v>
      </c>
    </row>
    <row r="1995" spans="1:1" hidden="1" x14ac:dyDescent="0.25">
      <c r="A1995">
        <f>'YODA Blocks'!B674</f>
        <v>0</v>
      </c>
    </row>
    <row r="1996" spans="1:1" hidden="1" x14ac:dyDescent="0.25">
      <c r="A1996">
        <f>'YODA Blocks'!B675</f>
        <v>0</v>
      </c>
    </row>
    <row r="1997" spans="1:1" hidden="1" x14ac:dyDescent="0.25">
      <c r="A1997">
        <f>'YODA Blocks'!B676</f>
        <v>0</v>
      </c>
    </row>
    <row r="1998" spans="1:1" hidden="1" x14ac:dyDescent="0.25">
      <c r="A1998">
        <f>'YODA Blocks'!B677</f>
        <v>0</v>
      </c>
    </row>
    <row r="1999" spans="1:1" hidden="1" x14ac:dyDescent="0.25">
      <c r="A1999">
        <f>'YODA Blocks'!B678</f>
        <v>0</v>
      </c>
    </row>
    <row r="2000" spans="1:1" hidden="1" x14ac:dyDescent="0.25">
      <c r="A2000">
        <f>'YODA Blocks'!B679</f>
        <v>0</v>
      </c>
    </row>
    <row r="2001" spans="1:1" hidden="1" x14ac:dyDescent="0.25">
      <c r="A2001">
        <f>'YODA Blocks'!B680</f>
        <v>0</v>
      </c>
    </row>
    <row r="2002" spans="1:1" hidden="1" x14ac:dyDescent="0.25">
      <c r="A2002">
        <f>'YODA Blocks'!B681</f>
        <v>0</v>
      </c>
    </row>
    <row r="2003" spans="1:1" hidden="1" x14ac:dyDescent="0.25">
      <c r="A2003">
        <f>'YODA Blocks'!B682</f>
        <v>0</v>
      </c>
    </row>
    <row r="2004" spans="1:1" hidden="1" x14ac:dyDescent="0.25">
      <c r="A2004">
        <f>'YODA Blocks'!B683</f>
        <v>0</v>
      </c>
    </row>
    <row r="2005" spans="1:1" hidden="1" x14ac:dyDescent="0.25">
      <c r="A2005">
        <f>'YODA Blocks'!B684</f>
        <v>0</v>
      </c>
    </row>
    <row r="2006" spans="1:1" hidden="1" x14ac:dyDescent="0.25">
      <c r="A2006">
        <f>'YODA Blocks'!B685</f>
        <v>0</v>
      </c>
    </row>
    <row r="2007" spans="1:1" hidden="1" x14ac:dyDescent="0.25">
      <c r="A2007">
        <f>'YODA Blocks'!B686</f>
        <v>0</v>
      </c>
    </row>
    <row r="2008" spans="1:1" hidden="1" x14ac:dyDescent="0.25">
      <c r="A2008">
        <f>'YODA Blocks'!B687</f>
        <v>0</v>
      </c>
    </row>
    <row r="2009" spans="1:1" hidden="1" x14ac:dyDescent="0.25">
      <c r="A2009">
        <f>'YODA Blocks'!B688</f>
        <v>0</v>
      </c>
    </row>
    <row r="2010" spans="1:1" hidden="1" x14ac:dyDescent="0.25">
      <c r="A2010">
        <f>'YODA Blocks'!B689</f>
        <v>0</v>
      </c>
    </row>
    <row r="2011" spans="1:1" hidden="1" x14ac:dyDescent="0.25">
      <c r="A2011">
        <f>'YODA Blocks'!B690</f>
        <v>0</v>
      </c>
    </row>
    <row r="2012" spans="1:1" hidden="1" x14ac:dyDescent="0.25">
      <c r="A2012">
        <f>'YODA Blocks'!B691</f>
        <v>0</v>
      </c>
    </row>
    <row r="2013" spans="1:1" hidden="1" x14ac:dyDescent="0.25">
      <c r="A2013">
        <f>'YODA Blocks'!B692</f>
        <v>0</v>
      </c>
    </row>
    <row r="2014" spans="1:1" hidden="1" x14ac:dyDescent="0.25">
      <c r="A2014">
        <f>'YODA Blocks'!B693</f>
        <v>0</v>
      </c>
    </row>
    <row r="2015" spans="1:1" hidden="1" x14ac:dyDescent="0.25">
      <c r="A2015">
        <f>'YODA Blocks'!B694</f>
        <v>0</v>
      </c>
    </row>
    <row r="2016" spans="1:1" hidden="1" x14ac:dyDescent="0.25">
      <c r="A2016">
        <f>'YODA Blocks'!B695</f>
        <v>0</v>
      </c>
    </row>
    <row r="2017" spans="1:1" hidden="1" x14ac:dyDescent="0.25">
      <c r="A2017">
        <f>'YODA Blocks'!B696</f>
        <v>0</v>
      </c>
    </row>
    <row r="2018" spans="1:1" hidden="1" x14ac:dyDescent="0.25">
      <c r="A2018">
        <f>'YODA Blocks'!B697</f>
        <v>0</v>
      </c>
    </row>
    <row r="2019" spans="1:1" hidden="1" x14ac:dyDescent="0.25">
      <c r="A2019">
        <f>'YODA Blocks'!B698</f>
        <v>0</v>
      </c>
    </row>
    <row r="2020" spans="1:1" hidden="1" x14ac:dyDescent="0.25">
      <c r="A2020">
        <f>'YODA Blocks'!B699</f>
        <v>0</v>
      </c>
    </row>
    <row r="2021" spans="1:1" hidden="1" x14ac:dyDescent="0.25">
      <c r="A2021">
        <f>'YODA Blocks'!B700</f>
        <v>0</v>
      </c>
    </row>
    <row r="2022" spans="1:1" hidden="1" x14ac:dyDescent="0.25">
      <c r="A2022">
        <f>'YODA Blocks'!B701</f>
        <v>0</v>
      </c>
    </row>
    <row r="2023" spans="1:1" hidden="1" x14ac:dyDescent="0.25">
      <c r="A2023">
        <f>'YODA Blocks'!B702</f>
        <v>0</v>
      </c>
    </row>
    <row r="2024" spans="1:1" hidden="1" x14ac:dyDescent="0.25">
      <c r="A2024">
        <f>'YODA Blocks'!B703</f>
        <v>0</v>
      </c>
    </row>
    <row r="2025" spans="1:1" hidden="1" x14ac:dyDescent="0.25">
      <c r="A2025">
        <f>'YODA Blocks'!B704</f>
        <v>0</v>
      </c>
    </row>
    <row r="2026" spans="1:1" hidden="1" x14ac:dyDescent="0.25">
      <c r="A2026">
        <f>'YODA Blocks'!B705</f>
        <v>0</v>
      </c>
    </row>
    <row r="2027" spans="1:1" hidden="1" x14ac:dyDescent="0.25">
      <c r="A2027">
        <f>'YODA Blocks'!B706</f>
        <v>0</v>
      </c>
    </row>
    <row r="2028" spans="1:1" hidden="1" x14ac:dyDescent="0.25">
      <c r="A2028">
        <f>'YODA Blocks'!B707</f>
        <v>0</v>
      </c>
    </row>
    <row r="2029" spans="1:1" hidden="1" x14ac:dyDescent="0.25">
      <c r="A2029">
        <f>'YODA Blocks'!B708</f>
        <v>0</v>
      </c>
    </row>
    <row r="2030" spans="1:1" hidden="1" x14ac:dyDescent="0.25">
      <c r="A2030">
        <f>'YODA Blocks'!B709</f>
        <v>0</v>
      </c>
    </row>
    <row r="2031" spans="1:1" hidden="1" x14ac:dyDescent="0.25">
      <c r="A2031">
        <f>'YODA Blocks'!B710</f>
        <v>0</v>
      </c>
    </row>
    <row r="2032" spans="1:1" hidden="1" x14ac:dyDescent="0.25">
      <c r="A2032">
        <f>'YODA Blocks'!B711</f>
        <v>0</v>
      </c>
    </row>
    <row r="2033" spans="1:1" hidden="1" x14ac:dyDescent="0.25">
      <c r="A2033">
        <f>'YODA Blocks'!B712</f>
        <v>0</v>
      </c>
    </row>
    <row r="2034" spans="1:1" hidden="1" x14ac:dyDescent="0.25">
      <c r="A2034">
        <f>'YODA Blocks'!B713</f>
        <v>0</v>
      </c>
    </row>
    <row r="2035" spans="1:1" hidden="1" x14ac:dyDescent="0.25">
      <c r="A2035">
        <f>'YODA Blocks'!B714</f>
        <v>0</v>
      </c>
    </row>
    <row r="2036" spans="1:1" hidden="1" x14ac:dyDescent="0.25">
      <c r="A2036">
        <f>'YODA Blocks'!B715</f>
        <v>0</v>
      </c>
    </row>
    <row r="2037" spans="1:1" hidden="1" x14ac:dyDescent="0.25">
      <c r="A2037">
        <f>'YODA Blocks'!B716</f>
        <v>0</v>
      </c>
    </row>
    <row r="2038" spans="1:1" hidden="1" x14ac:dyDescent="0.25">
      <c r="A2038">
        <f>'YODA Blocks'!B717</f>
        <v>0</v>
      </c>
    </row>
    <row r="2039" spans="1:1" hidden="1" x14ac:dyDescent="0.25">
      <c r="A2039">
        <f>'YODA Blocks'!B718</f>
        <v>0</v>
      </c>
    </row>
    <row r="2040" spans="1:1" hidden="1" x14ac:dyDescent="0.25">
      <c r="A2040">
        <f>'YODA Blocks'!B719</f>
        <v>0</v>
      </c>
    </row>
    <row r="2041" spans="1:1" hidden="1" x14ac:dyDescent="0.25">
      <c r="A2041">
        <f>'YODA Blocks'!B720</f>
        <v>0</v>
      </c>
    </row>
    <row r="2042" spans="1:1" hidden="1" x14ac:dyDescent="0.25">
      <c r="A2042">
        <f>'YODA Blocks'!B721</f>
        <v>0</v>
      </c>
    </row>
    <row r="2043" spans="1:1" hidden="1" x14ac:dyDescent="0.25">
      <c r="A2043">
        <f>'YODA Blocks'!B722</f>
        <v>0</v>
      </c>
    </row>
    <row r="2044" spans="1:1" hidden="1" x14ac:dyDescent="0.25">
      <c r="A2044">
        <f>'YODA Blocks'!B723</f>
        <v>0</v>
      </c>
    </row>
    <row r="2045" spans="1:1" hidden="1" x14ac:dyDescent="0.25">
      <c r="A2045">
        <f>'YODA Blocks'!B724</f>
        <v>0</v>
      </c>
    </row>
    <row r="2046" spans="1:1" hidden="1" x14ac:dyDescent="0.25">
      <c r="A2046">
        <f>'YODA Blocks'!B725</f>
        <v>0</v>
      </c>
    </row>
    <row r="2047" spans="1:1" hidden="1" x14ac:dyDescent="0.25">
      <c r="A2047">
        <f>'YODA Blocks'!B726</f>
        <v>0</v>
      </c>
    </row>
    <row r="2048" spans="1:1" hidden="1" x14ac:dyDescent="0.25">
      <c r="A2048">
        <f>'YODA Blocks'!B727</f>
        <v>0</v>
      </c>
    </row>
    <row r="2049" spans="1:1" hidden="1" x14ac:dyDescent="0.25">
      <c r="A2049">
        <f>'YODA Blocks'!B728</f>
        <v>0</v>
      </c>
    </row>
    <row r="2050" spans="1:1" hidden="1" x14ac:dyDescent="0.25">
      <c r="A2050">
        <f>'YODA Blocks'!B729</f>
        <v>0</v>
      </c>
    </row>
    <row r="2051" spans="1:1" hidden="1" x14ac:dyDescent="0.25">
      <c r="A2051">
        <f>'YODA Blocks'!B730</f>
        <v>0</v>
      </c>
    </row>
    <row r="2052" spans="1:1" hidden="1" x14ac:dyDescent="0.25">
      <c r="A2052">
        <f>'YODA Blocks'!B731</f>
        <v>0</v>
      </c>
    </row>
    <row r="2053" spans="1:1" hidden="1" x14ac:dyDescent="0.25">
      <c r="A2053">
        <f>'YODA Blocks'!B732</f>
        <v>0</v>
      </c>
    </row>
    <row r="2054" spans="1:1" hidden="1" x14ac:dyDescent="0.25">
      <c r="A2054">
        <f>'YODA Blocks'!B733</f>
        <v>0</v>
      </c>
    </row>
    <row r="2055" spans="1:1" hidden="1" x14ac:dyDescent="0.25">
      <c r="A2055">
        <f>'YODA Blocks'!B734</f>
        <v>0</v>
      </c>
    </row>
    <row r="2056" spans="1:1" hidden="1" x14ac:dyDescent="0.25">
      <c r="A2056">
        <f>'YODA Blocks'!B735</f>
        <v>0</v>
      </c>
    </row>
    <row r="2057" spans="1:1" hidden="1" x14ac:dyDescent="0.25">
      <c r="A2057">
        <f>'YODA Blocks'!B736</f>
        <v>0</v>
      </c>
    </row>
    <row r="2058" spans="1:1" hidden="1" x14ac:dyDescent="0.25">
      <c r="A2058">
        <f>'YODA Blocks'!B737</f>
        <v>0</v>
      </c>
    </row>
    <row r="2059" spans="1:1" hidden="1" x14ac:dyDescent="0.25">
      <c r="A2059">
        <f>'YODA Blocks'!B738</f>
        <v>0</v>
      </c>
    </row>
    <row r="2060" spans="1:1" hidden="1" x14ac:dyDescent="0.25">
      <c r="A2060">
        <f>'YODA Blocks'!B739</f>
        <v>0</v>
      </c>
    </row>
    <row r="2061" spans="1:1" hidden="1" x14ac:dyDescent="0.25">
      <c r="A2061">
        <f>'YODA Blocks'!B740</f>
        <v>0</v>
      </c>
    </row>
    <row r="2062" spans="1:1" hidden="1" x14ac:dyDescent="0.25">
      <c r="A2062">
        <f>'YODA Blocks'!B741</f>
        <v>0</v>
      </c>
    </row>
    <row r="2063" spans="1:1" hidden="1" x14ac:dyDescent="0.25">
      <c r="A2063">
        <f>'YODA Blocks'!B742</f>
        <v>0</v>
      </c>
    </row>
    <row r="2064" spans="1:1" hidden="1" x14ac:dyDescent="0.25">
      <c r="A2064">
        <f>'YODA Blocks'!B743</f>
        <v>0</v>
      </c>
    </row>
    <row r="2065" spans="1:1" hidden="1" x14ac:dyDescent="0.25">
      <c r="A2065">
        <f>'YODA Blocks'!B744</f>
        <v>0</v>
      </c>
    </row>
    <row r="2066" spans="1:1" hidden="1" x14ac:dyDescent="0.25">
      <c r="A2066">
        <f>'YODA Blocks'!B745</f>
        <v>0</v>
      </c>
    </row>
    <row r="2067" spans="1:1" hidden="1" x14ac:dyDescent="0.25">
      <c r="A2067">
        <f>'YODA Blocks'!B746</f>
        <v>0</v>
      </c>
    </row>
    <row r="2068" spans="1:1" hidden="1" x14ac:dyDescent="0.25">
      <c r="A2068">
        <f>'YODA Blocks'!B747</f>
        <v>0</v>
      </c>
    </row>
    <row r="2069" spans="1:1" hidden="1" x14ac:dyDescent="0.25">
      <c r="A2069">
        <f>'YODA Blocks'!B748</f>
        <v>0</v>
      </c>
    </row>
    <row r="2070" spans="1:1" hidden="1" x14ac:dyDescent="0.25">
      <c r="A2070">
        <f>'YODA Blocks'!B749</f>
        <v>0</v>
      </c>
    </row>
    <row r="2071" spans="1:1" hidden="1" x14ac:dyDescent="0.25">
      <c r="A2071">
        <f>'YODA Blocks'!B750</f>
        <v>0</v>
      </c>
    </row>
    <row r="2072" spans="1:1" hidden="1" x14ac:dyDescent="0.25">
      <c r="A2072">
        <f>'YODA Blocks'!B751</f>
        <v>0</v>
      </c>
    </row>
    <row r="2073" spans="1:1" hidden="1" x14ac:dyDescent="0.25">
      <c r="A2073">
        <f>'YODA Blocks'!B752</f>
        <v>0</v>
      </c>
    </row>
    <row r="2074" spans="1:1" hidden="1" x14ac:dyDescent="0.25">
      <c r="A2074">
        <f>'YODA Blocks'!B753</f>
        <v>0</v>
      </c>
    </row>
    <row r="2075" spans="1:1" hidden="1" x14ac:dyDescent="0.25">
      <c r="A2075">
        <f>'YODA Blocks'!B754</f>
        <v>0</v>
      </c>
    </row>
    <row r="2076" spans="1:1" hidden="1" x14ac:dyDescent="0.25">
      <c r="A2076">
        <f>'YODA Blocks'!B755</f>
        <v>0</v>
      </c>
    </row>
    <row r="2077" spans="1:1" hidden="1" x14ac:dyDescent="0.25">
      <c r="A2077">
        <f>'YODA Blocks'!B756</f>
        <v>0</v>
      </c>
    </row>
    <row r="2078" spans="1:1" hidden="1" x14ac:dyDescent="0.25">
      <c r="A2078">
        <f>'YODA Blocks'!B757</f>
        <v>0</v>
      </c>
    </row>
    <row r="2079" spans="1:1" hidden="1" x14ac:dyDescent="0.25">
      <c r="A2079">
        <f>'YODA Blocks'!B758</f>
        <v>0</v>
      </c>
    </row>
    <row r="2080" spans="1:1" hidden="1" x14ac:dyDescent="0.25">
      <c r="A2080">
        <f>'YODA Blocks'!B759</f>
        <v>0</v>
      </c>
    </row>
    <row r="2081" spans="1:1" hidden="1" x14ac:dyDescent="0.25">
      <c r="A2081">
        <f>'YODA Blocks'!B760</f>
        <v>0</v>
      </c>
    </row>
    <row r="2082" spans="1:1" hidden="1" x14ac:dyDescent="0.25">
      <c r="A2082">
        <f>'YODA Blocks'!B761</f>
        <v>0</v>
      </c>
    </row>
    <row r="2083" spans="1:1" hidden="1" x14ac:dyDescent="0.25">
      <c r="A2083">
        <f>'YODA Blocks'!B762</f>
        <v>0</v>
      </c>
    </row>
    <row r="2084" spans="1:1" hidden="1" x14ac:dyDescent="0.25">
      <c r="A2084">
        <f>'YODA Blocks'!B763</f>
        <v>0</v>
      </c>
    </row>
    <row r="2085" spans="1:1" hidden="1" x14ac:dyDescent="0.25">
      <c r="A2085">
        <f>'YODA Blocks'!B764</f>
        <v>0</v>
      </c>
    </row>
    <row r="2086" spans="1:1" hidden="1" x14ac:dyDescent="0.25">
      <c r="A2086">
        <f>'YODA Blocks'!B765</f>
        <v>0</v>
      </c>
    </row>
    <row r="2087" spans="1:1" hidden="1" x14ac:dyDescent="0.25">
      <c r="A2087">
        <f>'YODA Blocks'!B766</f>
        <v>0</v>
      </c>
    </row>
    <row r="2088" spans="1:1" hidden="1" x14ac:dyDescent="0.25">
      <c r="A2088">
        <f>'YODA Blocks'!B767</f>
        <v>0</v>
      </c>
    </row>
    <row r="2089" spans="1:1" hidden="1" x14ac:dyDescent="0.25">
      <c r="A2089">
        <f>'YODA Blocks'!B768</f>
        <v>0</v>
      </c>
    </row>
    <row r="2090" spans="1:1" hidden="1" x14ac:dyDescent="0.25">
      <c r="A2090">
        <f>'YODA Blocks'!B769</f>
        <v>0</v>
      </c>
    </row>
    <row r="2091" spans="1:1" hidden="1" x14ac:dyDescent="0.25">
      <c r="A2091">
        <f>'YODA Blocks'!B770</f>
        <v>0</v>
      </c>
    </row>
    <row r="2092" spans="1:1" hidden="1" x14ac:dyDescent="0.25">
      <c r="A2092">
        <f>'YODA Blocks'!B771</f>
        <v>0</v>
      </c>
    </row>
    <row r="2093" spans="1:1" hidden="1" x14ac:dyDescent="0.25">
      <c r="A2093">
        <f>'YODA Blocks'!B772</f>
        <v>0</v>
      </c>
    </row>
    <row r="2094" spans="1:1" hidden="1" x14ac:dyDescent="0.25">
      <c r="A2094">
        <f>'YODA Blocks'!B773</f>
        <v>0</v>
      </c>
    </row>
    <row r="2095" spans="1:1" hidden="1" x14ac:dyDescent="0.25">
      <c r="A2095">
        <f>'YODA Blocks'!B774</f>
        <v>0</v>
      </c>
    </row>
    <row r="2096" spans="1:1" hidden="1" x14ac:dyDescent="0.25">
      <c r="A2096">
        <f>'YODA Blocks'!B775</f>
        <v>0</v>
      </c>
    </row>
    <row r="2097" spans="1:1" hidden="1" x14ac:dyDescent="0.25">
      <c r="A2097">
        <f>'YODA Blocks'!B776</f>
        <v>0</v>
      </c>
    </row>
    <row r="2098" spans="1:1" hidden="1" x14ac:dyDescent="0.25">
      <c r="A2098">
        <f>'YODA Blocks'!B777</f>
        <v>0</v>
      </c>
    </row>
    <row r="2099" spans="1:1" hidden="1" x14ac:dyDescent="0.25">
      <c r="A2099">
        <f>'YODA Blocks'!B778</f>
        <v>0</v>
      </c>
    </row>
    <row r="2100" spans="1:1" hidden="1" x14ac:dyDescent="0.25">
      <c r="A2100">
        <f>'YODA Blocks'!B779</f>
        <v>0</v>
      </c>
    </row>
    <row r="2101" spans="1:1" hidden="1" x14ac:dyDescent="0.25">
      <c r="A2101">
        <f>'YODA Blocks'!B780</f>
        <v>0</v>
      </c>
    </row>
    <row r="2102" spans="1:1" hidden="1" x14ac:dyDescent="0.25">
      <c r="A2102">
        <f>'YODA Blocks'!B781</f>
        <v>0</v>
      </c>
    </row>
    <row r="2103" spans="1:1" hidden="1" x14ac:dyDescent="0.25">
      <c r="A2103">
        <f>'YODA Blocks'!B782</f>
        <v>0</v>
      </c>
    </row>
    <row r="2104" spans="1:1" hidden="1" x14ac:dyDescent="0.25">
      <c r="A2104">
        <f>'YODA Blocks'!B783</f>
        <v>0</v>
      </c>
    </row>
    <row r="2105" spans="1:1" hidden="1" x14ac:dyDescent="0.25">
      <c r="A2105">
        <f>'YODA Blocks'!B784</f>
        <v>0</v>
      </c>
    </row>
    <row r="2106" spans="1:1" hidden="1" x14ac:dyDescent="0.25">
      <c r="A2106">
        <f>'YODA Blocks'!B785</f>
        <v>0</v>
      </c>
    </row>
    <row r="2107" spans="1:1" hidden="1" x14ac:dyDescent="0.25">
      <c r="A2107">
        <f>'YODA Blocks'!B786</f>
        <v>0</v>
      </c>
    </row>
    <row r="2108" spans="1:1" hidden="1" x14ac:dyDescent="0.25">
      <c r="A2108">
        <f>'YODA Blocks'!B787</f>
        <v>0</v>
      </c>
    </row>
    <row r="2109" spans="1:1" hidden="1" x14ac:dyDescent="0.25">
      <c r="A2109">
        <f>'YODA Blocks'!B788</f>
        <v>0</v>
      </c>
    </row>
    <row r="2110" spans="1:1" hidden="1" x14ac:dyDescent="0.25">
      <c r="A2110">
        <f>'YODA Blocks'!B789</f>
        <v>0</v>
      </c>
    </row>
    <row r="2111" spans="1:1" hidden="1" x14ac:dyDescent="0.25">
      <c r="A2111">
        <f>'YODA Blocks'!B790</f>
        <v>0</v>
      </c>
    </row>
    <row r="2112" spans="1:1" hidden="1" x14ac:dyDescent="0.25">
      <c r="A2112">
        <f>'YODA Blocks'!B791</f>
        <v>0</v>
      </c>
    </row>
    <row r="2113" spans="1:1" hidden="1" x14ac:dyDescent="0.25">
      <c r="A2113">
        <f>'YODA Blocks'!B792</f>
        <v>0</v>
      </c>
    </row>
    <row r="2114" spans="1:1" hidden="1" x14ac:dyDescent="0.25">
      <c r="A2114">
        <f>'YODA Blocks'!B793</f>
        <v>0</v>
      </c>
    </row>
    <row r="2115" spans="1:1" hidden="1" x14ac:dyDescent="0.25">
      <c r="A2115">
        <f>'YODA Blocks'!B794</f>
        <v>0</v>
      </c>
    </row>
    <row r="2116" spans="1:1" hidden="1" x14ac:dyDescent="0.25">
      <c r="A2116">
        <f>'YODA Blocks'!B795</f>
        <v>0</v>
      </c>
    </row>
    <row r="2117" spans="1:1" hidden="1" x14ac:dyDescent="0.25">
      <c r="A2117">
        <f>'YODA Blocks'!B796</f>
        <v>0</v>
      </c>
    </row>
    <row r="2118" spans="1:1" hidden="1" x14ac:dyDescent="0.25">
      <c r="A2118">
        <f>'YODA Blocks'!B797</f>
        <v>0</v>
      </c>
    </row>
    <row r="2119" spans="1:1" hidden="1" x14ac:dyDescent="0.25">
      <c r="A2119">
        <f>'YODA Blocks'!B798</f>
        <v>0</v>
      </c>
    </row>
    <row r="2120" spans="1:1" hidden="1" x14ac:dyDescent="0.25">
      <c r="A2120">
        <f>'YODA Blocks'!B799</f>
        <v>0</v>
      </c>
    </row>
    <row r="2121" spans="1:1" hidden="1" x14ac:dyDescent="0.25">
      <c r="A2121">
        <f>'YODA Blocks'!B800</f>
        <v>0</v>
      </c>
    </row>
    <row r="2122" spans="1:1" hidden="1" x14ac:dyDescent="0.25">
      <c r="A2122">
        <f>'YODA Blocks'!B801</f>
        <v>0</v>
      </c>
    </row>
    <row r="2123" spans="1:1" hidden="1" x14ac:dyDescent="0.25">
      <c r="A2123">
        <f>'YODA Blocks'!B802</f>
        <v>0</v>
      </c>
    </row>
    <row r="2124" spans="1:1" hidden="1" x14ac:dyDescent="0.25">
      <c r="A2124">
        <f>'YODA Blocks'!B803</f>
        <v>0</v>
      </c>
    </row>
    <row r="2125" spans="1:1" hidden="1" x14ac:dyDescent="0.25">
      <c r="A2125">
        <f>'YODA Blocks'!B804</f>
        <v>0</v>
      </c>
    </row>
    <row r="2126" spans="1:1" hidden="1" x14ac:dyDescent="0.25">
      <c r="A2126">
        <f>'YODA Blocks'!B805</f>
        <v>0</v>
      </c>
    </row>
    <row r="2127" spans="1:1" hidden="1" x14ac:dyDescent="0.25">
      <c r="A2127">
        <f>'YODA Blocks'!B806</f>
        <v>0</v>
      </c>
    </row>
    <row r="2128" spans="1:1" hidden="1" x14ac:dyDescent="0.25">
      <c r="A2128">
        <f>'YODA Blocks'!B807</f>
        <v>0</v>
      </c>
    </row>
    <row r="2129" spans="1:1" hidden="1" x14ac:dyDescent="0.25">
      <c r="A2129">
        <f>'YODA Blocks'!B808</f>
        <v>0</v>
      </c>
    </row>
    <row r="2130" spans="1:1" hidden="1" x14ac:dyDescent="0.25">
      <c r="A2130">
        <f>'YODA Blocks'!B809</f>
        <v>0</v>
      </c>
    </row>
    <row r="2131" spans="1:1" hidden="1" x14ac:dyDescent="0.25">
      <c r="A2131">
        <f>'YODA Blocks'!B810</f>
        <v>0</v>
      </c>
    </row>
    <row r="2132" spans="1:1" hidden="1" x14ac:dyDescent="0.25">
      <c r="A2132">
        <f>'YODA Blocks'!B811</f>
        <v>0</v>
      </c>
    </row>
    <row r="2133" spans="1:1" hidden="1" x14ac:dyDescent="0.25">
      <c r="A2133">
        <f>'YODA Blocks'!B812</f>
        <v>0</v>
      </c>
    </row>
    <row r="2134" spans="1:1" hidden="1" x14ac:dyDescent="0.25">
      <c r="A2134">
        <f>'YODA Blocks'!B813</f>
        <v>0</v>
      </c>
    </row>
    <row r="2135" spans="1:1" hidden="1" x14ac:dyDescent="0.25">
      <c r="A2135">
        <f>'YODA Blocks'!B814</f>
        <v>0</v>
      </c>
    </row>
    <row r="2136" spans="1:1" hidden="1" x14ac:dyDescent="0.25">
      <c r="A2136">
        <f>'YODA Blocks'!B815</f>
        <v>0</v>
      </c>
    </row>
    <row r="2137" spans="1:1" hidden="1" x14ac:dyDescent="0.25">
      <c r="A2137">
        <f>'YODA Blocks'!B816</f>
        <v>0</v>
      </c>
    </row>
    <row r="2138" spans="1:1" hidden="1" x14ac:dyDescent="0.25">
      <c r="A2138">
        <f>'YODA Blocks'!B817</f>
        <v>0</v>
      </c>
    </row>
    <row r="2139" spans="1:1" hidden="1" x14ac:dyDescent="0.25">
      <c r="A2139">
        <f>'YODA Blocks'!B818</f>
        <v>0</v>
      </c>
    </row>
    <row r="2140" spans="1:1" hidden="1" x14ac:dyDescent="0.25">
      <c r="A2140">
        <f>'YODA Blocks'!B819</f>
        <v>0</v>
      </c>
    </row>
    <row r="2141" spans="1:1" hidden="1" x14ac:dyDescent="0.25">
      <c r="A2141">
        <f>'YODA Blocks'!B820</f>
        <v>0</v>
      </c>
    </row>
    <row r="2142" spans="1:1" hidden="1" x14ac:dyDescent="0.25">
      <c r="A2142">
        <f>'YODA Blocks'!B821</f>
        <v>0</v>
      </c>
    </row>
    <row r="2143" spans="1:1" hidden="1" x14ac:dyDescent="0.25">
      <c r="A2143">
        <f>'YODA Blocks'!B822</f>
        <v>0</v>
      </c>
    </row>
    <row r="2144" spans="1:1" hidden="1" x14ac:dyDescent="0.25">
      <c r="A2144">
        <f>'YODA Blocks'!B823</f>
        <v>0</v>
      </c>
    </row>
    <row r="2145" spans="1:1" hidden="1" x14ac:dyDescent="0.25">
      <c r="A2145">
        <f>'YODA Blocks'!B824</f>
        <v>0</v>
      </c>
    </row>
    <row r="2146" spans="1:1" hidden="1" x14ac:dyDescent="0.25">
      <c r="A2146">
        <f>'YODA Blocks'!B825</f>
        <v>0</v>
      </c>
    </row>
    <row r="2147" spans="1:1" hidden="1" x14ac:dyDescent="0.25">
      <c r="A2147">
        <f>'YODA Blocks'!B826</f>
        <v>0</v>
      </c>
    </row>
    <row r="2148" spans="1:1" hidden="1" x14ac:dyDescent="0.25">
      <c r="A2148">
        <f>'YODA Blocks'!B827</f>
        <v>0</v>
      </c>
    </row>
    <row r="2149" spans="1:1" hidden="1" x14ac:dyDescent="0.25">
      <c r="A2149">
        <f>'YODA Blocks'!B828</f>
        <v>0</v>
      </c>
    </row>
    <row r="2150" spans="1:1" hidden="1" x14ac:dyDescent="0.25">
      <c r="A2150">
        <f>'YODA Blocks'!B829</f>
        <v>0</v>
      </c>
    </row>
    <row r="2151" spans="1:1" hidden="1" x14ac:dyDescent="0.25">
      <c r="A2151">
        <f>'YODA Blocks'!B830</f>
        <v>0</v>
      </c>
    </row>
    <row r="2152" spans="1:1" hidden="1" x14ac:dyDescent="0.25">
      <c r="A2152">
        <f>'YODA Blocks'!B831</f>
        <v>0</v>
      </c>
    </row>
    <row r="2153" spans="1:1" hidden="1" x14ac:dyDescent="0.25">
      <c r="A2153">
        <f>'YODA Blocks'!B832</f>
        <v>0</v>
      </c>
    </row>
    <row r="2154" spans="1:1" hidden="1" x14ac:dyDescent="0.25">
      <c r="A2154">
        <f>'YODA Blocks'!B833</f>
        <v>0</v>
      </c>
    </row>
    <row r="2155" spans="1:1" hidden="1" x14ac:dyDescent="0.25">
      <c r="A2155">
        <f>'YODA Blocks'!B834</f>
        <v>0</v>
      </c>
    </row>
    <row r="2156" spans="1:1" hidden="1" x14ac:dyDescent="0.25">
      <c r="A2156">
        <f>'YODA Blocks'!B835</f>
        <v>0</v>
      </c>
    </row>
    <row r="2157" spans="1:1" hidden="1" x14ac:dyDescent="0.25">
      <c r="A2157">
        <f>'YODA Blocks'!B836</f>
        <v>0</v>
      </c>
    </row>
    <row r="2158" spans="1:1" hidden="1" x14ac:dyDescent="0.25">
      <c r="A2158">
        <f>'YODA Blocks'!B837</f>
        <v>0</v>
      </c>
    </row>
    <row r="2159" spans="1:1" hidden="1" x14ac:dyDescent="0.25">
      <c r="A2159">
        <f>'YODA Blocks'!B838</f>
        <v>0</v>
      </c>
    </row>
    <row r="2160" spans="1:1" hidden="1" x14ac:dyDescent="0.25">
      <c r="A2160">
        <f>'YODA Blocks'!B839</f>
        <v>0</v>
      </c>
    </row>
    <row r="2161" spans="1:1" hidden="1" x14ac:dyDescent="0.25">
      <c r="A2161">
        <f>'YODA Blocks'!B840</f>
        <v>0</v>
      </c>
    </row>
    <row r="2162" spans="1:1" hidden="1" x14ac:dyDescent="0.25">
      <c r="A2162">
        <f>'YODA Blocks'!B841</f>
        <v>0</v>
      </c>
    </row>
    <row r="2163" spans="1:1" hidden="1" x14ac:dyDescent="0.25">
      <c r="A2163">
        <f>'YODA Blocks'!B842</f>
        <v>0</v>
      </c>
    </row>
    <row r="2164" spans="1:1" hidden="1" x14ac:dyDescent="0.25">
      <c r="A2164">
        <f>'YODA Blocks'!B843</f>
        <v>0</v>
      </c>
    </row>
    <row r="2165" spans="1:1" hidden="1" x14ac:dyDescent="0.25">
      <c r="A2165">
        <f>'YODA Blocks'!B844</f>
        <v>0</v>
      </c>
    </row>
    <row r="2166" spans="1:1" hidden="1" x14ac:dyDescent="0.25">
      <c r="A2166">
        <f>'YODA Blocks'!B845</f>
        <v>0</v>
      </c>
    </row>
    <row r="2167" spans="1:1" hidden="1" x14ac:dyDescent="0.25">
      <c r="A2167">
        <f>'YODA Blocks'!B846</f>
        <v>0</v>
      </c>
    </row>
    <row r="2168" spans="1:1" hidden="1" x14ac:dyDescent="0.25">
      <c r="A2168">
        <f>'YODA Blocks'!B847</f>
        <v>0</v>
      </c>
    </row>
    <row r="2169" spans="1:1" hidden="1" x14ac:dyDescent="0.25">
      <c r="A2169">
        <f>'YODA Blocks'!B848</f>
        <v>0</v>
      </c>
    </row>
    <row r="2170" spans="1:1" hidden="1" x14ac:dyDescent="0.25">
      <c r="A2170">
        <f>'YODA Blocks'!B849</f>
        <v>0</v>
      </c>
    </row>
    <row r="2171" spans="1:1" hidden="1" x14ac:dyDescent="0.25">
      <c r="A2171">
        <f>'YODA Blocks'!B850</f>
        <v>0</v>
      </c>
    </row>
    <row r="2172" spans="1:1" hidden="1" x14ac:dyDescent="0.25">
      <c r="A2172">
        <f>'YODA Blocks'!B851</f>
        <v>0</v>
      </c>
    </row>
    <row r="2173" spans="1:1" hidden="1" x14ac:dyDescent="0.25">
      <c r="A2173">
        <f>'YODA Blocks'!B852</f>
        <v>0</v>
      </c>
    </row>
    <row r="2174" spans="1:1" hidden="1" x14ac:dyDescent="0.25">
      <c r="A2174">
        <f>'YODA Blocks'!B853</f>
        <v>0</v>
      </c>
    </row>
    <row r="2175" spans="1:1" hidden="1" x14ac:dyDescent="0.25">
      <c r="A2175">
        <f>'YODA Blocks'!B854</f>
        <v>0</v>
      </c>
    </row>
    <row r="2176" spans="1:1" hidden="1" x14ac:dyDescent="0.25">
      <c r="A2176">
        <f>'YODA Blocks'!B855</f>
        <v>0</v>
      </c>
    </row>
    <row r="2177" spans="1:1" hidden="1" x14ac:dyDescent="0.25">
      <c r="A2177">
        <f>'YODA Blocks'!B856</f>
        <v>0</v>
      </c>
    </row>
    <row r="2178" spans="1:1" hidden="1" x14ac:dyDescent="0.25">
      <c r="A2178">
        <f>'YODA Blocks'!B857</f>
        <v>0</v>
      </c>
    </row>
    <row r="2179" spans="1:1" hidden="1" x14ac:dyDescent="0.25">
      <c r="A2179">
        <f>'YODA Blocks'!B858</f>
        <v>0</v>
      </c>
    </row>
    <row r="2180" spans="1:1" hidden="1" x14ac:dyDescent="0.25">
      <c r="A2180">
        <f>'YODA Blocks'!B859</f>
        <v>0</v>
      </c>
    </row>
    <row r="2181" spans="1:1" hidden="1" x14ac:dyDescent="0.25">
      <c r="A2181">
        <f>'YODA Blocks'!B860</f>
        <v>0</v>
      </c>
    </row>
    <row r="2182" spans="1:1" hidden="1" x14ac:dyDescent="0.25">
      <c r="A2182">
        <f>'YODA Blocks'!B861</f>
        <v>0</v>
      </c>
    </row>
    <row r="2183" spans="1:1" hidden="1" x14ac:dyDescent="0.25">
      <c r="A2183">
        <f>'YODA Blocks'!B862</f>
        <v>0</v>
      </c>
    </row>
    <row r="2184" spans="1:1" hidden="1" x14ac:dyDescent="0.25">
      <c r="A2184">
        <f>'YODA Blocks'!B863</f>
        <v>0</v>
      </c>
    </row>
    <row r="2185" spans="1:1" hidden="1" x14ac:dyDescent="0.25">
      <c r="A2185">
        <f>'YODA Blocks'!B864</f>
        <v>0</v>
      </c>
    </row>
    <row r="2186" spans="1:1" hidden="1" x14ac:dyDescent="0.25">
      <c r="A2186">
        <f>'YODA Blocks'!B865</f>
        <v>0</v>
      </c>
    </row>
    <row r="2187" spans="1:1" hidden="1" x14ac:dyDescent="0.25">
      <c r="A2187">
        <f>'YODA Blocks'!B866</f>
        <v>0</v>
      </c>
    </row>
    <row r="2188" spans="1:1" hidden="1" x14ac:dyDescent="0.25">
      <c r="A2188">
        <f>'YODA Blocks'!B867</f>
        <v>0</v>
      </c>
    </row>
    <row r="2189" spans="1:1" hidden="1" x14ac:dyDescent="0.25">
      <c r="A2189">
        <f>'YODA Blocks'!B868</f>
        <v>0</v>
      </c>
    </row>
    <row r="2190" spans="1:1" hidden="1" x14ac:dyDescent="0.25">
      <c r="A2190">
        <f>'YODA Blocks'!B869</f>
        <v>0</v>
      </c>
    </row>
    <row r="2191" spans="1:1" hidden="1" x14ac:dyDescent="0.25">
      <c r="A2191">
        <f>'YODA Blocks'!B870</f>
        <v>0</v>
      </c>
    </row>
    <row r="2192" spans="1:1" hidden="1" x14ac:dyDescent="0.25">
      <c r="A2192">
        <f>'YODA Blocks'!B871</f>
        <v>0</v>
      </c>
    </row>
    <row r="2193" spans="1:1" hidden="1" x14ac:dyDescent="0.25">
      <c r="A2193">
        <f>'YODA Blocks'!B872</f>
        <v>0</v>
      </c>
    </row>
    <row r="2194" spans="1:1" hidden="1" x14ac:dyDescent="0.25">
      <c r="A2194">
        <f>'YODA Blocks'!B873</f>
        <v>0</v>
      </c>
    </row>
    <row r="2195" spans="1:1" hidden="1" x14ac:dyDescent="0.25">
      <c r="A2195">
        <f>'YODA Blocks'!B874</f>
        <v>0</v>
      </c>
    </row>
    <row r="2196" spans="1:1" hidden="1" x14ac:dyDescent="0.25">
      <c r="A2196">
        <f>'YODA Blocks'!B875</f>
        <v>0</v>
      </c>
    </row>
    <row r="2197" spans="1:1" hidden="1" x14ac:dyDescent="0.25">
      <c r="A2197">
        <f>'YODA Blocks'!B876</f>
        <v>0</v>
      </c>
    </row>
    <row r="2198" spans="1:1" hidden="1" x14ac:dyDescent="0.25">
      <c r="A2198">
        <f>'YODA Blocks'!B877</f>
        <v>0</v>
      </c>
    </row>
    <row r="2199" spans="1:1" hidden="1" x14ac:dyDescent="0.25">
      <c r="A2199">
        <f>'YODA Blocks'!B878</f>
        <v>0</v>
      </c>
    </row>
    <row r="2200" spans="1:1" hidden="1" x14ac:dyDescent="0.25">
      <c r="A2200">
        <f>'YODA Blocks'!B879</f>
        <v>0</v>
      </c>
    </row>
    <row r="2201" spans="1:1" hidden="1" x14ac:dyDescent="0.25">
      <c r="A2201">
        <f>'YODA Blocks'!B880</f>
        <v>0</v>
      </c>
    </row>
    <row r="2202" spans="1:1" hidden="1" x14ac:dyDescent="0.25">
      <c r="A2202">
        <f>'YODA Blocks'!B881</f>
        <v>0</v>
      </c>
    </row>
    <row r="2203" spans="1:1" hidden="1" x14ac:dyDescent="0.25">
      <c r="A2203">
        <f>'YODA Blocks'!B882</f>
        <v>0</v>
      </c>
    </row>
    <row r="2204" spans="1:1" hidden="1" x14ac:dyDescent="0.25">
      <c r="A2204">
        <f>'YODA Blocks'!B883</f>
        <v>0</v>
      </c>
    </row>
    <row r="2205" spans="1:1" hidden="1" x14ac:dyDescent="0.25">
      <c r="A2205">
        <f>'YODA Blocks'!B884</f>
        <v>0</v>
      </c>
    </row>
    <row r="2206" spans="1:1" hidden="1" x14ac:dyDescent="0.25">
      <c r="A2206">
        <f>'YODA Blocks'!B885</f>
        <v>0</v>
      </c>
    </row>
    <row r="2207" spans="1:1" hidden="1" x14ac:dyDescent="0.25">
      <c r="A2207">
        <f>'YODA Blocks'!B886</f>
        <v>0</v>
      </c>
    </row>
    <row r="2208" spans="1:1" hidden="1" x14ac:dyDescent="0.25">
      <c r="A2208">
        <f>'YODA Blocks'!B887</f>
        <v>0</v>
      </c>
    </row>
    <row r="2209" spans="1:1" hidden="1" x14ac:dyDescent="0.25">
      <c r="A2209">
        <f>'YODA Blocks'!B888</f>
        <v>0</v>
      </c>
    </row>
    <row r="2210" spans="1:1" hidden="1" x14ac:dyDescent="0.25">
      <c r="A2210">
        <f>'YODA Blocks'!B889</f>
        <v>0</v>
      </c>
    </row>
    <row r="2211" spans="1:1" hidden="1" x14ac:dyDescent="0.25">
      <c r="A2211">
        <f>'YODA Blocks'!B890</f>
        <v>0</v>
      </c>
    </row>
    <row r="2212" spans="1:1" hidden="1" x14ac:dyDescent="0.25">
      <c r="A2212">
        <f>'YODA Blocks'!B891</f>
        <v>0</v>
      </c>
    </row>
    <row r="2213" spans="1:1" hidden="1" x14ac:dyDescent="0.25">
      <c r="A2213">
        <f>'YODA Blocks'!B892</f>
        <v>0</v>
      </c>
    </row>
    <row r="2214" spans="1:1" hidden="1" x14ac:dyDescent="0.25">
      <c r="A2214">
        <f>'YODA Blocks'!B893</f>
        <v>0</v>
      </c>
    </row>
    <row r="2215" spans="1:1" hidden="1" x14ac:dyDescent="0.25">
      <c r="A2215">
        <f>'YODA Blocks'!B894</f>
        <v>0</v>
      </c>
    </row>
    <row r="2216" spans="1:1" hidden="1" x14ac:dyDescent="0.25">
      <c r="A2216">
        <f>'YODA Blocks'!B895</f>
        <v>0</v>
      </c>
    </row>
    <row r="2217" spans="1:1" hidden="1" x14ac:dyDescent="0.25">
      <c r="A2217">
        <f>'YODA Blocks'!B896</f>
        <v>0</v>
      </c>
    </row>
    <row r="2218" spans="1:1" hidden="1" x14ac:dyDescent="0.25">
      <c r="A2218">
        <f>'YODA Blocks'!B897</f>
        <v>0</v>
      </c>
    </row>
    <row r="2219" spans="1:1" hidden="1" x14ac:dyDescent="0.25">
      <c r="A2219">
        <f>'YODA Blocks'!B898</f>
        <v>0</v>
      </c>
    </row>
    <row r="2220" spans="1:1" hidden="1" x14ac:dyDescent="0.25">
      <c r="A2220">
        <f>'YODA Blocks'!B899</f>
        <v>0</v>
      </c>
    </row>
    <row r="2221" spans="1:1" hidden="1" x14ac:dyDescent="0.25">
      <c r="A2221">
        <f>'YODA Blocks'!B900</f>
        <v>0</v>
      </c>
    </row>
    <row r="2222" spans="1:1" hidden="1" x14ac:dyDescent="0.25">
      <c r="A2222">
        <f>'YODA Blocks'!B901</f>
        <v>0</v>
      </c>
    </row>
    <row r="2223" spans="1:1" hidden="1" x14ac:dyDescent="0.25">
      <c r="A2223">
        <f>'YODA Blocks'!B902</f>
        <v>0</v>
      </c>
    </row>
    <row r="2224" spans="1:1" hidden="1" x14ac:dyDescent="0.25">
      <c r="A2224">
        <f>'YODA Blocks'!B903</f>
        <v>0</v>
      </c>
    </row>
    <row r="2225" spans="1:1" hidden="1" x14ac:dyDescent="0.25">
      <c r="A2225">
        <f>'YODA Blocks'!B904</f>
        <v>0</v>
      </c>
    </row>
    <row r="2226" spans="1:1" hidden="1" x14ac:dyDescent="0.25">
      <c r="A2226">
        <f>'YODA Blocks'!B905</f>
        <v>0</v>
      </c>
    </row>
    <row r="2227" spans="1:1" hidden="1" x14ac:dyDescent="0.25">
      <c r="A2227">
        <f>'YODA Blocks'!B906</f>
        <v>0</v>
      </c>
    </row>
    <row r="2228" spans="1:1" hidden="1" x14ac:dyDescent="0.25">
      <c r="A2228">
        <f>'YODA Blocks'!B907</f>
        <v>0</v>
      </c>
    </row>
    <row r="2229" spans="1:1" hidden="1" x14ac:dyDescent="0.25">
      <c r="A2229">
        <f>'YODA Blocks'!B908</f>
        <v>0</v>
      </c>
    </row>
    <row r="2230" spans="1:1" hidden="1" x14ac:dyDescent="0.25">
      <c r="A2230">
        <f>'YODA Blocks'!B909</f>
        <v>0</v>
      </c>
    </row>
    <row r="2231" spans="1:1" hidden="1" x14ac:dyDescent="0.25">
      <c r="A2231">
        <f>'YODA Blocks'!B910</f>
        <v>0</v>
      </c>
    </row>
    <row r="2232" spans="1:1" hidden="1" x14ac:dyDescent="0.25">
      <c r="A2232">
        <f>'YODA Blocks'!B911</f>
        <v>0</v>
      </c>
    </row>
    <row r="2233" spans="1:1" hidden="1" x14ac:dyDescent="0.25">
      <c r="A2233">
        <f>'YODA Blocks'!B912</f>
        <v>0</v>
      </c>
    </row>
    <row r="2234" spans="1:1" hidden="1" x14ac:dyDescent="0.25">
      <c r="A2234">
        <f>'YODA Blocks'!B913</f>
        <v>0</v>
      </c>
    </row>
    <row r="2235" spans="1:1" hidden="1" x14ac:dyDescent="0.25">
      <c r="A2235">
        <f>'YODA Blocks'!B914</f>
        <v>0</v>
      </c>
    </row>
    <row r="2236" spans="1:1" hidden="1" x14ac:dyDescent="0.25">
      <c r="A2236">
        <f>'YODA Blocks'!B915</f>
        <v>0</v>
      </c>
    </row>
    <row r="2237" spans="1:1" hidden="1" x14ac:dyDescent="0.25">
      <c r="A2237">
        <f>'YODA Blocks'!B916</f>
        <v>0</v>
      </c>
    </row>
    <row r="2238" spans="1:1" hidden="1" x14ac:dyDescent="0.25">
      <c r="A2238">
        <f>'YODA Blocks'!B917</f>
        <v>0</v>
      </c>
    </row>
    <row r="2239" spans="1:1" hidden="1" x14ac:dyDescent="0.25">
      <c r="A2239">
        <f>'YODA Blocks'!B918</f>
        <v>0</v>
      </c>
    </row>
    <row r="2240" spans="1:1" hidden="1" x14ac:dyDescent="0.25">
      <c r="A2240">
        <f>'YODA Blocks'!B919</f>
        <v>0</v>
      </c>
    </row>
    <row r="2241" spans="1:1" hidden="1" x14ac:dyDescent="0.25">
      <c r="A2241">
        <f>'YODA Blocks'!B920</f>
        <v>0</v>
      </c>
    </row>
    <row r="2242" spans="1:1" hidden="1" x14ac:dyDescent="0.25">
      <c r="A2242">
        <f>'YODA Blocks'!B921</f>
        <v>0</v>
      </c>
    </row>
    <row r="2243" spans="1:1" hidden="1" x14ac:dyDescent="0.25">
      <c r="A2243">
        <f>'YODA Blocks'!B922</f>
        <v>0</v>
      </c>
    </row>
    <row r="2244" spans="1:1" hidden="1" x14ac:dyDescent="0.25">
      <c r="A2244">
        <f>'YODA Blocks'!B923</f>
        <v>0</v>
      </c>
    </row>
    <row r="2245" spans="1:1" hidden="1" x14ac:dyDescent="0.25">
      <c r="A2245">
        <f>'YODA Blocks'!B924</f>
        <v>0</v>
      </c>
    </row>
    <row r="2246" spans="1:1" hidden="1" x14ac:dyDescent="0.25">
      <c r="A2246">
        <f>'YODA Blocks'!B925</f>
        <v>0</v>
      </c>
    </row>
    <row r="2247" spans="1:1" hidden="1" x14ac:dyDescent="0.25">
      <c r="A2247">
        <f>'YODA Blocks'!B926</f>
        <v>0</v>
      </c>
    </row>
    <row r="2248" spans="1:1" hidden="1" x14ac:dyDescent="0.25">
      <c r="A2248">
        <f>'YODA Blocks'!B927</f>
        <v>0</v>
      </c>
    </row>
    <row r="2249" spans="1:1" hidden="1" x14ac:dyDescent="0.25">
      <c r="A2249">
        <f>'YODA Blocks'!B928</f>
        <v>0</v>
      </c>
    </row>
    <row r="2250" spans="1:1" hidden="1" x14ac:dyDescent="0.25">
      <c r="A2250">
        <f>'YODA Blocks'!B929</f>
        <v>0</v>
      </c>
    </row>
    <row r="2251" spans="1:1" hidden="1" x14ac:dyDescent="0.25">
      <c r="A2251">
        <f>'YODA Blocks'!B930</f>
        <v>0</v>
      </c>
    </row>
    <row r="2252" spans="1:1" hidden="1" x14ac:dyDescent="0.25">
      <c r="A2252">
        <f>'YODA Blocks'!B931</f>
        <v>0</v>
      </c>
    </row>
    <row r="2253" spans="1:1" hidden="1" x14ac:dyDescent="0.25">
      <c r="A2253">
        <f>'YODA Blocks'!B932</f>
        <v>0</v>
      </c>
    </row>
    <row r="2254" spans="1:1" hidden="1" x14ac:dyDescent="0.25">
      <c r="A2254">
        <f>'YODA Blocks'!B933</f>
        <v>0</v>
      </c>
    </row>
    <row r="2255" spans="1:1" hidden="1" x14ac:dyDescent="0.25">
      <c r="A2255">
        <f>'YODA Blocks'!B934</f>
        <v>0</v>
      </c>
    </row>
    <row r="2256" spans="1:1" hidden="1" x14ac:dyDescent="0.25">
      <c r="A2256">
        <f>'YODA Blocks'!B935</f>
        <v>0</v>
      </c>
    </row>
    <row r="2257" spans="1:1" hidden="1" x14ac:dyDescent="0.25">
      <c r="A2257">
        <f>'YODA Blocks'!B936</f>
        <v>0</v>
      </c>
    </row>
    <row r="2258" spans="1:1" hidden="1" x14ac:dyDescent="0.25">
      <c r="A2258">
        <f>'YODA Blocks'!B937</f>
        <v>0</v>
      </c>
    </row>
    <row r="2259" spans="1:1" hidden="1" x14ac:dyDescent="0.25">
      <c r="A2259">
        <f>'YODA Blocks'!B938</f>
        <v>0</v>
      </c>
    </row>
    <row r="2260" spans="1:1" hidden="1" x14ac:dyDescent="0.25">
      <c r="A2260">
        <f>'YODA Blocks'!B939</f>
        <v>0</v>
      </c>
    </row>
    <row r="2261" spans="1:1" hidden="1" x14ac:dyDescent="0.25">
      <c r="A2261">
        <f>'YODA Blocks'!B940</f>
        <v>0</v>
      </c>
    </row>
    <row r="2262" spans="1:1" hidden="1" x14ac:dyDescent="0.25">
      <c r="A2262">
        <f>'YODA Blocks'!B941</f>
        <v>0</v>
      </c>
    </row>
    <row r="2263" spans="1:1" hidden="1" x14ac:dyDescent="0.25">
      <c r="A2263">
        <f>'YODA Blocks'!B942</f>
        <v>0</v>
      </c>
    </row>
    <row r="2264" spans="1:1" hidden="1" x14ac:dyDescent="0.25">
      <c r="A2264">
        <f>'YODA Blocks'!B943</f>
        <v>0</v>
      </c>
    </row>
    <row r="2265" spans="1:1" hidden="1" x14ac:dyDescent="0.25">
      <c r="A2265">
        <f>'YODA Blocks'!B944</f>
        <v>0</v>
      </c>
    </row>
    <row r="2266" spans="1:1" hidden="1" x14ac:dyDescent="0.25">
      <c r="A2266">
        <f>'YODA Blocks'!B945</f>
        <v>0</v>
      </c>
    </row>
    <row r="2267" spans="1:1" hidden="1" x14ac:dyDescent="0.25">
      <c r="A2267">
        <f>'YODA Blocks'!B946</f>
        <v>0</v>
      </c>
    </row>
    <row r="2268" spans="1:1" hidden="1" x14ac:dyDescent="0.25">
      <c r="A2268">
        <f>'YODA Blocks'!B947</f>
        <v>0</v>
      </c>
    </row>
    <row r="2269" spans="1:1" hidden="1" x14ac:dyDescent="0.25">
      <c r="A2269">
        <f>'YODA Blocks'!B948</f>
        <v>0</v>
      </c>
    </row>
    <row r="2270" spans="1:1" hidden="1" x14ac:dyDescent="0.25">
      <c r="A2270">
        <f>'YODA Blocks'!B949</f>
        <v>0</v>
      </c>
    </row>
    <row r="2271" spans="1:1" hidden="1" x14ac:dyDescent="0.25">
      <c r="A2271">
        <f>'YODA Blocks'!B950</f>
        <v>0</v>
      </c>
    </row>
    <row r="2272" spans="1:1" hidden="1" x14ac:dyDescent="0.25">
      <c r="A2272">
        <f>'YODA Blocks'!B951</f>
        <v>0</v>
      </c>
    </row>
    <row r="2273" spans="1:1" hidden="1" x14ac:dyDescent="0.25">
      <c r="A2273">
        <f>'YODA Blocks'!B952</f>
        <v>0</v>
      </c>
    </row>
    <row r="2274" spans="1:1" hidden="1" x14ac:dyDescent="0.25">
      <c r="A2274">
        <f>'YODA Blocks'!B953</f>
        <v>0</v>
      </c>
    </row>
    <row r="2275" spans="1:1" hidden="1" x14ac:dyDescent="0.25">
      <c r="A2275">
        <f>'YODA Blocks'!B954</f>
        <v>0</v>
      </c>
    </row>
    <row r="2276" spans="1:1" hidden="1" x14ac:dyDescent="0.25">
      <c r="A2276">
        <f>'YODA Blocks'!B955</f>
        <v>0</v>
      </c>
    </row>
    <row r="2277" spans="1:1" hidden="1" x14ac:dyDescent="0.25">
      <c r="A2277">
        <f>'YODA Blocks'!B956</f>
        <v>0</v>
      </c>
    </row>
    <row r="2278" spans="1:1" hidden="1" x14ac:dyDescent="0.25">
      <c r="A2278">
        <f>'YODA Blocks'!B957</f>
        <v>0</v>
      </c>
    </row>
    <row r="2279" spans="1:1" hidden="1" x14ac:dyDescent="0.25">
      <c r="A2279">
        <f>'YODA Blocks'!B958</f>
        <v>0</v>
      </c>
    </row>
    <row r="2280" spans="1:1" hidden="1" x14ac:dyDescent="0.25">
      <c r="A2280">
        <f>'YODA Blocks'!B959</f>
        <v>0</v>
      </c>
    </row>
    <row r="2281" spans="1:1" hidden="1" x14ac:dyDescent="0.25">
      <c r="A2281">
        <f>'YODA Blocks'!B960</f>
        <v>0</v>
      </c>
    </row>
    <row r="2282" spans="1:1" hidden="1" x14ac:dyDescent="0.25">
      <c r="A2282">
        <f>'YODA Blocks'!B961</f>
        <v>0</v>
      </c>
    </row>
    <row r="2283" spans="1:1" hidden="1" x14ac:dyDescent="0.25">
      <c r="A2283">
        <f>'YODA Blocks'!B962</f>
        <v>0</v>
      </c>
    </row>
    <row r="2284" spans="1:1" hidden="1" x14ac:dyDescent="0.25">
      <c r="A2284">
        <f>'YODA Blocks'!B963</f>
        <v>0</v>
      </c>
    </row>
    <row r="2285" spans="1:1" hidden="1" x14ac:dyDescent="0.25">
      <c r="A2285">
        <f>'YODA Blocks'!B964</f>
        <v>0</v>
      </c>
    </row>
    <row r="2286" spans="1:1" hidden="1" x14ac:dyDescent="0.25">
      <c r="A2286">
        <f>'YODA Blocks'!B965</f>
        <v>0</v>
      </c>
    </row>
    <row r="2287" spans="1:1" hidden="1" x14ac:dyDescent="0.25">
      <c r="A2287">
        <f>'YODA Blocks'!B966</f>
        <v>0</v>
      </c>
    </row>
    <row r="2288" spans="1:1" hidden="1" x14ac:dyDescent="0.25">
      <c r="A2288">
        <f>'YODA Blocks'!B967</f>
        <v>0</v>
      </c>
    </row>
    <row r="2289" spans="1:1" hidden="1" x14ac:dyDescent="0.25">
      <c r="A2289">
        <f>'YODA Blocks'!B968</f>
        <v>0</v>
      </c>
    </row>
    <row r="2290" spans="1:1" hidden="1" x14ac:dyDescent="0.25">
      <c r="A2290">
        <f>'YODA Blocks'!B969</f>
        <v>0</v>
      </c>
    </row>
    <row r="2291" spans="1:1" hidden="1" x14ac:dyDescent="0.25">
      <c r="A2291">
        <f>'YODA Blocks'!B970</f>
        <v>0</v>
      </c>
    </row>
    <row r="2292" spans="1:1" hidden="1" x14ac:dyDescent="0.25">
      <c r="A2292">
        <f>'YODA Blocks'!B971</f>
        <v>0</v>
      </c>
    </row>
    <row r="2293" spans="1:1" hidden="1" x14ac:dyDescent="0.25">
      <c r="A2293">
        <f>'YODA Blocks'!B972</f>
        <v>0</v>
      </c>
    </row>
    <row r="2294" spans="1:1" hidden="1" x14ac:dyDescent="0.25">
      <c r="A2294">
        <f>'YODA Blocks'!B973</f>
        <v>0</v>
      </c>
    </row>
    <row r="2295" spans="1:1" hidden="1" x14ac:dyDescent="0.25">
      <c r="A2295">
        <f>'YODA Blocks'!B974</f>
        <v>0</v>
      </c>
    </row>
    <row r="2296" spans="1:1" hidden="1" x14ac:dyDescent="0.25">
      <c r="A2296">
        <f>'YODA Blocks'!B975</f>
        <v>0</v>
      </c>
    </row>
    <row r="2297" spans="1:1" hidden="1" x14ac:dyDescent="0.25">
      <c r="A2297">
        <f>'YODA Blocks'!B976</f>
        <v>0</v>
      </c>
    </row>
    <row r="2298" spans="1:1" hidden="1" x14ac:dyDescent="0.25">
      <c r="A2298">
        <f>'YODA Blocks'!B977</f>
        <v>0</v>
      </c>
    </row>
    <row r="2299" spans="1:1" hidden="1" x14ac:dyDescent="0.25">
      <c r="A2299">
        <f>'YODA Blocks'!B978</f>
        <v>0</v>
      </c>
    </row>
    <row r="2300" spans="1:1" hidden="1" x14ac:dyDescent="0.25">
      <c r="A2300">
        <f>'YODA Blocks'!B979</f>
        <v>0</v>
      </c>
    </row>
    <row r="2301" spans="1:1" hidden="1" x14ac:dyDescent="0.25">
      <c r="A2301">
        <f>'YODA Blocks'!B980</f>
        <v>0</v>
      </c>
    </row>
    <row r="2302" spans="1:1" hidden="1" x14ac:dyDescent="0.25">
      <c r="A2302">
        <f>'YODA Blocks'!B981</f>
        <v>0</v>
      </c>
    </row>
    <row r="2303" spans="1:1" hidden="1" x14ac:dyDescent="0.25">
      <c r="A2303">
        <f>'YODA Blocks'!B982</f>
        <v>0</v>
      </c>
    </row>
    <row r="2304" spans="1:1" hidden="1" x14ac:dyDescent="0.25">
      <c r="A2304">
        <f>'YODA Blocks'!B983</f>
        <v>0</v>
      </c>
    </row>
    <row r="2305" spans="1:1" hidden="1" x14ac:dyDescent="0.25">
      <c r="A2305">
        <f>'YODA Blocks'!B984</f>
        <v>0</v>
      </c>
    </row>
    <row r="2306" spans="1:1" hidden="1" x14ac:dyDescent="0.25">
      <c r="A2306">
        <f>'YODA Blocks'!B985</f>
        <v>0</v>
      </c>
    </row>
    <row r="2307" spans="1:1" hidden="1" x14ac:dyDescent="0.25">
      <c r="A2307">
        <f>'YODA Blocks'!B986</f>
        <v>0</v>
      </c>
    </row>
    <row r="2308" spans="1:1" hidden="1" x14ac:dyDescent="0.25">
      <c r="A2308">
        <f>'YODA Blocks'!B987</f>
        <v>0</v>
      </c>
    </row>
    <row r="2309" spans="1:1" hidden="1" x14ac:dyDescent="0.25">
      <c r="A2309">
        <f>'YODA Blocks'!B988</f>
        <v>0</v>
      </c>
    </row>
    <row r="2310" spans="1:1" hidden="1" x14ac:dyDescent="0.25">
      <c r="A2310">
        <f>'YODA Blocks'!B989</f>
        <v>0</v>
      </c>
    </row>
    <row r="2311" spans="1:1" hidden="1" x14ac:dyDescent="0.25">
      <c r="A2311">
        <f>'YODA Blocks'!B990</f>
        <v>0</v>
      </c>
    </row>
    <row r="2312" spans="1:1" hidden="1" x14ac:dyDescent="0.25">
      <c r="A2312">
        <f>'YODA Blocks'!B991</f>
        <v>0</v>
      </c>
    </row>
    <row r="2313" spans="1:1" hidden="1" x14ac:dyDescent="0.25">
      <c r="A2313">
        <f>'YODA Blocks'!B992</f>
        <v>0</v>
      </c>
    </row>
    <row r="2314" spans="1:1" hidden="1" x14ac:dyDescent="0.25">
      <c r="A2314">
        <f>'YODA Blocks'!B993</f>
        <v>0</v>
      </c>
    </row>
    <row r="2315" spans="1:1" hidden="1" x14ac:dyDescent="0.25">
      <c r="A2315">
        <f>'YODA Blocks'!B994</f>
        <v>0</v>
      </c>
    </row>
    <row r="2316" spans="1:1" hidden="1" x14ac:dyDescent="0.25">
      <c r="A2316">
        <f>'YODA Blocks'!B995</f>
        <v>0</v>
      </c>
    </row>
    <row r="2317" spans="1:1" hidden="1" x14ac:dyDescent="0.25">
      <c r="A2317">
        <f>'YODA Blocks'!B996</f>
        <v>0</v>
      </c>
    </row>
    <row r="2318" spans="1:1" hidden="1" x14ac:dyDescent="0.25">
      <c r="A2318">
        <f>'YODA Blocks'!B997</f>
        <v>0</v>
      </c>
    </row>
    <row r="2319" spans="1:1" hidden="1" x14ac:dyDescent="0.25">
      <c r="A2319">
        <f>'YODA Blocks'!B998</f>
        <v>0</v>
      </c>
    </row>
    <row r="2320" spans="1:1" hidden="1" x14ac:dyDescent="0.25">
      <c r="A2320">
        <f>'YODA Blocks'!B999</f>
        <v>0</v>
      </c>
    </row>
    <row r="2321" spans="1:1" hidden="1" x14ac:dyDescent="0.25">
      <c r="A2321">
        <f>'YODA Blocks'!B1000</f>
        <v>0</v>
      </c>
    </row>
    <row r="2322" spans="1:1" hidden="1" x14ac:dyDescent="0.25">
      <c r="A2322">
        <f>'YODA Blocks'!B1001</f>
        <v>0</v>
      </c>
    </row>
    <row r="2323" spans="1:1" hidden="1" x14ac:dyDescent="0.25">
      <c r="A2323">
        <f>'YODA Blocks'!B1002</f>
        <v>0</v>
      </c>
    </row>
    <row r="2324" spans="1:1" hidden="1" x14ac:dyDescent="0.25">
      <c r="A2324">
        <f>'YODA Blocks'!B1003</f>
        <v>0</v>
      </c>
    </row>
    <row r="2325" spans="1:1" hidden="1" x14ac:dyDescent="0.25">
      <c r="A2325">
        <f>'YODA Blocks'!B1004</f>
        <v>0</v>
      </c>
    </row>
    <row r="2326" spans="1:1" hidden="1" x14ac:dyDescent="0.25">
      <c r="A2326">
        <f>'YODA Blocks'!B1005</f>
        <v>0</v>
      </c>
    </row>
    <row r="2327" spans="1:1" hidden="1" x14ac:dyDescent="0.25">
      <c r="A2327">
        <f>'YODA Blocks'!B1006</f>
        <v>0</v>
      </c>
    </row>
    <row r="2328" spans="1:1" hidden="1" x14ac:dyDescent="0.25">
      <c r="A2328">
        <f>'YODA Blocks'!B1007</f>
        <v>0</v>
      </c>
    </row>
    <row r="2329" spans="1:1" hidden="1" x14ac:dyDescent="0.25">
      <c r="A2329">
        <f>'YODA Blocks'!B1008</f>
        <v>0</v>
      </c>
    </row>
    <row r="2330" spans="1:1" hidden="1" x14ac:dyDescent="0.25">
      <c r="A2330">
        <f>'YODA Blocks'!B1009</f>
        <v>0</v>
      </c>
    </row>
    <row r="2331" spans="1:1" hidden="1" x14ac:dyDescent="0.25">
      <c r="A2331">
        <f>'YODA Blocks'!B1010</f>
        <v>0</v>
      </c>
    </row>
    <row r="2332" spans="1:1" hidden="1" x14ac:dyDescent="0.25">
      <c r="A2332">
        <f>'YODA Blocks'!B1011</f>
        <v>0</v>
      </c>
    </row>
    <row r="2333" spans="1:1" hidden="1" x14ac:dyDescent="0.25">
      <c r="A2333">
        <f>'YODA Blocks'!B1012</f>
        <v>0</v>
      </c>
    </row>
    <row r="2334" spans="1:1" hidden="1" x14ac:dyDescent="0.25">
      <c r="A2334">
        <f>'YODA Blocks'!B1013</f>
        <v>0</v>
      </c>
    </row>
    <row r="2335" spans="1:1" hidden="1" x14ac:dyDescent="0.25">
      <c r="A2335">
        <f>'YODA Blocks'!B1014</f>
        <v>0</v>
      </c>
    </row>
    <row r="2336" spans="1:1" hidden="1" x14ac:dyDescent="0.25">
      <c r="A2336">
        <f>'YODA Blocks'!B1015</f>
        <v>0</v>
      </c>
    </row>
    <row r="2337" spans="1:1" hidden="1" x14ac:dyDescent="0.25">
      <c r="A2337">
        <f>'YODA Blocks'!B1016</f>
        <v>0</v>
      </c>
    </row>
    <row r="2338" spans="1:1" hidden="1" x14ac:dyDescent="0.25">
      <c r="A2338">
        <f>'YODA Blocks'!B1017</f>
        <v>0</v>
      </c>
    </row>
    <row r="2339" spans="1:1" hidden="1" x14ac:dyDescent="0.25">
      <c r="A2339">
        <f>'YODA Blocks'!B1018</f>
        <v>0</v>
      </c>
    </row>
    <row r="2340" spans="1:1" hidden="1" x14ac:dyDescent="0.25">
      <c r="A2340">
        <f>'YODA Blocks'!B1019</f>
        <v>0</v>
      </c>
    </row>
    <row r="2341" spans="1:1" hidden="1" x14ac:dyDescent="0.25">
      <c r="A2341">
        <f>'YODA Blocks'!B1020</f>
        <v>0</v>
      </c>
    </row>
    <row r="2342" spans="1:1" hidden="1" x14ac:dyDescent="0.25">
      <c r="A2342">
        <f>'YODA Blocks'!B1021</f>
        <v>0</v>
      </c>
    </row>
    <row r="2343" spans="1:1" hidden="1" x14ac:dyDescent="0.25">
      <c r="A2343">
        <f>'YODA Blocks'!B1022</f>
        <v>0</v>
      </c>
    </row>
    <row r="2344" spans="1:1" hidden="1" x14ac:dyDescent="0.25">
      <c r="A2344">
        <f>'YODA Blocks'!B1023</f>
        <v>0</v>
      </c>
    </row>
    <row r="2345" spans="1:1" hidden="1" x14ac:dyDescent="0.25">
      <c r="A2345">
        <f>'YODA Blocks'!B1024</f>
        <v>0</v>
      </c>
    </row>
    <row r="2346" spans="1:1" hidden="1" x14ac:dyDescent="0.25">
      <c r="A2346">
        <f>'YODA Blocks'!B1025</f>
        <v>0</v>
      </c>
    </row>
    <row r="2347" spans="1:1" hidden="1" x14ac:dyDescent="0.25">
      <c r="A2347">
        <f>'YODA Blocks'!B1026</f>
        <v>0</v>
      </c>
    </row>
    <row r="2348" spans="1:1" hidden="1" x14ac:dyDescent="0.25">
      <c r="A2348">
        <f>'YODA Blocks'!B1027</f>
        <v>0</v>
      </c>
    </row>
    <row r="2349" spans="1:1" hidden="1" x14ac:dyDescent="0.25">
      <c r="A2349">
        <f>'YODA Blocks'!B1028</f>
        <v>0</v>
      </c>
    </row>
    <row r="2350" spans="1:1" hidden="1" x14ac:dyDescent="0.25">
      <c r="A2350">
        <f>'YODA Blocks'!B1029</f>
        <v>0</v>
      </c>
    </row>
    <row r="2351" spans="1:1" hidden="1" x14ac:dyDescent="0.25">
      <c r="A2351">
        <f>'YODA Blocks'!B1030</f>
        <v>0</v>
      </c>
    </row>
    <row r="2352" spans="1:1" hidden="1" x14ac:dyDescent="0.25">
      <c r="A2352">
        <f>'YODA Blocks'!B1031</f>
        <v>0</v>
      </c>
    </row>
    <row r="2353" spans="1:1" hidden="1" x14ac:dyDescent="0.25">
      <c r="A2353">
        <f>'YODA Blocks'!B1032</f>
        <v>0</v>
      </c>
    </row>
    <row r="2354" spans="1:1" hidden="1" x14ac:dyDescent="0.25">
      <c r="A2354">
        <f>'YODA Blocks'!B1033</f>
        <v>0</v>
      </c>
    </row>
    <row r="2355" spans="1:1" hidden="1" x14ac:dyDescent="0.25">
      <c r="A2355">
        <f>'YODA Blocks'!B1034</f>
        <v>0</v>
      </c>
    </row>
    <row r="2356" spans="1:1" hidden="1" x14ac:dyDescent="0.25">
      <c r="A2356">
        <f>'YODA Blocks'!B1035</f>
        <v>0</v>
      </c>
    </row>
    <row r="2357" spans="1:1" hidden="1" x14ac:dyDescent="0.25">
      <c r="A2357">
        <f>'YODA Blocks'!B1036</f>
        <v>0</v>
      </c>
    </row>
    <row r="2358" spans="1:1" hidden="1" x14ac:dyDescent="0.25">
      <c r="A2358">
        <f>'YODA Blocks'!B1037</f>
        <v>0</v>
      </c>
    </row>
    <row r="2359" spans="1:1" hidden="1" x14ac:dyDescent="0.25">
      <c r="A2359">
        <f>'YODA Blocks'!B1038</f>
        <v>0</v>
      </c>
    </row>
    <row r="2360" spans="1:1" hidden="1" x14ac:dyDescent="0.25">
      <c r="A2360">
        <f>'YODA Blocks'!B1039</f>
        <v>0</v>
      </c>
    </row>
    <row r="2361" spans="1:1" hidden="1" x14ac:dyDescent="0.25">
      <c r="A2361">
        <f>'YODA Blocks'!B1040</f>
        <v>0</v>
      </c>
    </row>
    <row r="2362" spans="1:1" hidden="1" x14ac:dyDescent="0.25">
      <c r="A2362">
        <f>'YODA Blocks'!B1041</f>
        <v>0</v>
      </c>
    </row>
    <row r="2363" spans="1:1" hidden="1" x14ac:dyDescent="0.25">
      <c r="A2363">
        <f>'YODA Blocks'!B1042</f>
        <v>0</v>
      </c>
    </row>
    <row r="2364" spans="1:1" hidden="1" x14ac:dyDescent="0.25">
      <c r="A2364">
        <f>'YODA Blocks'!B1043</f>
        <v>0</v>
      </c>
    </row>
    <row r="2365" spans="1:1" hidden="1" x14ac:dyDescent="0.25">
      <c r="A2365">
        <f>'YODA Blocks'!B1044</f>
        <v>0</v>
      </c>
    </row>
    <row r="2366" spans="1:1" hidden="1" x14ac:dyDescent="0.25">
      <c r="A2366">
        <f>'YODA Blocks'!B1045</f>
        <v>0</v>
      </c>
    </row>
    <row r="2367" spans="1:1" hidden="1" x14ac:dyDescent="0.25">
      <c r="A2367">
        <f>'YODA Blocks'!B1046</f>
        <v>0</v>
      </c>
    </row>
    <row r="2368" spans="1:1" hidden="1" x14ac:dyDescent="0.25">
      <c r="A2368">
        <f>'YODA Blocks'!B1047</f>
        <v>0</v>
      </c>
    </row>
    <row r="2369" spans="1:1" hidden="1" x14ac:dyDescent="0.25">
      <c r="A2369">
        <f>'YODA Blocks'!B1048</f>
        <v>0</v>
      </c>
    </row>
    <row r="2370" spans="1:1" hidden="1" x14ac:dyDescent="0.25">
      <c r="A2370">
        <f>'YODA Blocks'!B1049</f>
        <v>0</v>
      </c>
    </row>
    <row r="2371" spans="1:1" hidden="1" x14ac:dyDescent="0.25">
      <c r="A2371">
        <f>'YODA Blocks'!B1050</f>
        <v>0</v>
      </c>
    </row>
    <row r="2372" spans="1:1" hidden="1" x14ac:dyDescent="0.25">
      <c r="A2372">
        <f>'YODA Blocks'!B1051</f>
        <v>0</v>
      </c>
    </row>
    <row r="2373" spans="1:1" hidden="1" x14ac:dyDescent="0.25">
      <c r="A2373">
        <f>'YODA Blocks'!B1052</f>
        <v>0</v>
      </c>
    </row>
    <row r="2374" spans="1:1" hidden="1" x14ac:dyDescent="0.25">
      <c r="A2374">
        <f>'YODA Blocks'!B1053</f>
        <v>0</v>
      </c>
    </row>
    <row r="2375" spans="1:1" hidden="1" x14ac:dyDescent="0.25">
      <c r="A2375">
        <f>'YODA Blocks'!B1054</f>
        <v>0</v>
      </c>
    </row>
    <row r="2376" spans="1:1" hidden="1" x14ac:dyDescent="0.25">
      <c r="A2376">
        <f>'YODA Blocks'!B1055</f>
        <v>0</v>
      </c>
    </row>
    <row r="2377" spans="1:1" hidden="1" x14ac:dyDescent="0.25">
      <c r="A2377">
        <f>'YODA Blocks'!B1056</f>
        <v>0</v>
      </c>
    </row>
    <row r="2378" spans="1:1" hidden="1" x14ac:dyDescent="0.25">
      <c r="A2378">
        <f>'YODA Blocks'!B1057</f>
        <v>0</v>
      </c>
    </row>
    <row r="2379" spans="1:1" hidden="1" x14ac:dyDescent="0.25">
      <c r="A2379">
        <f>'YODA Blocks'!B1058</f>
        <v>0</v>
      </c>
    </row>
    <row r="2380" spans="1:1" hidden="1" x14ac:dyDescent="0.25">
      <c r="A2380">
        <f>'YODA Blocks'!B1059</f>
        <v>0</v>
      </c>
    </row>
    <row r="2381" spans="1:1" hidden="1" x14ac:dyDescent="0.25">
      <c r="A2381">
        <f>'YODA Blocks'!B1060</f>
        <v>0</v>
      </c>
    </row>
    <row r="2382" spans="1:1" hidden="1" x14ac:dyDescent="0.25">
      <c r="A2382">
        <f>'YODA Blocks'!B1061</f>
        <v>0</v>
      </c>
    </row>
    <row r="2383" spans="1:1" hidden="1" x14ac:dyDescent="0.25">
      <c r="A2383">
        <f>'YODA Blocks'!B1062</f>
        <v>0</v>
      </c>
    </row>
    <row r="2384" spans="1:1" hidden="1" x14ac:dyDescent="0.25">
      <c r="A2384">
        <f>'YODA Blocks'!B1063</f>
        <v>0</v>
      </c>
    </row>
  </sheetData>
  <autoFilter xmlns:x14="http://schemas.microsoft.com/office/spreadsheetml/2009/9/main" ref="A1:A2384">
    <filterColumn colId="0">
      <filters>
        <mc:AlternateContent xmlns:mc="http://schemas.openxmlformats.org/markup-compatibility/2006">
          <mc:Choice Requires="x14">
            <x14:filter val="- &amp;AffiliationID001 {PersonID: *PersonID001, OrganizationID: *OrganizationID001, IsPrimaryOrganizationContact: , AffiliationStartDate: , AffiliationEndDate: , PrimaryPhone: , PrimaryEmail: &quot;jeff.horsburgh@usu.edu&quot;, PrimaryAddress: &quot;Civil and Environmental Engineering, Utah Water Research Laboratory, 8200 Old Main Hill, Logan, UT 84322-8200&quot;, PersonLink: }"/>
            <x14:filter val="- &amp;AffiliationID002 {PersonID: *PersonID002, OrganizationID: *OrganizationID001, IsPrimaryOrganizationContact: , AffiliationStartDate: , AffiliationEndDate: , PrimaryPhone: , PrimaryEmail: &quot;amber.jones@usu.edu&quot;, PrimaryAddress: &quot;Civil and Environmental Engineering, Utah Water Research Laboratory, 8200 Old Main Hill, Logan, UT 84322-8200&quot;, PersonLink: }"/>
            <x14:filter val="- &amp;AuthorListID001  {CitationID: *CitationID001, PersonID: *PersonID001, AuthorOrder: 1}"/>
            <x14:filter val="- &amp;AuthorListID002  {CitationID: *CitationID001, PersonID: *PersonID002, AuthorOrder: 2}"/>
            <x14:filter val="- &amp;OrganizationID001 {OrganizationTypeCV:  &quot;University&quot;, OrganizationCode:  &quot;USU&quot;, OrganizationName:  &quot;Utah State University&quot;, OrganizationDescription:  &quot;&quot;, OrganizationLink:  &quot;&quot;}"/>
            <x14:filter val="- &amp;PersonID001 {PersonFirstName:  &quot;Jeffrey&quot;, PersonMiddleName:  &quot;S.&quot;, PersonLastName:  &quot;Horsburgh&quot;}"/>
            <x14:filter val="- &amp;PersonID002 {PersonFirstName:  &quot;Amber&quot;, PersonMiddleName:  &quot;&quot;, PersonLastName:  &quot;Spackman Jones&quot;}"/>
            <x14:filter val="- &amp;SamplingFeatureID001 {SamplingFeatureUUID:  &quot;&quot;, SamplingFeatureTypeCV:  &quot;Site&quot;, SamplingFeatureCode:  &quot;RB_KF_BA&quot;, SamplingFeatureName:  &quot;Knowlton Fork at Knowlton Fork Basic Aquatic&quot;, SamplingFeatureDescription:  &quot;&quot;, SamplingFeatureGeotypeCV:  &quot;Point&quot;, FeatureGeometry:  &quot;&quot;, Elevation_m:  &quot;&quot;, ElevationDatumCV:  &quot;MSL&quot;}"/>
            <x14:filter val="- &amp;SamplingFeatureID002 {SamplingFeatureUUID:  &quot;&quot;, SamplingFeatureTypeCV:  &quot;Site&quot;, SamplingFeatureCode:  &quot;RB_RBG_BA&quot;, SamplingFeatureName:  &quot;Red Butte Creek at Red Butte Gate Basic Aquatic&quot;, SamplingFeatureDescription:  &quot;&quot;, SamplingFeatureGeotypeCV:  &quot;Point&quot;, FeatureGeometry:  &quot;&quot;, Elevation_m:  &quot;&quot;, ElevationDatumCV:  &quot;MSL&quot;}"/>
            <x14:filter val="- &amp;SamplingFeatureID003 {SamplingFeatureUUID:  &quot;&quot;, SamplingFeatureTypeCV:  &quot;Specimen&quot;, SamplingFeatureCode:  &quot;D101&quot;, SamplingFeatureName:  &quot;Specimen D101&quot;, SamplingFeatureDescription:  &quot;&quot;, SamplingFeatureGeotypeCV:  &quot;Not applicable&quot;, FeatureGeometry:  &quot;&quot;, Elevation_m:  &quot;&quot;, ElevationDatumCV:  &quot;MSL&quot;}"/>
            <x14:filter val="- &amp;SamplingFeatureID004 {SamplingFeatureUUID:  &quot;&quot;, SamplingFeatureTypeCV:  &quot;Specimen&quot;, SamplingFeatureCode:  &quot;D102&quot;, SamplingFeatureName:  &quot;Specimen D102&quot;, SamplingFeatureDescription:  &quot;&quot;, SamplingFeatureGeotypeCV:  &quot;Not applicable&quot;, FeatureGeometry:  &quot;&quot;, Elevation_m:  &quot;&quot;, ElevationDatumCV:  &quot;MSL&quot;}"/>
            <x14:filter val="- &amp;SamplingFeatureID005 {SamplingFeatureUUID:  &quot;&quot;, SamplingFeatureTypeCV:  &quot;Specimen&quot;, SamplingFeatureCode:  &quot;D3236&quot;, SamplingFeatureName:  &quot;Specimen D3236&quot;, SamplingFeatureDescription:  &quot;&quot;, SamplingFeatureGeotypeCV:  &quot;Not applicable&quot;, FeatureGeometry:  &quot;&quot;, Elevation_m:  &quot;&quot;, ElevationDatumCV:  &quot;MSL&quot;}"/>
            <x14:filter val="- &amp;SamplingFeatureID006 {SamplingFeatureUUID:  &quot;&quot;, SamplingFeatureTypeCV:  &quot;Specimen&quot;, SamplingFeatureCode:  &quot;524&quot;, SamplingFeatureName:  &quot;Specimen 524&quot;, SamplingFeatureDescription:  &quot;&quot;, SamplingFeatureGeotypeCV:  &quot;Not applicable&quot;, FeatureGeometry:  &quot;&quot;, Elevation_m:  &quot;&quot;, ElevationDatumCV:  &quot;MSL&quot;}"/>
            <x14:filter val="- &amp;SamplingFeatureID007 {SamplingFeatureUUID:  &quot;&quot;, SamplingFeatureTypeCV:  &quot;Site&quot;, SamplingFeatureCode:  &quot;LR_TWDEF_C&quot;, SamplingFeatureName:  &quot;Climate Station at TW Daniels Experimental Forest&quot;, SamplingFeatureDescription:  &quot;This is a continuous atmospheric monitoring site that is part of the Gradients Along Mountain to Urban Transitions (GAMUT) monitoring network.&quot;, SamplingFeatureGeotypeCV:  &quot;Point&quot;, FeatureGeometry:  &quot;&quot;, Elevation_m:  &quot;2629.2&quot;, ElevationDatumCV:  &quot;MSL&quot;}"/>
            <x14:filter val="- &amp;SRSID001 {SRSName: WGS84}"/>
            <x14:filter val="Affiliations:"/>
            <x14:filter val="AuthorList:"/>
            <x14:filter val="Citation: &amp;CitationID001"/>
            <x14:filter val="CitationID: *CitationID001"/>
            <x14:filter val="CitationLink: &quot;http://repository.iutahepscor.org/dataset/iutah-gamut-network-raw-data-at-tw-daniels-forest-climate-site-lr-twdef-c&quot;"/>
            <x14:filter val="Dataset: &amp;DataSetID001"/>
            <x14:filter val="DataSetAbstract:  &quot;Air temperature at the TW Daniels Experimental Forest Climate Station. The data were measured using a Campbell Scientific HC2S3 temperature and relative humidity sensor. Measurements represent the average over the 15 minute recording period.&quot;"/>
            <x14:filter val="DataSetCitations:"/>
            <x14:filter val="DataSetCode:  &quot;TWDEF_AirTemp&quot;"/>
            <x14:filter val="DataSetID: *DataSetID001"/>
            <x14:filter val="DataSetTitle:  &quot;Air temperature at the TW Daniels Experimental Forest Climate Station&quot;"/>
            <x14:filter val="DataSetTypeCV:  &quot;Climate&quot;"/>
            <x14:filter val="DataSetUUID:  &quot;&quot;"/>
            <x14:filter val="Organizations:"/>
            <x14:filter val="People:"/>
            <x14:filter val="PublicationYear: &quot;2015&quot;"/>
            <x14:filter val="Publisher: &quot;iUTAH Modeling and Data Federation&quot;"/>
            <x14:filter val="RelationshipTypeCV: IsAllOf"/>
            <x14:filter val="SamplingFeatures:"/>
            <x14:filter val="SpatialReferences:"/>
            <x14:filter val="Title: &quot;Air temperature at the TW Daniels Experimental Forest Climate Station&quot;"/>
            <x14:filter val="YODA: {Version: 1.0.0, Profile: TimeSeries}"/>
          </mc:Choice>
          <mc:Fallback>
            <filter val="- &amp;AuthorListID001  {CitationID: *CitationID001, PersonID: *PersonID001, AuthorOrder: 1}"/>
            <filter val="- &amp;AuthorListID002  {CitationID: *CitationID001, PersonID: *PersonID002, AuthorOrder: 2}"/>
            <filter val="- &amp;OrganizationID001 {OrganizationTypeCV:  &quot;University&quot;, OrganizationCode:  &quot;USU&quot;, OrganizationName:  &quot;Utah State University&quot;, OrganizationDescription:  &quot;&quot;, OrganizationLink:  &quot;&quot;}"/>
            <filter val="- &amp;PersonID001 {PersonFirstName:  &quot;Jeffrey&quot;, PersonMiddleName:  &quot;S.&quot;, PersonLastName:  &quot;Horsburgh&quot;}"/>
            <filter val="- &amp;PersonID002 {PersonFirstName:  &quot;Amber&quot;, PersonMiddleName:  &quot;&quot;, PersonLastName:  &quot;Spackman Jones&quot;}"/>
            <filter val="- &amp;SRSID001 {SRSName: WGS84}"/>
            <filter val="Affiliations:"/>
            <filter val="AuthorList:"/>
            <filter val="Citation: &amp;CitationID001"/>
            <filter val="CitationID: *CitationID001"/>
            <filter val="CitationLink: &quot;http://repository.iutahepscor.org/dataset/iutah-gamut-network-raw-data-at-tw-daniels-forest-climate-site-lr-twdef-c&quot;"/>
            <filter val="Dataset: &amp;DataSetID001"/>
            <filter val="DataSetCitations:"/>
            <filter val="DataSetCode:  &quot;TWDEF_AirTemp&quot;"/>
            <filter val="DataSetID: *DataSetID001"/>
            <filter val="DataSetTitle:  &quot;Air temperature at the TW Daniels Experimental Forest Climate Station&quot;"/>
            <filter val="DataSetTypeCV:  &quot;Climate&quot;"/>
            <filter val="DataSetUUID:  &quot;&quot;"/>
            <filter val="Organizations:"/>
            <filter val="People:"/>
            <filter val="PublicationYear: &quot;2015&quot;"/>
            <filter val="Publisher: &quot;iUTAH Modeling and Data Federation&quot;"/>
            <filter val="RelationshipTypeCV: IsAllOf"/>
            <filter val="SamplingFeatures:"/>
            <filter val="SpatialReferences:"/>
            <filter val="Title: &quot;Air temperature at the TW Daniels Experimental Forest Climate Station&quot;"/>
            <filter val="YODA: {Version: 1.0.0, Profile: TimeSeries}"/>
          </mc:Fallback>
        </mc:AlternateContent>
      </filters>
    </filterColumn>
  </autoFilter>
  <conditionalFormatting sqref="A1:XFD1048576">
    <cfRule type="containsText" dxfId="3" priority="1" operator="containsText" text="PLEASE FILL">
      <formula>NOT(ISERROR(SEARCH("PLEASE FILL",A1)))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3"/>
  <sheetViews>
    <sheetView topLeftCell="I2" workbookViewId="0">
      <selection activeCell="Q1" sqref="Q1"/>
    </sheetView>
  </sheetViews>
  <sheetFormatPr defaultColWidth="8.85546875" defaultRowHeight="15" x14ac:dyDescent="0.25"/>
  <cols>
    <col min="1" max="1" width="10.5703125" bestFit="1" customWidth="1"/>
    <col min="2" max="2" width="16.140625" bestFit="1" customWidth="1"/>
    <col min="3" max="3" width="21.5703125" bestFit="1" customWidth="1"/>
    <col min="4" max="4" width="17" bestFit="1" customWidth="1"/>
    <col min="5" max="5" width="26" bestFit="1" customWidth="1"/>
    <col min="6" max="6" width="29" bestFit="1" customWidth="1"/>
    <col min="7" max="7" width="35.85546875" bestFit="1" customWidth="1"/>
    <col min="8" max="8" width="33.28515625" bestFit="1" customWidth="1"/>
    <col min="9" max="9" width="20.140625" bestFit="1" customWidth="1"/>
    <col min="10" max="10" width="60.85546875" bestFit="1" customWidth="1"/>
    <col min="12" max="12" width="21.42578125" bestFit="1" customWidth="1"/>
    <col min="14" max="14" width="21.28515625" bestFit="1" customWidth="1"/>
    <col min="15" max="15" width="32.42578125" bestFit="1" customWidth="1"/>
    <col min="16" max="16" width="17.5703125" bestFit="1" customWidth="1"/>
    <col min="17" max="17" width="23.140625" bestFit="1" customWidth="1"/>
    <col min="18" max="18" width="17.5703125" bestFit="1" customWidth="1"/>
  </cols>
  <sheetData>
    <row r="1" spans="1:17" x14ac:dyDescent="0.25">
      <c r="A1" s="1" t="s">
        <v>549</v>
      </c>
      <c r="B1" s="1" t="s">
        <v>576</v>
      </c>
      <c r="C1" s="1" t="s">
        <v>568</v>
      </c>
      <c r="D1" s="1" t="s">
        <v>569</v>
      </c>
      <c r="E1" s="1" t="s">
        <v>575</v>
      </c>
      <c r="F1" s="1" t="s">
        <v>570</v>
      </c>
      <c r="G1" s="1" t="s">
        <v>571</v>
      </c>
      <c r="H1" s="1" t="s">
        <v>572</v>
      </c>
      <c r="I1" s="1" t="s">
        <v>573</v>
      </c>
      <c r="J1" s="1" t="s">
        <v>605</v>
      </c>
      <c r="K1" s="1" t="s">
        <v>574</v>
      </c>
      <c r="L1" s="1" t="s">
        <v>577</v>
      </c>
      <c r="M1" s="1" t="s">
        <v>618</v>
      </c>
      <c r="N1" s="1" t="s">
        <v>624</v>
      </c>
      <c r="O1" s="1" t="s">
        <v>633</v>
      </c>
      <c r="P1" s="1" t="s">
        <v>700</v>
      </c>
      <c r="Q1" s="1" t="s">
        <v>702</v>
      </c>
    </row>
    <row r="2" spans="1:17" x14ac:dyDescent="0.25">
      <c r="A2" t="b">
        <v>1</v>
      </c>
      <c r="B2" s="17" t="s">
        <v>499</v>
      </c>
      <c r="C2" t="s">
        <v>14</v>
      </c>
      <c r="D2" t="s">
        <v>7</v>
      </c>
      <c r="E2" t="s">
        <v>32</v>
      </c>
      <c r="F2" t="s">
        <v>53</v>
      </c>
      <c r="G2" t="s">
        <v>61</v>
      </c>
      <c r="H2" t="s">
        <v>110</v>
      </c>
      <c r="I2" t="s">
        <v>383</v>
      </c>
      <c r="J2" t="s">
        <v>14</v>
      </c>
      <c r="K2" t="s">
        <v>515</v>
      </c>
      <c r="L2" t="s">
        <v>578</v>
      </c>
      <c r="M2" t="s">
        <v>619</v>
      </c>
      <c r="O2" t="s">
        <v>638</v>
      </c>
      <c r="P2" t="s">
        <v>7</v>
      </c>
      <c r="Q2" t="s">
        <v>703</v>
      </c>
    </row>
    <row r="3" spans="1:17" x14ac:dyDescent="0.25">
      <c r="A3" t="b">
        <v>0</v>
      </c>
      <c r="C3" t="s">
        <v>461</v>
      </c>
      <c r="D3" t="s">
        <v>8</v>
      </c>
      <c r="E3" t="s">
        <v>33</v>
      </c>
      <c r="F3" t="s">
        <v>54</v>
      </c>
      <c r="G3" t="s">
        <v>62</v>
      </c>
      <c r="H3" t="s">
        <v>111</v>
      </c>
      <c r="I3" t="s">
        <v>384</v>
      </c>
      <c r="J3" t="s">
        <v>157</v>
      </c>
      <c r="K3" t="s">
        <v>516</v>
      </c>
      <c r="L3" t="s">
        <v>579</v>
      </c>
      <c r="M3" t="s">
        <v>620</v>
      </c>
      <c r="O3" t="s">
        <v>639</v>
      </c>
      <c r="P3" t="s">
        <v>8</v>
      </c>
      <c r="Q3" t="s">
        <v>704</v>
      </c>
    </row>
    <row r="4" spans="1:17" x14ac:dyDescent="0.25">
      <c r="C4" t="s">
        <v>462</v>
      </c>
      <c r="D4" t="s">
        <v>9</v>
      </c>
      <c r="E4" t="s">
        <v>34</v>
      </c>
      <c r="F4" t="s">
        <v>55</v>
      </c>
      <c r="G4" t="s">
        <v>63</v>
      </c>
      <c r="H4" t="s">
        <v>112</v>
      </c>
      <c r="I4" t="s">
        <v>385</v>
      </c>
      <c r="J4" t="s">
        <v>158</v>
      </c>
      <c r="K4" t="s">
        <v>517</v>
      </c>
      <c r="L4" t="s">
        <v>580</v>
      </c>
      <c r="M4" t="s">
        <v>621</v>
      </c>
      <c r="O4" t="s">
        <v>640</v>
      </c>
      <c r="P4" t="s">
        <v>9</v>
      </c>
      <c r="Q4" t="s">
        <v>705</v>
      </c>
    </row>
    <row r="5" spans="1:17" x14ac:dyDescent="0.25">
      <c r="C5" t="s">
        <v>463</v>
      </c>
      <c r="D5" t="s">
        <v>10</v>
      </c>
      <c r="E5" t="s">
        <v>35</v>
      </c>
      <c r="F5" t="s">
        <v>56</v>
      </c>
      <c r="G5" t="s">
        <v>64</v>
      </c>
      <c r="H5" t="s">
        <v>113</v>
      </c>
      <c r="I5" t="s">
        <v>14</v>
      </c>
      <c r="J5" t="s">
        <v>159</v>
      </c>
      <c r="K5" t="s">
        <v>518</v>
      </c>
      <c r="L5" t="s">
        <v>581</v>
      </c>
      <c r="M5" t="s">
        <v>622</v>
      </c>
      <c r="O5" t="s">
        <v>641</v>
      </c>
      <c r="P5" t="s">
        <v>10</v>
      </c>
      <c r="Q5" t="s">
        <v>706</v>
      </c>
    </row>
    <row r="6" spans="1:17" x14ac:dyDescent="0.25">
      <c r="C6" t="s">
        <v>464</v>
      </c>
      <c r="D6" t="s">
        <v>11</v>
      </c>
      <c r="E6" t="s">
        <v>36</v>
      </c>
      <c r="F6" t="s">
        <v>57</v>
      </c>
      <c r="G6" t="s">
        <v>65</v>
      </c>
      <c r="H6" t="s">
        <v>114</v>
      </c>
      <c r="J6" t="s">
        <v>160</v>
      </c>
      <c r="K6" t="s">
        <v>519</v>
      </c>
      <c r="L6" t="s">
        <v>53</v>
      </c>
      <c r="M6" t="s">
        <v>623</v>
      </c>
      <c r="O6" t="s">
        <v>642</v>
      </c>
      <c r="P6" t="s">
        <v>11</v>
      </c>
      <c r="Q6" t="s">
        <v>707</v>
      </c>
    </row>
    <row r="7" spans="1:17" x14ac:dyDescent="0.25">
      <c r="C7" t="s">
        <v>465</v>
      </c>
      <c r="D7" t="s">
        <v>12</v>
      </c>
      <c r="E7" t="s">
        <v>37</v>
      </c>
      <c r="F7" t="s">
        <v>58</v>
      </c>
      <c r="G7" t="s">
        <v>66</v>
      </c>
      <c r="H7" t="s">
        <v>115</v>
      </c>
      <c r="J7" t="s">
        <v>161</v>
      </c>
      <c r="K7" t="s">
        <v>520</v>
      </c>
      <c r="L7" t="s">
        <v>124</v>
      </c>
      <c r="O7" t="s">
        <v>643</v>
      </c>
      <c r="P7" t="s">
        <v>12</v>
      </c>
      <c r="Q7" t="s">
        <v>708</v>
      </c>
    </row>
    <row r="8" spans="1:17" x14ac:dyDescent="0.25">
      <c r="C8" t="s">
        <v>466</v>
      </c>
      <c r="D8" t="s">
        <v>13</v>
      </c>
      <c r="E8" t="s">
        <v>38</v>
      </c>
      <c r="F8" t="s">
        <v>59</v>
      </c>
      <c r="G8" t="s">
        <v>67</v>
      </c>
      <c r="H8" t="s">
        <v>116</v>
      </c>
      <c r="J8" t="s">
        <v>162</v>
      </c>
      <c r="K8" t="s">
        <v>521</v>
      </c>
      <c r="L8" t="s">
        <v>582</v>
      </c>
      <c r="O8" t="s">
        <v>644</v>
      </c>
      <c r="P8" t="s">
        <v>13</v>
      </c>
      <c r="Q8" t="s">
        <v>709</v>
      </c>
    </row>
    <row r="9" spans="1:17" x14ac:dyDescent="0.25">
      <c r="C9" t="s">
        <v>467</v>
      </c>
      <c r="D9" t="s">
        <v>14</v>
      </c>
      <c r="E9" t="s">
        <v>39</v>
      </c>
      <c r="F9" t="s">
        <v>60</v>
      </c>
      <c r="G9" t="s">
        <v>68</v>
      </c>
      <c r="H9" t="s">
        <v>117</v>
      </c>
      <c r="J9" t="s">
        <v>163</v>
      </c>
      <c r="K9" t="s">
        <v>522</v>
      </c>
      <c r="L9" t="s">
        <v>583</v>
      </c>
      <c r="O9" t="s">
        <v>645</v>
      </c>
      <c r="P9" t="s">
        <v>14</v>
      </c>
      <c r="Q9" t="s">
        <v>710</v>
      </c>
    </row>
    <row r="10" spans="1:17" x14ac:dyDescent="0.25">
      <c r="C10" t="s">
        <v>468</v>
      </c>
      <c r="D10" t="s">
        <v>15</v>
      </c>
      <c r="E10" t="s">
        <v>40</v>
      </c>
      <c r="G10" t="s">
        <v>69</v>
      </c>
      <c r="H10" t="s">
        <v>118</v>
      </c>
      <c r="J10" t="s">
        <v>164</v>
      </c>
      <c r="K10" t="s">
        <v>523</v>
      </c>
      <c r="L10" t="s">
        <v>584</v>
      </c>
      <c r="O10" t="s">
        <v>646</v>
      </c>
      <c r="P10" t="s">
        <v>701</v>
      </c>
      <c r="Q10" t="s">
        <v>711</v>
      </c>
    </row>
    <row r="11" spans="1:17" x14ac:dyDescent="0.25">
      <c r="C11" t="s">
        <v>469</v>
      </c>
      <c r="E11" t="s">
        <v>41</v>
      </c>
      <c r="G11" t="s">
        <v>70</v>
      </c>
      <c r="H11" t="s">
        <v>119</v>
      </c>
      <c r="J11" t="s">
        <v>165</v>
      </c>
      <c r="K11" t="s">
        <v>524</v>
      </c>
      <c r="L11" t="s">
        <v>13</v>
      </c>
      <c r="O11" t="s">
        <v>647</v>
      </c>
      <c r="Q11" t="s">
        <v>712</v>
      </c>
    </row>
    <row r="12" spans="1:17" x14ac:dyDescent="0.25">
      <c r="C12" t="s">
        <v>470</v>
      </c>
      <c r="E12" t="s">
        <v>42</v>
      </c>
      <c r="G12" t="s">
        <v>71</v>
      </c>
      <c r="H12" t="s">
        <v>120</v>
      </c>
      <c r="J12" t="s">
        <v>166</v>
      </c>
      <c r="K12" t="s">
        <v>513</v>
      </c>
      <c r="L12" t="s">
        <v>585</v>
      </c>
      <c r="O12" t="s">
        <v>648</v>
      </c>
      <c r="Q12" t="s">
        <v>713</v>
      </c>
    </row>
    <row r="13" spans="1:17" x14ac:dyDescent="0.25">
      <c r="C13" t="s">
        <v>471</v>
      </c>
      <c r="E13" t="s">
        <v>43</v>
      </c>
      <c r="G13" t="s">
        <v>72</v>
      </c>
      <c r="H13" t="s">
        <v>121</v>
      </c>
      <c r="J13" t="s">
        <v>167</v>
      </c>
      <c r="K13" t="s">
        <v>514</v>
      </c>
      <c r="L13" t="s">
        <v>586</v>
      </c>
      <c r="O13" t="s">
        <v>649</v>
      </c>
      <c r="Q13" t="s">
        <v>714</v>
      </c>
    </row>
    <row r="14" spans="1:17" x14ac:dyDescent="0.25">
      <c r="C14" t="s">
        <v>472</v>
      </c>
      <c r="E14" t="s">
        <v>44</v>
      </c>
      <c r="G14" t="s">
        <v>73</v>
      </c>
      <c r="H14" t="s">
        <v>122</v>
      </c>
      <c r="J14" t="s">
        <v>168</v>
      </c>
      <c r="K14" t="s">
        <v>525</v>
      </c>
      <c r="L14" t="s">
        <v>587</v>
      </c>
      <c r="O14" t="s">
        <v>650</v>
      </c>
      <c r="Q14" t="s">
        <v>715</v>
      </c>
    </row>
    <row r="15" spans="1:17" x14ac:dyDescent="0.25">
      <c r="C15" t="s">
        <v>473</v>
      </c>
      <c r="E15" t="s">
        <v>45</v>
      </c>
      <c r="G15" t="s">
        <v>74</v>
      </c>
      <c r="H15" t="s">
        <v>123</v>
      </c>
      <c r="J15" t="s">
        <v>169</v>
      </c>
      <c r="K15" t="s">
        <v>526</v>
      </c>
      <c r="L15" t="s">
        <v>588</v>
      </c>
      <c r="O15" t="s">
        <v>651</v>
      </c>
      <c r="Q15" t="s">
        <v>716</v>
      </c>
    </row>
    <row r="16" spans="1:17" x14ac:dyDescent="0.25">
      <c r="C16" t="s">
        <v>474</v>
      </c>
      <c r="E16" t="s">
        <v>46</v>
      </c>
      <c r="G16" t="s">
        <v>75</v>
      </c>
      <c r="H16" t="s">
        <v>124</v>
      </c>
      <c r="J16" t="s">
        <v>170</v>
      </c>
      <c r="K16" t="s">
        <v>527</v>
      </c>
      <c r="L16" t="s">
        <v>14</v>
      </c>
      <c r="O16" t="s">
        <v>652</v>
      </c>
      <c r="Q16" t="s">
        <v>717</v>
      </c>
    </row>
    <row r="17" spans="3:17" x14ac:dyDescent="0.25">
      <c r="C17" t="s">
        <v>475</v>
      </c>
      <c r="E17" t="s">
        <v>47</v>
      </c>
      <c r="G17" t="s">
        <v>76</v>
      </c>
      <c r="H17" t="s">
        <v>125</v>
      </c>
      <c r="J17" t="s">
        <v>171</v>
      </c>
      <c r="K17" t="s">
        <v>528</v>
      </c>
      <c r="O17" t="s">
        <v>653</v>
      </c>
      <c r="Q17" t="s">
        <v>718</v>
      </c>
    </row>
    <row r="18" spans="3:17" x14ac:dyDescent="0.25">
      <c r="C18" t="s">
        <v>476</v>
      </c>
      <c r="E18" t="s">
        <v>48</v>
      </c>
      <c r="G18" t="s">
        <v>77</v>
      </c>
      <c r="H18" t="s">
        <v>126</v>
      </c>
      <c r="J18" t="s">
        <v>172</v>
      </c>
      <c r="K18" t="s">
        <v>529</v>
      </c>
      <c r="O18" t="s">
        <v>654</v>
      </c>
      <c r="Q18" t="s">
        <v>719</v>
      </c>
    </row>
    <row r="19" spans="3:17" x14ac:dyDescent="0.25">
      <c r="C19" t="s">
        <v>477</v>
      </c>
      <c r="E19" t="s">
        <v>49</v>
      </c>
      <c r="G19" t="s">
        <v>78</v>
      </c>
      <c r="H19" t="s">
        <v>127</v>
      </c>
      <c r="J19" t="s">
        <v>173</v>
      </c>
      <c r="K19" t="s">
        <v>530</v>
      </c>
      <c r="O19" t="s">
        <v>655</v>
      </c>
      <c r="Q19" t="s">
        <v>720</v>
      </c>
    </row>
    <row r="20" spans="3:17" x14ac:dyDescent="0.25">
      <c r="C20" t="s">
        <v>478</v>
      </c>
      <c r="E20" t="s">
        <v>50</v>
      </c>
      <c r="G20" t="s">
        <v>79</v>
      </c>
      <c r="H20" t="s">
        <v>128</v>
      </c>
      <c r="J20" t="s">
        <v>174</v>
      </c>
      <c r="K20" t="s">
        <v>531</v>
      </c>
      <c r="O20" t="s">
        <v>656</v>
      </c>
      <c r="Q20" t="s">
        <v>721</v>
      </c>
    </row>
    <row r="21" spans="3:17" x14ac:dyDescent="0.25">
      <c r="C21" t="s">
        <v>479</v>
      </c>
      <c r="E21" t="s">
        <v>51</v>
      </c>
      <c r="G21" t="s">
        <v>80</v>
      </c>
      <c r="H21" t="s">
        <v>129</v>
      </c>
      <c r="J21" t="s">
        <v>175</v>
      </c>
      <c r="K21" t="s">
        <v>532</v>
      </c>
      <c r="O21" t="s">
        <v>657</v>
      </c>
      <c r="Q21" t="s">
        <v>722</v>
      </c>
    </row>
    <row r="22" spans="3:17" x14ac:dyDescent="0.25">
      <c r="C22" t="s">
        <v>480</v>
      </c>
      <c r="E22" t="s">
        <v>52</v>
      </c>
      <c r="G22" t="s">
        <v>81</v>
      </c>
      <c r="H22" t="s">
        <v>130</v>
      </c>
      <c r="J22" t="s">
        <v>176</v>
      </c>
      <c r="K22" t="s">
        <v>533</v>
      </c>
      <c r="O22" t="s">
        <v>658</v>
      </c>
      <c r="Q22" t="s">
        <v>723</v>
      </c>
    </row>
    <row r="23" spans="3:17" x14ac:dyDescent="0.25">
      <c r="C23" t="s">
        <v>481</v>
      </c>
      <c r="G23" t="s">
        <v>82</v>
      </c>
      <c r="H23" t="s">
        <v>131</v>
      </c>
      <c r="J23" t="s">
        <v>177</v>
      </c>
      <c r="K23" t="s">
        <v>534</v>
      </c>
      <c r="O23" t="s">
        <v>659</v>
      </c>
      <c r="Q23" t="s">
        <v>724</v>
      </c>
    </row>
    <row r="24" spans="3:17" x14ac:dyDescent="0.25">
      <c r="C24" t="s">
        <v>482</v>
      </c>
      <c r="G24" t="s">
        <v>83</v>
      </c>
      <c r="H24" t="s">
        <v>132</v>
      </c>
      <c r="J24" t="s">
        <v>178</v>
      </c>
      <c r="K24" t="s">
        <v>535</v>
      </c>
      <c r="O24" t="s">
        <v>660</v>
      </c>
      <c r="Q24" t="s">
        <v>725</v>
      </c>
    </row>
    <row r="25" spans="3:17" x14ac:dyDescent="0.25">
      <c r="C25" t="s">
        <v>483</v>
      </c>
      <c r="G25" t="s">
        <v>84</v>
      </c>
      <c r="H25" t="s">
        <v>133</v>
      </c>
      <c r="J25" t="s">
        <v>179</v>
      </c>
      <c r="K25" t="s">
        <v>536</v>
      </c>
      <c r="O25" t="s">
        <v>14</v>
      </c>
      <c r="Q25" t="s">
        <v>726</v>
      </c>
    </row>
    <row r="26" spans="3:17" x14ac:dyDescent="0.25">
      <c r="C26" t="s">
        <v>484</v>
      </c>
      <c r="G26" t="s">
        <v>85</v>
      </c>
      <c r="H26" t="s">
        <v>134</v>
      </c>
      <c r="J26" t="s">
        <v>180</v>
      </c>
      <c r="K26" t="s">
        <v>537</v>
      </c>
      <c r="Q26" t="s">
        <v>727</v>
      </c>
    </row>
    <row r="27" spans="3:17" x14ac:dyDescent="0.25">
      <c r="C27" t="s">
        <v>485</v>
      </c>
      <c r="G27" t="s">
        <v>86</v>
      </c>
      <c r="H27" t="s">
        <v>135</v>
      </c>
      <c r="J27" t="s">
        <v>181</v>
      </c>
      <c r="K27" t="s">
        <v>538</v>
      </c>
      <c r="Q27" t="s">
        <v>728</v>
      </c>
    </row>
    <row r="28" spans="3:17" x14ac:dyDescent="0.25">
      <c r="G28" t="s">
        <v>87</v>
      </c>
      <c r="H28" t="s">
        <v>136</v>
      </c>
      <c r="J28" t="s">
        <v>182</v>
      </c>
      <c r="K28" t="s">
        <v>539</v>
      </c>
      <c r="Q28" t="s">
        <v>729</v>
      </c>
    </row>
    <row r="29" spans="3:17" x14ac:dyDescent="0.25">
      <c r="G29" t="s">
        <v>88</v>
      </c>
      <c r="H29" t="s">
        <v>137</v>
      </c>
      <c r="J29" t="s">
        <v>183</v>
      </c>
      <c r="K29" t="s">
        <v>540</v>
      </c>
      <c r="Q29" t="s">
        <v>730</v>
      </c>
    </row>
    <row r="30" spans="3:17" x14ac:dyDescent="0.25">
      <c r="G30" t="s">
        <v>89</v>
      </c>
      <c r="H30" t="s">
        <v>138</v>
      </c>
      <c r="J30" t="s">
        <v>184</v>
      </c>
      <c r="Q30" t="s">
        <v>731</v>
      </c>
    </row>
    <row r="31" spans="3:17" x14ac:dyDescent="0.25">
      <c r="G31" t="s">
        <v>90</v>
      </c>
      <c r="H31" t="s">
        <v>139</v>
      </c>
      <c r="J31" t="s">
        <v>185</v>
      </c>
      <c r="Q31" t="s">
        <v>732</v>
      </c>
    </row>
    <row r="32" spans="3:17" x14ac:dyDescent="0.25">
      <c r="G32" t="s">
        <v>91</v>
      </c>
      <c r="H32" t="s">
        <v>140</v>
      </c>
      <c r="J32" t="s">
        <v>186</v>
      </c>
      <c r="Q32" t="s">
        <v>733</v>
      </c>
    </row>
    <row r="33" spans="7:17" x14ac:dyDescent="0.25">
      <c r="G33" t="s">
        <v>92</v>
      </c>
      <c r="H33" t="s">
        <v>141</v>
      </c>
      <c r="J33" t="s">
        <v>187</v>
      </c>
      <c r="Q33" t="s">
        <v>734</v>
      </c>
    </row>
    <row r="34" spans="7:17" x14ac:dyDescent="0.25">
      <c r="G34" t="s">
        <v>93</v>
      </c>
      <c r="H34" t="s">
        <v>142</v>
      </c>
      <c r="J34" t="s">
        <v>188</v>
      </c>
      <c r="Q34" t="s">
        <v>735</v>
      </c>
    </row>
    <row r="35" spans="7:17" x14ac:dyDescent="0.25">
      <c r="G35" t="s">
        <v>94</v>
      </c>
      <c r="H35" t="s">
        <v>143</v>
      </c>
      <c r="J35" t="s">
        <v>189</v>
      </c>
      <c r="Q35" t="s">
        <v>736</v>
      </c>
    </row>
    <row r="36" spans="7:17" x14ac:dyDescent="0.25">
      <c r="G36" t="s">
        <v>95</v>
      </c>
      <c r="H36" t="s">
        <v>144</v>
      </c>
      <c r="J36" t="s">
        <v>190</v>
      </c>
      <c r="Q36" t="s">
        <v>737</v>
      </c>
    </row>
    <row r="37" spans="7:17" x14ac:dyDescent="0.25">
      <c r="G37" t="s">
        <v>96</v>
      </c>
      <c r="H37" t="s">
        <v>145</v>
      </c>
      <c r="J37" t="s">
        <v>191</v>
      </c>
      <c r="Q37" t="s">
        <v>738</v>
      </c>
    </row>
    <row r="38" spans="7:17" x14ac:dyDescent="0.25">
      <c r="G38" t="s">
        <v>97</v>
      </c>
      <c r="H38" t="s">
        <v>146</v>
      </c>
      <c r="J38" t="s">
        <v>192</v>
      </c>
      <c r="Q38" t="s">
        <v>739</v>
      </c>
    </row>
    <row r="39" spans="7:17" x14ac:dyDescent="0.25">
      <c r="G39" t="s">
        <v>98</v>
      </c>
      <c r="H39" t="s">
        <v>147</v>
      </c>
      <c r="J39" t="s">
        <v>193</v>
      </c>
      <c r="Q39" t="s">
        <v>740</v>
      </c>
    </row>
    <row r="40" spans="7:17" x14ac:dyDescent="0.25">
      <c r="G40" t="s">
        <v>99</v>
      </c>
      <c r="H40" t="s">
        <v>148</v>
      </c>
      <c r="J40" t="s">
        <v>194</v>
      </c>
      <c r="Q40" t="s">
        <v>741</v>
      </c>
    </row>
    <row r="41" spans="7:17" x14ac:dyDescent="0.25">
      <c r="G41" t="s">
        <v>100</v>
      </c>
      <c r="H41" t="s">
        <v>149</v>
      </c>
      <c r="J41" t="s">
        <v>195</v>
      </c>
      <c r="Q41" t="s">
        <v>742</v>
      </c>
    </row>
    <row r="42" spans="7:17" x14ac:dyDescent="0.25">
      <c r="G42" t="s">
        <v>14</v>
      </c>
      <c r="H42" t="s">
        <v>150</v>
      </c>
      <c r="J42" t="s">
        <v>196</v>
      </c>
      <c r="Q42" t="s">
        <v>743</v>
      </c>
    </row>
    <row r="43" spans="7:17" x14ac:dyDescent="0.25">
      <c r="G43" t="s">
        <v>101</v>
      </c>
      <c r="H43" t="s">
        <v>151</v>
      </c>
      <c r="J43" t="s">
        <v>197</v>
      </c>
      <c r="Q43" t="s">
        <v>744</v>
      </c>
    </row>
    <row r="44" spans="7:17" x14ac:dyDescent="0.25">
      <c r="G44" t="s">
        <v>102</v>
      </c>
      <c r="H44" t="s">
        <v>152</v>
      </c>
      <c r="J44" t="s">
        <v>198</v>
      </c>
      <c r="Q44" t="s">
        <v>745</v>
      </c>
    </row>
    <row r="45" spans="7:17" x14ac:dyDescent="0.25">
      <c r="G45" t="s">
        <v>103</v>
      </c>
      <c r="H45" t="s">
        <v>153</v>
      </c>
      <c r="J45" t="s">
        <v>199</v>
      </c>
      <c r="Q45" t="s">
        <v>746</v>
      </c>
    </row>
    <row r="46" spans="7:17" x14ac:dyDescent="0.25">
      <c r="G46" t="s">
        <v>104</v>
      </c>
      <c r="J46" t="s">
        <v>200</v>
      </c>
      <c r="Q46" t="s">
        <v>747</v>
      </c>
    </row>
    <row r="47" spans="7:17" x14ac:dyDescent="0.25">
      <c r="G47" t="s">
        <v>105</v>
      </c>
      <c r="J47" t="s">
        <v>201</v>
      </c>
      <c r="Q47" t="s">
        <v>748</v>
      </c>
    </row>
    <row r="48" spans="7:17" x14ac:dyDescent="0.25">
      <c r="G48" t="s">
        <v>106</v>
      </c>
      <c r="J48" t="s">
        <v>202</v>
      </c>
      <c r="Q48" t="s">
        <v>749</v>
      </c>
    </row>
    <row r="49" spans="7:17" x14ac:dyDescent="0.25">
      <c r="G49" t="s">
        <v>107</v>
      </c>
      <c r="J49" t="s">
        <v>203</v>
      </c>
      <c r="Q49" t="s">
        <v>750</v>
      </c>
    </row>
    <row r="50" spans="7:17" x14ac:dyDescent="0.25">
      <c r="G50" t="s">
        <v>108</v>
      </c>
      <c r="J50" t="s">
        <v>204</v>
      </c>
      <c r="Q50" t="s">
        <v>751</v>
      </c>
    </row>
    <row r="51" spans="7:17" x14ac:dyDescent="0.25">
      <c r="G51" t="s">
        <v>109</v>
      </c>
      <c r="J51" t="s">
        <v>205</v>
      </c>
      <c r="Q51" t="s">
        <v>752</v>
      </c>
    </row>
    <row r="52" spans="7:17" x14ac:dyDescent="0.25">
      <c r="J52" t="s">
        <v>206</v>
      </c>
      <c r="Q52" t="s">
        <v>753</v>
      </c>
    </row>
    <row r="53" spans="7:17" x14ac:dyDescent="0.25">
      <c r="J53" t="s">
        <v>207</v>
      </c>
      <c r="Q53" t="s">
        <v>754</v>
      </c>
    </row>
    <row r="54" spans="7:17" x14ac:dyDescent="0.25">
      <c r="J54" t="s">
        <v>208</v>
      </c>
      <c r="Q54" t="s">
        <v>755</v>
      </c>
    </row>
    <row r="55" spans="7:17" x14ac:dyDescent="0.25">
      <c r="J55" t="s">
        <v>209</v>
      </c>
      <c r="Q55" t="s">
        <v>756</v>
      </c>
    </row>
    <row r="56" spans="7:17" x14ac:dyDescent="0.25">
      <c r="J56" t="s">
        <v>210</v>
      </c>
      <c r="Q56" t="s">
        <v>757</v>
      </c>
    </row>
    <row r="57" spans="7:17" x14ac:dyDescent="0.25">
      <c r="J57" t="s">
        <v>211</v>
      </c>
      <c r="Q57" t="s">
        <v>758</v>
      </c>
    </row>
    <row r="58" spans="7:17" x14ac:dyDescent="0.25">
      <c r="J58" t="s">
        <v>212</v>
      </c>
      <c r="Q58" t="s">
        <v>759</v>
      </c>
    </row>
    <row r="59" spans="7:17" x14ac:dyDescent="0.25">
      <c r="J59" t="s">
        <v>213</v>
      </c>
      <c r="Q59" t="s">
        <v>760</v>
      </c>
    </row>
    <row r="60" spans="7:17" x14ac:dyDescent="0.25">
      <c r="J60" t="s">
        <v>214</v>
      </c>
      <c r="Q60" t="s">
        <v>761</v>
      </c>
    </row>
    <row r="61" spans="7:17" x14ac:dyDescent="0.25">
      <c r="J61" t="s">
        <v>215</v>
      </c>
      <c r="Q61" t="s">
        <v>762</v>
      </c>
    </row>
    <row r="62" spans="7:17" x14ac:dyDescent="0.25">
      <c r="J62" t="s">
        <v>216</v>
      </c>
      <c r="Q62" t="s">
        <v>763</v>
      </c>
    </row>
    <row r="63" spans="7:17" x14ac:dyDescent="0.25">
      <c r="J63" t="s">
        <v>217</v>
      </c>
      <c r="Q63" t="s">
        <v>764</v>
      </c>
    </row>
    <row r="64" spans="7:17" x14ac:dyDescent="0.25">
      <c r="J64" t="s">
        <v>218</v>
      </c>
      <c r="Q64" t="s">
        <v>765</v>
      </c>
    </row>
    <row r="65" spans="10:17" x14ac:dyDescent="0.25">
      <c r="J65" t="s">
        <v>219</v>
      </c>
      <c r="Q65" t="s">
        <v>766</v>
      </c>
    </row>
    <row r="66" spans="10:17" x14ac:dyDescent="0.25">
      <c r="J66" t="s">
        <v>220</v>
      </c>
      <c r="Q66" t="s">
        <v>767</v>
      </c>
    </row>
    <row r="67" spans="10:17" x14ac:dyDescent="0.25">
      <c r="J67" t="s">
        <v>221</v>
      </c>
      <c r="Q67" t="s">
        <v>768</v>
      </c>
    </row>
    <row r="68" spans="10:17" x14ac:dyDescent="0.25">
      <c r="J68" t="s">
        <v>222</v>
      </c>
      <c r="Q68" t="s">
        <v>769</v>
      </c>
    </row>
    <row r="69" spans="10:17" x14ac:dyDescent="0.25">
      <c r="J69" t="s">
        <v>223</v>
      </c>
      <c r="Q69" t="s">
        <v>770</v>
      </c>
    </row>
    <row r="70" spans="10:17" x14ac:dyDescent="0.25">
      <c r="J70" t="s">
        <v>224</v>
      </c>
      <c r="Q70" t="s">
        <v>771</v>
      </c>
    </row>
    <row r="71" spans="10:17" x14ac:dyDescent="0.25">
      <c r="J71" t="s">
        <v>225</v>
      </c>
      <c r="Q71" t="s">
        <v>772</v>
      </c>
    </row>
    <row r="72" spans="10:17" x14ac:dyDescent="0.25">
      <c r="J72" t="s">
        <v>226</v>
      </c>
      <c r="Q72" t="s">
        <v>773</v>
      </c>
    </row>
    <row r="73" spans="10:17" x14ac:dyDescent="0.25">
      <c r="J73" t="s">
        <v>227</v>
      </c>
      <c r="Q73" t="s">
        <v>774</v>
      </c>
    </row>
    <row r="74" spans="10:17" x14ac:dyDescent="0.25">
      <c r="J74" t="s">
        <v>228</v>
      </c>
      <c r="Q74" t="s">
        <v>775</v>
      </c>
    </row>
    <row r="75" spans="10:17" x14ac:dyDescent="0.25">
      <c r="J75" t="s">
        <v>229</v>
      </c>
      <c r="Q75" t="s">
        <v>776</v>
      </c>
    </row>
    <row r="76" spans="10:17" x14ac:dyDescent="0.25">
      <c r="J76" t="s">
        <v>230</v>
      </c>
      <c r="Q76" t="s">
        <v>777</v>
      </c>
    </row>
    <row r="77" spans="10:17" x14ac:dyDescent="0.25">
      <c r="J77" t="s">
        <v>231</v>
      </c>
      <c r="Q77" t="s">
        <v>778</v>
      </c>
    </row>
    <row r="78" spans="10:17" x14ac:dyDescent="0.25">
      <c r="J78" t="s">
        <v>232</v>
      </c>
      <c r="Q78" t="s">
        <v>779</v>
      </c>
    </row>
    <row r="79" spans="10:17" x14ac:dyDescent="0.25">
      <c r="J79" t="s">
        <v>233</v>
      </c>
      <c r="Q79" t="s">
        <v>780</v>
      </c>
    </row>
    <row r="80" spans="10:17" x14ac:dyDescent="0.25">
      <c r="J80" t="s">
        <v>234</v>
      </c>
      <c r="Q80" t="s">
        <v>781</v>
      </c>
    </row>
    <row r="81" spans="10:17" x14ac:dyDescent="0.25">
      <c r="J81" t="s">
        <v>235</v>
      </c>
      <c r="Q81" t="s">
        <v>782</v>
      </c>
    </row>
    <row r="82" spans="10:17" x14ac:dyDescent="0.25">
      <c r="J82" t="s">
        <v>236</v>
      </c>
      <c r="Q82" t="s">
        <v>783</v>
      </c>
    </row>
    <row r="83" spans="10:17" x14ac:dyDescent="0.25">
      <c r="J83" t="s">
        <v>237</v>
      </c>
      <c r="Q83" t="s">
        <v>784</v>
      </c>
    </row>
    <row r="84" spans="10:17" x14ac:dyDescent="0.25">
      <c r="J84" t="s">
        <v>238</v>
      </c>
      <c r="Q84" t="s">
        <v>785</v>
      </c>
    </row>
    <row r="85" spans="10:17" x14ac:dyDescent="0.25">
      <c r="J85" t="s">
        <v>239</v>
      </c>
      <c r="Q85" t="s">
        <v>786</v>
      </c>
    </row>
    <row r="86" spans="10:17" x14ac:dyDescent="0.25">
      <c r="J86" t="s">
        <v>240</v>
      </c>
      <c r="Q86" t="s">
        <v>787</v>
      </c>
    </row>
    <row r="87" spans="10:17" x14ac:dyDescent="0.25">
      <c r="J87" t="s">
        <v>241</v>
      </c>
      <c r="Q87" t="s">
        <v>788</v>
      </c>
    </row>
    <row r="88" spans="10:17" x14ac:dyDescent="0.25">
      <c r="J88" t="s">
        <v>242</v>
      </c>
      <c r="Q88" t="s">
        <v>789</v>
      </c>
    </row>
    <row r="89" spans="10:17" x14ac:dyDescent="0.25">
      <c r="J89" t="s">
        <v>243</v>
      </c>
      <c r="Q89" t="s">
        <v>790</v>
      </c>
    </row>
    <row r="90" spans="10:17" x14ac:dyDescent="0.25">
      <c r="J90" t="s">
        <v>244</v>
      </c>
      <c r="Q90" t="s">
        <v>791</v>
      </c>
    </row>
    <row r="91" spans="10:17" x14ac:dyDescent="0.25">
      <c r="J91" t="s">
        <v>245</v>
      </c>
      <c r="Q91" t="s">
        <v>792</v>
      </c>
    </row>
    <row r="92" spans="10:17" x14ac:dyDescent="0.25">
      <c r="J92" t="s">
        <v>246</v>
      </c>
      <c r="Q92" t="s">
        <v>793</v>
      </c>
    </row>
    <row r="93" spans="10:17" x14ac:dyDescent="0.25">
      <c r="J93" t="s">
        <v>247</v>
      </c>
      <c r="Q93" t="s">
        <v>794</v>
      </c>
    </row>
    <row r="94" spans="10:17" x14ac:dyDescent="0.25">
      <c r="J94" t="s">
        <v>248</v>
      </c>
      <c r="Q94" t="s">
        <v>795</v>
      </c>
    </row>
    <row r="95" spans="10:17" x14ac:dyDescent="0.25">
      <c r="J95" t="s">
        <v>249</v>
      </c>
      <c r="Q95" t="s">
        <v>796</v>
      </c>
    </row>
    <row r="96" spans="10:17" x14ac:dyDescent="0.25">
      <c r="J96" t="s">
        <v>250</v>
      </c>
      <c r="Q96" t="s">
        <v>797</v>
      </c>
    </row>
    <row r="97" spans="10:17" x14ac:dyDescent="0.25">
      <c r="J97" t="s">
        <v>251</v>
      </c>
      <c r="Q97" t="s">
        <v>798</v>
      </c>
    </row>
    <row r="98" spans="10:17" x14ac:dyDescent="0.25">
      <c r="J98" t="s">
        <v>252</v>
      </c>
      <c r="Q98" t="s">
        <v>799</v>
      </c>
    </row>
    <row r="99" spans="10:17" x14ac:dyDescent="0.25">
      <c r="J99" t="s">
        <v>253</v>
      </c>
      <c r="Q99" t="s">
        <v>800</v>
      </c>
    </row>
    <row r="100" spans="10:17" x14ac:dyDescent="0.25">
      <c r="J100" t="s">
        <v>254</v>
      </c>
      <c r="Q100" t="s">
        <v>801</v>
      </c>
    </row>
    <row r="101" spans="10:17" x14ac:dyDescent="0.25">
      <c r="J101" t="s">
        <v>255</v>
      </c>
      <c r="Q101" t="s">
        <v>802</v>
      </c>
    </row>
    <row r="102" spans="10:17" x14ac:dyDescent="0.25">
      <c r="J102" t="s">
        <v>256</v>
      </c>
      <c r="Q102" t="s">
        <v>803</v>
      </c>
    </row>
    <row r="103" spans="10:17" x14ac:dyDescent="0.25">
      <c r="J103" t="s">
        <v>257</v>
      </c>
      <c r="Q103" t="s">
        <v>804</v>
      </c>
    </row>
    <row r="104" spans="10:17" x14ac:dyDescent="0.25">
      <c r="J104" t="s">
        <v>258</v>
      </c>
      <c r="Q104" t="s">
        <v>805</v>
      </c>
    </row>
    <row r="105" spans="10:17" x14ac:dyDescent="0.25">
      <c r="J105" t="s">
        <v>259</v>
      </c>
      <c r="Q105" t="s">
        <v>806</v>
      </c>
    </row>
    <row r="106" spans="10:17" x14ac:dyDescent="0.25">
      <c r="J106" t="s">
        <v>260</v>
      </c>
      <c r="Q106" t="s">
        <v>807</v>
      </c>
    </row>
    <row r="107" spans="10:17" x14ac:dyDescent="0.25">
      <c r="J107" t="s">
        <v>261</v>
      </c>
      <c r="Q107" t="s">
        <v>808</v>
      </c>
    </row>
    <row r="108" spans="10:17" x14ac:dyDescent="0.25">
      <c r="J108" t="s">
        <v>262</v>
      </c>
      <c r="Q108" t="s">
        <v>809</v>
      </c>
    </row>
    <row r="109" spans="10:17" x14ac:dyDescent="0.25">
      <c r="J109" t="s">
        <v>263</v>
      </c>
      <c r="Q109" t="s">
        <v>810</v>
      </c>
    </row>
    <row r="110" spans="10:17" x14ac:dyDescent="0.25">
      <c r="J110" t="s">
        <v>264</v>
      </c>
      <c r="Q110" t="s">
        <v>811</v>
      </c>
    </row>
    <row r="111" spans="10:17" x14ac:dyDescent="0.25">
      <c r="J111" t="s">
        <v>265</v>
      </c>
      <c r="Q111" t="s">
        <v>812</v>
      </c>
    </row>
    <row r="112" spans="10:17" x14ac:dyDescent="0.25">
      <c r="J112" t="s">
        <v>266</v>
      </c>
      <c r="Q112" t="s">
        <v>813</v>
      </c>
    </row>
    <row r="113" spans="10:17" x14ac:dyDescent="0.25">
      <c r="J113" t="s">
        <v>267</v>
      </c>
      <c r="Q113" t="s">
        <v>814</v>
      </c>
    </row>
    <row r="114" spans="10:17" x14ac:dyDescent="0.25">
      <c r="J114" t="s">
        <v>268</v>
      </c>
      <c r="Q114" t="s">
        <v>815</v>
      </c>
    </row>
    <row r="115" spans="10:17" x14ac:dyDescent="0.25">
      <c r="J115" t="s">
        <v>269</v>
      </c>
      <c r="Q115" t="s">
        <v>816</v>
      </c>
    </row>
    <row r="116" spans="10:17" x14ac:dyDescent="0.25">
      <c r="J116" t="s">
        <v>270</v>
      </c>
      <c r="Q116" t="s">
        <v>817</v>
      </c>
    </row>
    <row r="117" spans="10:17" x14ac:dyDescent="0.25">
      <c r="J117" t="s">
        <v>271</v>
      </c>
      <c r="Q117" t="s">
        <v>818</v>
      </c>
    </row>
    <row r="118" spans="10:17" x14ac:dyDescent="0.25">
      <c r="J118" t="s">
        <v>272</v>
      </c>
      <c r="Q118" t="s">
        <v>819</v>
      </c>
    </row>
    <row r="119" spans="10:17" x14ac:dyDescent="0.25">
      <c r="J119" t="s">
        <v>273</v>
      </c>
      <c r="Q119" t="s">
        <v>820</v>
      </c>
    </row>
    <row r="120" spans="10:17" x14ac:dyDescent="0.25">
      <c r="J120" t="s">
        <v>274</v>
      </c>
      <c r="Q120" t="s">
        <v>821</v>
      </c>
    </row>
    <row r="121" spans="10:17" x14ac:dyDescent="0.25">
      <c r="J121" t="s">
        <v>275</v>
      </c>
      <c r="Q121" t="s">
        <v>822</v>
      </c>
    </row>
    <row r="122" spans="10:17" x14ac:dyDescent="0.25">
      <c r="J122" t="s">
        <v>276</v>
      </c>
      <c r="Q122" t="s">
        <v>823</v>
      </c>
    </row>
    <row r="123" spans="10:17" x14ac:dyDescent="0.25">
      <c r="J123" t="s">
        <v>277</v>
      </c>
      <c r="Q123" t="s">
        <v>824</v>
      </c>
    </row>
    <row r="124" spans="10:17" x14ac:dyDescent="0.25">
      <c r="J124" t="s">
        <v>278</v>
      </c>
      <c r="Q124" t="s">
        <v>825</v>
      </c>
    </row>
    <row r="125" spans="10:17" x14ac:dyDescent="0.25">
      <c r="J125" t="s">
        <v>279</v>
      </c>
      <c r="Q125" t="s">
        <v>826</v>
      </c>
    </row>
    <row r="126" spans="10:17" x14ac:dyDescent="0.25">
      <c r="J126" t="s">
        <v>280</v>
      </c>
      <c r="Q126" t="s">
        <v>827</v>
      </c>
    </row>
    <row r="127" spans="10:17" x14ac:dyDescent="0.25">
      <c r="J127" t="s">
        <v>281</v>
      </c>
      <c r="Q127" t="s">
        <v>828</v>
      </c>
    </row>
    <row r="128" spans="10:17" x14ac:dyDescent="0.25">
      <c r="J128" t="s">
        <v>282</v>
      </c>
      <c r="Q128" t="s">
        <v>829</v>
      </c>
    </row>
    <row r="129" spans="10:17" x14ac:dyDescent="0.25">
      <c r="J129" t="s">
        <v>283</v>
      </c>
      <c r="Q129" t="s">
        <v>830</v>
      </c>
    </row>
    <row r="130" spans="10:17" x14ac:dyDescent="0.25">
      <c r="J130" t="s">
        <v>284</v>
      </c>
      <c r="Q130" t="s">
        <v>831</v>
      </c>
    </row>
    <row r="131" spans="10:17" x14ac:dyDescent="0.25">
      <c r="J131" t="s">
        <v>285</v>
      </c>
      <c r="Q131" t="s">
        <v>832</v>
      </c>
    </row>
    <row r="132" spans="10:17" x14ac:dyDescent="0.25">
      <c r="J132" t="s">
        <v>286</v>
      </c>
      <c r="Q132" t="s">
        <v>833</v>
      </c>
    </row>
    <row r="133" spans="10:17" x14ac:dyDescent="0.25">
      <c r="J133" t="s">
        <v>287</v>
      </c>
      <c r="Q133" t="s">
        <v>834</v>
      </c>
    </row>
    <row r="134" spans="10:17" x14ac:dyDescent="0.25">
      <c r="J134" t="s">
        <v>288</v>
      </c>
      <c r="Q134" t="s">
        <v>835</v>
      </c>
    </row>
    <row r="135" spans="10:17" x14ac:dyDescent="0.25">
      <c r="J135" t="s">
        <v>289</v>
      </c>
      <c r="Q135" t="s">
        <v>836</v>
      </c>
    </row>
    <row r="136" spans="10:17" x14ac:dyDescent="0.25">
      <c r="J136" t="s">
        <v>290</v>
      </c>
      <c r="Q136" t="s">
        <v>837</v>
      </c>
    </row>
    <row r="137" spans="10:17" x14ac:dyDescent="0.25">
      <c r="J137" t="s">
        <v>291</v>
      </c>
      <c r="Q137" t="s">
        <v>838</v>
      </c>
    </row>
    <row r="138" spans="10:17" x14ac:dyDescent="0.25">
      <c r="J138" t="s">
        <v>292</v>
      </c>
      <c r="Q138" t="s">
        <v>839</v>
      </c>
    </row>
    <row r="139" spans="10:17" x14ac:dyDescent="0.25">
      <c r="J139" t="s">
        <v>293</v>
      </c>
      <c r="Q139" t="s">
        <v>840</v>
      </c>
    </row>
    <row r="140" spans="10:17" x14ac:dyDescent="0.25">
      <c r="J140" t="s">
        <v>294</v>
      </c>
      <c r="Q140" t="s">
        <v>841</v>
      </c>
    </row>
    <row r="141" spans="10:17" x14ac:dyDescent="0.25">
      <c r="J141" t="s">
        <v>295</v>
      </c>
      <c r="Q141" t="s">
        <v>842</v>
      </c>
    </row>
    <row r="142" spans="10:17" x14ac:dyDescent="0.25">
      <c r="J142" t="s">
        <v>296</v>
      </c>
      <c r="Q142" t="s">
        <v>843</v>
      </c>
    </row>
    <row r="143" spans="10:17" x14ac:dyDescent="0.25">
      <c r="J143" t="s">
        <v>297</v>
      </c>
      <c r="Q143" t="s">
        <v>844</v>
      </c>
    </row>
    <row r="144" spans="10:17" x14ac:dyDescent="0.25">
      <c r="J144" t="s">
        <v>298</v>
      </c>
      <c r="Q144" t="s">
        <v>845</v>
      </c>
    </row>
    <row r="145" spans="10:17" x14ac:dyDescent="0.25">
      <c r="J145" t="s">
        <v>299</v>
      </c>
      <c r="Q145" t="s">
        <v>846</v>
      </c>
    </row>
    <row r="146" spans="10:17" x14ac:dyDescent="0.25">
      <c r="J146" t="s">
        <v>300</v>
      </c>
      <c r="Q146" t="s">
        <v>847</v>
      </c>
    </row>
    <row r="147" spans="10:17" x14ac:dyDescent="0.25">
      <c r="J147" t="s">
        <v>301</v>
      </c>
      <c r="Q147" t="s">
        <v>848</v>
      </c>
    </row>
    <row r="148" spans="10:17" x14ac:dyDescent="0.25">
      <c r="J148" t="s">
        <v>302</v>
      </c>
      <c r="Q148" t="s">
        <v>849</v>
      </c>
    </row>
    <row r="149" spans="10:17" x14ac:dyDescent="0.25">
      <c r="J149" t="s">
        <v>303</v>
      </c>
      <c r="Q149" t="s">
        <v>850</v>
      </c>
    </row>
    <row r="150" spans="10:17" x14ac:dyDescent="0.25">
      <c r="J150" t="s">
        <v>304</v>
      </c>
      <c r="Q150" t="s">
        <v>851</v>
      </c>
    </row>
    <row r="151" spans="10:17" x14ac:dyDescent="0.25">
      <c r="J151" t="s">
        <v>305</v>
      </c>
      <c r="Q151" t="s">
        <v>852</v>
      </c>
    </row>
    <row r="152" spans="10:17" x14ac:dyDescent="0.25">
      <c r="J152" t="s">
        <v>306</v>
      </c>
      <c r="Q152" t="s">
        <v>853</v>
      </c>
    </row>
    <row r="153" spans="10:17" x14ac:dyDescent="0.25">
      <c r="J153" t="s">
        <v>307</v>
      </c>
      <c r="Q153" t="s">
        <v>854</v>
      </c>
    </row>
    <row r="154" spans="10:17" x14ac:dyDescent="0.25">
      <c r="J154" t="s">
        <v>308</v>
      </c>
      <c r="Q154" t="s">
        <v>855</v>
      </c>
    </row>
    <row r="155" spans="10:17" x14ac:dyDescent="0.25">
      <c r="J155" t="s">
        <v>309</v>
      </c>
      <c r="Q155" t="s">
        <v>856</v>
      </c>
    </row>
    <row r="156" spans="10:17" x14ac:dyDescent="0.25">
      <c r="J156" t="s">
        <v>310</v>
      </c>
      <c r="Q156" t="s">
        <v>857</v>
      </c>
    </row>
    <row r="157" spans="10:17" x14ac:dyDescent="0.25">
      <c r="J157" t="s">
        <v>311</v>
      </c>
      <c r="Q157" t="s">
        <v>858</v>
      </c>
    </row>
    <row r="158" spans="10:17" x14ac:dyDescent="0.25">
      <c r="J158" t="s">
        <v>312</v>
      </c>
      <c r="Q158" t="s">
        <v>859</v>
      </c>
    </row>
    <row r="159" spans="10:17" x14ac:dyDescent="0.25">
      <c r="J159" t="s">
        <v>313</v>
      </c>
      <c r="Q159" t="s">
        <v>860</v>
      </c>
    </row>
    <row r="160" spans="10:17" x14ac:dyDescent="0.25">
      <c r="J160" t="s">
        <v>314</v>
      </c>
      <c r="Q160" t="s">
        <v>861</v>
      </c>
    </row>
    <row r="161" spans="10:17" x14ac:dyDescent="0.25">
      <c r="J161" t="s">
        <v>315</v>
      </c>
      <c r="Q161" t="s">
        <v>862</v>
      </c>
    </row>
    <row r="162" spans="10:17" x14ac:dyDescent="0.25">
      <c r="J162" t="s">
        <v>316</v>
      </c>
      <c r="Q162" t="s">
        <v>863</v>
      </c>
    </row>
    <row r="163" spans="10:17" x14ac:dyDescent="0.25">
      <c r="J163" t="s">
        <v>317</v>
      </c>
      <c r="Q163" t="s">
        <v>864</v>
      </c>
    </row>
    <row r="164" spans="10:17" x14ac:dyDescent="0.25">
      <c r="J164" t="s">
        <v>318</v>
      </c>
      <c r="Q164" t="s">
        <v>865</v>
      </c>
    </row>
    <row r="165" spans="10:17" x14ac:dyDescent="0.25">
      <c r="J165" t="s">
        <v>319</v>
      </c>
      <c r="Q165" t="s">
        <v>866</v>
      </c>
    </row>
    <row r="166" spans="10:17" x14ac:dyDescent="0.25">
      <c r="J166" t="s">
        <v>320</v>
      </c>
      <c r="Q166" t="s">
        <v>867</v>
      </c>
    </row>
    <row r="167" spans="10:17" x14ac:dyDescent="0.25">
      <c r="J167" t="s">
        <v>321</v>
      </c>
      <c r="Q167" t="s">
        <v>868</v>
      </c>
    </row>
    <row r="168" spans="10:17" x14ac:dyDescent="0.25">
      <c r="J168" t="s">
        <v>322</v>
      </c>
      <c r="Q168" t="s">
        <v>869</v>
      </c>
    </row>
    <row r="169" spans="10:17" x14ac:dyDescent="0.25">
      <c r="J169" t="s">
        <v>323</v>
      </c>
      <c r="Q169" t="s">
        <v>870</v>
      </c>
    </row>
    <row r="170" spans="10:17" x14ac:dyDescent="0.25">
      <c r="J170" t="s">
        <v>324</v>
      </c>
      <c r="Q170" t="s">
        <v>871</v>
      </c>
    </row>
    <row r="171" spans="10:17" x14ac:dyDescent="0.25">
      <c r="J171" t="s">
        <v>325</v>
      </c>
      <c r="Q171" t="s">
        <v>872</v>
      </c>
    </row>
    <row r="172" spans="10:17" x14ac:dyDescent="0.25">
      <c r="J172" t="s">
        <v>326</v>
      </c>
      <c r="Q172" t="s">
        <v>873</v>
      </c>
    </row>
    <row r="173" spans="10:17" x14ac:dyDescent="0.25">
      <c r="J173" t="s">
        <v>327</v>
      </c>
      <c r="Q173" t="s">
        <v>874</v>
      </c>
    </row>
    <row r="174" spans="10:17" x14ac:dyDescent="0.25">
      <c r="J174" t="s">
        <v>328</v>
      </c>
      <c r="Q174" t="s">
        <v>875</v>
      </c>
    </row>
    <row r="175" spans="10:17" x14ac:dyDescent="0.25">
      <c r="J175" t="s">
        <v>329</v>
      </c>
      <c r="Q175" t="s">
        <v>876</v>
      </c>
    </row>
    <row r="176" spans="10:17" x14ac:dyDescent="0.25">
      <c r="J176" t="s">
        <v>330</v>
      </c>
      <c r="Q176" t="s">
        <v>877</v>
      </c>
    </row>
    <row r="177" spans="10:17" x14ac:dyDescent="0.25">
      <c r="J177" t="s">
        <v>331</v>
      </c>
      <c r="Q177" t="s">
        <v>878</v>
      </c>
    </row>
    <row r="178" spans="10:17" x14ac:dyDescent="0.25">
      <c r="J178" t="s">
        <v>332</v>
      </c>
      <c r="Q178" t="s">
        <v>879</v>
      </c>
    </row>
    <row r="179" spans="10:17" x14ac:dyDescent="0.25">
      <c r="J179" t="s">
        <v>333</v>
      </c>
      <c r="Q179" t="s">
        <v>880</v>
      </c>
    </row>
    <row r="180" spans="10:17" x14ac:dyDescent="0.25">
      <c r="J180" t="s">
        <v>334</v>
      </c>
      <c r="Q180" t="s">
        <v>881</v>
      </c>
    </row>
    <row r="181" spans="10:17" x14ac:dyDescent="0.25">
      <c r="J181" t="s">
        <v>335</v>
      </c>
      <c r="Q181" t="s">
        <v>882</v>
      </c>
    </row>
    <row r="182" spans="10:17" x14ac:dyDescent="0.25">
      <c r="J182" t="s">
        <v>336</v>
      </c>
      <c r="Q182" t="s">
        <v>883</v>
      </c>
    </row>
    <row r="183" spans="10:17" x14ac:dyDescent="0.25">
      <c r="J183" t="s">
        <v>337</v>
      </c>
      <c r="Q183" t="s">
        <v>884</v>
      </c>
    </row>
    <row r="184" spans="10:17" x14ac:dyDescent="0.25">
      <c r="J184" t="s">
        <v>338</v>
      </c>
      <c r="Q184" t="s">
        <v>885</v>
      </c>
    </row>
    <row r="185" spans="10:17" x14ac:dyDescent="0.25">
      <c r="J185" t="s">
        <v>339</v>
      </c>
      <c r="Q185" t="s">
        <v>886</v>
      </c>
    </row>
    <row r="186" spans="10:17" x14ac:dyDescent="0.25">
      <c r="J186" t="s">
        <v>340</v>
      </c>
      <c r="Q186" t="s">
        <v>887</v>
      </c>
    </row>
    <row r="187" spans="10:17" x14ac:dyDescent="0.25">
      <c r="J187" t="s">
        <v>341</v>
      </c>
      <c r="Q187" t="s">
        <v>888</v>
      </c>
    </row>
    <row r="188" spans="10:17" x14ac:dyDescent="0.25">
      <c r="J188" t="s">
        <v>342</v>
      </c>
      <c r="Q188" t="s">
        <v>889</v>
      </c>
    </row>
    <row r="189" spans="10:17" x14ac:dyDescent="0.25">
      <c r="J189" t="s">
        <v>343</v>
      </c>
      <c r="Q189" t="s">
        <v>890</v>
      </c>
    </row>
    <row r="190" spans="10:17" x14ac:dyDescent="0.25">
      <c r="J190" t="s">
        <v>344</v>
      </c>
      <c r="Q190" t="s">
        <v>891</v>
      </c>
    </row>
    <row r="191" spans="10:17" x14ac:dyDescent="0.25">
      <c r="J191" t="s">
        <v>345</v>
      </c>
      <c r="Q191" t="s">
        <v>892</v>
      </c>
    </row>
    <row r="192" spans="10:17" x14ac:dyDescent="0.25">
      <c r="J192" t="s">
        <v>346</v>
      </c>
      <c r="Q192" t="s">
        <v>893</v>
      </c>
    </row>
    <row r="193" spans="10:17" x14ac:dyDescent="0.25">
      <c r="J193" t="s">
        <v>347</v>
      </c>
      <c r="Q193" t="s">
        <v>894</v>
      </c>
    </row>
    <row r="194" spans="10:17" x14ac:dyDescent="0.25">
      <c r="J194" t="s">
        <v>348</v>
      </c>
      <c r="Q194" t="s">
        <v>895</v>
      </c>
    </row>
    <row r="195" spans="10:17" x14ac:dyDescent="0.25">
      <c r="J195" t="s">
        <v>349</v>
      </c>
      <c r="Q195" t="s">
        <v>896</v>
      </c>
    </row>
    <row r="196" spans="10:17" x14ac:dyDescent="0.25">
      <c r="J196" t="s">
        <v>350</v>
      </c>
      <c r="Q196" t="s">
        <v>897</v>
      </c>
    </row>
    <row r="197" spans="10:17" x14ac:dyDescent="0.25">
      <c r="J197" t="s">
        <v>351</v>
      </c>
      <c r="Q197" t="s">
        <v>898</v>
      </c>
    </row>
    <row r="198" spans="10:17" x14ac:dyDescent="0.25">
      <c r="J198" t="s">
        <v>352</v>
      </c>
      <c r="Q198" t="s">
        <v>899</v>
      </c>
    </row>
    <row r="199" spans="10:17" x14ac:dyDescent="0.25">
      <c r="J199" t="s">
        <v>353</v>
      </c>
      <c r="Q199" t="s">
        <v>900</v>
      </c>
    </row>
    <row r="200" spans="10:17" x14ac:dyDescent="0.25">
      <c r="J200" t="s">
        <v>354</v>
      </c>
      <c r="Q200" t="s">
        <v>901</v>
      </c>
    </row>
    <row r="201" spans="10:17" x14ac:dyDescent="0.25">
      <c r="J201" t="s">
        <v>355</v>
      </c>
      <c r="Q201" t="s">
        <v>902</v>
      </c>
    </row>
    <row r="202" spans="10:17" x14ac:dyDescent="0.25">
      <c r="J202" t="s">
        <v>356</v>
      </c>
      <c r="Q202" t="s">
        <v>903</v>
      </c>
    </row>
    <row r="203" spans="10:17" x14ac:dyDescent="0.25">
      <c r="J203" t="s">
        <v>357</v>
      </c>
      <c r="Q203" t="s">
        <v>904</v>
      </c>
    </row>
    <row r="204" spans="10:17" x14ac:dyDescent="0.25">
      <c r="J204" t="s">
        <v>358</v>
      </c>
      <c r="Q204" t="s">
        <v>905</v>
      </c>
    </row>
    <row r="205" spans="10:17" x14ac:dyDescent="0.25">
      <c r="J205" t="s">
        <v>359</v>
      </c>
      <c r="Q205" t="s">
        <v>906</v>
      </c>
    </row>
    <row r="206" spans="10:17" x14ac:dyDescent="0.25">
      <c r="J206" t="s">
        <v>360</v>
      </c>
      <c r="Q206" t="s">
        <v>907</v>
      </c>
    </row>
    <row r="207" spans="10:17" x14ac:dyDescent="0.25">
      <c r="J207" t="s">
        <v>361</v>
      </c>
      <c r="Q207" t="s">
        <v>908</v>
      </c>
    </row>
    <row r="208" spans="10:17" x14ac:dyDescent="0.25">
      <c r="J208" t="s">
        <v>362</v>
      </c>
      <c r="Q208" t="s">
        <v>909</v>
      </c>
    </row>
    <row r="209" spans="10:17" x14ac:dyDescent="0.25">
      <c r="J209" t="s">
        <v>363</v>
      </c>
      <c r="Q209" t="s">
        <v>910</v>
      </c>
    </row>
    <row r="210" spans="10:17" x14ac:dyDescent="0.25">
      <c r="J210" t="s">
        <v>364</v>
      </c>
      <c r="Q210" t="s">
        <v>911</v>
      </c>
    </row>
    <row r="211" spans="10:17" x14ac:dyDescent="0.25">
      <c r="J211" t="s">
        <v>365</v>
      </c>
      <c r="Q211" t="s">
        <v>912</v>
      </c>
    </row>
    <row r="212" spans="10:17" x14ac:dyDescent="0.25">
      <c r="J212" t="s">
        <v>366</v>
      </c>
      <c r="Q212" t="s">
        <v>913</v>
      </c>
    </row>
    <row r="213" spans="10:17" x14ac:dyDescent="0.25">
      <c r="J213" t="s">
        <v>367</v>
      </c>
      <c r="Q213" t="s">
        <v>914</v>
      </c>
    </row>
    <row r="214" spans="10:17" x14ac:dyDescent="0.25">
      <c r="J214" t="s">
        <v>368</v>
      </c>
      <c r="Q214" t="s">
        <v>915</v>
      </c>
    </row>
    <row r="215" spans="10:17" x14ac:dyDescent="0.25">
      <c r="J215" t="s">
        <v>369</v>
      </c>
      <c r="Q215" t="s">
        <v>916</v>
      </c>
    </row>
    <row r="216" spans="10:17" x14ac:dyDescent="0.25">
      <c r="J216" t="s">
        <v>370</v>
      </c>
      <c r="Q216" t="s">
        <v>917</v>
      </c>
    </row>
    <row r="217" spans="10:17" x14ac:dyDescent="0.25">
      <c r="J217" t="s">
        <v>371</v>
      </c>
      <c r="Q217" t="s">
        <v>918</v>
      </c>
    </row>
    <row r="218" spans="10:17" x14ac:dyDescent="0.25">
      <c r="J218" t="s">
        <v>372</v>
      </c>
      <c r="Q218" t="s">
        <v>919</v>
      </c>
    </row>
    <row r="219" spans="10:17" x14ac:dyDescent="0.25">
      <c r="J219" t="s">
        <v>373</v>
      </c>
      <c r="Q219" t="s">
        <v>920</v>
      </c>
    </row>
    <row r="220" spans="10:17" x14ac:dyDescent="0.25">
      <c r="J220" t="s">
        <v>374</v>
      </c>
      <c r="Q220" t="s">
        <v>921</v>
      </c>
    </row>
    <row r="221" spans="10:17" x14ac:dyDescent="0.25">
      <c r="J221" t="s">
        <v>375</v>
      </c>
      <c r="Q221" t="s">
        <v>922</v>
      </c>
    </row>
    <row r="222" spans="10:17" x14ac:dyDescent="0.25">
      <c r="J222" t="s">
        <v>376</v>
      </c>
      <c r="Q222" t="s">
        <v>923</v>
      </c>
    </row>
    <row r="223" spans="10:17" x14ac:dyDescent="0.25">
      <c r="J223" t="s">
        <v>377</v>
      </c>
      <c r="Q223" t="s">
        <v>924</v>
      </c>
    </row>
    <row r="224" spans="10:17" x14ac:dyDescent="0.25">
      <c r="J224" t="s">
        <v>378</v>
      </c>
      <c r="Q224" t="s">
        <v>925</v>
      </c>
    </row>
    <row r="225" spans="10:17" x14ac:dyDescent="0.25">
      <c r="J225" t="s">
        <v>379</v>
      </c>
      <c r="Q225" t="s">
        <v>926</v>
      </c>
    </row>
    <row r="226" spans="10:17" x14ac:dyDescent="0.25">
      <c r="J226" t="s">
        <v>380</v>
      </c>
      <c r="Q226" t="s">
        <v>927</v>
      </c>
    </row>
    <row r="227" spans="10:17" x14ac:dyDescent="0.25">
      <c r="J227" t="s">
        <v>381</v>
      </c>
      <c r="Q227" t="s">
        <v>928</v>
      </c>
    </row>
    <row r="228" spans="10:17" x14ac:dyDescent="0.25">
      <c r="J228" t="s">
        <v>382</v>
      </c>
      <c r="Q228" t="s">
        <v>929</v>
      </c>
    </row>
    <row r="229" spans="10:17" x14ac:dyDescent="0.25">
      <c r="Q229" t="s">
        <v>930</v>
      </c>
    </row>
    <row r="230" spans="10:17" x14ac:dyDescent="0.25">
      <c r="Q230" t="s">
        <v>931</v>
      </c>
    </row>
    <row r="231" spans="10:17" x14ac:dyDescent="0.25">
      <c r="Q231" t="s">
        <v>932</v>
      </c>
    </row>
    <row r="232" spans="10:17" x14ac:dyDescent="0.25">
      <c r="Q232" t="s">
        <v>933</v>
      </c>
    </row>
    <row r="233" spans="10:17" x14ac:dyDescent="0.25">
      <c r="Q233" t="s">
        <v>934</v>
      </c>
    </row>
    <row r="234" spans="10:17" x14ac:dyDescent="0.25">
      <c r="Q234" t="s">
        <v>935</v>
      </c>
    </row>
    <row r="235" spans="10:17" x14ac:dyDescent="0.25">
      <c r="Q235" t="s">
        <v>936</v>
      </c>
    </row>
    <row r="236" spans="10:17" x14ac:dyDescent="0.25">
      <c r="Q236" t="s">
        <v>937</v>
      </c>
    </row>
    <row r="237" spans="10:17" x14ac:dyDescent="0.25">
      <c r="Q237" t="s">
        <v>938</v>
      </c>
    </row>
    <row r="238" spans="10:17" x14ac:dyDescent="0.25">
      <c r="Q238" t="s">
        <v>939</v>
      </c>
    </row>
    <row r="239" spans="10:17" x14ac:dyDescent="0.25">
      <c r="Q239" t="s">
        <v>940</v>
      </c>
    </row>
    <row r="240" spans="10:17" x14ac:dyDescent="0.25">
      <c r="Q240" t="s">
        <v>941</v>
      </c>
    </row>
    <row r="241" spans="17:17" x14ac:dyDescent="0.25">
      <c r="Q241" t="s">
        <v>942</v>
      </c>
    </row>
    <row r="242" spans="17:17" x14ac:dyDescent="0.25">
      <c r="Q242" t="s">
        <v>943</v>
      </c>
    </row>
    <row r="243" spans="17:17" x14ac:dyDescent="0.25">
      <c r="Q243" t="s">
        <v>944</v>
      </c>
    </row>
    <row r="244" spans="17:17" x14ac:dyDescent="0.25">
      <c r="Q244" t="s">
        <v>945</v>
      </c>
    </row>
    <row r="245" spans="17:17" x14ac:dyDescent="0.25">
      <c r="Q245" t="s">
        <v>946</v>
      </c>
    </row>
    <row r="246" spans="17:17" x14ac:dyDescent="0.25">
      <c r="Q246" t="s">
        <v>947</v>
      </c>
    </row>
    <row r="247" spans="17:17" x14ac:dyDescent="0.25">
      <c r="Q247" t="s">
        <v>948</v>
      </c>
    </row>
    <row r="248" spans="17:17" x14ac:dyDescent="0.25">
      <c r="Q248" t="s">
        <v>949</v>
      </c>
    </row>
    <row r="249" spans="17:17" x14ac:dyDescent="0.25">
      <c r="Q249" t="s">
        <v>950</v>
      </c>
    </row>
    <row r="250" spans="17:17" x14ac:dyDescent="0.25">
      <c r="Q250" t="s">
        <v>951</v>
      </c>
    </row>
    <row r="251" spans="17:17" x14ac:dyDescent="0.25">
      <c r="Q251" t="s">
        <v>952</v>
      </c>
    </row>
    <row r="252" spans="17:17" x14ac:dyDescent="0.25">
      <c r="Q252" t="s">
        <v>953</v>
      </c>
    </row>
    <row r="253" spans="17:17" x14ac:dyDescent="0.25">
      <c r="Q253" t="s">
        <v>954</v>
      </c>
    </row>
    <row r="254" spans="17:17" x14ac:dyDescent="0.25">
      <c r="Q254" t="s">
        <v>955</v>
      </c>
    </row>
    <row r="255" spans="17:17" x14ac:dyDescent="0.25">
      <c r="Q255" t="s">
        <v>956</v>
      </c>
    </row>
    <row r="256" spans="17:17" x14ac:dyDescent="0.25">
      <c r="Q256" t="s">
        <v>957</v>
      </c>
    </row>
    <row r="257" spans="17:17" x14ac:dyDescent="0.25">
      <c r="Q257" t="s">
        <v>958</v>
      </c>
    </row>
    <row r="258" spans="17:17" x14ac:dyDescent="0.25">
      <c r="Q258" t="s">
        <v>959</v>
      </c>
    </row>
    <row r="259" spans="17:17" x14ac:dyDescent="0.25">
      <c r="Q259" t="s">
        <v>960</v>
      </c>
    </row>
    <row r="260" spans="17:17" x14ac:dyDescent="0.25">
      <c r="Q260" t="s">
        <v>961</v>
      </c>
    </row>
    <row r="261" spans="17:17" x14ac:dyDescent="0.25">
      <c r="Q261" t="s">
        <v>962</v>
      </c>
    </row>
    <row r="262" spans="17:17" x14ac:dyDescent="0.25">
      <c r="Q262" t="s">
        <v>963</v>
      </c>
    </row>
    <row r="263" spans="17:17" x14ac:dyDescent="0.25">
      <c r="Q263" t="s">
        <v>964</v>
      </c>
    </row>
    <row r="264" spans="17:17" x14ac:dyDescent="0.25">
      <c r="Q264" t="s">
        <v>965</v>
      </c>
    </row>
    <row r="265" spans="17:17" x14ac:dyDescent="0.25">
      <c r="Q265" t="s">
        <v>966</v>
      </c>
    </row>
    <row r="266" spans="17:17" x14ac:dyDescent="0.25">
      <c r="Q266" t="s">
        <v>967</v>
      </c>
    </row>
    <row r="267" spans="17:17" x14ac:dyDescent="0.25">
      <c r="Q267" t="s">
        <v>968</v>
      </c>
    </row>
    <row r="268" spans="17:17" x14ac:dyDescent="0.25">
      <c r="Q268" t="s">
        <v>969</v>
      </c>
    </row>
    <row r="269" spans="17:17" x14ac:dyDescent="0.25">
      <c r="Q269" t="s">
        <v>970</v>
      </c>
    </row>
    <row r="270" spans="17:17" x14ac:dyDescent="0.25">
      <c r="Q270" t="s">
        <v>971</v>
      </c>
    </row>
    <row r="271" spans="17:17" x14ac:dyDescent="0.25">
      <c r="Q271" t="s">
        <v>972</v>
      </c>
    </row>
    <row r="272" spans="17:17" x14ac:dyDescent="0.25">
      <c r="Q272" t="s">
        <v>973</v>
      </c>
    </row>
    <row r="273" spans="17:17" x14ac:dyDescent="0.25">
      <c r="Q273" t="s">
        <v>974</v>
      </c>
    </row>
    <row r="274" spans="17:17" x14ac:dyDescent="0.25">
      <c r="Q274" t="s">
        <v>975</v>
      </c>
    </row>
    <row r="275" spans="17:17" x14ac:dyDescent="0.25">
      <c r="Q275" t="s">
        <v>976</v>
      </c>
    </row>
    <row r="276" spans="17:17" x14ac:dyDescent="0.25">
      <c r="Q276" t="s">
        <v>977</v>
      </c>
    </row>
    <row r="277" spans="17:17" x14ac:dyDescent="0.25">
      <c r="Q277" t="s">
        <v>978</v>
      </c>
    </row>
    <row r="278" spans="17:17" x14ac:dyDescent="0.25">
      <c r="Q278" t="s">
        <v>979</v>
      </c>
    </row>
    <row r="279" spans="17:17" x14ac:dyDescent="0.25">
      <c r="Q279" t="s">
        <v>980</v>
      </c>
    </row>
    <row r="280" spans="17:17" x14ac:dyDescent="0.25">
      <c r="Q280" t="s">
        <v>981</v>
      </c>
    </row>
    <row r="281" spans="17:17" x14ac:dyDescent="0.25">
      <c r="Q281" t="s">
        <v>982</v>
      </c>
    </row>
    <row r="282" spans="17:17" x14ac:dyDescent="0.25">
      <c r="Q282" t="s">
        <v>983</v>
      </c>
    </row>
    <row r="283" spans="17:17" x14ac:dyDescent="0.25">
      <c r="Q283" t="s">
        <v>984</v>
      </c>
    </row>
    <row r="284" spans="17:17" x14ac:dyDescent="0.25">
      <c r="Q284" t="s">
        <v>985</v>
      </c>
    </row>
    <row r="285" spans="17:17" x14ac:dyDescent="0.25">
      <c r="Q285" t="s">
        <v>986</v>
      </c>
    </row>
    <row r="286" spans="17:17" x14ac:dyDescent="0.25">
      <c r="Q286" t="s">
        <v>987</v>
      </c>
    </row>
    <row r="287" spans="17:17" x14ac:dyDescent="0.25">
      <c r="Q287" t="s">
        <v>988</v>
      </c>
    </row>
    <row r="288" spans="17:17" x14ac:dyDescent="0.25">
      <c r="Q288" t="s">
        <v>989</v>
      </c>
    </row>
    <row r="289" spans="17:17" x14ac:dyDescent="0.25">
      <c r="Q289" t="s">
        <v>990</v>
      </c>
    </row>
    <row r="290" spans="17:17" x14ac:dyDescent="0.25">
      <c r="Q290" t="s">
        <v>991</v>
      </c>
    </row>
    <row r="291" spans="17:17" x14ac:dyDescent="0.25">
      <c r="Q291" t="s">
        <v>992</v>
      </c>
    </row>
    <row r="292" spans="17:17" x14ac:dyDescent="0.25">
      <c r="Q292" t="s">
        <v>993</v>
      </c>
    </row>
    <row r="293" spans="17:17" x14ac:dyDescent="0.25">
      <c r="Q293" t="s">
        <v>994</v>
      </c>
    </row>
    <row r="294" spans="17:17" x14ac:dyDescent="0.25">
      <c r="Q294" t="s">
        <v>995</v>
      </c>
    </row>
    <row r="295" spans="17:17" x14ac:dyDescent="0.25">
      <c r="Q295" t="s">
        <v>996</v>
      </c>
    </row>
    <row r="296" spans="17:17" x14ac:dyDescent="0.25">
      <c r="Q296" t="s">
        <v>997</v>
      </c>
    </row>
    <row r="297" spans="17:17" x14ac:dyDescent="0.25">
      <c r="Q297" t="s">
        <v>998</v>
      </c>
    </row>
    <row r="298" spans="17:17" x14ac:dyDescent="0.25">
      <c r="Q298" t="s">
        <v>999</v>
      </c>
    </row>
    <row r="299" spans="17:17" x14ac:dyDescent="0.25">
      <c r="Q299" t="s">
        <v>1000</v>
      </c>
    </row>
    <row r="300" spans="17:17" x14ac:dyDescent="0.25">
      <c r="Q300" t="s">
        <v>1001</v>
      </c>
    </row>
    <row r="301" spans="17:17" x14ac:dyDescent="0.25">
      <c r="Q301" t="s">
        <v>1002</v>
      </c>
    </row>
    <row r="302" spans="17:17" x14ac:dyDescent="0.25">
      <c r="Q302" t="s">
        <v>1003</v>
      </c>
    </row>
    <row r="303" spans="17:17" x14ac:dyDescent="0.25">
      <c r="Q303" t="s">
        <v>1004</v>
      </c>
    </row>
    <row r="304" spans="17:17" x14ac:dyDescent="0.25">
      <c r="Q304" t="s">
        <v>1005</v>
      </c>
    </row>
    <row r="305" spans="17:17" x14ac:dyDescent="0.25">
      <c r="Q305" t="s">
        <v>1006</v>
      </c>
    </row>
    <row r="306" spans="17:17" x14ac:dyDescent="0.25">
      <c r="Q306" t="s">
        <v>1007</v>
      </c>
    </row>
    <row r="307" spans="17:17" x14ac:dyDescent="0.25">
      <c r="Q307" t="s">
        <v>1008</v>
      </c>
    </row>
    <row r="308" spans="17:17" x14ac:dyDescent="0.25">
      <c r="Q308" t="s">
        <v>1009</v>
      </c>
    </row>
    <row r="309" spans="17:17" x14ac:dyDescent="0.25">
      <c r="Q309" t="s">
        <v>1010</v>
      </c>
    </row>
    <row r="310" spans="17:17" x14ac:dyDescent="0.25">
      <c r="Q310" t="s">
        <v>1011</v>
      </c>
    </row>
    <row r="311" spans="17:17" x14ac:dyDescent="0.25">
      <c r="Q311" t="s">
        <v>1012</v>
      </c>
    </row>
    <row r="312" spans="17:17" x14ac:dyDescent="0.25">
      <c r="Q312" t="s">
        <v>1013</v>
      </c>
    </row>
    <row r="313" spans="17:17" x14ac:dyDescent="0.25">
      <c r="Q313" t="s">
        <v>1014</v>
      </c>
    </row>
    <row r="314" spans="17:17" x14ac:dyDescent="0.25">
      <c r="Q314" t="s">
        <v>1015</v>
      </c>
    </row>
    <row r="315" spans="17:17" x14ac:dyDescent="0.25">
      <c r="Q315" t="s">
        <v>1016</v>
      </c>
    </row>
    <row r="316" spans="17:17" x14ac:dyDescent="0.25">
      <c r="Q316" t="s">
        <v>1017</v>
      </c>
    </row>
    <row r="317" spans="17:17" x14ac:dyDescent="0.25">
      <c r="Q317" t="s">
        <v>1018</v>
      </c>
    </row>
    <row r="318" spans="17:17" x14ac:dyDescent="0.25">
      <c r="Q318" t="s">
        <v>1019</v>
      </c>
    </row>
    <row r="319" spans="17:17" x14ac:dyDescent="0.25">
      <c r="Q319" t="s">
        <v>1020</v>
      </c>
    </row>
    <row r="320" spans="17:17" x14ac:dyDescent="0.25">
      <c r="Q320" t="s">
        <v>1021</v>
      </c>
    </row>
    <row r="321" spans="17:17" x14ac:dyDescent="0.25">
      <c r="Q321" t="s">
        <v>1022</v>
      </c>
    </row>
    <row r="322" spans="17:17" x14ac:dyDescent="0.25">
      <c r="Q322" t="s">
        <v>1023</v>
      </c>
    </row>
    <row r="323" spans="17:17" x14ac:dyDescent="0.25">
      <c r="Q323" t="s">
        <v>1024</v>
      </c>
    </row>
    <row r="324" spans="17:17" x14ac:dyDescent="0.25">
      <c r="Q324" t="s">
        <v>1025</v>
      </c>
    </row>
    <row r="325" spans="17:17" x14ac:dyDescent="0.25">
      <c r="Q325" t="s">
        <v>1026</v>
      </c>
    </row>
    <row r="326" spans="17:17" x14ac:dyDescent="0.25">
      <c r="Q326" t="s">
        <v>1027</v>
      </c>
    </row>
    <row r="327" spans="17:17" x14ac:dyDescent="0.25">
      <c r="Q327" t="s">
        <v>1028</v>
      </c>
    </row>
    <row r="328" spans="17:17" x14ac:dyDescent="0.25">
      <c r="Q328" t="s">
        <v>1029</v>
      </c>
    </row>
    <row r="329" spans="17:17" x14ac:dyDescent="0.25">
      <c r="Q329" t="s">
        <v>1030</v>
      </c>
    </row>
    <row r="330" spans="17:17" x14ac:dyDescent="0.25">
      <c r="Q330" t="s">
        <v>1031</v>
      </c>
    </row>
    <row r="331" spans="17:17" x14ac:dyDescent="0.25">
      <c r="Q331" t="s">
        <v>1032</v>
      </c>
    </row>
    <row r="332" spans="17:17" x14ac:dyDescent="0.25">
      <c r="Q332" t="s">
        <v>1033</v>
      </c>
    </row>
    <row r="333" spans="17:17" x14ac:dyDescent="0.25">
      <c r="Q333" t="s">
        <v>1034</v>
      </c>
    </row>
    <row r="334" spans="17:17" x14ac:dyDescent="0.25">
      <c r="Q334" t="s">
        <v>1035</v>
      </c>
    </row>
    <row r="335" spans="17:17" x14ac:dyDescent="0.25">
      <c r="Q335" t="s">
        <v>1036</v>
      </c>
    </row>
    <row r="336" spans="17:17" x14ac:dyDescent="0.25">
      <c r="Q336" t="s">
        <v>1037</v>
      </c>
    </row>
    <row r="337" spans="17:17" x14ac:dyDescent="0.25">
      <c r="Q337" t="s">
        <v>1038</v>
      </c>
    </row>
    <row r="338" spans="17:17" x14ac:dyDescent="0.25">
      <c r="Q338" t="s">
        <v>1039</v>
      </c>
    </row>
    <row r="339" spans="17:17" x14ac:dyDescent="0.25">
      <c r="Q339" t="s">
        <v>1040</v>
      </c>
    </row>
    <row r="340" spans="17:17" x14ac:dyDescent="0.25">
      <c r="Q340" t="s">
        <v>1041</v>
      </c>
    </row>
    <row r="341" spans="17:17" x14ac:dyDescent="0.25">
      <c r="Q341" t="s">
        <v>1042</v>
      </c>
    </row>
    <row r="342" spans="17:17" x14ac:dyDescent="0.25">
      <c r="Q342" t="s">
        <v>1043</v>
      </c>
    </row>
    <row r="343" spans="17:17" x14ac:dyDescent="0.25">
      <c r="Q343" t="s">
        <v>1044</v>
      </c>
    </row>
    <row r="344" spans="17:17" x14ac:dyDescent="0.25">
      <c r="Q344" t="s">
        <v>1045</v>
      </c>
    </row>
    <row r="345" spans="17:17" x14ac:dyDescent="0.25">
      <c r="Q345" t="s">
        <v>1046</v>
      </c>
    </row>
    <row r="346" spans="17:17" x14ac:dyDescent="0.25">
      <c r="Q346" t="s">
        <v>1047</v>
      </c>
    </row>
    <row r="347" spans="17:17" x14ac:dyDescent="0.25">
      <c r="Q347" t="s">
        <v>1048</v>
      </c>
    </row>
    <row r="348" spans="17:17" x14ac:dyDescent="0.25">
      <c r="Q348" t="s">
        <v>1049</v>
      </c>
    </row>
    <row r="349" spans="17:17" x14ac:dyDescent="0.25">
      <c r="Q349" t="s">
        <v>1050</v>
      </c>
    </row>
    <row r="350" spans="17:17" x14ac:dyDescent="0.25">
      <c r="Q350" t="s">
        <v>1051</v>
      </c>
    </row>
    <row r="351" spans="17:17" x14ac:dyDescent="0.25">
      <c r="Q351" t="s">
        <v>1052</v>
      </c>
    </row>
    <row r="352" spans="17:17" x14ac:dyDescent="0.25">
      <c r="Q352" t="s">
        <v>1053</v>
      </c>
    </row>
    <row r="353" spans="17:17" x14ac:dyDescent="0.25">
      <c r="Q353" t="s">
        <v>1054</v>
      </c>
    </row>
    <row r="354" spans="17:17" x14ac:dyDescent="0.25">
      <c r="Q354" t="s">
        <v>1055</v>
      </c>
    </row>
    <row r="355" spans="17:17" x14ac:dyDescent="0.25">
      <c r="Q355" t="s">
        <v>1056</v>
      </c>
    </row>
    <row r="356" spans="17:17" x14ac:dyDescent="0.25">
      <c r="Q356" t="s">
        <v>1057</v>
      </c>
    </row>
    <row r="357" spans="17:17" x14ac:dyDescent="0.25">
      <c r="Q357" t="s">
        <v>1058</v>
      </c>
    </row>
    <row r="358" spans="17:17" x14ac:dyDescent="0.25">
      <c r="Q358" t="s">
        <v>1059</v>
      </c>
    </row>
    <row r="359" spans="17:17" x14ac:dyDescent="0.25">
      <c r="Q359" t="s">
        <v>1060</v>
      </c>
    </row>
    <row r="360" spans="17:17" x14ac:dyDescent="0.25">
      <c r="Q360" t="s">
        <v>1061</v>
      </c>
    </row>
    <row r="361" spans="17:17" x14ac:dyDescent="0.25">
      <c r="Q361" t="s">
        <v>1062</v>
      </c>
    </row>
    <row r="362" spans="17:17" x14ac:dyDescent="0.25">
      <c r="Q362" t="s">
        <v>1063</v>
      </c>
    </row>
    <row r="363" spans="17:17" x14ac:dyDescent="0.25">
      <c r="Q363" t="s">
        <v>1064</v>
      </c>
    </row>
    <row r="364" spans="17:17" x14ac:dyDescent="0.25">
      <c r="Q364" t="s">
        <v>1065</v>
      </c>
    </row>
    <row r="365" spans="17:17" x14ac:dyDescent="0.25">
      <c r="Q365" t="s">
        <v>1066</v>
      </c>
    </row>
    <row r="366" spans="17:17" x14ac:dyDescent="0.25">
      <c r="Q366" t="s">
        <v>1067</v>
      </c>
    </row>
    <row r="367" spans="17:17" x14ac:dyDescent="0.25">
      <c r="Q367" t="s">
        <v>1068</v>
      </c>
    </row>
    <row r="368" spans="17:17" x14ac:dyDescent="0.25">
      <c r="Q368" t="s">
        <v>1069</v>
      </c>
    </row>
    <row r="369" spans="17:17" x14ac:dyDescent="0.25">
      <c r="Q369" t="s">
        <v>1070</v>
      </c>
    </row>
    <row r="370" spans="17:17" x14ac:dyDescent="0.25">
      <c r="Q370" t="s">
        <v>1071</v>
      </c>
    </row>
    <row r="371" spans="17:17" x14ac:dyDescent="0.25">
      <c r="Q371" t="s">
        <v>1072</v>
      </c>
    </row>
    <row r="372" spans="17:17" x14ac:dyDescent="0.25">
      <c r="Q372" t="s">
        <v>1073</v>
      </c>
    </row>
    <row r="373" spans="17:17" x14ac:dyDescent="0.25">
      <c r="Q373" t="s">
        <v>1074</v>
      </c>
    </row>
    <row r="374" spans="17:17" x14ac:dyDescent="0.25">
      <c r="Q374" t="s">
        <v>1075</v>
      </c>
    </row>
    <row r="375" spans="17:17" x14ac:dyDescent="0.25">
      <c r="Q375" t="s">
        <v>1076</v>
      </c>
    </row>
    <row r="376" spans="17:17" x14ac:dyDescent="0.25">
      <c r="Q376" t="s">
        <v>1077</v>
      </c>
    </row>
    <row r="377" spans="17:17" x14ac:dyDescent="0.25">
      <c r="Q377" t="s">
        <v>1078</v>
      </c>
    </row>
    <row r="378" spans="17:17" x14ac:dyDescent="0.25">
      <c r="Q378" t="s">
        <v>1079</v>
      </c>
    </row>
    <row r="379" spans="17:17" x14ac:dyDescent="0.25">
      <c r="Q379" t="s">
        <v>1080</v>
      </c>
    </row>
    <row r="380" spans="17:17" x14ac:dyDescent="0.25">
      <c r="Q380" t="s">
        <v>1081</v>
      </c>
    </row>
    <row r="381" spans="17:17" x14ac:dyDescent="0.25">
      <c r="Q381" t="s">
        <v>1082</v>
      </c>
    </row>
    <row r="382" spans="17:17" x14ac:dyDescent="0.25">
      <c r="Q382" t="s">
        <v>1083</v>
      </c>
    </row>
    <row r="383" spans="17:17" x14ac:dyDescent="0.25">
      <c r="Q383" t="s">
        <v>1084</v>
      </c>
    </row>
    <row r="384" spans="17:17" x14ac:dyDescent="0.25">
      <c r="Q384" t="s">
        <v>1085</v>
      </c>
    </row>
    <row r="385" spans="17:17" x14ac:dyDescent="0.25">
      <c r="Q385" t="s">
        <v>1086</v>
      </c>
    </row>
    <row r="386" spans="17:17" x14ac:dyDescent="0.25">
      <c r="Q386" t="s">
        <v>1087</v>
      </c>
    </row>
    <row r="387" spans="17:17" x14ac:dyDescent="0.25">
      <c r="Q387" t="s">
        <v>1088</v>
      </c>
    </row>
    <row r="388" spans="17:17" x14ac:dyDescent="0.25">
      <c r="Q388" t="s">
        <v>1089</v>
      </c>
    </row>
    <row r="389" spans="17:17" x14ac:dyDescent="0.25">
      <c r="Q389" t="s">
        <v>1090</v>
      </c>
    </row>
    <row r="390" spans="17:17" x14ac:dyDescent="0.25">
      <c r="Q390" t="s">
        <v>1091</v>
      </c>
    </row>
    <row r="391" spans="17:17" x14ac:dyDescent="0.25">
      <c r="Q391" t="s">
        <v>1092</v>
      </c>
    </row>
    <row r="392" spans="17:17" x14ac:dyDescent="0.25">
      <c r="Q392" t="s">
        <v>1093</v>
      </c>
    </row>
    <row r="393" spans="17:17" x14ac:dyDescent="0.25">
      <c r="Q393" t="s">
        <v>1094</v>
      </c>
    </row>
    <row r="394" spans="17:17" x14ac:dyDescent="0.25">
      <c r="Q394" t="s">
        <v>1095</v>
      </c>
    </row>
    <row r="395" spans="17:17" x14ac:dyDescent="0.25">
      <c r="Q395" t="s">
        <v>1096</v>
      </c>
    </row>
    <row r="396" spans="17:17" x14ac:dyDescent="0.25">
      <c r="Q396" t="s">
        <v>1097</v>
      </c>
    </row>
    <row r="397" spans="17:17" x14ac:dyDescent="0.25">
      <c r="Q397" t="s">
        <v>1098</v>
      </c>
    </row>
    <row r="398" spans="17:17" x14ac:dyDescent="0.25">
      <c r="Q398" t="s">
        <v>1099</v>
      </c>
    </row>
    <row r="399" spans="17:17" x14ac:dyDescent="0.25">
      <c r="Q399" t="s">
        <v>1100</v>
      </c>
    </row>
    <row r="400" spans="17:17" x14ac:dyDescent="0.25">
      <c r="Q400" t="s">
        <v>1101</v>
      </c>
    </row>
    <row r="401" spans="17:17" x14ac:dyDescent="0.25">
      <c r="Q401" t="s">
        <v>1102</v>
      </c>
    </row>
    <row r="402" spans="17:17" x14ac:dyDescent="0.25">
      <c r="Q402" t="s">
        <v>1103</v>
      </c>
    </row>
    <row r="403" spans="17:17" x14ac:dyDescent="0.25">
      <c r="Q403" t="s">
        <v>1104</v>
      </c>
    </row>
    <row r="404" spans="17:17" x14ac:dyDescent="0.25">
      <c r="Q404" t="s">
        <v>1105</v>
      </c>
    </row>
    <row r="405" spans="17:17" x14ac:dyDescent="0.25">
      <c r="Q405" t="s">
        <v>1106</v>
      </c>
    </row>
    <row r="406" spans="17:17" x14ac:dyDescent="0.25">
      <c r="Q406" t="s">
        <v>1107</v>
      </c>
    </row>
    <row r="407" spans="17:17" x14ac:dyDescent="0.25">
      <c r="Q407" t="s">
        <v>1108</v>
      </c>
    </row>
    <row r="408" spans="17:17" x14ac:dyDescent="0.25">
      <c r="Q408" t="s">
        <v>1109</v>
      </c>
    </row>
    <row r="409" spans="17:17" x14ac:dyDescent="0.25">
      <c r="Q409" t="s">
        <v>1110</v>
      </c>
    </row>
    <row r="410" spans="17:17" x14ac:dyDescent="0.25">
      <c r="Q410" t="s">
        <v>1111</v>
      </c>
    </row>
    <row r="411" spans="17:17" x14ac:dyDescent="0.25">
      <c r="Q411" t="s">
        <v>1112</v>
      </c>
    </row>
    <row r="412" spans="17:17" x14ac:dyDescent="0.25">
      <c r="Q412" t="s">
        <v>1113</v>
      </c>
    </row>
    <row r="413" spans="17:17" x14ac:dyDescent="0.25">
      <c r="Q413" t="s">
        <v>28</v>
      </c>
    </row>
    <row r="414" spans="17:17" x14ac:dyDescent="0.25">
      <c r="Q414" t="s">
        <v>1114</v>
      </c>
    </row>
    <row r="415" spans="17:17" x14ac:dyDescent="0.25">
      <c r="Q415" t="s">
        <v>1115</v>
      </c>
    </row>
    <row r="416" spans="17:17" x14ac:dyDescent="0.25">
      <c r="Q416" t="s">
        <v>1116</v>
      </c>
    </row>
    <row r="417" spans="17:17" x14ac:dyDescent="0.25">
      <c r="Q417" t="s">
        <v>1117</v>
      </c>
    </row>
    <row r="418" spans="17:17" x14ac:dyDescent="0.25">
      <c r="Q418" t="s">
        <v>1118</v>
      </c>
    </row>
    <row r="419" spans="17:17" x14ac:dyDescent="0.25">
      <c r="Q419" t="s">
        <v>1119</v>
      </c>
    </row>
    <row r="420" spans="17:17" x14ac:dyDescent="0.25">
      <c r="Q420" t="s">
        <v>1120</v>
      </c>
    </row>
    <row r="421" spans="17:17" x14ac:dyDescent="0.25">
      <c r="Q421" t="s">
        <v>1121</v>
      </c>
    </row>
    <row r="422" spans="17:17" x14ac:dyDescent="0.25">
      <c r="Q422" t="s">
        <v>1122</v>
      </c>
    </row>
    <row r="423" spans="17:17" x14ac:dyDescent="0.25">
      <c r="Q423" t="s">
        <v>1123</v>
      </c>
    </row>
    <row r="424" spans="17:17" x14ac:dyDescent="0.25">
      <c r="Q424" t="s">
        <v>1124</v>
      </c>
    </row>
    <row r="425" spans="17:17" x14ac:dyDescent="0.25">
      <c r="Q425" t="s">
        <v>29</v>
      </c>
    </row>
    <row r="426" spans="17:17" x14ac:dyDescent="0.25">
      <c r="Q426" t="s">
        <v>1125</v>
      </c>
    </row>
    <row r="427" spans="17:17" x14ac:dyDescent="0.25">
      <c r="Q427" t="s">
        <v>1126</v>
      </c>
    </row>
    <row r="428" spans="17:17" x14ac:dyDescent="0.25">
      <c r="Q428" t="s">
        <v>1127</v>
      </c>
    </row>
    <row r="429" spans="17:17" x14ac:dyDescent="0.25">
      <c r="Q429" t="s">
        <v>1128</v>
      </c>
    </row>
    <row r="430" spans="17:17" x14ac:dyDescent="0.25">
      <c r="Q430" t="s">
        <v>1129</v>
      </c>
    </row>
    <row r="431" spans="17:17" x14ac:dyDescent="0.25">
      <c r="Q431" t="s">
        <v>1130</v>
      </c>
    </row>
    <row r="432" spans="17:17" x14ac:dyDescent="0.25">
      <c r="Q432" t="s">
        <v>1131</v>
      </c>
    </row>
    <row r="433" spans="17:17" x14ac:dyDescent="0.25">
      <c r="Q433" t="s">
        <v>1132</v>
      </c>
    </row>
    <row r="434" spans="17:17" x14ac:dyDescent="0.25">
      <c r="Q434" t="s">
        <v>1133</v>
      </c>
    </row>
    <row r="435" spans="17:17" x14ac:dyDescent="0.25">
      <c r="Q435" t="s">
        <v>1134</v>
      </c>
    </row>
    <row r="436" spans="17:17" x14ac:dyDescent="0.25">
      <c r="Q436" t="s">
        <v>1135</v>
      </c>
    </row>
    <row r="437" spans="17:17" x14ac:dyDescent="0.25">
      <c r="Q437" t="s">
        <v>1136</v>
      </c>
    </row>
    <row r="438" spans="17:17" x14ac:dyDescent="0.25">
      <c r="Q438" t="s">
        <v>1137</v>
      </c>
    </row>
    <row r="439" spans="17:17" x14ac:dyDescent="0.25">
      <c r="Q439" t="s">
        <v>1138</v>
      </c>
    </row>
    <row r="440" spans="17:17" x14ac:dyDescent="0.25">
      <c r="Q440" t="s">
        <v>1139</v>
      </c>
    </row>
    <row r="441" spans="17:17" x14ac:dyDescent="0.25">
      <c r="Q441" t="s">
        <v>1140</v>
      </c>
    </row>
    <row r="442" spans="17:17" x14ac:dyDescent="0.25">
      <c r="Q442" t="s">
        <v>1141</v>
      </c>
    </row>
    <row r="443" spans="17:17" x14ac:dyDescent="0.25">
      <c r="Q443" t="s">
        <v>1142</v>
      </c>
    </row>
    <row r="444" spans="17:17" x14ac:dyDescent="0.25">
      <c r="Q444" t="s">
        <v>1143</v>
      </c>
    </row>
    <row r="445" spans="17:17" x14ac:dyDescent="0.25">
      <c r="Q445" t="s">
        <v>1144</v>
      </c>
    </row>
    <row r="446" spans="17:17" x14ac:dyDescent="0.25">
      <c r="Q446" t="s">
        <v>1145</v>
      </c>
    </row>
    <row r="447" spans="17:17" x14ac:dyDescent="0.25">
      <c r="Q447" t="s">
        <v>1146</v>
      </c>
    </row>
    <row r="448" spans="17:17" x14ac:dyDescent="0.25">
      <c r="Q448" t="s">
        <v>1147</v>
      </c>
    </row>
    <row r="449" spans="17:17" x14ac:dyDescent="0.25">
      <c r="Q449" t="s">
        <v>1148</v>
      </c>
    </row>
    <row r="450" spans="17:17" x14ac:dyDescent="0.25">
      <c r="Q450" t="s">
        <v>1149</v>
      </c>
    </row>
    <row r="451" spans="17:17" x14ac:dyDescent="0.25">
      <c r="Q451" t="s">
        <v>1150</v>
      </c>
    </row>
    <row r="452" spans="17:17" x14ac:dyDescent="0.25">
      <c r="Q452" t="s">
        <v>1151</v>
      </c>
    </row>
    <row r="453" spans="17:17" x14ac:dyDescent="0.25">
      <c r="Q453" t="s">
        <v>1152</v>
      </c>
    </row>
    <row r="454" spans="17:17" x14ac:dyDescent="0.25">
      <c r="Q454" t="s">
        <v>1153</v>
      </c>
    </row>
    <row r="455" spans="17:17" x14ac:dyDescent="0.25">
      <c r="Q455" t="s">
        <v>1154</v>
      </c>
    </row>
    <row r="456" spans="17:17" x14ac:dyDescent="0.25">
      <c r="Q456" t="s">
        <v>1155</v>
      </c>
    </row>
    <row r="457" spans="17:17" x14ac:dyDescent="0.25">
      <c r="Q457" t="s">
        <v>1156</v>
      </c>
    </row>
    <row r="458" spans="17:17" x14ac:dyDescent="0.25">
      <c r="Q458" t="s">
        <v>1157</v>
      </c>
    </row>
    <row r="459" spans="17:17" x14ac:dyDescent="0.25">
      <c r="Q459" t="s">
        <v>1158</v>
      </c>
    </row>
    <row r="460" spans="17:17" x14ac:dyDescent="0.25">
      <c r="Q460" t="s">
        <v>1159</v>
      </c>
    </row>
    <row r="461" spans="17:17" x14ac:dyDescent="0.25">
      <c r="Q461" t="s">
        <v>1160</v>
      </c>
    </row>
    <row r="462" spans="17:17" x14ac:dyDescent="0.25">
      <c r="Q462" t="s">
        <v>1161</v>
      </c>
    </row>
    <row r="463" spans="17:17" x14ac:dyDescent="0.25">
      <c r="Q463" t="s">
        <v>1162</v>
      </c>
    </row>
    <row r="464" spans="17:17" x14ac:dyDescent="0.25">
      <c r="Q464" t="s">
        <v>1163</v>
      </c>
    </row>
    <row r="465" spans="17:17" x14ac:dyDescent="0.25">
      <c r="Q465" t="s">
        <v>1164</v>
      </c>
    </row>
    <row r="466" spans="17:17" x14ac:dyDescent="0.25">
      <c r="Q466" t="s">
        <v>1165</v>
      </c>
    </row>
    <row r="467" spans="17:17" x14ac:dyDescent="0.25">
      <c r="Q467" t="s">
        <v>1166</v>
      </c>
    </row>
    <row r="468" spans="17:17" x14ac:dyDescent="0.25">
      <c r="Q468" t="s">
        <v>1167</v>
      </c>
    </row>
    <row r="469" spans="17:17" x14ac:dyDescent="0.25">
      <c r="Q469" t="s">
        <v>1168</v>
      </c>
    </row>
    <row r="470" spans="17:17" x14ac:dyDescent="0.25">
      <c r="Q470" t="s">
        <v>1169</v>
      </c>
    </row>
    <row r="471" spans="17:17" x14ac:dyDescent="0.25">
      <c r="Q471" t="s">
        <v>1170</v>
      </c>
    </row>
    <row r="472" spans="17:17" x14ac:dyDescent="0.25">
      <c r="Q472" t="s">
        <v>1171</v>
      </c>
    </row>
    <row r="473" spans="17:17" x14ac:dyDescent="0.25">
      <c r="Q473" t="s">
        <v>1172</v>
      </c>
    </row>
    <row r="474" spans="17:17" x14ac:dyDescent="0.25">
      <c r="Q474" t="s">
        <v>1173</v>
      </c>
    </row>
    <row r="475" spans="17:17" x14ac:dyDescent="0.25">
      <c r="Q475" t="s">
        <v>1174</v>
      </c>
    </row>
    <row r="476" spans="17:17" x14ac:dyDescent="0.25">
      <c r="Q476" t="s">
        <v>1175</v>
      </c>
    </row>
    <row r="477" spans="17:17" x14ac:dyDescent="0.25">
      <c r="Q477" t="s">
        <v>1176</v>
      </c>
    </row>
    <row r="478" spans="17:17" x14ac:dyDescent="0.25">
      <c r="Q478" t="s">
        <v>1177</v>
      </c>
    </row>
    <row r="479" spans="17:17" x14ac:dyDescent="0.25">
      <c r="Q479" t="s">
        <v>1178</v>
      </c>
    </row>
    <row r="480" spans="17:17" x14ac:dyDescent="0.25">
      <c r="Q480" t="s">
        <v>1179</v>
      </c>
    </row>
    <row r="481" spans="17:17" x14ac:dyDescent="0.25">
      <c r="Q481" t="s">
        <v>1180</v>
      </c>
    </row>
    <row r="482" spans="17:17" x14ac:dyDescent="0.25">
      <c r="Q482" t="s">
        <v>1181</v>
      </c>
    </row>
    <row r="483" spans="17:17" x14ac:dyDescent="0.25">
      <c r="Q483" t="s">
        <v>1182</v>
      </c>
    </row>
    <row r="484" spans="17:17" x14ac:dyDescent="0.25">
      <c r="Q484" t="s">
        <v>1183</v>
      </c>
    </row>
    <row r="485" spans="17:17" x14ac:dyDescent="0.25">
      <c r="Q485" t="s">
        <v>1184</v>
      </c>
    </row>
    <row r="486" spans="17:17" x14ac:dyDescent="0.25">
      <c r="Q486" t="s">
        <v>1185</v>
      </c>
    </row>
    <row r="487" spans="17:17" x14ac:dyDescent="0.25">
      <c r="Q487" t="s">
        <v>1186</v>
      </c>
    </row>
    <row r="488" spans="17:17" x14ac:dyDescent="0.25">
      <c r="Q488" t="s">
        <v>1187</v>
      </c>
    </row>
    <row r="489" spans="17:17" x14ac:dyDescent="0.25">
      <c r="Q489" t="s">
        <v>1188</v>
      </c>
    </row>
    <row r="490" spans="17:17" x14ac:dyDescent="0.25">
      <c r="Q490" t="s">
        <v>1189</v>
      </c>
    </row>
    <row r="491" spans="17:17" x14ac:dyDescent="0.25">
      <c r="Q491" t="s">
        <v>1190</v>
      </c>
    </row>
    <row r="492" spans="17:17" x14ac:dyDescent="0.25">
      <c r="Q492" t="s">
        <v>1191</v>
      </c>
    </row>
    <row r="493" spans="17:17" x14ac:dyDescent="0.25">
      <c r="Q493" t="s">
        <v>1192</v>
      </c>
    </row>
    <row r="494" spans="17:17" x14ac:dyDescent="0.25">
      <c r="Q494" t="s">
        <v>1193</v>
      </c>
    </row>
    <row r="495" spans="17:17" x14ac:dyDescent="0.25">
      <c r="Q495" t="s">
        <v>1194</v>
      </c>
    </row>
    <row r="496" spans="17:17" x14ac:dyDescent="0.25">
      <c r="Q496" t="s">
        <v>1195</v>
      </c>
    </row>
    <row r="497" spans="17:17" x14ac:dyDescent="0.25">
      <c r="Q497" t="s">
        <v>1196</v>
      </c>
    </row>
    <row r="498" spans="17:17" x14ac:dyDescent="0.25">
      <c r="Q498" t="s">
        <v>1197</v>
      </c>
    </row>
    <row r="499" spans="17:17" x14ac:dyDescent="0.25">
      <c r="Q499" t="s">
        <v>1198</v>
      </c>
    </row>
    <row r="500" spans="17:17" x14ac:dyDescent="0.25">
      <c r="Q500" t="s">
        <v>1199</v>
      </c>
    </row>
    <row r="501" spans="17:17" x14ac:dyDescent="0.25">
      <c r="Q501" t="s">
        <v>1200</v>
      </c>
    </row>
    <row r="502" spans="17:17" x14ac:dyDescent="0.25">
      <c r="Q502" t="s">
        <v>1201</v>
      </c>
    </row>
    <row r="503" spans="17:17" x14ac:dyDescent="0.25">
      <c r="Q503" t="s">
        <v>1202</v>
      </c>
    </row>
    <row r="504" spans="17:17" x14ac:dyDescent="0.25">
      <c r="Q504" t="s">
        <v>1203</v>
      </c>
    </row>
    <row r="505" spans="17:17" x14ac:dyDescent="0.25">
      <c r="Q505" t="s">
        <v>1204</v>
      </c>
    </row>
    <row r="506" spans="17:17" x14ac:dyDescent="0.25">
      <c r="Q506" t="s">
        <v>1205</v>
      </c>
    </row>
    <row r="507" spans="17:17" x14ac:dyDescent="0.25">
      <c r="Q507" t="s">
        <v>1206</v>
      </c>
    </row>
    <row r="508" spans="17:17" x14ac:dyDescent="0.25">
      <c r="Q508" t="s">
        <v>1207</v>
      </c>
    </row>
    <row r="509" spans="17:17" x14ac:dyDescent="0.25">
      <c r="Q509" t="s">
        <v>1208</v>
      </c>
    </row>
    <row r="510" spans="17:17" x14ac:dyDescent="0.25">
      <c r="Q510" t="s">
        <v>1209</v>
      </c>
    </row>
    <row r="511" spans="17:17" x14ac:dyDescent="0.25">
      <c r="Q511" t="s">
        <v>1210</v>
      </c>
    </row>
    <row r="512" spans="17:17" x14ac:dyDescent="0.25">
      <c r="Q512" t="s">
        <v>1211</v>
      </c>
    </row>
    <row r="513" spans="17:17" x14ac:dyDescent="0.25">
      <c r="Q513" t="s">
        <v>1212</v>
      </c>
    </row>
    <row r="514" spans="17:17" x14ac:dyDescent="0.25">
      <c r="Q514" t="s">
        <v>1213</v>
      </c>
    </row>
    <row r="515" spans="17:17" x14ac:dyDescent="0.25">
      <c r="Q515" t="s">
        <v>1214</v>
      </c>
    </row>
    <row r="516" spans="17:17" x14ac:dyDescent="0.25">
      <c r="Q516" t="s">
        <v>1215</v>
      </c>
    </row>
    <row r="517" spans="17:17" x14ac:dyDescent="0.25">
      <c r="Q517" t="s">
        <v>1216</v>
      </c>
    </row>
    <row r="518" spans="17:17" x14ac:dyDescent="0.25">
      <c r="Q518" t="s">
        <v>1217</v>
      </c>
    </row>
    <row r="519" spans="17:17" x14ac:dyDescent="0.25">
      <c r="Q519" t="s">
        <v>1218</v>
      </c>
    </row>
    <row r="520" spans="17:17" x14ac:dyDescent="0.25">
      <c r="Q520" t="s">
        <v>1219</v>
      </c>
    </row>
    <row r="521" spans="17:17" x14ac:dyDescent="0.25">
      <c r="Q521" t="s">
        <v>1220</v>
      </c>
    </row>
    <row r="522" spans="17:17" x14ac:dyDescent="0.25">
      <c r="Q522" t="s">
        <v>1221</v>
      </c>
    </row>
    <row r="523" spans="17:17" x14ac:dyDescent="0.25">
      <c r="Q523" t="s">
        <v>1222</v>
      </c>
    </row>
    <row r="524" spans="17:17" x14ac:dyDescent="0.25">
      <c r="Q524" t="s">
        <v>1223</v>
      </c>
    </row>
    <row r="525" spans="17:17" x14ac:dyDescent="0.25">
      <c r="Q525" t="s">
        <v>1224</v>
      </c>
    </row>
    <row r="526" spans="17:17" x14ac:dyDescent="0.25">
      <c r="Q526" t="s">
        <v>1225</v>
      </c>
    </row>
    <row r="527" spans="17:17" x14ac:dyDescent="0.25">
      <c r="Q527" t="s">
        <v>1226</v>
      </c>
    </row>
    <row r="528" spans="17:17" x14ac:dyDescent="0.25">
      <c r="Q528" t="s">
        <v>1227</v>
      </c>
    </row>
    <row r="529" spans="17:17" x14ac:dyDescent="0.25">
      <c r="Q529" t="s">
        <v>1228</v>
      </c>
    </row>
    <row r="530" spans="17:17" x14ac:dyDescent="0.25">
      <c r="Q530" t="s">
        <v>1229</v>
      </c>
    </row>
    <row r="531" spans="17:17" x14ac:dyDescent="0.25">
      <c r="Q531" t="s">
        <v>1230</v>
      </c>
    </row>
    <row r="532" spans="17:17" x14ac:dyDescent="0.25">
      <c r="Q532" t="s">
        <v>1231</v>
      </c>
    </row>
    <row r="533" spans="17:17" x14ac:dyDescent="0.25">
      <c r="Q533" t="s">
        <v>1232</v>
      </c>
    </row>
    <row r="534" spans="17:17" x14ac:dyDescent="0.25">
      <c r="Q534" t="s">
        <v>1233</v>
      </c>
    </row>
    <row r="535" spans="17:17" x14ac:dyDescent="0.25">
      <c r="Q535" t="s">
        <v>1234</v>
      </c>
    </row>
    <row r="536" spans="17:17" x14ac:dyDescent="0.25">
      <c r="Q536" t="s">
        <v>1235</v>
      </c>
    </row>
    <row r="537" spans="17:17" x14ac:dyDescent="0.25">
      <c r="Q537" t="s">
        <v>1236</v>
      </c>
    </row>
    <row r="538" spans="17:17" x14ac:dyDescent="0.25">
      <c r="Q538" t="s">
        <v>1237</v>
      </c>
    </row>
    <row r="539" spans="17:17" x14ac:dyDescent="0.25">
      <c r="Q539" t="s">
        <v>1238</v>
      </c>
    </row>
    <row r="540" spans="17:17" x14ac:dyDescent="0.25">
      <c r="Q540" t="s">
        <v>1239</v>
      </c>
    </row>
    <row r="541" spans="17:17" x14ac:dyDescent="0.25">
      <c r="Q541" t="s">
        <v>1240</v>
      </c>
    </row>
    <row r="542" spans="17:17" x14ac:dyDescent="0.25">
      <c r="Q542" t="s">
        <v>1241</v>
      </c>
    </row>
    <row r="543" spans="17:17" x14ac:dyDescent="0.25">
      <c r="Q543" t="s">
        <v>1242</v>
      </c>
    </row>
    <row r="544" spans="17:17" x14ac:dyDescent="0.25">
      <c r="Q544" t="s">
        <v>1243</v>
      </c>
    </row>
    <row r="545" spans="17:17" x14ac:dyDescent="0.25">
      <c r="Q545" t="s">
        <v>1244</v>
      </c>
    </row>
    <row r="546" spans="17:17" x14ac:dyDescent="0.25">
      <c r="Q546" t="s">
        <v>1245</v>
      </c>
    </row>
    <row r="547" spans="17:17" x14ac:dyDescent="0.25">
      <c r="Q547" t="s">
        <v>1246</v>
      </c>
    </row>
    <row r="548" spans="17:17" x14ac:dyDescent="0.25">
      <c r="Q548" t="s">
        <v>1247</v>
      </c>
    </row>
    <row r="549" spans="17:17" x14ac:dyDescent="0.25">
      <c r="Q549" t="s">
        <v>1248</v>
      </c>
    </row>
    <row r="550" spans="17:17" x14ac:dyDescent="0.25">
      <c r="Q550" t="s">
        <v>1249</v>
      </c>
    </row>
    <row r="551" spans="17:17" x14ac:dyDescent="0.25">
      <c r="Q551" t="s">
        <v>1250</v>
      </c>
    </row>
    <row r="552" spans="17:17" x14ac:dyDescent="0.25">
      <c r="Q552" t="s">
        <v>1251</v>
      </c>
    </row>
    <row r="553" spans="17:17" x14ac:dyDescent="0.25">
      <c r="Q553" t="s">
        <v>1252</v>
      </c>
    </row>
    <row r="554" spans="17:17" x14ac:dyDescent="0.25">
      <c r="Q554" t="s">
        <v>1253</v>
      </c>
    </row>
    <row r="555" spans="17:17" x14ac:dyDescent="0.25">
      <c r="Q555" t="s">
        <v>1254</v>
      </c>
    </row>
    <row r="556" spans="17:17" x14ac:dyDescent="0.25">
      <c r="Q556" t="s">
        <v>1255</v>
      </c>
    </row>
    <row r="557" spans="17:17" x14ac:dyDescent="0.25">
      <c r="Q557" t="s">
        <v>1256</v>
      </c>
    </row>
    <row r="558" spans="17:17" x14ac:dyDescent="0.25">
      <c r="Q558" t="s">
        <v>1257</v>
      </c>
    </row>
    <row r="559" spans="17:17" x14ac:dyDescent="0.25">
      <c r="Q559" t="s">
        <v>1258</v>
      </c>
    </row>
    <row r="560" spans="17:17" x14ac:dyDescent="0.25">
      <c r="Q560" t="s">
        <v>1259</v>
      </c>
    </row>
    <row r="561" spans="17:17" x14ac:dyDescent="0.25">
      <c r="Q561" t="s">
        <v>1260</v>
      </c>
    </row>
    <row r="562" spans="17:17" x14ac:dyDescent="0.25">
      <c r="Q562" t="s">
        <v>1261</v>
      </c>
    </row>
    <row r="563" spans="17:17" x14ac:dyDescent="0.25">
      <c r="Q563" t="s">
        <v>1262</v>
      </c>
    </row>
    <row r="564" spans="17:17" x14ac:dyDescent="0.25">
      <c r="Q564" t="s">
        <v>1263</v>
      </c>
    </row>
    <row r="565" spans="17:17" x14ac:dyDescent="0.25">
      <c r="Q565" t="s">
        <v>1264</v>
      </c>
    </row>
    <row r="566" spans="17:17" x14ac:dyDescent="0.25">
      <c r="Q566" t="s">
        <v>1265</v>
      </c>
    </row>
    <row r="567" spans="17:17" x14ac:dyDescent="0.25">
      <c r="Q567" t="s">
        <v>1266</v>
      </c>
    </row>
    <row r="568" spans="17:17" x14ac:dyDescent="0.25">
      <c r="Q568" t="s">
        <v>1267</v>
      </c>
    </row>
    <row r="569" spans="17:17" x14ac:dyDescent="0.25">
      <c r="Q569" t="s">
        <v>1268</v>
      </c>
    </row>
    <row r="570" spans="17:17" x14ac:dyDescent="0.25">
      <c r="Q570" t="s">
        <v>1269</v>
      </c>
    </row>
    <row r="571" spans="17:17" x14ac:dyDescent="0.25">
      <c r="Q571" t="s">
        <v>1270</v>
      </c>
    </row>
    <row r="572" spans="17:17" x14ac:dyDescent="0.25">
      <c r="Q572" t="s">
        <v>1271</v>
      </c>
    </row>
    <row r="573" spans="17:17" x14ac:dyDescent="0.25">
      <c r="Q573" t="s">
        <v>1272</v>
      </c>
    </row>
    <row r="574" spans="17:17" x14ac:dyDescent="0.25">
      <c r="Q574" t="s">
        <v>1273</v>
      </c>
    </row>
    <row r="575" spans="17:17" x14ac:dyDescent="0.25">
      <c r="Q575" t="s">
        <v>1274</v>
      </c>
    </row>
    <row r="576" spans="17:17" x14ac:dyDescent="0.25">
      <c r="Q576" t="s">
        <v>1275</v>
      </c>
    </row>
    <row r="577" spans="17:17" x14ac:dyDescent="0.25">
      <c r="Q577" t="s">
        <v>1276</v>
      </c>
    </row>
    <row r="578" spans="17:17" x14ac:dyDescent="0.25">
      <c r="Q578" t="s">
        <v>1277</v>
      </c>
    </row>
    <row r="579" spans="17:17" x14ac:dyDescent="0.25">
      <c r="Q579" t="s">
        <v>1278</v>
      </c>
    </row>
    <row r="580" spans="17:17" x14ac:dyDescent="0.25">
      <c r="Q580" t="s">
        <v>1279</v>
      </c>
    </row>
    <row r="581" spans="17:17" x14ac:dyDescent="0.25">
      <c r="Q581" t="s">
        <v>1280</v>
      </c>
    </row>
    <row r="582" spans="17:17" x14ac:dyDescent="0.25">
      <c r="Q582" t="s">
        <v>1281</v>
      </c>
    </row>
    <row r="583" spans="17:17" x14ac:dyDescent="0.25">
      <c r="Q583" t="s">
        <v>1282</v>
      </c>
    </row>
    <row r="584" spans="17:17" x14ac:dyDescent="0.25">
      <c r="Q584" t="s">
        <v>1283</v>
      </c>
    </row>
    <row r="585" spans="17:17" x14ac:dyDescent="0.25">
      <c r="Q585" t="s">
        <v>1284</v>
      </c>
    </row>
    <row r="586" spans="17:17" x14ac:dyDescent="0.25">
      <c r="Q586" t="s">
        <v>1285</v>
      </c>
    </row>
    <row r="587" spans="17:17" x14ac:dyDescent="0.25">
      <c r="Q587" t="s">
        <v>1286</v>
      </c>
    </row>
    <row r="588" spans="17:17" x14ac:dyDescent="0.25">
      <c r="Q588" t="s">
        <v>1287</v>
      </c>
    </row>
    <row r="589" spans="17:17" x14ac:dyDescent="0.25">
      <c r="Q589" t="s">
        <v>1288</v>
      </c>
    </row>
    <row r="590" spans="17:17" x14ac:dyDescent="0.25">
      <c r="Q590" t="s">
        <v>1289</v>
      </c>
    </row>
    <row r="591" spans="17:17" x14ac:dyDescent="0.25">
      <c r="Q591" t="s">
        <v>1290</v>
      </c>
    </row>
    <row r="592" spans="17:17" x14ac:dyDescent="0.25">
      <c r="Q592" t="s">
        <v>1291</v>
      </c>
    </row>
    <row r="593" spans="17:17" x14ac:dyDescent="0.25">
      <c r="Q593" t="s">
        <v>1292</v>
      </c>
    </row>
    <row r="594" spans="17:17" x14ac:dyDescent="0.25">
      <c r="Q594" t="s">
        <v>1293</v>
      </c>
    </row>
    <row r="595" spans="17:17" x14ac:dyDescent="0.25">
      <c r="Q595" t="s">
        <v>1294</v>
      </c>
    </row>
    <row r="596" spans="17:17" x14ac:dyDescent="0.25">
      <c r="Q596" t="s">
        <v>1295</v>
      </c>
    </row>
    <row r="597" spans="17:17" x14ac:dyDescent="0.25">
      <c r="Q597" t="s">
        <v>1296</v>
      </c>
    </row>
    <row r="598" spans="17:17" x14ac:dyDescent="0.25">
      <c r="Q598" t="s">
        <v>1297</v>
      </c>
    </row>
    <row r="599" spans="17:17" x14ac:dyDescent="0.25">
      <c r="Q599" t="s">
        <v>1298</v>
      </c>
    </row>
    <row r="600" spans="17:17" x14ac:dyDescent="0.25">
      <c r="Q600" t="s">
        <v>1299</v>
      </c>
    </row>
    <row r="601" spans="17:17" x14ac:dyDescent="0.25">
      <c r="Q601" t="s">
        <v>1300</v>
      </c>
    </row>
    <row r="602" spans="17:17" x14ac:dyDescent="0.25">
      <c r="Q602" t="s">
        <v>1301</v>
      </c>
    </row>
    <row r="603" spans="17:17" x14ac:dyDescent="0.25">
      <c r="Q603" t="s">
        <v>1302</v>
      </c>
    </row>
    <row r="604" spans="17:17" x14ac:dyDescent="0.25">
      <c r="Q604" t="s">
        <v>1303</v>
      </c>
    </row>
    <row r="605" spans="17:17" x14ac:dyDescent="0.25">
      <c r="Q605" t="s">
        <v>1304</v>
      </c>
    </row>
    <row r="606" spans="17:17" x14ac:dyDescent="0.25">
      <c r="Q606" t="s">
        <v>1305</v>
      </c>
    </row>
    <row r="607" spans="17:17" x14ac:dyDescent="0.25">
      <c r="Q607" t="s">
        <v>1306</v>
      </c>
    </row>
    <row r="608" spans="17:17" x14ac:dyDescent="0.25">
      <c r="Q608" t="s">
        <v>1307</v>
      </c>
    </row>
    <row r="609" spans="17:17" x14ac:dyDescent="0.25">
      <c r="Q609" t="s">
        <v>1308</v>
      </c>
    </row>
    <row r="610" spans="17:17" x14ac:dyDescent="0.25">
      <c r="Q610" t="s">
        <v>1309</v>
      </c>
    </row>
    <row r="611" spans="17:17" x14ac:dyDescent="0.25">
      <c r="Q611" t="s">
        <v>1310</v>
      </c>
    </row>
    <row r="612" spans="17:17" x14ac:dyDescent="0.25">
      <c r="Q612" t="s">
        <v>1311</v>
      </c>
    </row>
    <row r="613" spans="17:17" x14ac:dyDescent="0.25">
      <c r="Q613" t="s">
        <v>1312</v>
      </c>
    </row>
    <row r="614" spans="17:17" x14ac:dyDescent="0.25">
      <c r="Q614" t="s">
        <v>1313</v>
      </c>
    </row>
    <row r="615" spans="17:17" x14ac:dyDescent="0.25">
      <c r="Q615" t="s">
        <v>1314</v>
      </c>
    </row>
    <row r="616" spans="17:17" x14ac:dyDescent="0.25">
      <c r="Q616" t="s">
        <v>1315</v>
      </c>
    </row>
    <row r="617" spans="17:17" x14ac:dyDescent="0.25">
      <c r="Q617" t="s">
        <v>1316</v>
      </c>
    </row>
    <row r="618" spans="17:17" x14ac:dyDescent="0.25">
      <c r="Q618" t="s">
        <v>1317</v>
      </c>
    </row>
    <row r="619" spans="17:17" x14ac:dyDescent="0.25">
      <c r="Q619" t="s">
        <v>1318</v>
      </c>
    </row>
    <row r="620" spans="17:17" x14ac:dyDescent="0.25">
      <c r="Q620" t="s">
        <v>1319</v>
      </c>
    </row>
    <row r="621" spans="17:17" x14ac:dyDescent="0.25">
      <c r="Q621" t="s">
        <v>1320</v>
      </c>
    </row>
    <row r="622" spans="17:17" x14ac:dyDescent="0.25">
      <c r="Q622" t="s">
        <v>1321</v>
      </c>
    </row>
    <row r="623" spans="17:17" x14ac:dyDescent="0.25">
      <c r="Q623" t="s">
        <v>1322</v>
      </c>
    </row>
    <row r="624" spans="17:17" x14ac:dyDescent="0.25">
      <c r="Q624" t="s">
        <v>1323</v>
      </c>
    </row>
    <row r="625" spans="17:17" x14ac:dyDescent="0.25">
      <c r="Q625" t="s">
        <v>1324</v>
      </c>
    </row>
    <row r="626" spans="17:17" x14ac:dyDescent="0.25">
      <c r="Q626" t="s">
        <v>1325</v>
      </c>
    </row>
    <row r="627" spans="17:17" x14ac:dyDescent="0.25">
      <c r="Q627" t="s">
        <v>1326</v>
      </c>
    </row>
    <row r="628" spans="17:17" x14ac:dyDescent="0.25">
      <c r="Q628" t="s">
        <v>1327</v>
      </c>
    </row>
    <row r="629" spans="17:17" x14ac:dyDescent="0.25">
      <c r="Q629" t="s">
        <v>1328</v>
      </c>
    </row>
    <row r="630" spans="17:17" x14ac:dyDescent="0.25">
      <c r="Q630" t="s">
        <v>1329</v>
      </c>
    </row>
    <row r="631" spans="17:17" x14ac:dyDescent="0.25">
      <c r="Q631" t="s">
        <v>1330</v>
      </c>
    </row>
    <row r="632" spans="17:17" x14ac:dyDescent="0.25">
      <c r="Q632" t="s">
        <v>1331</v>
      </c>
    </row>
    <row r="633" spans="17:17" x14ac:dyDescent="0.25">
      <c r="Q633" t="s">
        <v>1332</v>
      </c>
    </row>
    <row r="634" spans="17:17" x14ac:dyDescent="0.25">
      <c r="Q634" t="s">
        <v>1333</v>
      </c>
    </row>
    <row r="635" spans="17:17" x14ac:dyDescent="0.25">
      <c r="Q635" t="s">
        <v>1334</v>
      </c>
    </row>
    <row r="636" spans="17:17" x14ac:dyDescent="0.25">
      <c r="Q636" t="s">
        <v>1335</v>
      </c>
    </row>
    <row r="637" spans="17:17" x14ac:dyDescent="0.25">
      <c r="Q637" t="s">
        <v>1336</v>
      </c>
    </row>
    <row r="638" spans="17:17" x14ac:dyDescent="0.25">
      <c r="Q638" t="s">
        <v>1337</v>
      </c>
    </row>
    <row r="639" spans="17:17" x14ac:dyDescent="0.25">
      <c r="Q639" t="s">
        <v>1338</v>
      </c>
    </row>
    <row r="640" spans="17:17" x14ac:dyDescent="0.25">
      <c r="Q640" t="s">
        <v>1339</v>
      </c>
    </row>
    <row r="641" spans="17:17" x14ac:dyDescent="0.25">
      <c r="Q641" t="s">
        <v>1340</v>
      </c>
    </row>
    <row r="642" spans="17:17" x14ac:dyDescent="0.25">
      <c r="Q642" t="s">
        <v>1341</v>
      </c>
    </row>
    <row r="643" spans="17:17" x14ac:dyDescent="0.25">
      <c r="Q643" t="s">
        <v>1342</v>
      </c>
    </row>
    <row r="644" spans="17:17" x14ac:dyDescent="0.25">
      <c r="Q644" t="s">
        <v>1343</v>
      </c>
    </row>
    <row r="645" spans="17:17" x14ac:dyDescent="0.25">
      <c r="Q645" t="s">
        <v>1344</v>
      </c>
    </row>
    <row r="646" spans="17:17" x14ac:dyDescent="0.25">
      <c r="Q646" t="s">
        <v>1345</v>
      </c>
    </row>
    <row r="647" spans="17:17" x14ac:dyDescent="0.25">
      <c r="Q647" t="s">
        <v>1346</v>
      </c>
    </row>
    <row r="648" spans="17:17" x14ac:dyDescent="0.25">
      <c r="Q648" t="s">
        <v>1347</v>
      </c>
    </row>
    <row r="649" spans="17:17" x14ac:dyDescent="0.25">
      <c r="Q649" t="s">
        <v>1348</v>
      </c>
    </row>
    <row r="650" spans="17:17" x14ac:dyDescent="0.25">
      <c r="Q650" t="s">
        <v>1349</v>
      </c>
    </row>
    <row r="651" spans="17:17" x14ac:dyDescent="0.25">
      <c r="Q651" t="s">
        <v>1350</v>
      </c>
    </row>
    <row r="652" spans="17:17" x14ac:dyDescent="0.25">
      <c r="Q652" t="s">
        <v>1351</v>
      </c>
    </row>
    <row r="653" spans="17:17" x14ac:dyDescent="0.25">
      <c r="Q653" t="s">
        <v>1352</v>
      </c>
    </row>
    <row r="654" spans="17:17" x14ac:dyDescent="0.25">
      <c r="Q654" t="s">
        <v>1353</v>
      </c>
    </row>
    <row r="655" spans="17:17" x14ac:dyDescent="0.25">
      <c r="Q655" t="s">
        <v>1354</v>
      </c>
    </row>
    <row r="656" spans="17:17" x14ac:dyDescent="0.25">
      <c r="Q656" t="s">
        <v>1355</v>
      </c>
    </row>
    <row r="657" spans="17:17" x14ac:dyDescent="0.25">
      <c r="Q657" t="s">
        <v>1356</v>
      </c>
    </row>
    <row r="658" spans="17:17" x14ac:dyDescent="0.25">
      <c r="Q658" t="s">
        <v>1357</v>
      </c>
    </row>
    <row r="659" spans="17:17" x14ac:dyDescent="0.25">
      <c r="Q659" t="s">
        <v>1358</v>
      </c>
    </row>
    <row r="660" spans="17:17" x14ac:dyDescent="0.25">
      <c r="Q660" t="s">
        <v>1359</v>
      </c>
    </row>
    <row r="661" spans="17:17" x14ac:dyDescent="0.25">
      <c r="Q661" t="s">
        <v>1360</v>
      </c>
    </row>
    <row r="662" spans="17:17" x14ac:dyDescent="0.25">
      <c r="Q662" t="s">
        <v>1361</v>
      </c>
    </row>
    <row r="663" spans="17:17" x14ac:dyDescent="0.25">
      <c r="Q663" t="s">
        <v>1362</v>
      </c>
    </row>
    <row r="664" spans="17:17" x14ac:dyDescent="0.25">
      <c r="Q664" t="s">
        <v>1363</v>
      </c>
    </row>
    <row r="665" spans="17:17" x14ac:dyDescent="0.25">
      <c r="Q665" t="s">
        <v>1364</v>
      </c>
    </row>
    <row r="666" spans="17:17" x14ac:dyDescent="0.25">
      <c r="Q666" t="s">
        <v>1365</v>
      </c>
    </row>
    <row r="667" spans="17:17" x14ac:dyDescent="0.25">
      <c r="Q667" t="s">
        <v>1366</v>
      </c>
    </row>
    <row r="668" spans="17:17" x14ac:dyDescent="0.25">
      <c r="Q668" t="s">
        <v>1367</v>
      </c>
    </row>
    <row r="669" spans="17:17" x14ac:dyDescent="0.25">
      <c r="Q669" t="s">
        <v>1368</v>
      </c>
    </row>
    <row r="670" spans="17:17" x14ac:dyDescent="0.25">
      <c r="Q670" t="s">
        <v>1369</v>
      </c>
    </row>
    <row r="671" spans="17:17" x14ac:dyDescent="0.25">
      <c r="Q671" t="s">
        <v>1370</v>
      </c>
    </row>
    <row r="672" spans="17:17" x14ac:dyDescent="0.25">
      <c r="Q672" t="s">
        <v>1371</v>
      </c>
    </row>
    <row r="673" spans="17:17" x14ac:dyDescent="0.25">
      <c r="Q673" t="s">
        <v>1372</v>
      </c>
    </row>
    <row r="674" spans="17:17" x14ac:dyDescent="0.25">
      <c r="Q674" t="s">
        <v>1373</v>
      </c>
    </row>
    <row r="675" spans="17:17" x14ac:dyDescent="0.25">
      <c r="Q675" t="s">
        <v>1374</v>
      </c>
    </row>
    <row r="676" spans="17:17" x14ac:dyDescent="0.25">
      <c r="Q676" t="s">
        <v>1375</v>
      </c>
    </row>
    <row r="677" spans="17:17" x14ac:dyDescent="0.25">
      <c r="Q677" t="s">
        <v>1376</v>
      </c>
    </row>
    <row r="678" spans="17:17" x14ac:dyDescent="0.25">
      <c r="Q678" t="s">
        <v>1377</v>
      </c>
    </row>
    <row r="679" spans="17:17" x14ac:dyDescent="0.25">
      <c r="Q679" t="s">
        <v>1378</v>
      </c>
    </row>
    <row r="680" spans="17:17" x14ac:dyDescent="0.25">
      <c r="Q680" t="s">
        <v>1379</v>
      </c>
    </row>
    <row r="681" spans="17:17" x14ac:dyDescent="0.25">
      <c r="Q681" t="s">
        <v>1380</v>
      </c>
    </row>
    <row r="682" spans="17:17" x14ac:dyDescent="0.25">
      <c r="Q682" t="s">
        <v>1381</v>
      </c>
    </row>
    <row r="683" spans="17:17" x14ac:dyDescent="0.25">
      <c r="Q683" t="s">
        <v>1382</v>
      </c>
    </row>
    <row r="684" spans="17:17" x14ac:dyDescent="0.25">
      <c r="Q684" t="s">
        <v>1383</v>
      </c>
    </row>
    <row r="685" spans="17:17" x14ac:dyDescent="0.25">
      <c r="Q685" t="s">
        <v>1384</v>
      </c>
    </row>
    <row r="686" spans="17:17" x14ac:dyDescent="0.25">
      <c r="Q686" t="s">
        <v>1385</v>
      </c>
    </row>
    <row r="687" spans="17:17" x14ac:dyDescent="0.25">
      <c r="Q687" t="s">
        <v>1386</v>
      </c>
    </row>
    <row r="688" spans="17:17" x14ac:dyDescent="0.25">
      <c r="Q688" t="s">
        <v>1387</v>
      </c>
    </row>
    <row r="689" spans="17:17" x14ac:dyDescent="0.25">
      <c r="Q689" t="s">
        <v>1388</v>
      </c>
    </row>
    <row r="690" spans="17:17" x14ac:dyDescent="0.25">
      <c r="Q690" t="s">
        <v>1389</v>
      </c>
    </row>
    <row r="691" spans="17:17" x14ac:dyDescent="0.25">
      <c r="Q691" t="s">
        <v>1390</v>
      </c>
    </row>
    <row r="692" spans="17:17" x14ac:dyDescent="0.25">
      <c r="Q692" t="s">
        <v>1391</v>
      </c>
    </row>
    <row r="693" spans="17:17" x14ac:dyDescent="0.25">
      <c r="Q693" t="s">
        <v>1392</v>
      </c>
    </row>
    <row r="694" spans="17:17" x14ac:dyDescent="0.25">
      <c r="Q694" t="s">
        <v>1393</v>
      </c>
    </row>
    <row r="695" spans="17:17" x14ac:dyDescent="0.25">
      <c r="Q695" t="s">
        <v>1394</v>
      </c>
    </row>
    <row r="696" spans="17:17" x14ac:dyDescent="0.25">
      <c r="Q696" t="s">
        <v>1395</v>
      </c>
    </row>
    <row r="697" spans="17:17" x14ac:dyDescent="0.25">
      <c r="Q697" t="s">
        <v>1396</v>
      </c>
    </row>
    <row r="698" spans="17:17" x14ac:dyDescent="0.25">
      <c r="Q698" t="s">
        <v>1397</v>
      </c>
    </row>
    <row r="699" spans="17:17" x14ac:dyDescent="0.25">
      <c r="Q699" t="s">
        <v>1398</v>
      </c>
    </row>
    <row r="700" spans="17:17" x14ac:dyDescent="0.25">
      <c r="Q700" t="s">
        <v>1399</v>
      </c>
    </row>
    <row r="701" spans="17:17" x14ac:dyDescent="0.25">
      <c r="Q701" t="s">
        <v>1400</v>
      </c>
    </row>
    <row r="702" spans="17:17" x14ac:dyDescent="0.25">
      <c r="Q702" t="s">
        <v>1401</v>
      </c>
    </row>
    <row r="703" spans="17:17" x14ac:dyDescent="0.25">
      <c r="Q703" t="s">
        <v>1402</v>
      </c>
    </row>
    <row r="704" spans="17:17" x14ac:dyDescent="0.25">
      <c r="Q704" t="s">
        <v>1403</v>
      </c>
    </row>
    <row r="705" spans="17:17" x14ac:dyDescent="0.25">
      <c r="Q705" t="s">
        <v>1404</v>
      </c>
    </row>
    <row r="706" spans="17:17" x14ac:dyDescent="0.25">
      <c r="Q706" t="s">
        <v>1405</v>
      </c>
    </row>
    <row r="707" spans="17:17" x14ac:dyDescent="0.25">
      <c r="Q707" t="s">
        <v>1406</v>
      </c>
    </row>
    <row r="708" spans="17:17" x14ac:dyDescent="0.25">
      <c r="Q708" t="s">
        <v>1407</v>
      </c>
    </row>
    <row r="709" spans="17:17" x14ac:dyDescent="0.25">
      <c r="Q709" t="s">
        <v>1408</v>
      </c>
    </row>
    <row r="710" spans="17:17" x14ac:dyDescent="0.25">
      <c r="Q710" t="s">
        <v>1409</v>
      </c>
    </row>
    <row r="711" spans="17:17" x14ac:dyDescent="0.25">
      <c r="Q711" t="s">
        <v>1410</v>
      </c>
    </row>
    <row r="712" spans="17:17" x14ac:dyDescent="0.25">
      <c r="Q712" t="s">
        <v>1411</v>
      </c>
    </row>
    <row r="713" spans="17:17" x14ac:dyDescent="0.25">
      <c r="Q713" t="s">
        <v>1412</v>
      </c>
    </row>
    <row r="714" spans="17:17" x14ac:dyDescent="0.25">
      <c r="Q714" t="s">
        <v>1413</v>
      </c>
    </row>
    <row r="715" spans="17:17" x14ac:dyDescent="0.25">
      <c r="Q715" t="s">
        <v>1414</v>
      </c>
    </row>
    <row r="716" spans="17:17" x14ac:dyDescent="0.25">
      <c r="Q716" t="s">
        <v>1415</v>
      </c>
    </row>
    <row r="717" spans="17:17" x14ac:dyDescent="0.25">
      <c r="Q717" t="s">
        <v>1416</v>
      </c>
    </row>
    <row r="718" spans="17:17" x14ac:dyDescent="0.25">
      <c r="Q718" t="s">
        <v>1417</v>
      </c>
    </row>
    <row r="719" spans="17:17" x14ac:dyDescent="0.25">
      <c r="Q719" t="s">
        <v>1418</v>
      </c>
    </row>
    <row r="720" spans="17:17" x14ac:dyDescent="0.25">
      <c r="Q720" t="s">
        <v>1419</v>
      </c>
    </row>
    <row r="721" spans="17:17" x14ac:dyDescent="0.25">
      <c r="Q721" t="s">
        <v>1420</v>
      </c>
    </row>
    <row r="722" spans="17:17" x14ac:dyDescent="0.25">
      <c r="Q722" t="s">
        <v>1421</v>
      </c>
    </row>
    <row r="723" spans="17:17" x14ac:dyDescent="0.25">
      <c r="Q723" t="s">
        <v>1422</v>
      </c>
    </row>
    <row r="724" spans="17:17" x14ac:dyDescent="0.25">
      <c r="Q724" t="s">
        <v>1423</v>
      </c>
    </row>
    <row r="725" spans="17:17" x14ac:dyDescent="0.25">
      <c r="Q725" t="s">
        <v>1424</v>
      </c>
    </row>
    <row r="726" spans="17:17" x14ac:dyDescent="0.25">
      <c r="Q726" t="s">
        <v>1425</v>
      </c>
    </row>
    <row r="727" spans="17:17" x14ac:dyDescent="0.25">
      <c r="Q727" t="s">
        <v>1426</v>
      </c>
    </row>
    <row r="728" spans="17:17" x14ac:dyDescent="0.25">
      <c r="Q728" t="s">
        <v>1427</v>
      </c>
    </row>
    <row r="729" spans="17:17" x14ac:dyDescent="0.25">
      <c r="Q729" t="s">
        <v>1428</v>
      </c>
    </row>
    <row r="730" spans="17:17" x14ac:dyDescent="0.25">
      <c r="Q730" t="s">
        <v>1429</v>
      </c>
    </row>
    <row r="731" spans="17:17" x14ac:dyDescent="0.25">
      <c r="Q731" t="s">
        <v>1430</v>
      </c>
    </row>
    <row r="732" spans="17:17" x14ac:dyDescent="0.25">
      <c r="Q732" t="s">
        <v>1431</v>
      </c>
    </row>
    <row r="733" spans="17:17" x14ac:dyDescent="0.25">
      <c r="Q733" t="s">
        <v>1432</v>
      </c>
    </row>
    <row r="734" spans="17:17" x14ac:dyDescent="0.25">
      <c r="Q734" t="s">
        <v>1433</v>
      </c>
    </row>
    <row r="735" spans="17:17" x14ac:dyDescent="0.25">
      <c r="Q735" t="s">
        <v>1434</v>
      </c>
    </row>
    <row r="736" spans="17:17" x14ac:dyDescent="0.25">
      <c r="Q736" t="s">
        <v>1435</v>
      </c>
    </row>
    <row r="737" spans="17:17" x14ac:dyDescent="0.25">
      <c r="Q737" t="s">
        <v>1436</v>
      </c>
    </row>
    <row r="738" spans="17:17" x14ac:dyDescent="0.25">
      <c r="Q738" t="s">
        <v>1437</v>
      </c>
    </row>
    <row r="739" spans="17:17" x14ac:dyDescent="0.25">
      <c r="Q739" t="s">
        <v>1438</v>
      </c>
    </row>
    <row r="740" spans="17:17" x14ac:dyDescent="0.25">
      <c r="Q740" t="s">
        <v>1439</v>
      </c>
    </row>
    <row r="741" spans="17:17" x14ac:dyDescent="0.25">
      <c r="Q741" t="s">
        <v>1440</v>
      </c>
    </row>
    <row r="742" spans="17:17" x14ac:dyDescent="0.25">
      <c r="Q742" t="s">
        <v>1441</v>
      </c>
    </row>
    <row r="743" spans="17:17" x14ac:dyDescent="0.25">
      <c r="Q743" t="s">
        <v>1442</v>
      </c>
    </row>
    <row r="744" spans="17:17" x14ac:dyDescent="0.25">
      <c r="Q744" t="s">
        <v>1443</v>
      </c>
    </row>
    <row r="745" spans="17:17" x14ac:dyDescent="0.25">
      <c r="Q745" t="s">
        <v>1444</v>
      </c>
    </row>
    <row r="746" spans="17:17" x14ac:dyDescent="0.25">
      <c r="Q746" t="s">
        <v>1445</v>
      </c>
    </row>
    <row r="747" spans="17:17" x14ac:dyDescent="0.25">
      <c r="Q747" t="s">
        <v>1446</v>
      </c>
    </row>
    <row r="748" spans="17:17" x14ac:dyDescent="0.25">
      <c r="Q748" t="s">
        <v>1447</v>
      </c>
    </row>
    <row r="749" spans="17:17" x14ac:dyDescent="0.25">
      <c r="Q749" t="s">
        <v>1448</v>
      </c>
    </row>
    <row r="750" spans="17:17" x14ac:dyDescent="0.25">
      <c r="Q750" t="s">
        <v>1449</v>
      </c>
    </row>
    <row r="751" spans="17:17" x14ac:dyDescent="0.25">
      <c r="Q751" t="s">
        <v>1450</v>
      </c>
    </row>
    <row r="752" spans="17:17" x14ac:dyDescent="0.25">
      <c r="Q752" t="s">
        <v>1451</v>
      </c>
    </row>
    <row r="753" spans="17:17" x14ac:dyDescent="0.25">
      <c r="Q753" t="s">
        <v>1452</v>
      </c>
    </row>
    <row r="754" spans="17:17" x14ac:dyDescent="0.25">
      <c r="Q754" t="s">
        <v>60</v>
      </c>
    </row>
    <row r="755" spans="17:17" x14ac:dyDescent="0.25">
      <c r="Q755" t="s">
        <v>1453</v>
      </c>
    </row>
    <row r="756" spans="17:17" x14ac:dyDescent="0.25">
      <c r="Q756" t="s">
        <v>1454</v>
      </c>
    </row>
    <row r="757" spans="17:17" x14ac:dyDescent="0.25">
      <c r="Q757" t="s">
        <v>1455</v>
      </c>
    </row>
    <row r="758" spans="17:17" x14ac:dyDescent="0.25">
      <c r="Q758" t="s">
        <v>1456</v>
      </c>
    </row>
    <row r="759" spans="17:17" x14ac:dyDescent="0.25">
      <c r="Q759" t="s">
        <v>1457</v>
      </c>
    </row>
    <row r="760" spans="17:17" x14ac:dyDescent="0.25">
      <c r="Q760" t="s">
        <v>1458</v>
      </c>
    </row>
    <row r="761" spans="17:17" x14ac:dyDescent="0.25">
      <c r="Q761" t="s">
        <v>1459</v>
      </c>
    </row>
    <row r="762" spans="17:17" x14ac:dyDescent="0.25">
      <c r="Q762" t="s">
        <v>1460</v>
      </c>
    </row>
    <row r="763" spans="17:17" x14ac:dyDescent="0.25">
      <c r="Q763" t="s">
        <v>1461</v>
      </c>
    </row>
    <row r="764" spans="17:17" x14ac:dyDescent="0.25">
      <c r="Q764" t="s">
        <v>1462</v>
      </c>
    </row>
    <row r="765" spans="17:17" x14ac:dyDescent="0.25">
      <c r="Q765" t="s">
        <v>1463</v>
      </c>
    </row>
    <row r="766" spans="17:17" x14ac:dyDescent="0.25">
      <c r="Q766" t="s">
        <v>1464</v>
      </c>
    </row>
    <row r="767" spans="17:17" x14ac:dyDescent="0.25">
      <c r="Q767" t="s">
        <v>1465</v>
      </c>
    </row>
    <row r="768" spans="17:17" x14ac:dyDescent="0.25">
      <c r="Q768" t="s">
        <v>1466</v>
      </c>
    </row>
    <row r="769" spans="17:17" x14ac:dyDescent="0.25">
      <c r="Q769" t="s">
        <v>1467</v>
      </c>
    </row>
    <row r="770" spans="17:17" x14ac:dyDescent="0.25">
      <c r="Q770" t="s">
        <v>1468</v>
      </c>
    </row>
    <row r="771" spans="17:17" x14ac:dyDescent="0.25">
      <c r="Q771" t="s">
        <v>1469</v>
      </c>
    </row>
    <row r="772" spans="17:17" x14ac:dyDescent="0.25">
      <c r="Q772" t="s">
        <v>1470</v>
      </c>
    </row>
    <row r="773" spans="17:17" x14ac:dyDescent="0.25">
      <c r="Q773" t="s">
        <v>1471</v>
      </c>
    </row>
    <row r="774" spans="17:17" x14ac:dyDescent="0.25">
      <c r="Q774" t="s">
        <v>1472</v>
      </c>
    </row>
    <row r="775" spans="17:17" x14ac:dyDescent="0.25">
      <c r="Q775" t="s">
        <v>1473</v>
      </c>
    </row>
    <row r="776" spans="17:17" x14ac:dyDescent="0.25">
      <c r="Q776" t="s">
        <v>1474</v>
      </c>
    </row>
    <row r="777" spans="17:17" x14ac:dyDescent="0.25">
      <c r="Q777" t="s">
        <v>1475</v>
      </c>
    </row>
    <row r="778" spans="17:17" x14ac:dyDescent="0.25">
      <c r="Q778" t="s">
        <v>1476</v>
      </c>
    </row>
    <row r="779" spans="17:17" x14ac:dyDescent="0.25">
      <c r="Q779" t="s">
        <v>1477</v>
      </c>
    </row>
    <row r="780" spans="17:17" x14ac:dyDescent="0.25">
      <c r="Q780" t="s">
        <v>1478</v>
      </c>
    </row>
    <row r="781" spans="17:17" x14ac:dyDescent="0.25">
      <c r="Q781" t="s">
        <v>1479</v>
      </c>
    </row>
    <row r="782" spans="17:17" x14ac:dyDescent="0.25">
      <c r="Q782" t="s">
        <v>1480</v>
      </c>
    </row>
    <row r="783" spans="17:17" x14ac:dyDescent="0.25">
      <c r="Q783" t="s">
        <v>1481</v>
      </c>
    </row>
    <row r="784" spans="17:17" x14ac:dyDescent="0.25">
      <c r="Q784" t="s">
        <v>1482</v>
      </c>
    </row>
    <row r="785" spans="17:17" x14ac:dyDescent="0.25">
      <c r="Q785" t="s">
        <v>1483</v>
      </c>
    </row>
    <row r="786" spans="17:17" x14ac:dyDescent="0.25">
      <c r="Q786" t="s">
        <v>1484</v>
      </c>
    </row>
    <row r="787" spans="17:17" x14ac:dyDescent="0.25">
      <c r="Q787" t="s">
        <v>1485</v>
      </c>
    </row>
    <row r="788" spans="17:17" x14ac:dyDescent="0.25">
      <c r="Q788" t="s">
        <v>1486</v>
      </c>
    </row>
    <row r="789" spans="17:17" x14ac:dyDescent="0.25">
      <c r="Q789" t="s">
        <v>1487</v>
      </c>
    </row>
    <row r="790" spans="17:17" x14ac:dyDescent="0.25">
      <c r="Q790" t="s">
        <v>1488</v>
      </c>
    </row>
    <row r="791" spans="17:17" x14ac:dyDescent="0.25">
      <c r="Q791" t="s">
        <v>1489</v>
      </c>
    </row>
    <row r="792" spans="17:17" x14ac:dyDescent="0.25">
      <c r="Q792" t="s">
        <v>1490</v>
      </c>
    </row>
    <row r="793" spans="17:17" x14ac:dyDescent="0.25">
      <c r="Q793" t="s">
        <v>1491</v>
      </c>
    </row>
  </sheetData>
  <pageMargins left="0.7" right="0.7" top="0.75" bottom="0.75" header="0.3" footer="0.3"/>
  <pageSetup orientation="portrait" verticalDpi="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zoomScalePageLayoutView="150" workbookViewId="0">
      <selection activeCell="B21" sqref="B21"/>
    </sheetView>
  </sheetViews>
  <sheetFormatPr defaultColWidth="8.85546875" defaultRowHeight="15" x14ac:dyDescent="0.25"/>
  <cols>
    <col min="1" max="1" width="25.42578125" customWidth="1"/>
    <col min="2" max="2" width="77.5703125" customWidth="1"/>
    <col min="3" max="3" width="17.85546875" customWidth="1"/>
    <col min="4" max="4" width="20.7109375" customWidth="1"/>
    <col min="5" max="5" width="22.85546875" customWidth="1"/>
    <col min="6" max="6" width="20" customWidth="1"/>
  </cols>
  <sheetData>
    <row r="1" spans="1:4" x14ac:dyDescent="0.25">
      <c r="A1" t="s">
        <v>685</v>
      </c>
    </row>
    <row r="2" spans="1:4" ht="15.75" thickBot="1" x14ac:dyDescent="0.3"/>
    <row r="3" spans="1:4" ht="15.75" thickBot="1" x14ac:dyDescent="0.3">
      <c r="A3" s="82" t="s">
        <v>24</v>
      </c>
      <c r="B3" s="83"/>
    </row>
    <row r="4" spans="1:4" ht="15.75" thickTop="1" x14ac:dyDescent="0.25">
      <c r="A4" s="25" t="s">
        <v>0</v>
      </c>
      <c r="B4" s="4"/>
    </row>
    <row r="5" spans="1:4" x14ac:dyDescent="0.25">
      <c r="A5" s="14" t="s">
        <v>3</v>
      </c>
      <c r="B5" s="7" t="s">
        <v>9</v>
      </c>
    </row>
    <row r="6" spans="1:4" x14ac:dyDescent="0.25">
      <c r="A6" s="14" t="s">
        <v>2</v>
      </c>
      <c r="B6" s="7" t="s">
        <v>501</v>
      </c>
    </row>
    <row r="7" spans="1:4" x14ac:dyDescent="0.25">
      <c r="A7" s="14" t="s">
        <v>1</v>
      </c>
      <c r="B7" s="7" t="s">
        <v>502</v>
      </c>
    </row>
    <row r="8" spans="1:4" ht="60" x14ac:dyDescent="0.25">
      <c r="A8" s="23" t="s">
        <v>4</v>
      </c>
      <c r="B8" s="29" t="s">
        <v>503</v>
      </c>
    </row>
    <row r="9" spans="1:4" x14ac:dyDescent="0.25">
      <c r="A9" s="23" t="s">
        <v>512</v>
      </c>
      <c r="B9" s="7" t="s">
        <v>513</v>
      </c>
    </row>
    <row r="10" spans="1:4" x14ac:dyDescent="0.25">
      <c r="A10" s="23" t="s">
        <v>496</v>
      </c>
      <c r="B10" s="7" t="s">
        <v>502</v>
      </c>
      <c r="D10" s="27"/>
    </row>
    <row r="11" spans="1:4" x14ac:dyDescent="0.25">
      <c r="A11" s="23" t="s">
        <v>482</v>
      </c>
      <c r="B11" s="7" t="s">
        <v>541</v>
      </c>
    </row>
    <row r="12" spans="1:4" x14ac:dyDescent="0.25">
      <c r="A12" s="23" t="s">
        <v>6</v>
      </c>
      <c r="B12" s="7">
        <v>2015</v>
      </c>
    </row>
    <row r="13" spans="1:4" x14ac:dyDescent="0.25">
      <c r="A13" s="23" t="s">
        <v>511</v>
      </c>
      <c r="B13" s="7"/>
    </row>
    <row r="14" spans="1:4" x14ac:dyDescent="0.25">
      <c r="A14" s="23" t="s">
        <v>5</v>
      </c>
      <c r="B14" s="28" t="s">
        <v>542</v>
      </c>
      <c r="D14" s="27"/>
    </row>
    <row r="15" spans="1:4" x14ac:dyDescent="0.25">
      <c r="A15" s="23" t="s">
        <v>16</v>
      </c>
      <c r="B15" s="7"/>
      <c r="D15" t="s">
        <v>507</v>
      </c>
    </row>
    <row r="16" spans="1:4" ht="15.75" thickBot="1" x14ac:dyDescent="0.3">
      <c r="A16" s="24" t="s">
        <v>17</v>
      </c>
      <c r="B16" s="10"/>
    </row>
    <row r="17" spans="1:6" ht="15.75" thickBot="1" x14ac:dyDescent="0.3"/>
    <row r="18" spans="1:6" x14ac:dyDescent="0.25">
      <c r="A18" s="80" t="s">
        <v>25</v>
      </c>
      <c r="B18" s="84"/>
      <c r="C18" s="21"/>
      <c r="D18" s="22"/>
      <c r="E18" s="22"/>
      <c r="F18" s="22"/>
    </row>
    <row r="19" spans="1:6" ht="15.75" thickBot="1" x14ac:dyDescent="0.3">
      <c r="A19" s="51" t="s">
        <v>495</v>
      </c>
      <c r="B19" s="56" t="s">
        <v>690</v>
      </c>
    </row>
    <row r="20" spans="1:6" ht="15.75" thickTop="1" x14ac:dyDescent="0.25">
      <c r="A20" s="54">
        <v>1</v>
      </c>
      <c r="B20" s="31" t="s">
        <v>689</v>
      </c>
    </row>
    <row r="21" spans="1:6" x14ac:dyDescent="0.25">
      <c r="A21" s="55">
        <v>2</v>
      </c>
      <c r="B21" s="32" t="s">
        <v>688</v>
      </c>
    </row>
    <row r="22" spans="1:6" x14ac:dyDescent="0.25">
      <c r="A22" s="55">
        <v>3</v>
      </c>
      <c r="B22" s="32"/>
    </row>
    <row r="23" spans="1:6" x14ac:dyDescent="0.25">
      <c r="A23" s="55">
        <v>4</v>
      </c>
      <c r="B23" s="32"/>
    </row>
    <row r="24" spans="1:6" x14ac:dyDescent="0.25">
      <c r="A24" s="55">
        <v>5</v>
      </c>
      <c r="B24" s="32"/>
    </row>
    <row r="25" spans="1:6" x14ac:dyDescent="0.25">
      <c r="A25" s="55">
        <v>6</v>
      </c>
      <c r="B25" s="32"/>
    </row>
    <row r="26" spans="1:6" x14ac:dyDescent="0.25">
      <c r="A26" s="55">
        <v>7</v>
      </c>
      <c r="B26" s="32"/>
    </row>
    <row r="27" spans="1:6" x14ac:dyDescent="0.25">
      <c r="A27" s="55">
        <v>8</v>
      </c>
      <c r="B27" s="32"/>
    </row>
    <row r="28" spans="1:6" x14ac:dyDescent="0.25">
      <c r="A28" s="55">
        <v>9</v>
      </c>
      <c r="B28" s="32"/>
    </row>
    <row r="29" spans="1:6" x14ac:dyDescent="0.25">
      <c r="A29" s="57">
        <v>10</v>
      </c>
      <c r="B29" s="43"/>
    </row>
  </sheetData>
  <mergeCells count="2">
    <mergeCell ref="A3:B3"/>
    <mergeCell ref="A18:B18"/>
  </mergeCells>
  <dataValidations count="3">
    <dataValidation type="list" allowBlank="1" showInputMessage="1" showErrorMessage="1" sqref="B5">
      <formula1>DataSetTypeCV</formula1>
    </dataValidation>
    <dataValidation type="list" allowBlank="1" showInputMessage="1" showErrorMessage="1" sqref="B9">
      <formula1>RelationshipTypeCV</formula1>
    </dataValidation>
    <dataValidation type="list" allowBlank="1" showInputMessage="1" showErrorMessage="1" sqref="B20:B29">
      <formula1>PeopleNames</formula1>
    </dataValidation>
  </dataValidations>
  <hyperlinks>
    <hyperlink ref="B14" r:id="rId1"/>
  </hyperlinks>
  <pageMargins left="0.7" right="0.7" top="0.75" bottom="0.75" header="0.3" footer="0.3"/>
  <pageSetup orientation="portrait" verticalDpi="0" r:id="rId2"/>
  <legacyDrawing r:id="rId3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0"/>
  <sheetViews>
    <sheetView zoomScaleNormal="100" zoomScalePageLayoutView="150" workbookViewId="0">
      <selection activeCell="A2" sqref="A2"/>
    </sheetView>
  </sheetViews>
  <sheetFormatPr defaultColWidth="8.85546875" defaultRowHeight="15" x14ac:dyDescent="0.25"/>
  <cols>
    <col min="1" max="1" width="23" customWidth="1"/>
    <col min="2" max="2" width="21.85546875" customWidth="1"/>
    <col min="3" max="3" width="17.5703125" customWidth="1"/>
    <col min="4" max="4" width="14.28515625" customWidth="1"/>
    <col min="5" max="5" width="22.42578125" bestFit="1" customWidth="1"/>
    <col min="6" max="6" width="22.42578125" customWidth="1"/>
    <col min="7" max="7" width="18.5703125" customWidth="1"/>
    <col min="8" max="8" width="13.42578125" customWidth="1"/>
    <col min="9" max="9" width="2.85546875" style="30" customWidth="1"/>
    <col min="10" max="10" width="12" bestFit="1" customWidth="1"/>
    <col min="11" max="12" width="12.7109375" bestFit="1" customWidth="1"/>
    <col min="13" max="13" width="2.28515625" style="30" customWidth="1"/>
    <col min="14" max="14" width="15.42578125" customWidth="1"/>
    <col min="15" max="15" width="18.7109375" customWidth="1"/>
    <col min="16" max="16" width="18.42578125" customWidth="1"/>
  </cols>
  <sheetData>
    <row r="1" spans="1:16" x14ac:dyDescent="0.25">
      <c r="A1" t="s">
        <v>684</v>
      </c>
    </row>
    <row r="2" spans="1:16" x14ac:dyDescent="0.25">
      <c r="A2" t="s">
        <v>498</v>
      </c>
    </row>
    <row r="3" spans="1:16" x14ac:dyDescent="0.25">
      <c r="A3" t="s">
        <v>609</v>
      </c>
    </row>
    <row r="4" spans="1:16" x14ac:dyDescent="0.25">
      <c r="A4" t="s">
        <v>680</v>
      </c>
    </row>
    <row r="5" spans="1:16" ht="15.75" thickBot="1" x14ac:dyDescent="0.3"/>
    <row r="6" spans="1:16" ht="15.75" thickBot="1" x14ac:dyDescent="0.3">
      <c r="A6" s="82" t="s">
        <v>156</v>
      </c>
      <c r="B6" s="83"/>
    </row>
    <row r="7" spans="1:16" ht="15.75" thickTop="1" x14ac:dyDescent="0.25">
      <c r="A7" s="16" t="s">
        <v>31</v>
      </c>
      <c r="B7" s="4" t="s">
        <v>383</v>
      </c>
      <c r="D7" t="s">
        <v>679</v>
      </c>
    </row>
    <row r="8" spans="1:16" ht="15.75" thickBot="1" x14ac:dyDescent="0.3">
      <c r="A8" s="15" t="s">
        <v>155</v>
      </c>
      <c r="B8" s="10" t="s">
        <v>159</v>
      </c>
      <c r="D8" t="s">
        <v>589</v>
      </c>
    </row>
    <row r="9" spans="1:16" ht="15.75" thickBot="1" x14ac:dyDescent="0.3">
      <c r="J9" s="85" t="s">
        <v>548</v>
      </c>
      <c r="K9" s="85"/>
      <c r="L9" s="85"/>
      <c r="N9" s="85" t="s">
        <v>547</v>
      </c>
      <c r="O9" s="85"/>
      <c r="P9" s="85"/>
    </row>
    <row r="10" spans="1:16" ht="15.75" thickBot="1" x14ac:dyDescent="0.3">
      <c r="A10" s="36" t="s">
        <v>26</v>
      </c>
      <c r="B10" s="37" t="s">
        <v>27</v>
      </c>
      <c r="C10" s="37" t="s">
        <v>154</v>
      </c>
      <c r="D10" s="37" t="s">
        <v>563</v>
      </c>
      <c r="E10" s="38" t="s">
        <v>561</v>
      </c>
      <c r="F10" s="39" t="s">
        <v>562</v>
      </c>
      <c r="G10" s="40" t="s">
        <v>564</v>
      </c>
      <c r="H10" s="40" t="s">
        <v>30</v>
      </c>
      <c r="I10" s="49"/>
      <c r="J10" s="51" t="s">
        <v>544</v>
      </c>
      <c r="K10" s="37" t="s">
        <v>28</v>
      </c>
      <c r="L10" s="56" t="s">
        <v>29</v>
      </c>
      <c r="M10" s="58"/>
      <c r="N10" s="51" t="s">
        <v>545</v>
      </c>
      <c r="O10" s="37" t="s">
        <v>497</v>
      </c>
      <c r="P10" s="56" t="s">
        <v>546</v>
      </c>
    </row>
    <row r="11" spans="1:16" ht="45.75" thickTop="1" x14ac:dyDescent="0.25">
      <c r="A11" s="33"/>
      <c r="B11" s="3" t="s">
        <v>33</v>
      </c>
      <c r="C11" s="3" t="s">
        <v>54</v>
      </c>
      <c r="D11" s="3" t="s">
        <v>550</v>
      </c>
      <c r="E11" s="64" t="s">
        <v>555</v>
      </c>
      <c r="F11" s="65"/>
      <c r="G11" s="66"/>
      <c r="H11" s="66"/>
      <c r="I11" s="50"/>
      <c r="J11" s="33" t="s">
        <v>96</v>
      </c>
      <c r="K11" s="3">
        <v>40.809522000000001</v>
      </c>
      <c r="L11" s="31">
        <v>-111.765472</v>
      </c>
      <c r="M11" s="35"/>
      <c r="N11" s="34" t="str">
        <f t="shared" ref="N11:P12" si="0">IF($B11="Specimen","SELECT VALUE","")</f>
        <v/>
      </c>
      <c r="O11" s="3" t="str">
        <f t="shared" si="0"/>
        <v/>
      </c>
      <c r="P11" s="31" t="str">
        <f t="shared" si="0"/>
        <v/>
      </c>
    </row>
    <row r="12" spans="1:16" ht="45" x14ac:dyDescent="0.25">
      <c r="A12" s="34"/>
      <c r="B12" s="3" t="s">
        <v>33</v>
      </c>
      <c r="C12" s="6" t="s">
        <v>54</v>
      </c>
      <c r="D12" s="6" t="s">
        <v>551</v>
      </c>
      <c r="E12" s="67" t="s">
        <v>556</v>
      </c>
      <c r="F12" s="68"/>
      <c r="G12" s="69"/>
      <c r="H12" s="69"/>
      <c r="I12" s="50"/>
      <c r="J12" s="33" t="s">
        <v>96</v>
      </c>
      <c r="K12" s="6">
        <v>40.774228000000001</v>
      </c>
      <c r="L12" s="32">
        <v>-111.817025</v>
      </c>
      <c r="M12" s="35"/>
      <c r="N12" s="34" t="str">
        <f t="shared" si="0"/>
        <v/>
      </c>
      <c r="O12" s="6" t="str">
        <f t="shared" si="0"/>
        <v/>
      </c>
      <c r="P12" s="32" t="str">
        <f t="shared" si="0"/>
        <v/>
      </c>
    </row>
    <row r="13" spans="1:16" x14ac:dyDescent="0.25">
      <c r="A13" s="34"/>
      <c r="B13" s="3" t="s">
        <v>32</v>
      </c>
      <c r="C13" s="6" t="s">
        <v>53</v>
      </c>
      <c r="D13" s="6" t="s">
        <v>552</v>
      </c>
      <c r="E13" s="67" t="s">
        <v>557</v>
      </c>
      <c r="F13" s="68"/>
      <c r="G13" s="69"/>
      <c r="H13" s="69"/>
      <c r="I13" s="50"/>
      <c r="J13" s="33" t="str">
        <f t="shared" ref="J13:J16" si="1">IF($B13="Site","SELECT VALUE","")</f>
        <v/>
      </c>
      <c r="K13" s="6" t="str">
        <f>IF($B13="site","ENTER VALUE","")</f>
        <v/>
      </c>
      <c r="L13" s="32" t="str">
        <f t="shared" ref="L13:L16" si="2">IF($B13="site","ENTER VALUE","")</f>
        <v/>
      </c>
      <c r="M13" s="35"/>
      <c r="N13" s="34" t="s">
        <v>121</v>
      </c>
      <c r="O13" s="6" t="s">
        <v>579</v>
      </c>
      <c r="P13" s="32" t="b">
        <v>1</v>
      </c>
    </row>
    <row r="14" spans="1:16" x14ac:dyDescent="0.25">
      <c r="A14" s="34"/>
      <c r="B14" s="3" t="s">
        <v>32</v>
      </c>
      <c r="C14" s="6" t="s">
        <v>53</v>
      </c>
      <c r="D14" s="6" t="s">
        <v>553</v>
      </c>
      <c r="E14" s="67" t="s">
        <v>558</v>
      </c>
      <c r="F14" s="68"/>
      <c r="G14" s="69"/>
      <c r="H14" s="69"/>
      <c r="I14" s="50"/>
      <c r="J14" s="33" t="str">
        <f t="shared" si="1"/>
        <v/>
      </c>
      <c r="K14" s="6" t="str">
        <f t="shared" ref="K14:K16" si="3">IF($B14="site","ENTER VALUE","")</f>
        <v/>
      </c>
      <c r="L14" s="32" t="str">
        <f t="shared" si="2"/>
        <v/>
      </c>
      <c r="M14" s="35"/>
      <c r="N14" s="34" t="s">
        <v>121</v>
      </c>
      <c r="O14" s="6" t="s">
        <v>579</v>
      </c>
      <c r="P14" s="32" t="b">
        <v>1</v>
      </c>
    </row>
    <row r="15" spans="1:16" x14ac:dyDescent="0.25">
      <c r="A15" s="34"/>
      <c r="B15" s="3" t="s">
        <v>32</v>
      </c>
      <c r="C15" s="6" t="s">
        <v>53</v>
      </c>
      <c r="D15" s="6" t="s">
        <v>554</v>
      </c>
      <c r="E15" s="67" t="s">
        <v>559</v>
      </c>
      <c r="F15" s="68"/>
      <c r="G15" s="69"/>
      <c r="H15" s="69"/>
      <c r="I15" s="50"/>
      <c r="J15" s="33" t="str">
        <f t="shared" si="1"/>
        <v/>
      </c>
      <c r="K15" s="6" t="str">
        <f t="shared" si="3"/>
        <v/>
      </c>
      <c r="L15" s="32" t="str">
        <f t="shared" si="2"/>
        <v/>
      </c>
      <c r="M15" s="35"/>
      <c r="N15" s="34" t="s">
        <v>121</v>
      </c>
      <c r="O15" s="6" t="s">
        <v>579</v>
      </c>
      <c r="P15" s="32" t="b">
        <v>1</v>
      </c>
    </row>
    <row r="16" spans="1:16" x14ac:dyDescent="0.25">
      <c r="A16" s="34"/>
      <c r="B16" s="3" t="s">
        <v>32</v>
      </c>
      <c r="C16" s="6" t="s">
        <v>53</v>
      </c>
      <c r="D16" s="6">
        <v>524</v>
      </c>
      <c r="E16" s="67" t="s">
        <v>560</v>
      </c>
      <c r="F16" s="68"/>
      <c r="G16" s="69"/>
      <c r="H16" s="69"/>
      <c r="I16" s="50"/>
      <c r="J16" s="33" t="str">
        <f t="shared" si="1"/>
        <v/>
      </c>
      <c r="K16" s="6" t="str">
        <f t="shared" si="3"/>
        <v/>
      </c>
      <c r="L16" s="32" t="str">
        <f t="shared" si="2"/>
        <v/>
      </c>
      <c r="M16" s="35"/>
      <c r="N16" s="34" t="s">
        <v>121</v>
      </c>
      <c r="O16" s="6" t="s">
        <v>579</v>
      </c>
      <c r="P16" s="32" t="b">
        <v>1</v>
      </c>
    </row>
    <row r="17" spans="1:16" ht="15" customHeight="1" x14ac:dyDescent="0.25">
      <c r="A17" s="34"/>
      <c r="B17" s="3" t="s">
        <v>33</v>
      </c>
      <c r="C17" s="6" t="s">
        <v>54</v>
      </c>
      <c r="D17" s="6" t="s">
        <v>565</v>
      </c>
      <c r="E17" s="67" t="s">
        <v>566</v>
      </c>
      <c r="F17" s="68" t="s">
        <v>567</v>
      </c>
      <c r="G17" s="69"/>
      <c r="H17" s="69">
        <v>2629.2</v>
      </c>
      <c r="I17" s="50"/>
      <c r="J17" s="33" t="s">
        <v>66</v>
      </c>
      <c r="K17" s="6">
        <v>41.864804999999997</v>
      </c>
      <c r="L17" s="32">
        <v>-111.50749399999999</v>
      </c>
      <c r="M17" s="35"/>
      <c r="N17" s="34" t="str">
        <f t="shared" ref="N17:P60" si="4">IF($B17="Specimen","SELECT VALUE","")</f>
        <v/>
      </c>
      <c r="O17" s="6" t="str">
        <f t="shared" si="4"/>
        <v/>
      </c>
      <c r="P17" s="32" t="str">
        <f t="shared" si="4"/>
        <v/>
      </c>
    </row>
    <row r="18" spans="1:16" x14ac:dyDescent="0.25">
      <c r="A18" s="34"/>
      <c r="B18" s="3"/>
      <c r="C18" s="6"/>
      <c r="D18" s="6"/>
      <c r="E18" s="67"/>
      <c r="F18" s="68"/>
      <c r="G18" s="69"/>
      <c r="H18" s="69"/>
      <c r="I18" s="50"/>
      <c r="J18" s="33" t="str">
        <f>IF($B18="Site","SELECT VALUE","")</f>
        <v/>
      </c>
      <c r="K18" s="6" t="str">
        <f t="shared" ref="K18:L60" si="5">IF($B18="site","ENTER VALUE","")</f>
        <v/>
      </c>
      <c r="L18" s="32" t="str">
        <f t="shared" si="5"/>
        <v/>
      </c>
      <c r="M18" s="35"/>
      <c r="N18" s="34" t="str">
        <f>IF($B18="Specimen","SELECT VALUE","")</f>
        <v/>
      </c>
      <c r="O18" s="6" t="str">
        <f t="shared" si="4"/>
        <v/>
      </c>
      <c r="P18" s="32" t="str">
        <f t="shared" si="4"/>
        <v/>
      </c>
    </row>
    <row r="19" spans="1:16" x14ac:dyDescent="0.25">
      <c r="A19" s="34"/>
      <c r="B19" s="3"/>
      <c r="C19" s="6"/>
      <c r="D19" s="6"/>
      <c r="E19" s="67"/>
      <c r="F19" s="68"/>
      <c r="G19" s="69"/>
      <c r="H19" s="69"/>
      <c r="I19" s="50"/>
      <c r="J19" s="33" t="str">
        <f t="shared" ref="J19:J60" si="6">IF($B19="Site","SELECT VALUE","")</f>
        <v/>
      </c>
      <c r="K19" s="6" t="str">
        <f t="shared" si="5"/>
        <v/>
      </c>
      <c r="L19" s="32" t="str">
        <f t="shared" si="5"/>
        <v/>
      </c>
      <c r="M19" s="35"/>
      <c r="N19" s="34" t="str">
        <f t="shared" ref="N19:N60" si="7">IF($B19="Specimen","SELECT VALUE","")</f>
        <v/>
      </c>
      <c r="O19" s="6" t="str">
        <f t="shared" si="4"/>
        <v/>
      </c>
      <c r="P19" s="32" t="str">
        <f t="shared" si="4"/>
        <v/>
      </c>
    </row>
    <row r="20" spans="1:16" x14ac:dyDescent="0.25">
      <c r="A20" s="34"/>
      <c r="B20" s="3"/>
      <c r="C20" s="6"/>
      <c r="D20" s="6"/>
      <c r="E20" s="67"/>
      <c r="F20" s="68"/>
      <c r="G20" s="69"/>
      <c r="H20" s="69"/>
      <c r="I20" s="50"/>
      <c r="J20" s="33" t="str">
        <f t="shared" si="6"/>
        <v/>
      </c>
      <c r="K20" s="6" t="str">
        <f t="shared" si="5"/>
        <v/>
      </c>
      <c r="L20" s="32" t="str">
        <f t="shared" si="5"/>
        <v/>
      </c>
      <c r="M20" s="35"/>
      <c r="N20" s="34" t="str">
        <f t="shared" si="7"/>
        <v/>
      </c>
      <c r="O20" s="6" t="str">
        <f t="shared" si="4"/>
        <v/>
      </c>
      <c r="P20" s="32" t="str">
        <f t="shared" si="4"/>
        <v/>
      </c>
    </row>
    <row r="21" spans="1:16" x14ac:dyDescent="0.25">
      <c r="A21" s="34"/>
      <c r="B21" s="3"/>
      <c r="C21" s="6"/>
      <c r="D21" s="6"/>
      <c r="E21" s="67"/>
      <c r="F21" s="68"/>
      <c r="G21" s="69"/>
      <c r="H21" s="69"/>
      <c r="I21" s="50"/>
      <c r="J21" s="33" t="str">
        <f t="shared" si="6"/>
        <v/>
      </c>
      <c r="K21" s="6" t="str">
        <f t="shared" si="5"/>
        <v/>
      </c>
      <c r="L21" s="32" t="str">
        <f t="shared" si="5"/>
        <v/>
      </c>
      <c r="M21" s="35"/>
      <c r="N21" s="34" t="str">
        <f t="shared" si="7"/>
        <v/>
      </c>
      <c r="O21" s="6" t="str">
        <f t="shared" si="4"/>
        <v/>
      </c>
      <c r="P21" s="32" t="str">
        <f t="shared" si="4"/>
        <v/>
      </c>
    </row>
    <row r="22" spans="1:16" x14ac:dyDescent="0.25">
      <c r="A22" s="34"/>
      <c r="B22" s="6"/>
      <c r="C22" s="6"/>
      <c r="D22" s="6"/>
      <c r="E22" s="67"/>
      <c r="F22" s="68"/>
      <c r="G22" s="69"/>
      <c r="H22" s="69"/>
      <c r="I22" s="50"/>
      <c r="J22" s="33" t="str">
        <f t="shared" si="6"/>
        <v/>
      </c>
      <c r="K22" s="6" t="str">
        <f t="shared" si="5"/>
        <v/>
      </c>
      <c r="L22" s="32" t="str">
        <f t="shared" si="5"/>
        <v/>
      </c>
      <c r="M22" s="35"/>
      <c r="N22" s="34" t="str">
        <f t="shared" si="7"/>
        <v/>
      </c>
      <c r="O22" s="6" t="str">
        <f t="shared" si="4"/>
        <v/>
      </c>
      <c r="P22" s="32" t="str">
        <f t="shared" si="4"/>
        <v/>
      </c>
    </row>
    <row r="23" spans="1:16" x14ac:dyDescent="0.25">
      <c r="A23" s="34"/>
      <c r="B23" s="6"/>
      <c r="C23" s="6"/>
      <c r="D23" s="6"/>
      <c r="E23" s="67"/>
      <c r="F23" s="68"/>
      <c r="G23" s="69"/>
      <c r="H23" s="69"/>
      <c r="I23" s="50"/>
      <c r="J23" s="33" t="str">
        <f t="shared" si="6"/>
        <v/>
      </c>
      <c r="K23" s="6" t="str">
        <f t="shared" si="5"/>
        <v/>
      </c>
      <c r="L23" s="32" t="str">
        <f t="shared" si="5"/>
        <v/>
      </c>
      <c r="M23" s="35"/>
      <c r="N23" s="34" t="str">
        <f t="shared" si="7"/>
        <v/>
      </c>
      <c r="O23" s="6" t="str">
        <f t="shared" si="4"/>
        <v/>
      </c>
      <c r="P23" s="32" t="str">
        <f t="shared" si="4"/>
        <v/>
      </c>
    </row>
    <row r="24" spans="1:16" x14ac:dyDescent="0.25">
      <c r="A24" s="34"/>
      <c r="B24" s="6"/>
      <c r="C24" s="6"/>
      <c r="D24" s="6"/>
      <c r="E24" s="67"/>
      <c r="F24" s="68"/>
      <c r="G24" s="69"/>
      <c r="H24" s="69"/>
      <c r="I24" s="50"/>
      <c r="J24" s="33" t="str">
        <f t="shared" si="6"/>
        <v/>
      </c>
      <c r="K24" s="6" t="str">
        <f t="shared" si="5"/>
        <v/>
      </c>
      <c r="L24" s="32" t="str">
        <f t="shared" si="5"/>
        <v/>
      </c>
      <c r="M24" s="35"/>
      <c r="N24" s="34" t="str">
        <f t="shared" si="7"/>
        <v/>
      </c>
      <c r="O24" s="6" t="str">
        <f t="shared" si="4"/>
        <v/>
      </c>
      <c r="P24" s="32" t="str">
        <f t="shared" si="4"/>
        <v/>
      </c>
    </row>
    <row r="25" spans="1:16" x14ac:dyDescent="0.25">
      <c r="A25" s="34"/>
      <c r="B25" s="6"/>
      <c r="C25" s="6"/>
      <c r="D25" s="6"/>
      <c r="E25" s="67"/>
      <c r="F25" s="68"/>
      <c r="G25" s="69"/>
      <c r="H25" s="69"/>
      <c r="I25" s="50"/>
      <c r="J25" s="33" t="str">
        <f t="shared" si="6"/>
        <v/>
      </c>
      <c r="K25" s="6" t="str">
        <f t="shared" si="5"/>
        <v/>
      </c>
      <c r="L25" s="32" t="str">
        <f t="shared" si="5"/>
        <v/>
      </c>
      <c r="M25" s="35"/>
      <c r="N25" s="34" t="str">
        <f t="shared" si="7"/>
        <v/>
      </c>
      <c r="O25" s="6" t="str">
        <f t="shared" si="4"/>
        <v/>
      </c>
      <c r="P25" s="32" t="str">
        <f t="shared" si="4"/>
        <v/>
      </c>
    </row>
    <row r="26" spans="1:16" x14ac:dyDescent="0.25">
      <c r="A26" s="34"/>
      <c r="B26" s="6"/>
      <c r="C26" s="6"/>
      <c r="D26" s="6"/>
      <c r="E26" s="67"/>
      <c r="F26" s="68"/>
      <c r="G26" s="69"/>
      <c r="H26" s="69"/>
      <c r="I26" s="50"/>
      <c r="J26" s="33" t="str">
        <f t="shared" si="6"/>
        <v/>
      </c>
      <c r="K26" s="6" t="str">
        <f t="shared" si="5"/>
        <v/>
      </c>
      <c r="L26" s="32" t="str">
        <f t="shared" si="5"/>
        <v/>
      </c>
      <c r="M26" s="35"/>
      <c r="N26" s="34" t="str">
        <f t="shared" si="7"/>
        <v/>
      </c>
      <c r="O26" s="6" t="str">
        <f t="shared" si="4"/>
        <v/>
      </c>
      <c r="P26" s="32" t="str">
        <f t="shared" si="4"/>
        <v/>
      </c>
    </row>
    <row r="27" spans="1:16" x14ac:dyDescent="0.25">
      <c r="A27" s="34"/>
      <c r="B27" s="6"/>
      <c r="C27" s="6"/>
      <c r="D27" s="6"/>
      <c r="E27" s="67"/>
      <c r="F27" s="68"/>
      <c r="G27" s="69"/>
      <c r="H27" s="69"/>
      <c r="I27" s="50"/>
      <c r="J27" s="33" t="str">
        <f t="shared" si="6"/>
        <v/>
      </c>
      <c r="K27" s="6" t="str">
        <f t="shared" si="5"/>
        <v/>
      </c>
      <c r="L27" s="32" t="str">
        <f t="shared" si="5"/>
        <v/>
      </c>
      <c r="M27" s="35"/>
      <c r="N27" s="34" t="str">
        <f t="shared" si="7"/>
        <v/>
      </c>
      <c r="O27" s="6" t="str">
        <f t="shared" si="4"/>
        <v/>
      </c>
      <c r="P27" s="32" t="str">
        <f t="shared" si="4"/>
        <v/>
      </c>
    </row>
    <row r="28" spans="1:16" x14ac:dyDescent="0.25">
      <c r="A28" s="34"/>
      <c r="B28" s="6"/>
      <c r="C28" s="6"/>
      <c r="D28" s="6"/>
      <c r="E28" s="67"/>
      <c r="F28" s="68"/>
      <c r="G28" s="69"/>
      <c r="H28" s="69"/>
      <c r="I28" s="50"/>
      <c r="J28" s="33"/>
      <c r="K28" s="6"/>
      <c r="L28" s="32"/>
      <c r="M28" s="35"/>
      <c r="N28" s="34"/>
      <c r="O28" s="6"/>
      <c r="P28" s="32"/>
    </row>
    <row r="29" spans="1:16" x14ac:dyDescent="0.25">
      <c r="A29" s="34"/>
      <c r="B29" s="6"/>
      <c r="C29" s="6"/>
      <c r="D29" s="6"/>
      <c r="E29" s="67"/>
      <c r="F29" s="68"/>
      <c r="G29" s="69"/>
      <c r="H29" s="69"/>
      <c r="I29" s="50"/>
      <c r="J29" s="33" t="str">
        <f t="shared" si="6"/>
        <v/>
      </c>
      <c r="K29" s="6" t="str">
        <f t="shared" si="5"/>
        <v/>
      </c>
      <c r="L29" s="32" t="str">
        <f t="shared" si="5"/>
        <v/>
      </c>
      <c r="M29" s="35"/>
      <c r="N29" s="34" t="str">
        <f t="shared" si="7"/>
        <v/>
      </c>
      <c r="O29" s="6" t="str">
        <f t="shared" si="4"/>
        <v/>
      </c>
      <c r="P29" s="32" t="str">
        <f t="shared" si="4"/>
        <v/>
      </c>
    </row>
    <row r="30" spans="1:16" x14ac:dyDescent="0.25">
      <c r="A30" s="34"/>
      <c r="B30" s="6"/>
      <c r="C30" s="6"/>
      <c r="D30" s="6"/>
      <c r="E30" s="67"/>
      <c r="F30" s="68"/>
      <c r="G30" s="69"/>
      <c r="H30" s="69"/>
      <c r="I30" s="50"/>
      <c r="J30" s="33" t="str">
        <f t="shared" si="6"/>
        <v/>
      </c>
      <c r="K30" s="6" t="str">
        <f t="shared" si="5"/>
        <v/>
      </c>
      <c r="L30" s="32" t="str">
        <f t="shared" si="5"/>
        <v/>
      </c>
      <c r="M30" s="35"/>
      <c r="N30" s="34" t="str">
        <f t="shared" si="7"/>
        <v/>
      </c>
      <c r="O30" s="6" t="str">
        <f t="shared" si="4"/>
        <v/>
      </c>
      <c r="P30" s="32" t="str">
        <f t="shared" si="4"/>
        <v/>
      </c>
    </row>
    <row r="31" spans="1:16" x14ac:dyDescent="0.25">
      <c r="A31" s="34"/>
      <c r="B31" s="6"/>
      <c r="C31" s="6"/>
      <c r="D31" s="6"/>
      <c r="E31" s="67"/>
      <c r="F31" s="68"/>
      <c r="G31" s="69"/>
      <c r="H31" s="69"/>
      <c r="I31" s="50"/>
      <c r="J31" s="33" t="str">
        <f t="shared" si="6"/>
        <v/>
      </c>
      <c r="K31" s="6" t="str">
        <f t="shared" si="5"/>
        <v/>
      </c>
      <c r="L31" s="32" t="str">
        <f t="shared" si="5"/>
        <v/>
      </c>
      <c r="M31" s="35"/>
      <c r="N31" s="34" t="str">
        <f t="shared" si="7"/>
        <v/>
      </c>
      <c r="O31" s="6" t="str">
        <f t="shared" si="4"/>
        <v/>
      </c>
      <c r="P31" s="32" t="str">
        <f t="shared" si="4"/>
        <v/>
      </c>
    </row>
    <row r="32" spans="1:16" x14ac:dyDescent="0.25">
      <c r="A32" s="34"/>
      <c r="B32" s="6"/>
      <c r="C32" s="6"/>
      <c r="D32" s="6"/>
      <c r="E32" s="67"/>
      <c r="F32" s="68"/>
      <c r="G32" s="69"/>
      <c r="H32" s="69"/>
      <c r="I32" s="50"/>
      <c r="J32" s="33" t="str">
        <f t="shared" si="6"/>
        <v/>
      </c>
      <c r="K32" s="6" t="str">
        <f t="shared" si="5"/>
        <v/>
      </c>
      <c r="L32" s="32" t="str">
        <f t="shared" si="5"/>
        <v/>
      </c>
      <c r="M32" s="35"/>
      <c r="N32" s="34" t="str">
        <f t="shared" si="7"/>
        <v/>
      </c>
      <c r="O32" s="6" t="str">
        <f t="shared" si="4"/>
        <v/>
      </c>
      <c r="P32" s="32" t="str">
        <f t="shared" si="4"/>
        <v/>
      </c>
    </row>
    <row r="33" spans="1:16" x14ac:dyDescent="0.25">
      <c r="A33" s="34"/>
      <c r="B33" s="6"/>
      <c r="C33" s="6"/>
      <c r="D33" s="6"/>
      <c r="E33" s="67"/>
      <c r="F33" s="68"/>
      <c r="G33" s="69"/>
      <c r="H33" s="69"/>
      <c r="I33" s="50"/>
      <c r="J33" s="33" t="str">
        <f t="shared" si="6"/>
        <v/>
      </c>
      <c r="K33" s="6" t="str">
        <f t="shared" si="5"/>
        <v/>
      </c>
      <c r="L33" s="32" t="str">
        <f t="shared" si="5"/>
        <v/>
      </c>
      <c r="M33" s="35"/>
      <c r="N33" s="34" t="str">
        <f t="shared" si="7"/>
        <v/>
      </c>
      <c r="O33" s="6" t="str">
        <f t="shared" si="4"/>
        <v/>
      </c>
      <c r="P33" s="32" t="str">
        <f t="shared" si="4"/>
        <v/>
      </c>
    </row>
    <row r="34" spans="1:16" x14ac:dyDescent="0.25">
      <c r="A34" s="34"/>
      <c r="B34" s="6"/>
      <c r="C34" s="6"/>
      <c r="D34" s="6"/>
      <c r="E34" s="67"/>
      <c r="F34" s="68"/>
      <c r="G34" s="69"/>
      <c r="H34" s="69"/>
      <c r="I34" s="50"/>
      <c r="J34" s="33" t="str">
        <f t="shared" si="6"/>
        <v/>
      </c>
      <c r="K34" s="6" t="str">
        <f t="shared" si="5"/>
        <v/>
      </c>
      <c r="L34" s="32" t="str">
        <f t="shared" si="5"/>
        <v/>
      </c>
      <c r="M34" s="35"/>
      <c r="N34" s="34" t="str">
        <f t="shared" si="7"/>
        <v/>
      </c>
      <c r="O34" s="6" t="str">
        <f t="shared" si="4"/>
        <v/>
      </c>
      <c r="P34" s="32" t="str">
        <f t="shared" si="4"/>
        <v/>
      </c>
    </row>
    <row r="35" spans="1:16" x14ac:dyDescent="0.25">
      <c r="A35" s="34"/>
      <c r="B35" s="6"/>
      <c r="C35" s="6"/>
      <c r="D35" s="6"/>
      <c r="E35" s="67"/>
      <c r="F35" s="68"/>
      <c r="G35" s="69"/>
      <c r="H35" s="69"/>
      <c r="I35" s="50"/>
      <c r="J35" s="33" t="str">
        <f t="shared" si="6"/>
        <v/>
      </c>
      <c r="K35" s="6" t="str">
        <f t="shared" si="5"/>
        <v/>
      </c>
      <c r="L35" s="32" t="str">
        <f t="shared" si="5"/>
        <v/>
      </c>
      <c r="M35" s="35"/>
      <c r="N35" s="34" t="str">
        <f t="shared" si="7"/>
        <v/>
      </c>
      <c r="O35" s="6" t="str">
        <f t="shared" si="4"/>
        <v/>
      </c>
      <c r="P35" s="32" t="str">
        <f t="shared" si="4"/>
        <v/>
      </c>
    </row>
    <row r="36" spans="1:16" x14ac:dyDescent="0.25">
      <c r="A36" s="34"/>
      <c r="B36" s="6"/>
      <c r="C36" s="6"/>
      <c r="D36" s="6"/>
      <c r="E36" s="67"/>
      <c r="F36" s="68"/>
      <c r="G36" s="69"/>
      <c r="H36" s="69"/>
      <c r="I36" s="50"/>
      <c r="J36" s="33" t="str">
        <f t="shared" si="6"/>
        <v/>
      </c>
      <c r="K36" s="6" t="str">
        <f t="shared" si="5"/>
        <v/>
      </c>
      <c r="L36" s="32" t="str">
        <f t="shared" si="5"/>
        <v/>
      </c>
      <c r="M36" s="35"/>
      <c r="N36" s="34" t="str">
        <f t="shared" si="7"/>
        <v/>
      </c>
      <c r="O36" s="6" t="str">
        <f t="shared" si="4"/>
        <v/>
      </c>
      <c r="P36" s="32" t="str">
        <f t="shared" si="4"/>
        <v/>
      </c>
    </row>
    <row r="37" spans="1:16" x14ac:dyDescent="0.25">
      <c r="A37" s="34"/>
      <c r="B37" s="6"/>
      <c r="C37" s="6"/>
      <c r="D37" s="6"/>
      <c r="E37" s="67"/>
      <c r="F37" s="68"/>
      <c r="G37" s="69"/>
      <c r="H37" s="69"/>
      <c r="I37" s="50"/>
      <c r="J37" s="33" t="str">
        <f t="shared" si="6"/>
        <v/>
      </c>
      <c r="K37" s="6" t="str">
        <f t="shared" si="5"/>
        <v/>
      </c>
      <c r="L37" s="32" t="str">
        <f t="shared" si="5"/>
        <v/>
      </c>
      <c r="M37" s="35"/>
      <c r="N37" s="34" t="str">
        <f t="shared" si="7"/>
        <v/>
      </c>
      <c r="O37" s="6" t="str">
        <f t="shared" si="4"/>
        <v/>
      </c>
      <c r="P37" s="32" t="str">
        <f t="shared" si="4"/>
        <v/>
      </c>
    </row>
    <row r="38" spans="1:16" x14ac:dyDescent="0.25">
      <c r="A38" s="34"/>
      <c r="B38" s="6"/>
      <c r="C38" s="6"/>
      <c r="D38" s="6"/>
      <c r="E38" s="67"/>
      <c r="F38" s="68"/>
      <c r="G38" s="69"/>
      <c r="H38" s="69"/>
      <c r="I38" s="50"/>
      <c r="J38" s="33" t="str">
        <f t="shared" si="6"/>
        <v/>
      </c>
      <c r="K38" s="6" t="str">
        <f t="shared" si="5"/>
        <v/>
      </c>
      <c r="L38" s="32" t="str">
        <f t="shared" si="5"/>
        <v/>
      </c>
      <c r="M38" s="35"/>
      <c r="N38" s="34" t="str">
        <f t="shared" si="7"/>
        <v/>
      </c>
      <c r="O38" s="6" t="str">
        <f t="shared" si="4"/>
        <v/>
      </c>
      <c r="P38" s="32" t="str">
        <f t="shared" si="4"/>
        <v/>
      </c>
    </row>
    <row r="39" spans="1:16" x14ac:dyDescent="0.25">
      <c r="A39" s="34"/>
      <c r="B39" s="6"/>
      <c r="C39" s="6"/>
      <c r="D39" s="6"/>
      <c r="E39" s="67"/>
      <c r="F39" s="68"/>
      <c r="G39" s="69"/>
      <c r="H39" s="69"/>
      <c r="I39" s="50"/>
      <c r="J39" s="33" t="str">
        <f t="shared" si="6"/>
        <v/>
      </c>
      <c r="K39" s="6" t="str">
        <f t="shared" si="5"/>
        <v/>
      </c>
      <c r="L39" s="32" t="str">
        <f t="shared" si="5"/>
        <v/>
      </c>
      <c r="M39" s="35"/>
      <c r="N39" s="34" t="str">
        <f t="shared" si="7"/>
        <v/>
      </c>
      <c r="O39" s="6" t="str">
        <f t="shared" si="4"/>
        <v/>
      </c>
      <c r="P39" s="32" t="str">
        <f t="shared" si="4"/>
        <v/>
      </c>
    </row>
    <row r="40" spans="1:16" x14ac:dyDescent="0.25">
      <c r="A40" s="34"/>
      <c r="B40" s="6"/>
      <c r="C40" s="6"/>
      <c r="D40" s="6"/>
      <c r="E40" s="67"/>
      <c r="F40" s="68"/>
      <c r="G40" s="69"/>
      <c r="H40" s="69"/>
      <c r="I40" s="50"/>
      <c r="J40" s="33"/>
      <c r="K40" s="6"/>
      <c r="L40" s="32"/>
      <c r="M40" s="35"/>
      <c r="N40" s="34"/>
      <c r="O40" s="6"/>
      <c r="P40" s="32"/>
    </row>
    <row r="41" spans="1:16" x14ac:dyDescent="0.25">
      <c r="A41" s="34"/>
      <c r="B41" s="6"/>
      <c r="C41" s="6"/>
      <c r="D41" s="6"/>
      <c r="E41" s="67"/>
      <c r="F41" s="68"/>
      <c r="G41" s="69"/>
      <c r="H41" s="69"/>
      <c r="I41" s="50"/>
      <c r="J41" s="33"/>
      <c r="K41" s="6"/>
      <c r="L41" s="32"/>
      <c r="M41" s="35"/>
      <c r="N41" s="34"/>
      <c r="O41" s="6"/>
      <c r="P41" s="32"/>
    </row>
    <row r="42" spans="1:16" x14ac:dyDescent="0.25">
      <c r="A42" s="34"/>
      <c r="B42" s="6"/>
      <c r="C42" s="6"/>
      <c r="D42" s="6"/>
      <c r="E42" s="67"/>
      <c r="F42" s="68"/>
      <c r="G42" s="69"/>
      <c r="H42" s="69"/>
      <c r="I42" s="50"/>
      <c r="J42" s="33"/>
      <c r="K42" s="6"/>
      <c r="L42" s="32"/>
      <c r="M42" s="35"/>
      <c r="N42" s="34"/>
      <c r="O42" s="6"/>
      <c r="P42" s="32"/>
    </row>
    <row r="43" spans="1:16" x14ac:dyDescent="0.25">
      <c r="A43" s="34"/>
      <c r="B43" s="6"/>
      <c r="C43" s="6"/>
      <c r="D43" s="6"/>
      <c r="E43" s="67"/>
      <c r="F43" s="68"/>
      <c r="G43" s="69"/>
      <c r="H43" s="69"/>
      <c r="I43" s="50"/>
      <c r="J43" s="33"/>
      <c r="K43" s="6"/>
      <c r="L43" s="32"/>
      <c r="M43" s="35"/>
      <c r="N43" s="34"/>
      <c r="O43" s="6"/>
      <c r="P43" s="32"/>
    </row>
    <row r="44" spans="1:16" x14ac:dyDescent="0.25">
      <c r="A44" s="34"/>
      <c r="B44" s="6"/>
      <c r="C44" s="6"/>
      <c r="D44" s="6"/>
      <c r="E44" s="67"/>
      <c r="F44" s="68"/>
      <c r="G44" s="69"/>
      <c r="H44" s="69"/>
      <c r="I44" s="50"/>
      <c r="J44" s="33"/>
      <c r="K44" s="6"/>
      <c r="L44" s="32"/>
      <c r="M44" s="35"/>
      <c r="N44" s="34"/>
      <c r="O44" s="6"/>
      <c r="P44" s="32"/>
    </row>
    <row r="45" spans="1:16" x14ac:dyDescent="0.25">
      <c r="A45" s="34"/>
      <c r="B45" s="6"/>
      <c r="C45" s="6"/>
      <c r="D45" s="6"/>
      <c r="E45" s="67"/>
      <c r="F45" s="68"/>
      <c r="G45" s="69"/>
      <c r="H45" s="69"/>
      <c r="I45" s="50"/>
      <c r="J45" s="33"/>
      <c r="K45" s="6"/>
      <c r="L45" s="32"/>
      <c r="M45" s="35"/>
      <c r="N45" s="34"/>
      <c r="O45" s="6"/>
      <c r="P45" s="32"/>
    </row>
    <row r="46" spans="1:16" x14ac:dyDescent="0.25">
      <c r="A46" s="34"/>
      <c r="B46" s="6"/>
      <c r="C46" s="6"/>
      <c r="D46" s="6"/>
      <c r="E46" s="67"/>
      <c r="F46" s="68"/>
      <c r="G46" s="69"/>
      <c r="H46" s="69"/>
      <c r="I46" s="50"/>
      <c r="J46" s="33"/>
      <c r="K46" s="6"/>
      <c r="L46" s="32"/>
      <c r="M46" s="35"/>
      <c r="N46" s="34"/>
      <c r="O46" s="6"/>
      <c r="P46" s="32"/>
    </row>
    <row r="47" spans="1:16" x14ac:dyDescent="0.25">
      <c r="A47" s="34"/>
      <c r="B47" s="6"/>
      <c r="C47" s="6"/>
      <c r="D47" s="6"/>
      <c r="E47" s="67"/>
      <c r="F47" s="68"/>
      <c r="G47" s="69"/>
      <c r="H47" s="69"/>
      <c r="I47" s="50"/>
      <c r="J47" s="33"/>
      <c r="K47" s="6"/>
      <c r="L47" s="32"/>
      <c r="M47" s="35"/>
      <c r="N47" s="34"/>
      <c r="O47" s="6"/>
      <c r="P47" s="32"/>
    </row>
    <row r="48" spans="1:16" x14ac:dyDescent="0.25">
      <c r="A48" s="34"/>
      <c r="B48" s="6"/>
      <c r="C48" s="6"/>
      <c r="D48" s="6"/>
      <c r="E48" s="67"/>
      <c r="F48" s="68"/>
      <c r="G48" s="69"/>
      <c r="H48" s="69"/>
      <c r="I48" s="50"/>
      <c r="J48" s="33" t="str">
        <f t="shared" si="6"/>
        <v/>
      </c>
      <c r="K48" s="6" t="str">
        <f t="shared" si="5"/>
        <v/>
      </c>
      <c r="L48" s="32" t="str">
        <f t="shared" si="5"/>
        <v/>
      </c>
      <c r="M48" s="35"/>
      <c r="N48" s="34" t="str">
        <f t="shared" si="7"/>
        <v/>
      </c>
      <c r="O48" s="6" t="str">
        <f t="shared" si="4"/>
        <v/>
      </c>
      <c r="P48" s="32" t="str">
        <f t="shared" si="4"/>
        <v/>
      </c>
    </row>
    <row r="49" spans="1:16" x14ac:dyDescent="0.25">
      <c r="A49" s="34"/>
      <c r="B49" s="6"/>
      <c r="C49" s="6"/>
      <c r="D49" s="6"/>
      <c r="E49" s="67"/>
      <c r="F49" s="68"/>
      <c r="G49" s="69"/>
      <c r="H49" s="69"/>
      <c r="I49" s="50"/>
      <c r="J49" s="33" t="str">
        <f t="shared" si="6"/>
        <v/>
      </c>
      <c r="K49" s="6" t="str">
        <f t="shared" si="5"/>
        <v/>
      </c>
      <c r="L49" s="32" t="str">
        <f t="shared" si="5"/>
        <v/>
      </c>
      <c r="M49" s="35"/>
      <c r="N49" s="34" t="str">
        <f t="shared" si="7"/>
        <v/>
      </c>
      <c r="O49" s="6" t="str">
        <f t="shared" si="4"/>
        <v/>
      </c>
      <c r="P49" s="32" t="str">
        <f t="shared" si="4"/>
        <v/>
      </c>
    </row>
    <row r="50" spans="1:16" x14ac:dyDescent="0.25">
      <c r="A50" s="34"/>
      <c r="B50" s="6"/>
      <c r="C50" s="6"/>
      <c r="D50" s="6"/>
      <c r="E50" s="67"/>
      <c r="F50" s="68"/>
      <c r="G50" s="69"/>
      <c r="H50" s="69"/>
      <c r="I50" s="50"/>
      <c r="J50" s="33" t="str">
        <f t="shared" si="6"/>
        <v/>
      </c>
      <c r="K50" s="6" t="str">
        <f t="shared" si="5"/>
        <v/>
      </c>
      <c r="L50" s="32" t="str">
        <f t="shared" si="5"/>
        <v/>
      </c>
      <c r="M50" s="35"/>
      <c r="N50" s="34" t="str">
        <f t="shared" si="7"/>
        <v/>
      </c>
      <c r="O50" s="6" t="str">
        <f t="shared" si="4"/>
        <v/>
      </c>
      <c r="P50" s="32" t="str">
        <f t="shared" si="4"/>
        <v/>
      </c>
    </row>
    <row r="51" spans="1:16" x14ac:dyDescent="0.25">
      <c r="A51" s="34"/>
      <c r="B51" s="6"/>
      <c r="C51" s="6"/>
      <c r="D51" s="6"/>
      <c r="E51" s="67"/>
      <c r="F51" s="68"/>
      <c r="G51" s="69"/>
      <c r="H51" s="69"/>
      <c r="I51" s="50"/>
      <c r="J51" s="33" t="str">
        <f t="shared" si="6"/>
        <v/>
      </c>
      <c r="K51" s="6" t="str">
        <f t="shared" si="5"/>
        <v/>
      </c>
      <c r="L51" s="32" t="str">
        <f t="shared" si="5"/>
        <v/>
      </c>
      <c r="M51" s="35"/>
      <c r="N51" s="34" t="str">
        <f t="shared" si="7"/>
        <v/>
      </c>
      <c r="O51" s="6" t="str">
        <f t="shared" si="4"/>
        <v/>
      </c>
      <c r="P51" s="32" t="str">
        <f t="shared" si="4"/>
        <v/>
      </c>
    </row>
    <row r="52" spans="1:16" x14ac:dyDescent="0.25">
      <c r="A52" s="34"/>
      <c r="B52" s="6"/>
      <c r="C52" s="6"/>
      <c r="D52" s="6"/>
      <c r="E52" s="67"/>
      <c r="F52" s="68"/>
      <c r="G52" s="69"/>
      <c r="H52" s="69"/>
      <c r="I52" s="50"/>
      <c r="J52" s="33" t="str">
        <f t="shared" si="6"/>
        <v/>
      </c>
      <c r="K52" s="6" t="str">
        <f t="shared" si="5"/>
        <v/>
      </c>
      <c r="L52" s="32" t="str">
        <f t="shared" si="5"/>
        <v/>
      </c>
      <c r="M52" s="35"/>
      <c r="N52" s="34" t="str">
        <f t="shared" si="7"/>
        <v/>
      </c>
      <c r="O52" s="6" t="str">
        <f t="shared" si="4"/>
        <v/>
      </c>
      <c r="P52" s="32" t="str">
        <f t="shared" si="4"/>
        <v/>
      </c>
    </row>
    <row r="53" spans="1:16" x14ac:dyDescent="0.25">
      <c r="A53" s="34"/>
      <c r="B53" s="6"/>
      <c r="C53" s="6"/>
      <c r="D53" s="6"/>
      <c r="E53" s="67"/>
      <c r="F53" s="68"/>
      <c r="G53" s="69"/>
      <c r="H53" s="69"/>
      <c r="I53" s="50"/>
      <c r="J53" s="33" t="str">
        <f t="shared" si="6"/>
        <v/>
      </c>
      <c r="K53" s="6" t="str">
        <f t="shared" si="5"/>
        <v/>
      </c>
      <c r="L53" s="32" t="str">
        <f t="shared" si="5"/>
        <v/>
      </c>
      <c r="M53" s="35"/>
      <c r="N53" s="34" t="str">
        <f t="shared" si="7"/>
        <v/>
      </c>
      <c r="O53" s="6" t="str">
        <f t="shared" si="4"/>
        <v/>
      </c>
      <c r="P53" s="32" t="str">
        <f t="shared" si="4"/>
        <v/>
      </c>
    </row>
    <row r="54" spans="1:16" x14ac:dyDescent="0.25">
      <c r="A54" s="34"/>
      <c r="B54" s="6"/>
      <c r="C54" s="6"/>
      <c r="D54" s="6"/>
      <c r="E54" s="67"/>
      <c r="F54" s="68"/>
      <c r="G54" s="69"/>
      <c r="H54" s="69"/>
      <c r="I54" s="50"/>
      <c r="J54" s="33"/>
      <c r="K54" s="6"/>
      <c r="L54" s="32"/>
      <c r="M54" s="35"/>
      <c r="N54" s="34"/>
      <c r="O54" s="6"/>
      <c r="P54" s="32"/>
    </row>
    <row r="55" spans="1:16" x14ac:dyDescent="0.25">
      <c r="A55" s="34"/>
      <c r="B55" s="6"/>
      <c r="C55" s="6"/>
      <c r="D55" s="6"/>
      <c r="E55" s="67"/>
      <c r="F55" s="68"/>
      <c r="G55" s="69"/>
      <c r="H55" s="69"/>
      <c r="I55" s="50"/>
      <c r="J55" s="33"/>
      <c r="K55" s="6"/>
      <c r="L55" s="32"/>
      <c r="M55" s="35"/>
      <c r="N55" s="34"/>
      <c r="O55" s="6"/>
      <c r="P55" s="32"/>
    </row>
    <row r="56" spans="1:16" x14ac:dyDescent="0.25">
      <c r="A56" s="34"/>
      <c r="B56" s="6"/>
      <c r="C56" s="6"/>
      <c r="D56" s="6"/>
      <c r="E56" s="67"/>
      <c r="F56" s="68"/>
      <c r="G56" s="69"/>
      <c r="H56" s="69"/>
      <c r="I56" s="50"/>
      <c r="J56" s="33"/>
      <c r="K56" s="6"/>
      <c r="L56" s="32"/>
      <c r="M56" s="35"/>
      <c r="N56" s="34"/>
      <c r="O56" s="6"/>
      <c r="P56" s="32"/>
    </row>
    <row r="57" spans="1:16" x14ac:dyDescent="0.25">
      <c r="A57" s="34"/>
      <c r="B57" s="6"/>
      <c r="C57" s="6"/>
      <c r="D57" s="6"/>
      <c r="E57" s="67"/>
      <c r="F57" s="68"/>
      <c r="G57" s="69"/>
      <c r="H57" s="69"/>
      <c r="I57" s="50"/>
      <c r="J57" s="33" t="str">
        <f t="shared" si="6"/>
        <v/>
      </c>
      <c r="K57" s="6" t="str">
        <f t="shared" si="5"/>
        <v/>
      </c>
      <c r="L57" s="32" t="str">
        <f t="shared" si="5"/>
        <v/>
      </c>
      <c r="M57" s="35"/>
      <c r="N57" s="34" t="str">
        <f t="shared" si="7"/>
        <v/>
      </c>
      <c r="O57" s="6" t="str">
        <f t="shared" si="4"/>
        <v/>
      </c>
      <c r="P57" s="32" t="str">
        <f t="shared" si="4"/>
        <v/>
      </c>
    </row>
    <row r="58" spans="1:16" x14ac:dyDescent="0.25">
      <c r="A58" s="34"/>
      <c r="B58" s="6"/>
      <c r="C58" s="6"/>
      <c r="D58" s="6"/>
      <c r="E58" s="67"/>
      <c r="F58" s="68"/>
      <c r="G58" s="69"/>
      <c r="H58" s="69"/>
      <c r="I58" s="50"/>
      <c r="J58" s="33" t="str">
        <f t="shared" si="6"/>
        <v/>
      </c>
      <c r="K58" s="6" t="str">
        <f t="shared" si="5"/>
        <v/>
      </c>
      <c r="L58" s="32" t="str">
        <f t="shared" si="5"/>
        <v/>
      </c>
      <c r="M58" s="35"/>
      <c r="N58" s="34" t="str">
        <f t="shared" si="7"/>
        <v/>
      </c>
      <c r="O58" s="6" t="str">
        <f t="shared" si="4"/>
        <v/>
      </c>
      <c r="P58" s="32" t="str">
        <f t="shared" si="4"/>
        <v/>
      </c>
    </row>
    <row r="59" spans="1:16" x14ac:dyDescent="0.25">
      <c r="A59" s="34"/>
      <c r="B59" s="6"/>
      <c r="C59" s="6"/>
      <c r="D59" s="6"/>
      <c r="E59" s="67"/>
      <c r="F59" s="68"/>
      <c r="G59" s="69"/>
      <c r="H59" s="69"/>
      <c r="I59" s="50"/>
      <c r="J59" s="33" t="str">
        <f t="shared" si="6"/>
        <v/>
      </c>
      <c r="K59" s="6" t="str">
        <f t="shared" si="5"/>
        <v/>
      </c>
      <c r="L59" s="32" t="str">
        <f t="shared" si="5"/>
        <v/>
      </c>
      <c r="M59" s="35"/>
      <c r="N59" s="34" t="str">
        <f t="shared" si="7"/>
        <v/>
      </c>
      <c r="O59" s="6" t="str">
        <f t="shared" si="4"/>
        <v/>
      </c>
      <c r="P59" s="32" t="str">
        <f t="shared" si="4"/>
        <v/>
      </c>
    </row>
    <row r="60" spans="1:16" x14ac:dyDescent="0.25">
      <c r="A60" s="41"/>
      <c r="B60" s="42"/>
      <c r="C60" s="42"/>
      <c r="D60" s="42"/>
      <c r="E60" s="70"/>
      <c r="F60" s="71"/>
      <c r="G60" s="72"/>
      <c r="H60" s="72"/>
      <c r="I60" s="50"/>
      <c r="J60" s="59" t="str">
        <f t="shared" si="6"/>
        <v/>
      </c>
      <c r="K60" s="42" t="str">
        <f t="shared" si="5"/>
        <v/>
      </c>
      <c r="L60" s="43" t="str">
        <f t="shared" si="5"/>
        <v/>
      </c>
      <c r="M60" s="35"/>
      <c r="N60" s="41" t="str">
        <f t="shared" si="7"/>
        <v/>
      </c>
      <c r="O60" s="42" t="str">
        <f t="shared" si="4"/>
        <v/>
      </c>
      <c r="P60" s="43" t="str">
        <f t="shared" si="4"/>
        <v/>
      </c>
    </row>
  </sheetData>
  <mergeCells count="3">
    <mergeCell ref="A6:B6"/>
    <mergeCell ref="J9:L9"/>
    <mergeCell ref="N9:P9"/>
  </mergeCells>
  <conditionalFormatting sqref="J11:P60">
    <cfRule type="containsText" dxfId="6" priority="1" operator="containsText" text="SELECT">
      <formula>NOT(ISERROR(SEARCH("SELECT",J11)))</formula>
    </cfRule>
  </conditionalFormatting>
  <dataValidations count="8">
    <dataValidation type="list" allowBlank="1" showInputMessage="1" showErrorMessage="1" sqref="B7">
      <formula1>ElevationDatumCV</formula1>
    </dataValidation>
    <dataValidation type="list" allowBlank="1" showInputMessage="1" showErrorMessage="1" sqref="B8">
      <formula1>LatLonDatumNames</formula1>
    </dataValidation>
    <dataValidation type="list" allowBlank="1" showInputMessage="1" showErrorMessage="1" sqref="B11:B60">
      <formula1>SamplingFeatureTypeCV</formula1>
    </dataValidation>
    <dataValidation type="list" allowBlank="1" showInputMessage="1" showErrorMessage="1" sqref="C11:C60">
      <formula1>SamplingFeatureGeotypeCV</formula1>
    </dataValidation>
    <dataValidation type="list" allowBlank="1" showInputMessage="1" showErrorMessage="1" errorTitle="Invalid Value" error="This column only applies to sampling features that are either sites or specimens." sqref="J11:J60">
      <formula1>IF(B11="Site",SiteTypeCV,NotApplicable)</formula1>
    </dataValidation>
    <dataValidation type="list" allowBlank="1" showInputMessage="1" showErrorMessage="1" sqref="O11:O60">
      <formula1>IF(B11="Specimen",SampledMediumCV,NotApplicable)</formula1>
    </dataValidation>
    <dataValidation type="list" allowBlank="1" showInputMessage="1" showErrorMessage="1" sqref="P11:P60">
      <formula1>IF(B11="Specimen",Boolean,NotApplicable)</formula1>
    </dataValidation>
    <dataValidation type="list" allowBlank="1" showInputMessage="1" showErrorMessage="1" sqref="N11:N60">
      <formula1>IF(B11="Specimen",SpecimenTypeCV,NotApplicable)</formula1>
    </dataValidation>
  </dataValidations>
  <pageMargins left="0.7" right="0.7" top="0.75" bottom="0.75" header="0.3" footer="0.3"/>
  <pageSetup orientation="portrait" horizontalDpi="4294967292" verticalDpi="4294967292" r:id="rId1"/>
  <legacyDrawing r:id="rId2"/>
  <tableParts count="3"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2" sqref="A2"/>
    </sheetView>
  </sheetViews>
  <sheetFormatPr defaultRowHeight="15" x14ac:dyDescent="0.25"/>
  <cols>
    <col min="1" max="1" width="27.85546875" customWidth="1"/>
    <col min="2" max="2" width="20.28515625" bestFit="1" customWidth="1"/>
    <col min="3" max="3" width="30.42578125" customWidth="1"/>
    <col min="4" max="4" width="16.42578125" customWidth="1"/>
    <col min="5" max="5" width="14.5703125" customWidth="1"/>
    <col min="6" max="6" width="15.85546875" customWidth="1"/>
    <col min="7" max="7" width="14.5703125" customWidth="1"/>
  </cols>
  <sheetData>
    <row r="1" spans="1:8" x14ac:dyDescent="0.25">
      <c r="A1" t="s">
        <v>683</v>
      </c>
    </row>
    <row r="2" spans="1:8" x14ac:dyDescent="0.25">
      <c r="A2" t="s">
        <v>676</v>
      </c>
    </row>
    <row r="3" spans="1:8" ht="15.75" thickBot="1" x14ac:dyDescent="0.3"/>
    <row r="4" spans="1:8" x14ac:dyDescent="0.25">
      <c r="A4" s="86" t="s">
        <v>617</v>
      </c>
      <c r="B4" s="87"/>
      <c r="C4" s="87"/>
      <c r="D4" s="87"/>
      <c r="E4" s="87"/>
      <c r="F4" s="87"/>
      <c r="G4" s="88"/>
    </row>
    <row r="5" spans="1:8" ht="15.75" thickBot="1" x14ac:dyDescent="0.3">
      <c r="A5" s="52" t="s">
        <v>627</v>
      </c>
      <c r="B5" s="51" t="s">
        <v>610</v>
      </c>
      <c r="C5" s="37" t="s">
        <v>611</v>
      </c>
      <c r="D5" s="37" t="s">
        <v>612</v>
      </c>
      <c r="E5" s="52" t="s">
        <v>613</v>
      </c>
      <c r="F5" s="52" t="s">
        <v>614</v>
      </c>
      <c r="G5" s="52" t="s">
        <v>615</v>
      </c>
      <c r="H5" s="40" t="s">
        <v>616</v>
      </c>
    </row>
    <row r="6" spans="1:8" ht="15.75" thickTop="1" x14ac:dyDescent="0.25">
      <c r="A6" s="60">
        <v>1</v>
      </c>
      <c r="B6" s="61" t="s">
        <v>619</v>
      </c>
      <c r="C6" s="60">
        <v>10</v>
      </c>
      <c r="D6" s="60" t="s">
        <v>631</v>
      </c>
      <c r="E6" s="62"/>
      <c r="F6" s="62"/>
      <c r="G6" s="62"/>
      <c r="H6" s="63"/>
    </row>
    <row r="7" spans="1:8" x14ac:dyDescent="0.25">
      <c r="A7" s="60"/>
      <c r="B7" s="61"/>
      <c r="C7" s="60"/>
      <c r="D7" s="60"/>
      <c r="E7" s="62"/>
      <c r="F7" s="62"/>
      <c r="G7" s="62"/>
      <c r="H7" s="63"/>
    </row>
    <row r="8" spans="1:8" x14ac:dyDescent="0.25">
      <c r="A8" s="60"/>
      <c r="B8" s="61"/>
      <c r="C8" s="60"/>
      <c r="D8" s="60"/>
      <c r="E8" s="62"/>
      <c r="F8" s="62"/>
      <c r="G8" s="62"/>
      <c r="H8" s="63"/>
    </row>
    <row r="9" spans="1:8" x14ac:dyDescent="0.25">
      <c r="A9" s="60"/>
      <c r="B9" s="61"/>
      <c r="C9" s="60"/>
      <c r="D9" s="60"/>
      <c r="E9" s="62"/>
      <c r="F9" s="62"/>
      <c r="G9" s="62"/>
      <c r="H9" s="63"/>
    </row>
    <row r="10" spans="1:8" x14ac:dyDescent="0.25">
      <c r="A10" s="60"/>
      <c r="B10" s="61"/>
      <c r="C10" s="60"/>
      <c r="D10" s="60"/>
      <c r="E10" s="62"/>
      <c r="F10" s="62"/>
      <c r="G10" s="62"/>
      <c r="H10" s="63"/>
    </row>
    <row r="11" spans="1:8" x14ac:dyDescent="0.25">
      <c r="A11" s="60"/>
      <c r="B11" s="61"/>
      <c r="C11" s="60"/>
      <c r="D11" s="60"/>
      <c r="E11" s="62"/>
      <c r="F11" s="62"/>
      <c r="G11" s="62"/>
      <c r="H11" s="63"/>
    </row>
    <row r="12" spans="1:8" x14ac:dyDescent="0.25">
      <c r="A12" s="60"/>
      <c r="B12" s="61"/>
      <c r="C12" s="60"/>
      <c r="D12" s="60"/>
      <c r="E12" s="62"/>
      <c r="F12" s="62"/>
      <c r="G12" s="62"/>
      <c r="H12" s="63"/>
    </row>
    <row r="13" spans="1:8" x14ac:dyDescent="0.25">
      <c r="A13" s="60"/>
      <c r="B13" s="61"/>
      <c r="C13" s="60"/>
      <c r="D13" s="60"/>
      <c r="E13" s="62"/>
      <c r="F13" s="62"/>
      <c r="G13" s="62"/>
      <c r="H13" s="63"/>
    </row>
    <row r="14" spans="1:8" x14ac:dyDescent="0.25">
      <c r="A14" s="60"/>
      <c r="B14" s="61"/>
      <c r="C14" s="60"/>
      <c r="D14" s="60"/>
      <c r="E14" s="62"/>
      <c r="F14" s="62"/>
      <c r="G14" s="62"/>
      <c r="H14" s="63"/>
    </row>
    <row r="15" spans="1:8" x14ac:dyDescent="0.25">
      <c r="A15" s="60"/>
      <c r="B15" s="61"/>
      <c r="C15" s="60"/>
      <c r="D15" s="60"/>
      <c r="E15" s="62"/>
      <c r="F15" s="62"/>
      <c r="G15" s="62"/>
      <c r="H15" s="63"/>
    </row>
    <row r="17" spans="1:4" ht="15.75" thickBot="1" x14ac:dyDescent="0.3"/>
    <row r="18" spans="1:4" x14ac:dyDescent="0.25">
      <c r="A18" s="77" t="s">
        <v>629</v>
      </c>
      <c r="B18" s="78"/>
      <c r="C18" s="78"/>
      <c r="D18" s="79"/>
    </row>
    <row r="19" spans="1:4" x14ac:dyDescent="0.25">
      <c r="A19" s="45" t="s">
        <v>625</v>
      </c>
      <c r="B19" s="46" t="s">
        <v>626</v>
      </c>
      <c r="C19" s="46" t="s">
        <v>628</v>
      </c>
      <c r="D19" s="48" t="s">
        <v>627</v>
      </c>
    </row>
    <row r="20" spans="1:4" x14ac:dyDescent="0.25">
      <c r="A20" s="61" t="s">
        <v>552</v>
      </c>
      <c r="B20" s="60" t="s">
        <v>535</v>
      </c>
      <c r="C20" s="60" t="s">
        <v>550</v>
      </c>
      <c r="D20" s="63"/>
    </row>
    <row r="21" spans="1:4" x14ac:dyDescent="0.25">
      <c r="A21" s="61" t="s">
        <v>553</v>
      </c>
      <c r="B21" s="60" t="s">
        <v>535</v>
      </c>
      <c r="C21" s="60" t="s">
        <v>551</v>
      </c>
      <c r="D21" s="63"/>
    </row>
    <row r="22" spans="1:4" x14ac:dyDescent="0.25">
      <c r="A22" s="61" t="s">
        <v>554</v>
      </c>
      <c r="B22" s="60" t="s">
        <v>535</v>
      </c>
      <c r="C22" s="60" t="s">
        <v>551</v>
      </c>
      <c r="D22" s="63"/>
    </row>
    <row r="23" spans="1:4" x14ac:dyDescent="0.25">
      <c r="A23" s="61">
        <v>524</v>
      </c>
      <c r="B23" s="60" t="s">
        <v>535</v>
      </c>
      <c r="C23" s="60" t="s">
        <v>551</v>
      </c>
      <c r="D23" s="63"/>
    </row>
    <row r="24" spans="1:4" x14ac:dyDescent="0.25">
      <c r="A24" s="61"/>
      <c r="B24" s="60"/>
      <c r="C24" s="60"/>
      <c r="D24" s="63"/>
    </row>
    <row r="25" spans="1:4" x14ac:dyDescent="0.25">
      <c r="A25" s="61"/>
      <c r="B25" s="60"/>
      <c r="C25" s="60"/>
      <c r="D25" s="63"/>
    </row>
    <row r="26" spans="1:4" x14ac:dyDescent="0.25">
      <c r="A26" s="61"/>
      <c r="B26" s="60"/>
      <c r="C26" s="60"/>
      <c r="D26" s="63"/>
    </row>
    <row r="27" spans="1:4" x14ac:dyDescent="0.25">
      <c r="A27" s="61"/>
      <c r="B27" s="60"/>
      <c r="C27" s="60"/>
      <c r="D27" s="63"/>
    </row>
    <row r="28" spans="1:4" x14ac:dyDescent="0.25">
      <c r="A28" s="61"/>
      <c r="B28" s="60"/>
      <c r="C28" s="60"/>
      <c r="D28" s="63"/>
    </row>
    <row r="29" spans="1:4" x14ac:dyDescent="0.25">
      <c r="A29" s="61"/>
      <c r="B29" s="60"/>
      <c r="C29" s="60"/>
      <c r="D29" s="63"/>
    </row>
    <row r="30" spans="1:4" x14ac:dyDescent="0.25">
      <c r="A30" s="61"/>
      <c r="B30" s="60"/>
      <c r="C30" s="60"/>
      <c r="D30" s="63"/>
    </row>
    <row r="31" spans="1:4" x14ac:dyDescent="0.25">
      <c r="A31" s="61"/>
      <c r="B31" s="60"/>
      <c r="C31" s="60"/>
      <c r="D31" s="63"/>
    </row>
    <row r="32" spans="1:4" x14ac:dyDescent="0.25">
      <c r="A32" s="61"/>
      <c r="B32" s="60"/>
      <c r="C32" s="60"/>
      <c r="D32" s="63"/>
    </row>
    <row r="33" spans="1:4" x14ac:dyDescent="0.25">
      <c r="A33" s="61"/>
      <c r="B33" s="60"/>
      <c r="C33" s="60"/>
      <c r="D33" s="63"/>
    </row>
    <row r="34" spans="1:4" x14ac:dyDescent="0.25">
      <c r="A34" s="61"/>
      <c r="B34" s="60"/>
      <c r="C34" s="60"/>
      <c r="D34" s="63"/>
    </row>
    <row r="35" spans="1:4" x14ac:dyDescent="0.25">
      <c r="A35" s="61"/>
      <c r="B35" s="60"/>
      <c r="C35" s="60"/>
      <c r="D35" s="63"/>
    </row>
    <row r="36" spans="1:4" x14ac:dyDescent="0.25">
      <c r="A36" s="61"/>
      <c r="B36" s="60"/>
      <c r="C36" s="60"/>
      <c r="D36" s="63"/>
    </row>
    <row r="37" spans="1:4" x14ac:dyDescent="0.25">
      <c r="A37" s="61"/>
      <c r="B37" s="60"/>
      <c r="C37" s="60"/>
      <c r="D37" s="63"/>
    </row>
    <row r="38" spans="1:4" x14ac:dyDescent="0.25">
      <c r="A38" s="61"/>
      <c r="B38" s="60"/>
      <c r="C38" s="60"/>
      <c r="D38" s="63"/>
    </row>
    <row r="39" spans="1:4" x14ac:dyDescent="0.25">
      <c r="A39" s="61"/>
      <c r="B39" s="60"/>
      <c r="C39" s="60"/>
      <c r="D39" s="63"/>
    </row>
    <row r="40" spans="1:4" x14ac:dyDescent="0.25">
      <c r="A40" s="61"/>
      <c r="B40" s="60"/>
      <c r="C40" s="60"/>
      <c r="D40" s="63"/>
    </row>
    <row r="41" spans="1:4" x14ac:dyDescent="0.25">
      <c r="A41" s="61"/>
      <c r="B41" s="60"/>
      <c r="C41" s="60"/>
      <c r="D41" s="63"/>
    </row>
    <row r="42" spans="1:4" x14ac:dyDescent="0.25">
      <c r="A42" s="61"/>
      <c r="B42" s="60"/>
      <c r="C42" s="60"/>
      <c r="D42" s="63"/>
    </row>
    <row r="43" spans="1:4" x14ac:dyDescent="0.25">
      <c r="A43" s="61"/>
      <c r="B43" s="60"/>
      <c r="C43" s="60"/>
      <c r="D43" s="63"/>
    </row>
    <row r="44" spans="1:4" x14ac:dyDescent="0.25">
      <c r="A44" s="61"/>
      <c r="B44" s="60"/>
      <c r="C44" s="60"/>
      <c r="D44" s="63"/>
    </row>
    <row r="45" spans="1:4" x14ac:dyDescent="0.25">
      <c r="A45" s="61"/>
      <c r="B45" s="60"/>
      <c r="C45" s="60"/>
      <c r="D45" s="63"/>
    </row>
    <row r="46" spans="1:4" x14ac:dyDescent="0.25">
      <c r="A46" s="61"/>
      <c r="B46" s="60"/>
      <c r="C46" s="60"/>
      <c r="D46" s="63"/>
    </row>
    <row r="47" spans="1:4" x14ac:dyDescent="0.25">
      <c r="A47" s="61"/>
      <c r="B47" s="60"/>
      <c r="C47" s="60"/>
      <c r="D47" s="63"/>
    </row>
    <row r="48" spans="1:4" x14ac:dyDescent="0.25">
      <c r="A48" s="61"/>
      <c r="B48" s="60"/>
      <c r="C48" s="60"/>
      <c r="D48" s="63"/>
    </row>
    <row r="49" spans="1:4" x14ac:dyDescent="0.25">
      <c r="A49" s="61"/>
      <c r="B49" s="60"/>
      <c r="C49" s="60"/>
      <c r="D49" s="63"/>
    </row>
    <row r="50" spans="1:4" x14ac:dyDescent="0.25">
      <c r="A50" s="61"/>
      <c r="B50" s="60"/>
      <c r="C50" s="60"/>
      <c r="D50" s="63"/>
    </row>
    <row r="51" spans="1:4" x14ac:dyDescent="0.25">
      <c r="A51" s="61"/>
      <c r="B51" s="60"/>
      <c r="C51" s="60"/>
      <c r="D51" s="63"/>
    </row>
  </sheetData>
  <mergeCells count="2">
    <mergeCell ref="A4:G4"/>
    <mergeCell ref="A18:D18"/>
  </mergeCells>
  <dataValidations count="3">
    <dataValidation type="list" allowBlank="1" showInputMessage="1" showErrorMessage="1" sqref="B6:B15">
      <formula1>SpatialOffsetTypeCV</formula1>
    </dataValidation>
    <dataValidation type="list" allowBlank="1" showInputMessage="1" showErrorMessage="1" sqref="A20:A51 C20:C51">
      <formula1>FeatureCodes</formula1>
    </dataValidation>
    <dataValidation type="list" allowBlank="1" showInputMessage="1" showErrorMessage="1" sqref="B20:B51">
      <formula1>RelationshipTypeCV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A3"/>
    </sheetView>
  </sheetViews>
  <sheetFormatPr defaultRowHeight="15" x14ac:dyDescent="0.25"/>
  <cols>
    <col min="1" max="1" width="22.42578125" customWidth="1"/>
    <col min="2" max="2" width="16.140625" bestFit="1" customWidth="1"/>
    <col min="3" max="3" width="27.28515625" customWidth="1"/>
    <col min="4" max="4" width="42.85546875" customWidth="1"/>
    <col min="5" max="5" width="25.85546875" bestFit="1" customWidth="1"/>
    <col min="6" max="6" width="20.85546875" customWidth="1"/>
  </cols>
  <sheetData>
    <row r="1" spans="1:6" x14ac:dyDescent="0.25">
      <c r="A1" t="s">
        <v>682</v>
      </c>
    </row>
    <row r="2" spans="1:6" x14ac:dyDescent="0.25">
      <c r="A2" t="s">
        <v>675</v>
      </c>
    </row>
    <row r="3" spans="1:6" x14ac:dyDescent="0.25">
      <c r="A3" t="s">
        <v>681</v>
      </c>
    </row>
    <row r="4" spans="1:6" ht="15.75" thickBot="1" x14ac:dyDescent="0.3"/>
    <row r="5" spans="1:6" x14ac:dyDescent="0.25">
      <c r="A5" s="77" t="s">
        <v>637</v>
      </c>
      <c r="B5" s="78"/>
      <c r="C5" s="78"/>
      <c r="D5" s="78"/>
      <c r="E5" s="78"/>
      <c r="F5" s="79"/>
    </row>
    <row r="6" spans="1:6" ht="15.75" thickBot="1" x14ac:dyDescent="0.3">
      <c r="A6" s="51" t="s">
        <v>634</v>
      </c>
      <c r="B6" s="37" t="s">
        <v>402</v>
      </c>
      <c r="C6" s="37" t="s">
        <v>401</v>
      </c>
      <c r="D6" s="52" t="s">
        <v>403</v>
      </c>
      <c r="E6" s="52" t="s">
        <v>635</v>
      </c>
      <c r="F6" s="40" t="s">
        <v>22</v>
      </c>
    </row>
    <row r="7" spans="1:6" ht="45.75" thickTop="1" x14ac:dyDescent="0.25">
      <c r="A7" s="61" t="s">
        <v>650</v>
      </c>
      <c r="B7" s="60" t="s">
        <v>661</v>
      </c>
      <c r="C7" s="95" t="s">
        <v>662</v>
      </c>
      <c r="D7" s="89" t="s">
        <v>663</v>
      </c>
      <c r="E7" s="94" t="s">
        <v>664</v>
      </c>
      <c r="F7" s="63" t="s">
        <v>487</v>
      </c>
    </row>
    <row r="8" spans="1:6" ht="60" x14ac:dyDescent="0.25">
      <c r="A8" s="61" t="s">
        <v>656</v>
      </c>
      <c r="B8" s="60" t="s">
        <v>665</v>
      </c>
      <c r="C8" s="95" t="s">
        <v>669</v>
      </c>
      <c r="D8" s="89" t="s">
        <v>669</v>
      </c>
      <c r="E8" s="94" t="s">
        <v>664</v>
      </c>
      <c r="F8" s="63" t="s">
        <v>487</v>
      </c>
    </row>
    <row r="9" spans="1:6" ht="45" x14ac:dyDescent="0.25">
      <c r="A9" s="61" t="s">
        <v>655</v>
      </c>
      <c r="B9" s="60" t="s">
        <v>666</v>
      </c>
      <c r="C9" s="95" t="s">
        <v>670</v>
      </c>
      <c r="D9" s="89" t="s">
        <v>670</v>
      </c>
      <c r="E9" s="94" t="s">
        <v>664</v>
      </c>
      <c r="F9" s="63" t="s">
        <v>487</v>
      </c>
    </row>
    <row r="10" spans="1:6" ht="45" x14ac:dyDescent="0.25">
      <c r="A10" s="61" t="s">
        <v>655</v>
      </c>
      <c r="B10" s="60" t="s">
        <v>667</v>
      </c>
      <c r="C10" s="95" t="s">
        <v>671</v>
      </c>
      <c r="D10" s="89" t="s">
        <v>673</v>
      </c>
      <c r="E10" s="94" t="s">
        <v>664</v>
      </c>
      <c r="F10" s="63" t="s">
        <v>487</v>
      </c>
    </row>
    <row r="11" spans="1:6" ht="45" x14ac:dyDescent="0.25">
      <c r="A11" s="61" t="s">
        <v>655</v>
      </c>
      <c r="B11" s="60" t="s">
        <v>668</v>
      </c>
      <c r="C11" s="95" t="s">
        <v>672</v>
      </c>
      <c r="D11" s="89" t="s">
        <v>674</v>
      </c>
      <c r="E11" s="94" t="s">
        <v>664</v>
      </c>
      <c r="F11" s="63" t="s">
        <v>487</v>
      </c>
    </row>
    <row r="12" spans="1:6" x14ac:dyDescent="0.25">
      <c r="A12" s="61"/>
      <c r="B12" s="60"/>
      <c r="C12" s="95"/>
      <c r="D12" s="89"/>
      <c r="E12" s="62"/>
      <c r="F12" s="63"/>
    </row>
    <row r="13" spans="1:6" x14ac:dyDescent="0.25">
      <c r="A13" s="61"/>
      <c r="B13" s="60"/>
      <c r="C13" s="95"/>
      <c r="D13" s="89"/>
      <c r="E13" s="62"/>
      <c r="F13" s="63"/>
    </row>
    <row r="14" spans="1:6" x14ac:dyDescent="0.25">
      <c r="A14" s="61"/>
      <c r="B14" s="60"/>
      <c r="C14" s="95"/>
      <c r="D14" s="89"/>
      <c r="E14" s="62"/>
      <c r="F14" s="63"/>
    </row>
    <row r="15" spans="1:6" x14ac:dyDescent="0.25">
      <c r="A15" s="61"/>
      <c r="B15" s="60"/>
      <c r="C15" s="95"/>
      <c r="D15" s="89"/>
      <c r="E15" s="62"/>
      <c r="F15" s="63"/>
    </row>
    <row r="16" spans="1:6" x14ac:dyDescent="0.25">
      <c r="A16" s="61"/>
      <c r="B16" s="60"/>
      <c r="C16" s="95"/>
      <c r="D16" s="89"/>
      <c r="E16" s="62"/>
      <c r="F16" s="63"/>
    </row>
    <row r="17" spans="1:6" x14ac:dyDescent="0.25">
      <c r="A17" s="61"/>
      <c r="B17" s="60"/>
      <c r="C17" s="95"/>
      <c r="D17" s="89"/>
      <c r="E17" s="62"/>
      <c r="F17" s="63"/>
    </row>
    <row r="18" spans="1:6" x14ac:dyDescent="0.25">
      <c r="A18" s="61"/>
      <c r="B18" s="60"/>
      <c r="C18" s="95"/>
      <c r="D18" s="89"/>
      <c r="E18" s="62"/>
      <c r="F18" s="63"/>
    </row>
    <row r="19" spans="1:6" x14ac:dyDescent="0.25">
      <c r="A19" s="61"/>
      <c r="B19" s="60"/>
      <c r="C19" s="95"/>
      <c r="D19" s="89"/>
      <c r="E19" s="62"/>
      <c r="F19" s="63"/>
    </row>
    <row r="20" spans="1:6" x14ac:dyDescent="0.25">
      <c r="A20" s="61"/>
      <c r="B20" s="60"/>
      <c r="C20" s="95"/>
      <c r="D20" s="89"/>
      <c r="E20" s="62"/>
      <c r="F20" s="63"/>
    </row>
    <row r="21" spans="1:6" x14ac:dyDescent="0.25">
      <c r="A21" s="61"/>
      <c r="B21" s="60"/>
      <c r="C21" s="95"/>
      <c r="D21" s="89"/>
      <c r="E21" s="62"/>
      <c r="F21" s="63"/>
    </row>
    <row r="22" spans="1:6" x14ac:dyDescent="0.25">
      <c r="A22" s="61"/>
      <c r="B22" s="60"/>
      <c r="C22" s="95"/>
      <c r="D22" s="89"/>
      <c r="E22" s="62"/>
      <c r="F22" s="63"/>
    </row>
    <row r="23" spans="1:6" x14ac:dyDescent="0.25">
      <c r="A23" s="61"/>
      <c r="B23" s="60"/>
      <c r="C23" s="95"/>
      <c r="D23" s="89"/>
      <c r="E23" s="62"/>
      <c r="F23" s="63"/>
    </row>
    <row r="24" spans="1:6" x14ac:dyDescent="0.25">
      <c r="A24" s="61"/>
      <c r="B24" s="60"/>
      <c r="C24" s="95"/>
      <c r="D24" s="89"/>
      <c r="E24" s="62"/>
      <c r="F24" s="63"/>
    </row>
    <row r="25" spans="1:6" x14ac:dyDescent="0.25">
      <c r="A25" s="61"/>
      <c r="B25" s="60"/>
      <c r="C25" s="95"/>
      <c r="D25" s="89"/>
      <c r="E25" s="62"/>
      <c r="F25" s="63"/>
    </row>
    <row r="26" spans="1:6" x14ac:dyDescent="0.25">
      <c r="A26" s="61"/>
      <c r="B26" s="60"/>
      <c r="C26" s="95"/>
      <c r="D26" s="89"/>
      <c r="E26" s="62"/>
      <c r="F26" s="63"/>
    </row>
    <row r="27" spans="1:6" x14ac:dyDescent="0.25">
      <c r="A27" s="61"/>
      <c r="B27" s="60"/>
      <c r="C27" s="95"/>
      <c r="D27" s="89"/>
      <c r="E27" s="62"/>
      <c r="F27" s="63"/>
    </row>
  </sheetData>
  <mergeCells count="1">
    <mergeCell ref="A5:F5"/>
  </mergeCells>
  <dataValidations count="2">
    <dataValidation type="list" allowBlank="1" showInputMessage="1" showErrorMessage="1" sqref="A7:A27">
      <formula1>MethodTypeCV</formula1>
    </dataValidation>
    <dataValidation type="list" allowBlank="1" showInputMessage="1" showErrorMessage="1" sqref="F7:F27">
      <formula1>OrganizationNames</formula1>
    </dataValidation>
  </dataValidations>
  <hyperlinks>
    <hyperlink ref="E7" r:id="rId1"/>
    <hyperlink ref="E8:E11" r:id="rId2" display="http://data.iutahepscor.org"/>
  </hyperlinks>
  <pageMargins left="0.7" right="0.7" top="0.75" bottom="0.75" header="0.3" footer="0.3"/>
  <pageSetup orientation="portrait" verticalDpi="0"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F8" sqref="F8"/>
    </sheetView>
  </sheetViews>
  <sheetFormatPr defaultRowHeight="15" x14ac:dyDescent="0.25"/>
  <cols>
    <col min="1" max="1" width="16.5703125" customWidth="1"/>
    <col min="2" max="2" width="15.5703125" customWidth="1"/>
    <col min="3" max="3" width="16.28515625" customWidth="1"/>
    <col min="4" max="4" width="20.28515625" customWidth="1"/>
    <col min="5" max="5" width="12.7109375" customWidth="1"/>
    <col min="6" max="6" width="15.7109375" customWidth="1"/>
  </cols>
  <sheetData>
    <row r="1" spans="1:6" x14ac:dyDescent="0.25">
      <c r="A1" t="s">
        <v>692</v>
      </c>
    </row>
    <row r="2" spans="1:6" x14ac:dyDescent="0.25">
      <c r="A2" t="s">
        <v>693</v>
      </c>
    </row>
    <row r="3" spans="1:6" x14ac:dyDescent="0.25">
      <c r="A3" t="s">
        <v>694</v>
      </c>
    </row>
    <row r="4" spans="1:6" ht="15.75" thickBot="1" x14ac:dyDescent="0.3"/>
    <row r="5" spans="1:6" x14ac:dyDescent="0.25">
      <c r="A5" s="77" t="s">
        <v>699</v>
      </c>
      <c r="B5" s="78"/>
      <c r="C5" s="78"/>
      <c r="D5" s="78"/>
      <c r="E5" s="78"/>
      <c r="F5" s="79"/>
    </row>
    <row r="6" spans="1:6" ht="15.75" thickBot="1" x14ac:dyDescent="0.3">
      <c r="A6" s="51" t="s">
        <v>695</v>
      </c>
      <c r="B6" s="37" t="s">
        <v>398</v>
      </c>
      <c r="C6" s="37" t="s">
        <v>397</v>
      </c>
      <c r="D6" s="52" t="s">
        <v>696</v>
      </c>
      <c r="E6" s="52" t="s">
        <v>697</v>
      </c>
      <c r="F6" s="56" t="s">
        <v>698</v>
      </c>
    </row>
    <row r="7" spans="1:6" ht="15.75" thickTop="1" x14ac:dyDescent="0.25">
      <c r="A7" s="61"/>
      <c r="B7" s="60"/>
      <c r="C7" s="60"/>
      <c r="D7" s="62"/>
      <c r="E7" s="62"/>
      <c r="F7" s="100"/>
    </row>
    <row r="8" spans="1:6" x14ac:dyDescent="0.25">
      <c r="A8" s="61"/>
      <c r="B8" s="60"/>
      <c r="C8" s="60"/>
      <c r="D8" s="62"/>
      <c r="E8" s="62"/>
      <c r="F8" s="100"/>
    </row>
    <row r="9" spans="1:6" x14ac:dyDescent="0.25">
      <c r="A9" s="61"/>
      <c r="B9" s="60"/>
      <c r="C9" s="60"/>
      <c r="D9" s="62"/>
      <c r="E9" s="62"/>
      <c r="F9" s="100"/>
    </row>
    <row r="10" spans="1:6" x14ac:dyDescent="0.25">
      <c r="A10" s="61"/>
      <c r="B10" s="60"/>
      <c r="C10" s="60"/>
      <c r="D10" s="62"/>
      <c r="E10" s="62"/>
      <c r="F10" s="100"/>
    </row>
    <row r="11" spans="1:6" x14ac:dyDescent="0.25">
      <c r="A11" s="61"/>
      <c r="B11" s="60"/>
      <c r="C11" s="60"/>
      <c r="D11" s="62"/>
      <c r="E11" s="62"/>
      <c r="F11" s="100"/>
    </row>
    <row r="12" spans="1:6" x14ac:dyDescent="0.25">
      <c r="A12" s="61"/>
      <c r="B12" s="60"/>
      <c r="C12" s="60"/>
      <c r="D12" s="62"/>
      <c r="E12" s="62"/>
      <c r="F12" s="100"/>
    </row>
    <row r="13" spans="1:6" x14ac:dyDescent="0.25">
      <c r="A13" s="61"/>
      <c r="B13" s="60"/>
      <c r="C13" s="60"/>
      <c r="D13" s="62"/>
      <c r="E13" s="62"/>
      <c r="F13" s="100"/>
    </row>
    <row r="14" spans="1:6" x14ac:dyDescent="0.25">
      <c r="A14" s="61"/>
      <c r="B14" s="60"/>
      <c r="C14" s="60"/>
      <c r="D14" s="62"/>
      <c r="E14" s="62"/>
      <c r="F14" s="100"/>
    </row>
    <row r="15" spans="1:6" x14ac:dyDescent="0.25">
      <c r="A15" s="61"/>
      <c r="B15" s="60"/>
      <c r="C15" s="60"/>
      <c r="D15" s="62"/>
      <c r="E15" s="62"/>
      <c r="F15" s="100"/>
    </row>
    <row r="16" spans="1:6" x14ac:dyDescent="0.25">
      <c r="A16" s="61"/>
      <c r="B16" s="60"/>
      <c r="C16" s="60"/>
      <c r="D16" s="62"/>
      <c r="E16" s="62"/>
      <c r="F16" s="100"/>
    </row>
    <row r="17" spans="1:6" x14ac:dyDescent="0.25">
      <c r="A17" s="61"/>
      <c r="B17" s="60"/>
      <c r="C17" s="60"/>
      <c r="D17" s="62"/>
      <c r="E17" s="62"/>
      <c r="F17" s="100"/>
    </row>
    <row r="18" spans="1:6" x14ac:dyDescent="0.25">
      <c r="A18" s="61"/>
      <c r="B18" s="60"/>
      <c r="C18" s="60"/>
      <c r="D18" s="62"/>
      <c r="E18" s="62"/>
      <c r="F18" s="100"/>
    </row>
    <row r="19" spans="1:6" x14ac:dyDescent="0.25">
      <c r="A19" s="61"/>
      <c r="B19" s="60"/>
      <c r="C19" s="60"/>
      <c r="D19" s="62"/>
      <c r="E19" s="62"/>
      <c r="F19" s="100"/>
    </row>
    <row r="20" spans="1:6" x14ac:dyDescent="0.25">
      <c r="A20" s="61"/>
      <c r="B20" s="60"/>
      <c r="C20" s="60"/>
      <c r="D20" s="62"/>
      <c r="E20" s="62"/>
      <c r="F20" s="100"/>
    </row>
    <row r="21" spans="1:6" x14ac:dyDescent="0.25">
      <c r="A21" s="61"/>
      <c r="B21" s="60"/>
      <c r="C21" s="60"/>
      <c r="D21" s="62"/>
      <c r="E21" s="62"/>
      <c r="F21" s="100"/>
    </row>
    <row r="22" spans="1:6" x14ac:dyDescent="0.25">
      <c r="A22" s="61"/>
      <c r="B22" s="60"/>
      <c r="C22" s="60"/>
      <c r="D22" s="62"/>
      <c r="E22" s="62"/>
      <c r="F22" s="100"/>
    </row>
    <row r="23" spans="1:6" x14ac:dyDescent="0.25">
      <c r="A23" s="61"/>
      <c r="B23" s="60"/>
      <c r="C23" s="60"/>
      <c r="D23" s="62"/>
      <c r="E23" s="62"/>
      <c r="F23" s="100"/>
    </row>
    <row r="24" spans="1:6" x14ac:dyDescent="0.25">
      <c r="A24" s="61"/>
      <c r="B24" s="60"/>
      <c r="C24" s="60"/>
      <c r="D24" s="62"/>
      <c r="E24" s="62"/>
      <c r="F24" s="100"/>
    </row>
    <row r="25" spans="1:6" x14ac:dyDescent="0.25">
      <c r="A25" s="61"/>
      <c r="B25" s="60"/>
      <c r="C25" s="60"/>
      <c r="D25" s="62"/>
      <c r="E25" s="62"/>
      <c r="F25" s="100"/>
    </row>
  </sheetData>
  <mergeCells count="1">
    <mergeCell ref="A5:F5"/>
  </mergeCells>
  <dataValidations count="2">
    <dataValidation type="list" allowBlank="1" showInputMessage="1" showErrorMessage="1" sqref="A7:A25">
      <formula1>VariableTypeCV</formula1>
    </dataValidation>
    <dataValidation type="list" allowBlank="1" showInputMessage="1" showErrorMessage="1" sqref="C7:C25">
      <formula1>VariableNameCV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zoomScale="150" zoomScaleNormal="150" zoomScalePageLayoutView="150" workbookViewId="0">
      <selection activeCell="H23" sqref="H23"/>
    </sheetView>
  </sheetViews>
  <sheetFormatPr defaultColWidth="8.85546875" defaultRowHeight="15" x14ac:dyDescent="0.25"/>
  <cols>
    <col min="1" max="1" width="27.85546875" customWidth="1"/>
    <col min="2" max="2" width="10.42578125" bestFit="1" customWidth="1"/>
    <col min="3" max="3" width="14.28515625" bestFit="1" customWidth="1"/>
    <col min="4" max="4" width="13.42578125" bestFit="1" customWidth="1"/>
    <col min="5" max="5" width="19.28515625" bestFit="1" customWidth="1"/>
    <col min="6" max="6" width="13.85546875" bestFit="1" customWidth="1"/>
    <col min="7" max="7" width="13.140625" bestFit="1" customWidth="1"/>
    <col min="8" max="8" width="18.85546875" bestFit="1" customWidth="1"/>
  </cols>
  <sheetData>
    <row r="1" spans="1:8" x14ac:dyDescent="0.25">
      <c r="A1" t="s">
        <v>387</v>
      </c>
    </row>
    <row r="2" spans="1:8" ht="15.75" thickBot="1" x14ac:dyDescent="0.3"/>
    <row r="3" spans="1:8" ht="15.75" thickBot="1" x14ac:dyDescent="0.3">
      <c r="A3" s="82" t="s">
        <v>388</v>
      </c>
      <c r="B3" s="83"/>
    </row>
    <row r="4" spans="1:8" ht="15.75" thickTop="1" x14ac:dyDescent="0.25">
      <c r="A4" s="16" t="s">
        <v>389</v>
      </c>
      <c r="B4" s="4"/>
    </row>
    <row r="5" spans="1:8" x14ac:dyDescent="0.25">
      <c r="A5" s="14" t="s">
        <v>390</v>
      </c>
      <c r="B5" s="7"/>
    </row>
    <row r="6" spans="1:8" x14ac:dyDescent="0.25">
      <c r="A6" s="14" t="s">
        <v>391</v>
      </c>
      <c r="B6" s="7"/>
    </row>
    <row r="7" spans="1:8" x14ac:dyDescent="0.25">
      <c r="A7" s="14" t="s">
        <v>392</v>
      </c>
      <c r="B7" s="7"/>
    </row>
    <row r="8" spans="1:8" x14ac:dyDescent="0.25">
      <c r="A8" s="14" t="s">
        <v>393</v>
      </c>
      <c r="B8" s="7"/>
    </row>
    <row r="9" spans="1:8" ht="15.75" thickBot="1" x14ac:dyDescent="0.3">
      <c r="A9" s="15" t="s">
        <v>394</v>
      </c>
      <c r="B9" s="10"/>
    </row>
    <row r="10" spans="1:8" ht="15.75" thickBot="1" x14ac:dyDescent="0.3"/>
    <row r="11" spans="1:8" x14ac:dyDescent="0.25">
      <c r="A11" s="86" t="s">
        <v>395</v>
      </c>
      <c r="B11" s="87"/>
      <c r="C11" s="87"/>
      <c r="D11" s="87"/>
      <c r="E11" s="87"/>
      <c r="F11" s="87"/>
      <c r="G11" s="87"/>
      <c r="H11" s="88"/>
    </row>
    <row r="12" spans="1:8" ht="15.75" thickBot="1" x14ac:dyDescent="0.3">
      <c r="A12" s="11" t="s">
        <v>396</v>
      </c>
      <c r="B12" s="12" t="s">
        <v>399</v>
      </c>
      <c r="C12" s="12" t="s">
        <v>397</v>
      </c>
      <c r="D12" s="12" t="s">
        <v>398</v>
      </c>
      <c r="E12" s="12" t="s">
        <v>400</v>
      </c>
      <c r="F12" s="12" t="s">
        <v>401</v>
      </c>
      <c r="G12" s="12" t="s">
        <v>402</v>
      </c>
      <c r="H12" s="13" t="s">
        <v>403</v>
      </c>
    </row>
    <row r="13" spans="1:8" ht="15.75" thickTop="1" x14ac:dyDescent="0.25">
      <c r="A13" s="2"/>
      <c r="B13" s="3"/>
      <c r="C13" s="3"/>
      <c r="D13" s="3"/>
      <c r="E13" s="3"/>
      <c r="F13" s="3"/>
      <c r="G13" s="3"/>
      <c r="H13" s="4"/>
    </row>
    <row r="14" spans="1:8" x14ac:dyDescent="0.25">
      <c r="A14" s="5"/>
      <c r="B14" s="6"/>
      <c r="C14" s="6"/>
      <c r="D14" s="6"/>
      <c r="E14" s="6"/>
      <c r="F14" s="6"/>
      <c r="G14" s="6"/>
      <c r="H14" s="7"/>
    </row>
    <row r="15" spans="1:8" x14ac:dyDescent="0.25">
      <c r="A15" s="5"/>
      <c r="B15" s="6"/>
      <c r="C15" s="6"/>
      <c r="D15" s="6"/>
      <c r="E15" s="6"/>
      <c r="F15" s="6"/>
      <c r="G15" s="6"/>
      <c r="H15" s="7"/>
    </row>
    <row r="16" spans="1:8" x14ac:dyDescent="0.25">
      <c r="A16" s="5"/>
      <c r="B16" s="6"/>
      <c r="C16" s="6"/>
      <c r="D16" s="6"/>
      <c r="E16" s="6"/>
      <c r="F16" s="6"/>
      <c r="G16" s="6"/>
      <c r="H16" s="7"/>
    </row>
    <row r="17" spans="1:8" x14ac:dyDescent="0.25">
      <c r="A17" s="5"/>
      <c r="B17" s="6"/>
      <c r="C17" s="6"/>
      <c r="D17" s="6"/>
      <c r="E17" s="6"/>
      <c r="F17" s="6"/>
      <c r="G17" s="6"/>
      <c r="H17" s="7"/>
    </row>
    <row r="18" spans="1:8" x14ac:dyDescent="0.25">
      <c r="A18" s="5"/>
      <c r="B18" s="6"/>
      <c r="C18" s="6"/>
      <c r="D18" s="6"/>
      <c r="E18" s="6"/>
      <c r="F18" s="6"/>
      <c r="G18" s="6"/>
      <c r="H18" s="7"/>
    </row>
    <row r="19" spans="1:8" x14ac:dyDescent="0.25">
      <c r="A19" s="5"/>
      <c r="B19" s="6"/>
      <c r="C19" s="6"/>
      <c r="D19" s="6"/>
      <c r="E19" s="6"/>
      <c r="F19" s="6"/>
      <c r="G19" s="6"/>
      <c r="H19" s="7"/>
    </row>
    <row r="20" spans="1:8" x14ac:dyDescent="0.25">
      <c r="A20" s="5"/>
      <c r="B20" s="6"/>
      <c r="C20" s="6"/>
      <c r="D20" s="6"/>
      <c r="E20" s="6"/>
      <c r="F20" s="6"/>
      <c r="G20" s="6"/>
      <c r="H20" s="7"/>
    </row>
    <row r="21" spans="1:8" x14ac:dyDescent="0.25">
      <c r="A21" s="5"/>
      <c r="B21" s="6"/>
      <c r="C21" s="6"/>
      <c r="D21" s="6"/>
      <c r="E21" s="6"/>
      <c r="F21" s="6"/>
      <c r="G21" s="6"/>
      <c r="H21" s="7"/>
    </row>
    <row r="22" spans="1:8" x14ac:dyDescent="0.25">
      <c r="A22" s="5"/>
      <c r="B22" s="6"/>
      <c r="C22" s="6"/>
      <c r="D22" s="6"/>
      <c r="E22" s="6"/>
      <c r="F22" s="6"/>
      <c r="G22" s="6"/>
      <c r="H22" s="7"/>
    </row>
    <row r="23" spans="1:8" x14ac:dyDescent="0.25">
      <c r="A23" s="5"/>
      <c r="B23" s="6"/>
      <c r="C23" s="6"/>
      <c r="D23" s="6"/>
      <c r="E23" s="6"/>
      <c r="F23" s="6"/>
      <c r="G23" s="6"/>
      <c r="H23" s="7"/>
    </row>
    <row r="24" spans="1:8" x14ac:dyDescent="0.25">
      <c r="A24" s="5"/>
      <c r="B24" s="6"/>
      <c r="C24" s="6"/>
      <c r="D24" s="6"/>
      <c r="E24" s="6"/>
      <c r="F24" s="6"/>
      <c r="G24" s="6"/>
      <c r="H24" s="7"/>
    </row>
    <row r="25" spans="1:8" x14ac:dyDescent="0.25">
      <c r="A25" s="5"/>
      <c r="B25" s="6"/>
      <c r="C25" s="6"/>
      <c r="D25" s="6"/>
      <c r="E25" s="6"/>
      <c r="F25" s="6"/>
      <c r="G25" s="6"/>
      <c r="H25" s="7"/>
    </row>
    <row r="26" spans="1:8" x14ac:dyDescent="0.25">
      <c r="A26" s="5"/>
      <c r="B26" s="6"/>
      <c r="C26" s="6"/>
      <c r="D26" s="6"/>
      <c r="E26" s="6"/>
      <c r="F26" s="6"/>
      <c r="G26" s="6"/>
      <c r="H26" s="7"/>
    </row>
    <row r="27" spans="1:8" x14ac:dyDescent="0.25">
      <c r="A27" s="5"/>
      <c r="B27" s="6"/>
      <c r="C27" s="6"/>
      <c r="D27" s="6"/>
      <c r="E27" s="6"/>
      <c r="F27" s="6"/>
      <c r="G27" s="6"/>
      <c r="H27" s="7"/>
    </row>
    <row r="28" spans="1:8" x14ac:dyDescent="0.25">
      <c r="A28" s="5"/>
      <c r="B28" s="6"/>
      <c r="C28" s="6"/>
      <c r="D28" s="6"/>
      <c r="E28" s="6"/>
      <c r="F28" s="6"/>
      <c r="G28" s="6"/>
      <c r="H28" s="7"/>
    </row>
    <row r="29" spans="1:8" x14ac:dyDescent="0.25">
      <c r="A29" s="5"/>
      <c r="B29" s="6"/>
      <c r="C29" s="6"/>
      <c r="D29" s="6"/>
      <c r="E29" s="6"/>
      <c r="F29" s="6"/>
      <c r="G29" s="6"/>
      <c r="H29" s="7"/>
    </row>
    <row r="30" spans="1:8" x14ac:dyDescent="0.25">
      <c r="A30" s="5"/>
      <c r="B30" s="6"/>
      <c r="C30" s="6"/>
      <c r="D30" s="6"/>
      <c r="E30" s="6"/>
      <c r="F30" s="6"/>
      <c r="G30" s="6"/>
      <c r="H30" s="7"/>
    </row>
    <row r="31" spans="1:8" x14ac:dyDescent="0.25">
      <c r="A31" s="5"/>
      <c r="B31" s="6"/>
      <c r="C31" s="6"/>
      <c r="D31" s="6"/>
      <c r="E31" s="6"/>
      <c r="F31" s="6"/>
      <c r="G31" s="6"/>
      <c r="H31" s="7"/>
    </row>
    <row r="32" spans="1:8" x14ac:dyDescent="0.25">
      <c r="A32" s="5"/>
      <c r="B32" s="6"/>
      <c r="C32" s="6"/>
      <c r="D32" s="6"/>
      <c r="E32" s="6"/>
      <c r="F32" s="6"/>
      <c r="G32" s="6"/>
      <c r="H32" s="7"/>
    </row>
    <row r="33" spans="1:8" x14ac:dyDescent="0.25">
      <c r="A33" s="5"/>
      <c r="B33" s="6"/>
      <c r="C33" s="6"/>
      <c r="D33" s="6"/>
      <c r="E33" s="6"/>
      <c r="F33" s="6"/>
      <c r="G33" s="6"/>
      <c r="H33" s="7"/>
    </row>
    <row r="34" spans="1:8" x14ac:dyDescent="0.25">
      <c r="A34" s="5"/>
      <c r="B34" s="6"/>
      <c r="C34" s="6"/>
      <c r="D34" s="6"/>
      <c r="E34" s="6"/>
      <c r="F34" s="6"/>
      <c r="G34" s="6"/>
      <c r="H34" s="7"/>
    </row>
    <row r="35" spans="1:8" x14ac:dyDescent="0.25">
      <c r="A35" s="5"/>
      <c r="B35" s="6"/>
      <c r="C35" s="6"/>
      <c r="D35" s="6"/>
      <c r="E35" s="6"/>
      <c r="F35" s="6"/>
      <c r="G35" s="6"/>
      <c r="H35" s="7"/>
    </row>
    <row r="36" spans="1:8" x14ac:dyDescent="0.25">
      <c r="A36" s="5"/>
      <c r="B36" s="6"/>
      <c r="C36" s="6"/>
      <c r="D36" s="6"/>
      <c r="E36" s="6"/>
      <c r="F36" s="6"/>
      <c r="G36" s="6"/>
      <c r="H36" s="7"/>
    </row>
    <row r="37" spans="1:8" x14ac:dyDescent="0.25">
      <c r="A37" s="5"/>
      <c r="B37" s="6"/>
      <c r="C37" s="6"/>
      <c r="D37" s="6"/>
      <c r="E37" s="6"/>
      <c r="F37" s="6"/>
      <c r="G37" s="6"/>
      <c r="H37" s="7"/>
    </row>
    <row r="38" spans="1:8" x14ac:dyDescent="0.25">
      <c r="A38" s="5"/>
      <c r="B38" s="6"/>
      <c r="C38" s="6"/>
      <c r="D38" s="6"/>
      <c r="E38" s="6"/>
      <c r="F38" s="6"/>
      <c r="G38" s="6"/>
      <c r="H38" s="7"/>
    </row>
    <row r="39" spans="1:8" x14ac:dyDescent="0.25">
      <c r="A39" s="5"/>
      <c r="B39" s="6"/>
      <c r="C39" s="6"/>
      <c r="D39" s="6"/>
      <c r="E39" s="6"/>
      <c r="F39" s="6"/>
      <c r="G39" s="6"/>
      <c r="H39" s="7"/>
    </row>
    <row r="40" spans="1:8" x14ac:dyDescent="0.25">
      <c r="A40" s="5"/>
      <c r="B40" s="6"/>
      <c r="C40" s="6"/>
      <c r="D40" s="6"/>
      <c r="E40" s="6"/>
      <c r="F40" s="6"/>
      <c r="G40" s="6"/>
      <c r="H40" s="7"/>
    </row>
    <row r="41" spans="1:8" x14ac:dyDescent="0.25">
      <c r="A41" s="5"/>
      <c r="B41" s="6"/>
      <c r="C41" s="6"/>
      <c r="D41" s="6"/>
      <c r="E41" s="6"/>
      <c r="F41" s="6"/>
      <c r="G41" s="6"/>
      <c r="H41" s="7"/>
    </row>
    <row r="42" spans="1:8" x14ac:dyDescent="0.25">
      <c r="A42" s="5"/>
      <c r="B42" s="6"/>
      <c r="C42" s="6"/>
      <c r="D42" s="6"/>
      <c r="E42" s="6"/>
      <c r="F42" s="6"/>
      <c r="G42" s="6"/>
      <c r="H42" s="7"/>
    </row>
    <row r="43" spans="1:8" x14ac:dyDescent="0.25">
      <c r="A43" s="5"/>
      <c r="B43" s="6"/>
      <c r="C43" s="6"/>
      <c r="D43" s="6"/>
      <c r="E43" s="6"/>
      <c r="F43" s="6"/>
      <c r="G43" s="6"/>
      <c r="H43" s="7"/>
    </row>
    <row r="44" spans="1:8" x14ac:dyDescent="0.25">
      <c r="A44" s="5"/>
      <c r="B44" s="6"/>
      <c r="C44" s="6"/>
      <c r="D44" s="6"/>
      <c r="E44" s="6"/>
      <c r="F44" s="6"/>
      <c r="G44" s="6"/>
      <c r="H44" s="7"/>
    </row>
    <row r="45" spans="1:8" x14ac:dyDescent="0.25">
      <c r="A45" s="5"/>
      <c r="B45" s="6"/>
      <c r="C45" s="6"/>
      <c r="D45" s="6"/>
      <c r="E45" s="6"/>
      <c r="F45" s="6"/>
      <c r="G45" s="6"/>
      <c r="H45" s="7"/>
    </row>
    <row r="46" spans="1:8" x14ac:dyDescent="0.25">
      <c r="A46" s="5"/>
      <c r="B46" s="6"/>
      <c r="C46" s="6"/>
      <c r="D46" s="6"/>
      <c r="E46" s="6"/>
      <c r="F46" s="6"/>
      <c r="G46" s="6"/>
      <c r="H46" s="7"/>
    </row>
    <row r="47" spans="1:8" x14ac:dyDescent="0.25">
      <c r="A47" s="5"/>
      <c r="B47" s="6"/>
      <c r="C47" s="6"/>
      <c r="D47" s="6"/>
      <c r="E47" s="6"/>
      <c r="F47" s="6"/>
      <c r="G47" s="6"/>
      <c r="H47" s="7"/>
    </row>
    <row r="48" spans="1:8" x14ac:dyDescent="0.25">
      <c r="A48" s="5"/>
      <c r="B48" s="6"/>
      <c r="C48" s="6"/>
      <c r="D48" s="6"/>
      <c r="E48" s="6"/>
      <c r="F48" s="6"/>
      <c r="G48" s="6"/>
      <c r="H48" s="7"/>
    </row>
    <row r="49" spans="1:8" x14ac:dyDescent="0.25">
      <c r="A49" s="5"/>
      <c r="B49" s="6"/>
      <c r="C49" s="6"/>
      <c r="D49" s="6"/>
      <c r="E49" s="6"/>
      <c r="F49" s="6"/>
      <c r="G49" s="6"/>
      <c r="H49" s="7"/>
    </row>
    <row r="50" spans="1:8" x14ac:dyDescent="0.25">
      <c r="A50" s="5"/>
      <c r="B50" s="6"/>
      <c r="C50" s="6"/>
      <c r="D50" s="6"/>
      <c r="E50" s="6"/>
      <c r="F50" s="6"/>
      <c r="G50" s="6"/>
      <c r="H50" s="7"/>
    </row>
    <row r="51" spans="1:8" x14ac:dyDescent="0.25">
      <c r="A51" s="5"/>
      <c r="B51" s="6"/>
      <c r="C51" s="6"/>
      <c r="D51" s="6"/>
      <c r="E51" s="6"/>
      <c r="F51" s="6"/>
      <c r="G51" s="6"/>
      <c r="H51" s="7"/>
    </row>
    <row r="52" spans="1:8" x14ac:dyDescent="0.25">
      <c r="A52" s="5"/>
      <c r="B52" s="6"/>
      <c r="C52" s="6"/>
      <c r="D52" s="6"/>
      <c r="E52" s="6"/>
      <c r="F52" s="6"/>
      <c r="G52" s="6"/>
      <c r="H52" s="7"/>
    </row>
    <row r="53" spans="1:8" x14ac:dyDescent="0.25">
      <c r="A53" s="5"/>
      <c r="B53" s="6"/>
      <c r="C53" s="6"/>
      <c r="D53" s="6"/>
      <c r="E53" s="6"/>
      <c r="F53" s="6"/>
      <c r="G53" s="6"/>
      <c r="H53" s="7"/>
    </row>
    <row r="54" spans="1:8" x14ac:dyDescent="0.25">
      <c r="A54" s="5"/>
      <c r="B54" s="6"/>
      <c r="C54" s="6"/>
      <c r="D54" s="6"/>
      <c r="E54" s="6"/>
      <c r="F54" s="6"/>
      <c r="G54" s="6"/>
      <c r="H54" s="7"/>
    </row>
    <row r="55" spans="1:8" x14ac:dyDescent="0.25">
      <c r="A55" s="5"/>
      <c r="B55" s="6"/>
      <c r="C55" s="6"/>
      <c r="D55" s="6"/>
      <c r="E55" s="6"/>
      <c r="F55" s="6"/>
      <c r="G55" s="6"/>
      <c r="H55" s="7"/>
    </row>
    <row r="56" spans="1:8" x14ac:dyDescent="0.25">
      <c r="A56" s="5"/>
      <c r="B56" s="6"/>
      <c r="C56" s="6"/>
      <c r="D56" s="6"/>
      <c r="E56" s="6"/>
      <c r="F56" s="6"/>
      <c r="G56" s="6"/>
      <c r="H56" s="7"/>
    </row>
    <row r="57" spans="1:8" x14ac:dyDescent="0.25">
      <c r="A57" s="5"/>
      <c r="B57" s="6"/>
      <c r="C57" s="6"/>
      <c r="D57" s="6"/>
      <c r="E57" s="6"/>
      <c r="F57" s="6"/>
      <c r="G57" s="6"/>
      <c r="H57" s="7"/>
    </row>
    <row r="58" spans="1:8" x14ac:dyDescent="0.25">
      <c r="A58" s="5"/>
      <c r="B58" s="6"/>
      <c r="C58" s="6"/>
      <c r="D58" s="6"/>
      <c r="E58" s="6"/>
      <c r="F58" s="6"/>
      <c r="G58" s="6"/>
      <c r="H58" s="7"/>
    </row>
    <row r="59" spans="1:8" x14ac:dyDescent="0.25">
      <c r="A59" s="5"/>
      <c r="B59" s="6"/>
      <c r="C59" s="6"/>
      <c r="D59" s="6"/>
      <c r="E59" s="6"/>
      <c r="F59" s="6"/>
      <c r="G59" s="6"/>
      <c r="H59" s="7"/>
    </row>
    <row r="60" spans="1:8" x14ac:dyDescent="0.25">
      <c r="A60" s="5"/>
      <c r="B60" s="6"/>
      <c r="C60" s="6"/>
      <c r="D60" s="6"/>
      <c r="E60" s="6"/>
      <c r="F60" s="6"/>
      <c r="G60" s="6"/>
      <c r="H60" s="7"/>
    </row>
    <row r="61" spans="1:8" x14ac:dyDescent="0.25">
      <c r="A61" s="5"/>
      <c r="B61" s="6"/>
      <c r="C61" s="6"/>
      <c r="D61" s="6"/>
      <c r="E61" s="6"/>
      <c r="F61" s="6"/>
      <c r="G61" s="6"/>
      <c r="H61" s="7"/>
    </row>
    <row r="62" spans="1:8" x14ac:dyDescent="0.25">
      <c r="A62" s="5"/>
      <c r="B62" s="6"/>
      <c r="C62" s="6"/>
      <c r="D62" s="6"/>
      <c r="E62" s="6"/>
      <c r="F62" s="6"/>
      <c r="G62" s="6"/>
      <c r="H62" s="7"/>
    </row>
    <row r="63" spans="1:8" x14ac:dyDescent="0.25">
      <c r="A63" s="5"/>
      <c r="B63" s="6"/>
      <c r="C63" s="6"/>
      <c r="D63" s="6"/>
      <c r="E63" s="6"/>
      <c r="F63" s="6"/>
      <c r="G63" s="6"/>
      <c r="H63" s="7"/>
    </row>
    <row r="64" spans="1:8" x14ac:dyDescent="0.25">
      <c r="A64" s="5"/>
      <c r="B64" s="6"/>
      <c r="C64" s="6"/>
      <c r="D64" s="6"/>
      <c r="E64" s="6"/>
      <c r="F64" s="6"/>
      <c r="G64" s="6"/>
      <c r="H64" s="7"/>
    </row>
    <row r="65" spans="1:8" x14ac:dyDescent="0.25">
      <c r="A65" s="5"/>
      <c r="B65" s="6"/>
      <c r="C65" s="6"/>
      <c r="D65" s="6"/>
      <c r="E65" s="6"/>
      <c r="F65" s="6"/>
      <c r="G65" s="6"/>
      <c r="H65" s="7"/>
    </row>
    <row r="66" spans="1:8" x14ac:dyDescent="0.25">
      <c r="A66" s="5"/>
      <c r="B66" s="6"/>
      <c r="C66" s="6"/>
      <c r="D66" s="6"/>
      <c r="E66" s="6"/>
      <c r="F66" s="6"/>
      <c r="G66" s="6"/>
      <c r="H66" s="7"/>
    </row>
    <row r="67" spans="1:8" x14ac:dyDescent="0.25">
      <c r="A67" s="5"/>
      <c r="B67" s="6"/>
      <c r="C67" s="6"/>
      <c r="D67" s="6"/>
      <c r="E67" s="6"/>
      <c r="F67" s="6"/>
      <c r="G67" s="6"/>
      <c r="H67" s="7"/>
    </row>
    <row r="68" spans="1:8" x14ac:dyDescent="0.25">
      <c r="A68" s="5"/>
      <c r="B68" s="6"/>
      <c r="C68" s="6"/>
      <c r="D68" s="6"/>
      <c r="E68" s="6"/>
      <c r="F68" s="6"/>
      <c r="G68" s="6"/>
      <c r="H68" s="7"/>
    </row>
    <row r="69" spans="1:8" x14ac:dyDescent="0.25">
      <c r="A69" s="5"/>
      <c r="B69" s="6"/>
      <c r="C69" s="6"/>
      <c r="D69" s="6"/>
      <c r="E69" s="6"/>
      <c r="F69" s="6"/>
      <c r="G69" s="6"/>
      <c r="H69" s="7"/>
    </row>
    <row r="70" spans="1:8" x14ac:dyDescent="0.25">
      <c r="A70" s="5"/>
      <c r="B70" s="6"/>
      <c r="C70" s="6"/>
      <c r="D70" s="6"/>
      <c r="E70" s="6"/>
      <c r="F70" s="6"/>
      <c r="G70" s="6"/>
      <c r="H70" s="7"/>
    </row>
    <row r="71" spans="1:8" x14ac:dyDescent="0.25">
      <c r="A71" s="5"/>
      <c r="B71" s="6"/>
      <c r="C71" s="6"/>
      <c r="D71" s="6"/>
      <c r="E71" s="6"/>
      <c r="F71" s="6"/>
      <c r="G71" s="6"/>
      <c r="H71" s="7"/>
    </row>
    <row r="72" spans="1:8" x14ac:dyDescent="0.25">
      <c r="A72" s="5"/>
      <c r="B72" s="6"/>
      <c r="C72" s="6"/>
      <c r="D72" s="6"/>
      <c r="E72" s="6"/>
      <c r="F72" s="6"/>
      <c r="G72" s="6"/>
      <c r="H72" s="7"/>
    </row>
    <row r="73" spans="1:8" x14ac:dyDescent="0.25">
      <c r="A73" s="5"/>
      <c r="B73" s="6"/>
      <c r="C73" s="6"/>
      <c r="D73" s="6"/>
      <c r="E73" s="6"/>
      <c r="F73" s="6"/>
      <c r="G73" s="6"/>
      <c r="H73" s="7"/>
    </row>
    <row r="74" spans="1:8" x14ac:dyDescent="0.25">
      <c r="A74" s="5"/>
      <c r="B74" s="6"/>
      <c r="C74" s="6"/>
      <c r="D74" s="6"/>
      <c r="E74" s="6"/>
      <c r="F74" s="6"/>
      <c r="G74" s="6"/>
      <c r="H74" s="7"/>
    </row>
    <row r="75" spans="1:8" x14ac:dyDescent="0.25">
      <c r="A75" s="5"/>
      <c r="B75" s="6"/>
      <c r="C75" s="6"/>
      <c r="D75" s="6"/>
      <c r="E75" s="6"/>
      <c r="F75" s="6"/>
      <c r="G75" s="6"/>
      <c r="H75" s="7"/>
    </row>
    <row r="76" spans="1:8" x14ac:dyDescent="0.25">
      <c r="A76" s="5"/>
      <c r="B76" s="6"/>
      <c r="C76" s="6"/>
      <c r="D76" s="6"/>
      <c r="E76" s="6"/>
      <c r="F76" s="6"/>
      <c r="G76" s="6"/>
      <c r="H76" s="7"/>
    </row>
    <row r="77" spans="1:8" x14ac:dyDescent="0.25">
      <c r="A77" s="5"/>
      <c r="B77" s="6"/>
      <c r="C77" s="6"/>
      <c r="D77" s="6"/>
      <c r="E77" s="6"/>
      <c r="F77" s="6"/>
      <c r="G77" s="6"/>
      <c r="H77" s="7"/>
    </row>
    <row r="78" spans="1:8" x14ac:dyDescent="0.25">
      <c r="A78" s="5"/>
      <c r="B78" s="6"/>
      <c r="C78" s="6"/>
      <c r="D78" s="6"/>
      <c r="E78" s="6"/>
      <c r="F78" s="6"/>
      <c r="G78" s="6"/>
      <c r="H78" s="7"/>
    </row>
    <row r="79" spans="1:8" x14ac:dyDescent="0.25">
      <c r="A79" s="5"/>
      <c r="B79" s="6"/>
      <c r="C79" s="6"/>
      <c r="D79" s="6"/>
      <c r="E79" s="6"/>
      <c r="F79" s="6"/>
      <c r="G79" s="6"/>
      <c r="H79" s="7"/>
    </row>
    <row r="80" spans="1:8" x14ac:dyDescent="0.25">
      <c r="A80" s="5"/>
      <c r="B80" s="6"/>
      <c r="C80" s="6"/>
      <c r="D80" s="6"/>
      <c r="E80" s="6"/>
      <c r="F80" s="6"/>
      <c r="G80" s="6"/>
      <c r="H80" s="7"/>
    </row>
    <row r="81" spans="1:8" x14ac:dyDescent="0.25">
      <c r="A81" s="5"/>
      <c r="B81" s="6"/>
      <c r="C81" s="6"/>
      <c r="D81" s="6"/>
      <c r="E81" s="6"/>
      <c r="F81" s="6"/>
      <c r="G81" s="6"/>
      <c r="H81" s="7"/>
    </row>
    <row r="82" spans="1:8" x14ac:dyDescent="0.25">
      <c r="A82" s="5"/>
      <c r="B82" s="6"/>
      <c r="C82" s="6"/>
      <c r="D82" s="6"/>
      <c r="E82" s="6"/>
      <c r="F82" s="6"/>
      <c r="G82" s="6"/>
      <c r="H82" s="7"/>
    </row>
    <row r="83" spans="1:8" x14ac:dyDescent="0.25">
      <c r="A83" s="5"/>
      <c r="B83" s="6"/>
      <c r="C83" s="6"/>
      <c r="D83" s="6"/>
      <c r="E83" s="6"/>
      <c r="F83" s="6"/>
      <c r="G83" s="6"/>
      <c r="H83" s="7"/>
    </row>
    <row r="84" spans="1:8" x14ac:dyDescent="0.25">
      <c r="A84" s="5"/>
      <c r="B84" s="6"/>
      <c r="C84" s="6"/>
      <c r="D84" s="6"/>
      <c r="E84" s="6"/>
      <c r="F84" s="6"/>
      <c r="G84" s="6"/>
      <c r="H84" s="7"/>
    </row>
    <row r="85" spans="1:8" x14ac:dyDescent="0.25">
      <c r="A85" s="5"/>
      <c r="B85" s="6"/>
      <c r="C85" s="6"/>
      <c r="D85" s="6"/>
      <c r="E85" s="6"/>
      <c r="F85" s="6"/>
      <c r="G85" s="6"/>
      <c r="H85" s="7"/>
    </row>
    <row r="86" spans="1:8" x14ac:dyDescent="0.25">
      <c r="A86" s="5"/>
      <c r="B86" s="6"/>
      <c r="C86" s="6"/>
      <c r="D86" s="6"/>
      <c r="E86" s="6"/>
      <c r="F86" s="6"/>
      <c r="G86" s="6"/>
      <c r="H86" s="7"/>
    </row>
    <row r="87" spans="1:8" x14ac:dyDescent="0.25">
      <c r="A87" s="5"/>
      <c r="B87" s="6"/>
      <c r="C87" s="6"/>
      <c r="D87" s="6"/>
      <c r="E87" s="6"/>
      <c r="F87" s="6"/>
      <c r="G87" s="6"/>
      <c r="H87" s="7"/>
    </row>
    <row r="88" spans="1:8" x14ac:dyDescent="0.25">
      <c r="A88" s="5"/>
      <c r="B88" s="6"/>
      <c r="C88" s="6"/>
      <c r="D88" s="6"/>
      <c r="E88" s="6"/>
      <c r="F88" s="6"/>
      <c r="G88" s="6"/>
      <c r="H88" s="7"/>
    </row>
    <row r="89" spans="1:8" x14ac:dyDescent="0.25">
      <c r="A89" s="5"/>
      <c r="B89" s="6"/>
      <c r="C89" s="6"/>
      <c r="D89" s="6"/>
      <c r="E89" s="6"/>
      <c r="F89" s="6"/>
      <c r="G89" s="6"/>
      <c r="H89" s="7"/>
    </row>
    <row r="90" spans="1:8" x14ac:dyDescent="0.25">
      <c r="A90" s="5"/>
      <c r="B90" s="6"/>
      <c r="C90" s="6"/>
      <c r="D90" s="6"/>
      <c r="E90" s="6"/>
      <c r="F90" s="6"/>
      <c r="G90" s="6"/>
      <c r="H90" s="7"/>
    </row>
    <row r="91" spans="1:8" x14ac:dyDescent="0.25">
      <c r="A91" s="5"/>
      <c r="B91" s="6"/>
      <c r="C91" s="6"/>
      <c r="D91" s="6"/>
      <c r="E91" s="6"/>
      <c r="F91" s="6"/>
      <c r="G91" s="6"/>
      <c r="H91" s="7"/>
    </row>
    <row r="92" spans="1:8" x14ac:dyDescent="0.25">
      <c r="A92" s="5"/>
      <c r="B92" s="6"/>
      <c r="C92" s="6"/>
      <c r="D92" s="6"/>
      <c r="E92" s="6"/>
      <c r="F92" s="6"/>
      <c r="G92" s="6"/>
      <c r="H92" s="7"/>
    </row>
    <row r="93" spans="1:8" x14ac:dyDescent="0.25">
      <c r="A93" s="5"/>
      <c r="B93" s="6"/>
      <c r="C93" s="6"/>
      <c r="D93" s="6"/>
      <c r="E93" s="6"/>
      <c r="F93" s="6"/>
      <c r="G93" s="6"/>
      <c r="H93" s="7"/>
    </row>
    <row r="94" spans="1:8" x14ac:dyDescent="0.25">
      <c r="A94" s="5"/>
      <c r="B94" s="6"/>
      <c r="C94" s="6"/>
      <c r="D94" s="6"/>
      <c r="E94" s="6"/>
      <c r="F94" s="6"/>
      <c r="G94" s="6"/>
      <c r="H94" s="7"/>
    </row>
    <row r="95" spans="1:8" x14ac:dyDescent="0.25">
      <c r="A95" s="5"/>
      <c r="B95" s="6"/>
      <c r="C95" s="6"/>
      <c r="D95" s="6"/>
      <c r="E95" s="6"/>
      <c r="F95" s="6"/>
      <c r="G95" s="6"/>
      <c r="H95" s="7"/>
    </row>
    <row r="96" spans="1:8" x14ac:dyDescent="0.25">
      <c r="A96" s="5"/>
      <c r="B96" s="6"/>
      <c r="C96" s="6"/>
      <c r="D96" s="6"/>
      <c r="E96" s="6"/>
      <c r="F96" s="6"/>
      <c r="G96" s="6"/>
      <c r="H96" s="7"/>
    </row>
    <row r="97" spans="1:8" x14ac:dyDescent="0.25">
      <c r="A97" s="5"/>
      <c r="B97" s="6"/>
      <c r="C97" s="6"/>
      <c r="D97" s="6"/>
      <c r="E97" s="6"/>
      <c r="F97" s="6"/>
      <c r="G97" s="6"/>
      <c r="H97" s="7"/>
    </row>
    <row r="98" spans="1:8" x14ac:dyDescent="0.25">
      <c r="A98" s="5"/>
      <c r="B98" s="6"/>
      <c r="C98" s="6"/>
      <c r="D98" s="6"/>
      <c r="E98" s="6"/>
      <c r="F98" s="6"/>
      <c r="G98" s="6"/>
      <c r="H98" s="7"/>
    </row>
    <row r="99" spans="1:8" ht="15.75" thickBot="1" x14ac:dyDescent="0.3">
      <c r="A99" s="8"/>
      <c r="B99" s="9"/>
      <c r="C99" s="9"/>
      <c r="D99" s="9"/>
      <c r="E99" s="9"/>
      <c r="F99" s="9"/>
      <c r="G99" s="9"/>
      <c r="H99" s="10"/>
    </row>
  </sheetData>
  <mergeCells count="2">
    <mergeCell ref="A3:B3"/>
    <mergeCell ref="A11:H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workbookViewId="0">
      <selection activeCell="J5" sqref="J4:J5"/>
    </sheetView>
  </sheetViews>
  <sheetFormatPr defaultColWidth="8.85546875" defaultRowHeight="15" x14ac:dyDescent="0.25"/>
  <cols>
    <col min="1" max="1" width="10.42578125" bestFit="1" customWidth="1"/>
    <col min="2" max="10" width="4.85546875" bestFit="1" customWidth="1"/>
    <col min="11" max="51" width="5.85546875" bestFit="1" customWidth="1"/>
  </cols>
  <sheetData>
    <row r="1" spans="1:51" x14ac:dyDescent="0.25">
      <c r="A1" t="s">
        <v>404</v>
      </c>
      <c r="B1" t="s">
        <v>405</v>
      </c>
      <c r="C1" t="s">
        <v>406</v>
      </c>
      <c r="D1" t="s">
        <v>407</v>
      </c>
      <c r="E1" t="s">
        <v>408</v>
      </c>
      <c r="F1" t="s">
        <v>409</v>
      </c>
      <c r="G1" t="s">
        <v>410</v>
      </c>
      <c r="H1" t="s">
        <v>411</v>
      </c>
      <c r="I1" t="s">
        <v>412</v>
      </c>
      <c r="J1" t="s">
        <v>413</v>
      </c>
      <c r="K1" t="s">
        <v>414</v>
      </c>
      <c r="L1" t="s">
        <v>415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  <c r="U1" t="s">
        <v>424</v>
      </c>
      <c r="V1" t="s">
        <v>425</v>
      </c>
      <c r="W1" t="s">
        <v>426</v>
      </c>
      <c r="X1" t="s">
        <v>427</v>
      </c>
      <c r="Y1" t="s">
        <v>428</v>
      </c>
      <c r="Z1" t="s">
        <v>429</v>
      </c>
      <c r="AA1" t="s">
        <v>430</v>
      </c>
      <c r="AB1" t="s">
        <v>431</v>
      </c>
      <c r="AC1" t="s">
        <v>432</v>
      </c>
      <c r="AD1" t="s">
        <v>433</v>
      </c>
      <c r="AE1" t="s">
        <v>434</v>
      </c>
      <c r="AF1" t="s">
        <v>435</v>
      </c>
      <c r="AG1" t="s">
        <v>436</v>
      </c>
      <c r="AH1" t="s">
        <v>437</v>
      </c>
      <c r="AI1" t="s">
        <v>438</v>
      </c>
      <c r="AJ1" t="s">
        <v>439</v>
      </c>
      <c r="AK1" t="s">
        <v>440</v>
      </c>
      <c r="AL1" t="s">
        <v>441</v>
      </c>
      <c r="AM1" t="s">
        <v>442</v>
      </c>
      <c r="AN1" t="s">
        <v>443</v>
      </c>
      <c r="AO1" t="s">
        <v>444</v>
      </c>
      <c r="AP1" t="s">
        <v>445</v>
      </c>
      <c r="AQ1" t="s">
        <v>446</v>
      </c>
      <c r="AR1" t="s">
        <v>447</v>
      </c>
      <c r="AS1" t="s">
        <v>448</v>
      </c>
      <c r="AT1" t="s">
        <v>449</v>
      </c>
      <c r="AU1" t="s">
        <v>450</v>
      </c>
      <c r="AV1" t="s">
        <v>451</v>
      </c>
      <c r="AW1" t="s">
        <v>452</v>
      </c>
      <c r="AX1" t="s">
        <v>453</v>
      </c>
      <c r="AY1" t="s">
        <v>454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M1" workbookViewId="0">
      <selection activeCell="X11" sqref="X11"/>
    </sheetView>
  </sheetViews>
  <sheetFormatPr defaultColWidth="8.85546875" defaultRowHeight="15" x14ac:dyDescent="0.25"/>
  <cols>
    <col min="1" max="1" width="12" bestFit="1" customWidth="1"/>
    <col min="2" max="2" width="11.28515625" customWidth="1"/>
    <col min="3" max="4" width="13" customWidth="1"/>
    <col min="5" max="5" width="16.28515625" customWidth="1"/>
    <col min="6" max="6" width="16.85546875" customWidth="1"/>
    <col min="7" max="7" width="25" customWidth="1"/>
    <col min="8" max="8" width="25.28515625" customWidth="1"/>
    <col min="9" max="9" width="17.7109375" customWidth="1"/>
    <col min="10" max="10" width="21.7109375" customWidth="1"/>
    <col min="11" max="11" width="27.140625" customWidth="1"/>
    <col min="12" max="12" width="20" customWidth="1"/>
    <col min="13" max="13" width="24.140625" customWidth="1"/>
    <col min="14" max="14" width="21" customWidth="1"/>
  </cols>
  <sheetData>
    <row r="1" spans="1:17" x14ac:dyDescent="0.25">
      <c r="A1" s="1" t="s">
        <v>604</v>
      </c>
      <c r="B1" s="1" t="s">
        <v>593</v>
      </c>
      <c r="C1" s="1" t="s">
        <v>594</v>
      </c>
      <c r="D1" s="1" t="s">
        <v>595</v>
      </c>
      <c r="E1" s="1" t="s">
        <v>596</v>
      </c>
      <c r="F1" s="1" t="s">
        <v>597</v>
      </c>
      <c r="G1" s="1" t="s">
        <v>598</v>
      </c>
      <c r="H1" s="1" t="s">
        <v>599</v>
      </c>
      <c r="I1" s="1" t="s">
        <v>600</v>
      </c>
      <c r="J1" s="1" t="s">
        <v>601</v>
      </c>
      <c r="K1" s="1" t="s">
        <v>602</v>
      </c>
      <c r="L1" s="1" t="s">
        <v>603</v>
      </c>
      <c r="M1" s="1" t="s">
        <v>606</v>
      </c>
      <c r="N1" s="1" t="s">
        <v>630</v>
      </c>
      <c r="O1" s="1" t="s">
        <v>632</v>
      </c>
      <c r="P1" s="1" t="s">
        <v>636</v>
      </c>
      <c r="Q1" s="1" t="s">
        <v>1492</v>
      </c>
    </row>
    <row r="2" spans="1:17" x14ac:dyDescent="0.25">
      <c r="A2">
        <v>0</v>
      </c>
      <c r="B2" t="s">
        <v>386</v>
      </c>
      <c r="C2" t="s">
        <v>678</v>
      </c>
      <c r="D2" t="s">
        <v>504</v>
      </c>
      <c r="E2" t="s">
        <v>508</v>
      </c>
      <c r="F2" t="s">
        <v>509</v>
      </c>
      <c r="G2" t="str">
        <f>IF(COUNTA(CitationInformation)=0,"","Citation: &amp;CitationID0001")</f>
        <v>Citation: &amp;CitationID0001</v>
      </c>
      <c r="H2" t="str">
        <f>IF(COUNTA(CitationInformation)=0,"","AuthorList:")</f>
        <v>AuthorList:</v>
      </c>
      <c r="I2" t="str">
        <f>IF(COUNTA(CitationInformation)=0,"","DataSetCitations:")</f>
        <v>DataSetCitations:</v>
      </c>
      <c r="J2" t="s">
        <v>590</v>
      </c>
      <c r="K2" t="s">
        <v>591</v>
      </c>
      <c r="L2" t="s">
        <v>592</v>
      </c>
      <c r="M2" t="s">
        <v>607</v>
      </c>
      <c r="N2" t="str">
        <f>IF(COUNTA(SpatialOffsets[])=0,"","Spatialoffsets:")</f>
        <v>Spatialoffsets:</v>
      </c>
      <c r="O2" t="str">
        <f>IF(COUNTA(RelatedFeatures[])=0,"","RelatedFeatures:")</f>
        <v>RelatedFeatures:</v>
      </c>
      <c r="P2" t="s">
        <v>677</v>
      </c>
      <c r="Q2" t="s">
        <v>1493</v>
      </c>
    </row>
    <row r="3" spans="1:17" x14ac:dyDescent="0.25">
      <c r="A3">
        <v>1</v>
      </c>
      <c r="B3" t="s">
        <v>500</v>
      </c>
      <c r="C3" t="str">
        <f>CONCATENATE("  DataSetUUID:  ",IF(DatasetUUID="",CONCATENATE(CHAR(34),CHAR(34)),CONCATENATE(CHAR(34),DatasetUUID,CHAR(34))))</f>
        <v xml:space="preserve">  DataSetUUID:  ""</v>
      </c>
      <c r="D3" t="str">
        <f>IF(INDEX(People[First Name],$A3)="","PLEASE FILL IN AT LEAST ONE PERSON WITH FIRST, MIDDLE AND LAST NAME",
CONCATENATE("  - &amp;PersonID",TEXT($A3,"0000"),
" {","PersonFirstName:  ",CHAR(34),INDEX(People[First Name],$A3),CHAR(34),
", PersonMiddleName:  ",CHAR(34),INDEX(People[Middle Name],$A3),CHAR(34),
", PersonLastName:  ",CHAR(34),INDEX(People[Last Name],$A3),CHAR(34),"}"))</f>
        <v xml:space="preserve">  - &amp;PersonID0001 {PersonFirstName:  "Jeffrey", PersonMiddleName:  "S.", PersonLastName:  "Horsburgh"}</v>
      </c>
      <c r="E3" t="str">
        <f>IF(INDEX(Organizations[Organization Type '[CV']],$A3)="","PLEASE FILL IN AT LEAST ONE ORGANIZATION WITH TYPE, CODE, AND NAME",
CONCATENATE("  - &amp;OrganizationID",TEXT($A3,"0000"),
" {","OrganizationTypeCV:  ",CHAR(34),INDEX(Organizations[Organization Type '[CV']],$A3),CHAR(34),
", OrganizationCode:  ",CHAR(34),INDEX(Organizations[Organization Code],$A3),CHAR(34),
", OrganizationName:  ",CHAR(34),INDEX(Organizations[Organization Name],$A3),CHAR(34),
", OrganizationDescription:  ",CHAR(34),INDEX(Organizations[Organization Description],$A3),CHAR(34),
", OrganizationLink:  ",CHAR(34),INDEX(Organizations[Organization Link],$A3),CHAR(34),"}"))</f>
        <v xml:space="preserve">  - &amp;OrganizationID0001 {OrganizationTypeCV:  "University", OrganizationCode:  "USU", OrganizationName:  "Utah State University", OrganizationDescription:  "", OrganizationLink:  ""}</v>
      </c>
      <c r="F3" t="str">
        <f>CONCATENATE("  - &amp;AffiliationID",TEXT($A3,"0000"),
" {PersonID: *PersonID",TEXT($A3,"0000"),
", OrganizationID: *OrganizationID",TEXT(MATCH(INDEX(People[Organization Name],$A3),Organizations[Organization Name],0),"0000"),
", IsPrimaryOrganizationContact: , AffiliationStartDate: , AffiliationEndDate: , PrimaryPhone: ",
", PrimaryEmail: ",CHAR(34),INDEX(People[Primary Email],$A3),CHAR(34),
", PrimaryAddress: ",CHAR(34),INDEX(People[Primary Address],$A3),CHAR(34),
", PersonLink: }")</f>
        <v xml:space="preserve">  - &amp;AffiliationID0001 {PersonID: *PersonID0001, OrganizationID: *OrganizationID0001, IsPrimaryOrganizationContact: , AffiliationStartDate: , AffiliationEndDate: , PrimaryPhone: , PrimaryEmail: "jeff.horsburgh@usu.edu", PrimaryAddress: "Civil and Environmental Engineering, Utah Water Research Laboratory, 8200 Old Main Hill, Logan, UT 84322-8200", PersonLink: }</v>
      </c>
      <c r="G3" t="str">
        <f>IF(COUNTA(CitationInformation)=0,"",IF(CitationTitle="","PLEASE FILL IN A TITLE FOR THE CITATION",CONCATENATE("    Title: ",CHAR(34),CitationTitle,CHAR(34))))</f>
        <v xml:space="preserve">    Title: "Air temperature at the TW Daniels Experimental Forest Climate Station"</v>
      </c>
      <c r="H3" t="str">
        <f>IF(COUNTA(CitationInformation)=0,"",IF(INDEX(AuthorList[Author Name],$A3)="","PLEASE FILL IN AT LEAST ONE CITATION AUTHOR",
CONCATENATE("  - &amp;AuthorListID",TEXT($A3,"0000"),
"  {CitationID: *CitationID0001",
", PersonID: *PersonID",TEXT(MATCH(INDEX(AuthorList[Author Name],$A3),People[Full Name],0),"0000"),
", AuthorOrder: ",INDEX(AuthorList[Author Number],$A3),"}")))</f>
        <v xml:space="preserve">  - &amp;AuthorListID0001  {CitationID: *CitationID0001, PersonID: *PersonID0001, AuthorOrder: 1}</v>
      </c>
      <c r="I3" t="str">
        <f>IF(COUNTA(CitationInformation)=0,"","  DataSetID: *DataSetID0001")</f>
        <v xml:space="preserve">  DataSetID: *DataSetID0001</v>
      </c>
      <c r="J3" t="str">
        <f>CONCATENATE("  - &amp;SRSID",TEXT($A3,"0000")," {SRSName: ",LatLonDatum,"}")</f>
        <v xml:space="preserve">  - &amp;SRSID0001 {SRSName: WGS84}</v>
      </c>
      <c r="K3" t="str">
        <f>IF(INDEX(SamplingFeatures[Feature Code],$A3)="","PLEASE FILL IN AT LEAST ONE SAMPLING FEATURE",
CONCATENATE("  - &amp;SamplingFeatureID",TEXT($A3,"0000"),
" {","SamplingFeatureUUID:  ",CHAR(34),INDEX(SamplingFeatures[Sampling Feature UUID],$A3),CHAR(34),
", SamplingFeatureTypeCV:  ",CHAR(34),INDEX(SamplingFeatures[Sampling Feature Type],$A3),CHAR(34),
", SamplingFeatureCode:  ",CHAR(34),INDEX(SamplingFeatures[Feature Code],$A3),CHAR(34),
", SamplingFeatureName:  ",CHAR(34),INDEX(SamplingFeatures[Feature Name],$A3),CHAR(34),
", SamplingFeatureDescription:  ",CHAR(34),INDEX(SamplingFeatures[Feature Description],$A3),CHAR(34),
", SamplingFeatureGeotypeCV:  ",CHAR(34),INDEX(SamplingFeatures[Feature Geo Type],$A3),CHAR(34),
", FeatureGeometry:  ",CHAR(34),INDEX(SamplingFeatures[Feature Geometry],$A3),CHAR(34),
", Elevation_m:  ",CHAR(34),INDEX(SamplingFeatures[Elevation_m],$A3),CHAR(34),
", ElevationDatumCV:  ",CHAR(34),ElevationDatum,CHAR(34),"}"))</f>
        <v xml:space="preserve">  - &amp;SamplingFeatureID0001 {SamplingFeatureUUID:  "", SamplingFeatureTypeCV:  "Site", SamplingFeatureCode:  "RB_KF_BA", SamplingFeatureName:  "Knowlton Fork at Knowlton Fork Basic Aquatic", SamplingFeatureDescription:  "", SamplingFeatureGeotypeCV:  "Point", FeatureGeometry:  "", Elevation_m:  "", ElevationDatumCV:  "MSL"}</v>
      </c>
      <c r="L3" t="str">
        <f>IF(INDEX(SamplingFeatures[Sampling Feature Type],$A3)&lt;&gt;"Site","",
CONCATENATE("  - &amp;SiteID",TEXT(SUMPRODUCT(--($L$2:$L2&lt;&gt;"")),"0000"),
" {","SamplingFeatureID:  *SamplingFeatureID",TEXT($A3,"0000"),
", SiteTypeCV:  ",CHAR(34),INDEX(Sites[Site Type],$A3),CHAR(34),
", Latitude:  ",INDEX(Sites[Latitude],$A3),
", Longitude:  ",INDEX(Sites[Longitude],$A3),
", SRSName:  ",CHAR(34),LatLonDatum,CHAR(34),"}"))</f>
        <v xml:space="preserve">  - &amp;SiteID0001 {SamplingFeatureID:  *SamplingFeatureID0001, SiteTypeCV:  "Stream", Latitude:  40.809522, Longitude:  -111.765472, SRSName:  "WGS84"}</v>
      </c>
      <c r="M3" t="str">
        <f>IF(INDEX(SamplingFeatures[Sampling Feature Type],$A3)&lt;&gt;"Specimen","",
CONCATENATE("  - &amp;SpecimenID",TEXT(SUMPRODUCT(--($M$2:$M2&lt;&gt;"")),"0000"),
" {","SamplingFeatureID:  *SamplingFeatureID",TEXT($A3,"0000"),
", SpecimenTypeCV:  ",CHAR(34),INDEX(Specimens[Specimen Type],$A3),CHAR(34),
", SpecimenMediumCV:  ",INDEX(Specimens[Specimen Medium],$A3),
", IsFieldSpecimen:  ",CHAR(34),INDEX(Specimens[Is Field Specimen?],$A3),CHAR(34),"}"))</f>
        <v/>
      </c>
      <c r="N3" t="str">
        <f>IF(COUNTA(SpatialOffsets[])=0,"", IF(INDEX(SpatialOffsets[Spatial Offset Type],$A3)="","PLEASE FILL IN THE FIRST SPATIAL OFFSET ON THE FIRST ROW",
CONCATENATE("  - &amp;SpatialOffsetID",TEXT(INDEX(SpatialOffsets[Offset Number],$A3),"0000"),
" {","SpatialOffsetTypeCV:  ",CHAR(34),INDEX(SpatialOffsets[Spatial Offset Type],$A3),CHAR(34),
", Offset1Value:  ",INDEX(SpatialOffsets[Offset 1 Value],$A3),
", Offset1UnitID:  ",CHAR(34),INDEX(SpatialOffsets[Offset 1 Unit],$A3),CHAR(34),
", Offset2Value:  ",INDEX(SpatialOffsets[Offset 2 Value],$A3),
", Offset2UnitID:  ",CHAR(34),INDEX(SpatialOffsets[Offset 2 Unit],$A3),CHAR(34),
", Offset3Value:  ",INDEX(SpatialOffsets[Offset 3 Value],$A3),
", Offset3UnitID:  ",CHAR(34),INDEX(SpatialOffsets[Offset 3 Unit],$A3),CHAR(34),,"}")))</f>
        <v xml:space="preserve">  - &amp;SpatialOffsetID0001 {SpatialOffsetTypeCV:  "Depth Interval", Offset1Value:  10, Offset1UnitID:  "m", Offset2Value:  , Offset2UnitID:  "", Offset3Value:  , Offset3UnitID:  ""}</v>
      </c>
      <c r="O3" t="str">
        <f>IF(COUNTA(RelatedFeatures[])=0,"", IF(INDEX(RelatedFeatures[First Sampling Feature Code],$A3)="","PLEASE FILL IN THE FIRST FEATURE ON THE FIRST ROW",
CONCATENATE("  - &amp;RelationID",TEXT($A3,"0000"),
" {","SamplingFeatureID:  *SamplingFeatureID",TEXT(MATCH(INDEX(RelatedFeatures[First Sampling Feature Code],$A3),SamplingFeatures[Feature Code],0),"0000"),
", RelationshipTypeCV:  ",CHAR(34),INDEX(RelatedFeatures[Relationship Type],$A3),CHAR(34),
", RelatedFeatureID: *SamplingFeatureID",TEXT(MATCH(INDEX(RelatedFeatures[Second Sampling Feature Code],$A3),SamplingFeatures[Feature Code],0),"0000"),
", SpatialOffsetID:  ",IF(INDEX(RelatedFeatures[Offset Number],$A3)="","",CONCATENATE("*SpatialOffsetID",TEXT(INDEX(RelatedFeatures[Offset Number],$A3),"0000"))),"}")))</f>
        <v xml:space="preserve">  - &amp;RelationID0001 {SamplingFeatureID:  *SamplingFeatureID0003, RelationshipTypeCV:  "wasCollectedAt", RelatedFeatureID: *SamplingFeatureID0001, SpatialOffsetID:  }</v>
      </c>
      <c r="P3" t="str">
        <f>IF(INDEX(Methods[Method Type],$A3)="","PLEASE FILL IN AT LEAST ONE METHOD",
CONCATENATE("  - &amp;MethodID",TEXT($A3,"0000"),
" {","MethodTypeCV:  ",CHAR(34),INDEX(Methods[Method Type],$A3),CHAR(34),
", MethodCode:  ",CHAR(34),INDEX(Methods[Method Code],$A3),CHAR(34),
", MethodName:  ",CHAR(34),INDEX(Methods[Method Name],$A3),CHAR(34),
", MethodDescription:  ",CHAR(34),INDEX(Methods[Method Description],$A3),CHAR(34),
", MethodLink:  ",CHAR(34),INDEX(Methods[Method Link],$A3),CHAR(34),
", OrganizationID: *OrganizationID",TEXT(MATCH(INDEX(Methods[Organization Name],$A3),Organizations[Organization Name],0),"0000"),"}"))</f>
        <v xml:space="preserve">  - &amp;MethodID0001 {MethodTypeCV:  "Instrument deployment", MethodCode:  "Air_Temp_HC2S3", MethodName:  "HC2S3 Air Temperature", MethodDescription:  "Air temperature measured using a Campbell Scientific HC2S3 temperature and relative humidity sensor. Average over 15 minutes.", MethodLink:  "http://data.iutahepscor.org", OrganizationID: *OrganizationID0001}</v>
      </c>
      <c r="Q3" t="str">
        <f>IF(INDEX(Variables[Variable Type],$A3)="","PLEASE FILL IN AT LEAST ONE VARIABLE",
CONCATENATE("  - &amp;VariableID",TEXT($A3,"0000"),
" {","VariableTypeCV:  ",CHAR(34),INDEX(Variables[Variable Type],$A3),CHAR(34),
", VariableCode:  ",CHAR(34),INDEX(Variables[Variable Code],$A3),CHAR(34),
", VariableNameCV:  ",CHAR(34),INDEX(Variables[Variable Name],$A3),CHAR(34),
", VariableDefinition:  ",CHAR(34),INDEX(Variables[Variable Definition],$A3),CHAR(34),
", SpecciationCV:  ",CHAR(34),INDEX(Variables[Speciation],$A3),CHAR(34),
", NoDataValue:  ",CHAR(34),INDEX(Variables[No Data Value],$A3),CHAR(34),"}"))</f>
        <v>PLEASE FILL IN AT LEAST ONE VARIABLE</v>
      </c>
    </row>
    <row r="4" spans="1:17" x14ac:dyDescent="0.25">
      <c r="A4">
        <v>2</v>
      </c>
      <c r="C4" t="str">
        <f>IF(DatasetType="","PLEASE FILL IN THE DATASET TYPE IN THE DATASET CITATION TAB",CONCATENATE("  DataSetTypeCV:  ",CHAR(34),DatasetType,CHAR(34)))</f>
        <v xml:space="preserve">  DataSetTypeCV:  "Climate"</v>
      </c>
      <c r="D4" t="str">
        <f>IF(INDEX(People[First Name],$A4)="","",
CONCATENATE("  - &amp;PersonID",TEXT($A4,"0000"),
" {","PersonFirstName:  ",CHAR(34),INDEX(People[First Name],$A4),CHAR(34),
", PersonMiddleName:  ",CHAR(34),INDEX(People[Middle Name],$A4),CHAR(34),
", PersonLastName:  ",CHAR(34),INDEX(People[Last Name],$A4),CHAR(34),"}"))</f>
        <v xml:space="preserve">  - &amp;PersonID0002 {PersonFirstName:  "Amber", PersonMiddleName:  "", PersonLastName:  "Spackman Jones"}</v>
      </c>
      <c r="E4" t="str">
        <f>IF(INDEX(Organizations[Organization Type '[CV']],$A4)="","",
CONCATENATE("  - &amp;OrganizationID",TEXT($A4,"0000"),
" {","OrganizationTypeCV:  ",CHAR(34),INDEX(Organizations[Organization Type '[CV']],$A4),CHAR(34),
", OrganizationCode:  ",CHAR(34),INDEX(Organizations[Organization Code],$A4),CHAR(34),
", OrganizationName:  ",CHAR(34),INDEX(Organizations[Organization Name],$A4),CHAR(34),
", OrganizationDescription:  ",CHAR(34),INDEX(Organizations[Organization Description],$A4),CHAR(34),
", OrganizationLink:  ",CHAR(34),INDEX(Organizations[Organization Link],$A4),CHAR(34),"}"))</f>
        <v/>
      </c>
      <c r="F4" t="str">
        <f>IF(INDEX(People[First Name],$A4)="","",
CONCATENATE("  - &amp;AffiliationID",TEXT($A4,"0000"),
" {PersonID: *PersonID",TEXT($A4,"0000"),
", OrganizationID: *OrganizationID",TEXT(MATCH(INDEX(People[Organization Name],$A4),Organizations[Organization Name],0),"0000"),
", IsPrimaryOrganizationContact: , AffiliationStartDate: , AffiliationEndDate: , PrimaryPhone: ",
", PrimaryEmail: ",CHAR(34),INDEX(People[Primary Email],$A4),CHAR(34),
", PrimaryAddress: ",CHAR(34),INDEX(People[Primary Address],$A4),CHAR(34),
", PersonLink: }"))</f>
        <v xml:space="preserve">  - &amp;AffiliationID0002 {PersonID: *PersonID0002, OrganizationID: *OrganizationID0001, IsPrimaryOrganizationContact: , AffiliationStartDate: , AffiliationEndDate: , PrimaryPhone: , PrimaryEmail: "amber.jones@usu.edu", PrimaryAddress: "Civil and Environmental Engineering, Utah Water Research Laboratory, 8200 Old Main Hill, Logan, UT 84322-8200", PersonLink: }</v>
      </c>
      <c r="G4" t="str">
        <f>IF(COUNTA(CitationInformation)=0,"",IF(Publisher="","PLEASE FILL IN THE CITATION PUBLISHER",CONCATENATE("    Publisher: ",CHAR(34),Publisher,CHAR(34))))</f>
        <v xml:space="preserve">    Publisher: "iUTAH Modeling and Data Federation"</v>
      </c>
      <c r="H4" t="str">
        <f>IF(COUNTA(CitationInformation)=0,"",IF(INDEX(AuthorList[Author Name],$A4)="","",
CONCATENATE("  - &amp;AuthorListID",TEXT($A4,"0000"),
"  {CitationID: *CitationID0001",
", PersonID: *PersonID",TEXT(MATCH(INDEX(AuthorList[Author Name],$A4),People[Full Name],0),"0000"),
", AuthorOrder: ",INDEX(AuthorList[Author Number],$A4),"}")))</f>
        <v xml:space="preserve">  - &amp;AuthorListID0002  {CitationID: *CitationID0001, PersonID: *PersonID0002, AuthorOrder: 2}</v>
      </c>
      <c r="I4" t="str">
        <f>IF(COUNTA(CitationInformation)=0,"","  CitationID: *CitationID0001")</f>
        <v xml:space="preserve">  CitationID: *CitationID0001</v>
      </c>
      <c r="K4" t="str">
        <f>IF(INDEX(SamplingFeatures[Feature Code],$A4)="","",
CONCATENATE("  - &amp;SamplingFeatureID",TEXT($A4,"0000"),
" {","SamplingFeatureUUID:  ",CHAR(34),INDEX(SamplingFeatures[Sampling Feature UUID],$A4),CHAR(34),
", SamplingFeatureTypeCV:  ",CHAR(34),INDEX(SamplingFeatures[Sampling Feature Type],$A4),CHAR(34),
", SamplingFeatureCode:  ",CHAR(34),INDEX(SamplingFeatures[Feature Code],$A4),CHAR(34),
", SamplingFeatureName:  ",CHAR(34),INDEX(SamplingFeatures[Feature Name],$A4),CHAR(34),
", SamplingFeatureDescription:  ",CHAR(34),INDEX(SamplingFeatures[Feature Description],$A4),CHAR(34),
", SamplingFeatureGeotypeCV:  ",CHAR(34),INDEX(SamplingFeatures[Feature Geo Type],$A4),CHAR(34),
", FeatureGeometry:  ",CHAR(34),INDEX(SamplingFeatures[Feature Geometry],$A4),CHAR(34),
", Elevation_m:  ",CHAR(34),INDEX(SamplingFeatures[Elevation_m],$A4),CHAR(34),
", ElevationDatumCV:  ",CHAR(34),ElevationDatum,CHAR(34),"}"))</f>
        <v xml:space="preserve">  - &amp;SamplingFeatureID0002 {SamplingFeatureUUID:  "", SamplingFeatureTypeCV:  "Site", SamplingFeatureCode:  "RB_RBG_BA", SamplingFeatureName:  "Red Butte Creek at Red Butte Gate Basic Aquatic", SamplingFeatureDescription:  "", SamplingFeatureGeotypeCV:  "Point", FeatureGeometry:  "", Elevation_m:  "", ElevationDatumCV:  "MSL"}</v>
      </c>
      <c r="L4" t="str">
        <f>IF(INDEX(SamplingFeatures[Sampling Feature Type],$A4)&lt;&gt;"Site","",
CONCATENATE("  - &amp;SiteID",TEXT(SUMPRODUCT(--($L$2:$L3&lt;&gt;"")),"0000"),
" {","SamplingFeatureID:  *SamplingFeatureID",TEXT($A4,"0000"),
", SiteTypeCV:  ",CHAR(34),INDEX(Sites[Site Type],$A4),CHAR(34),
", Latitude:  ",INDEX(Sites[Latitude],$A4),
", Longitude:  ",INDEX(Sites[Longitude],$A4),
", SRSName:  ",CHAR(34),LatLonDatum,CHAR(34),"}"))</f>
        <v xml:space="preserve">  - &amp;SiteID0002 {SamplingFeatureID:  *SamplingFeatureID0002, SiteTypeCV:  "Stream", Latitude:  40.774228, Longitude:  -111.817025, SRSName:  "WGS84"}</v>
      </c>
      <c r="M4" t="str">
        <f>IF(INDEX(SamplingFeatures[Sampling Feature Type],$A4)&lt;&gt;"Specimen","",
CONCATENATE("  - &amp;SpecimenID",TEXT(SUMPRODUCT(--($M$2:$M3&lt;&gt;"")),"0000"),
" {","SamplingFeatureID:  *SamplingFeatureID",TEXT($A4,"0000"),
", SpecimenTypeCV:  ",CHAR(34),INDEX(Specimens[Specimen Type],$A4),CHAR(34),
", SpecimenMediumCV:  ",INDEX(Specimens[Specimen Medium],$A4),
", IsFieldSpecimen:  ",CHAR(34),INDEX(Specimens[Is Field Specimen?],$A4),CHAR(34),"}"))</f>
        <v/>
      </c>
      <c r="N4" t="str">
        <f>IF(COUNTA(SpatialOffsets[])=0,"", IF(INDEX(SpatialOffsets[Spatial Offset Type],$A4)="","",
CONCATENATE("  - &amp;SpatialOffsetID",TEXT($A4,"0000"),
" {","SpatialOffsetTypeCV:  ",CHAR(34),INDEX(SpatialOffsets[Spatial Offset Type],$A4),CHAR(34),
", Offset1Value:  ",INDEX(SpatialOffsets[Offset 1 Value],$A4),
", Offset1UnitID:  ",CHAR(34),INDEX(SpatialOffsets[Offset 1 Unit],$A4),CHAR(34),
", Offset2Value:  ",INDEX(SpatialOffsets[Offset 2 Value],$A4),
", Offset2UnitID:  ",CHAR(34),INDEX(SpatialOffsets[Offset 2 Unit],$A4),CHAR(34),
", Offset3Value:  ",INDEX(SpatialOffsets[Offset 3 Value],$A4),
", Offset3UnitID:  ",CHAR(34),INDEX(SpatialOffsets[Offset 3 Unit],$A4),CHAR(34),,"}")))</f>
        <v/>
      </c>
      <c r="O4" t="str">
        <f>IF(COUNTA(RelatedFeatures[])=0,"", IF(INDEX(RelatedFeatures[First Sampling Feature Code],$A4)="","",
CONCATENATE("  - &amp;RelationID",TEXT($A4,"0000"),
" {","SamplingFeatureID:  *SamplingFeatureID",TEXT(MATCH(INDEX(RelatedFeatures[First Sampling Feature Code],$A4),SamplingFeatures[Feature Code],0),"0000"),
", RelationshipTypeCV:  ",CHAR(34),INDEX(RelatedFeatures[Relationship Type],$A4),CHAR(34),
", RelatedFeatureID: *SamplingFeatureID",TEXT(MATCH(INDEX(RelatedFeatures[Second Sampling Feature Code],$A4),SamplingFeatures[Feature Code],0),"0000"),
", SpatialOffsetID:  ",IF(INDEX(RelatedFeatures[Offset Number],$A4)="","",CONCATENATE("*SpatialOffsetID",TEXT(INDEX(RelatedFeatures[Offset Number],$A4),"0000"))),"}")))</f>
        <v xml:space="preserve">  - &amp;RelationID0002 {SamplingFeatureID:  *SamplingFeatureID0004, RelationshipTypeCV:  "wasCollectedAt", RelatedFeatureID: *SamplingFeatureID0002, SpatialOffsetID:  }</v>
      </c>
      <c r="P4" t="str">
        <f>IF(INDEX(Methods[Method Type],$A4)="","",
CONCATENATE("  - &amp;MethodID",TEXT($A4,"0000"),
" {","MethodTypeCV:  ",CHAR(34),INDEX(Methods[Method Type],$A4),CHAR(34),
", MethodCode:  ",CHAR(34),INDEX(Methods[Method Code],$A4),CHAR(34),
", MethodName:  ",CHAR(34),INDEX(Methods[Method Name],$A4),CHAR(34),
", MethodDescription:  ",CHAR(34),INDEX(Methods[Method Description],$A4),CHAR(34),
", MethodLink:  ",CHAR(34),INDEX(Methods[Method Link],$A4),CHAR(34),
", OrganizationID: *OrganizationID",TEXT(MATCH(INDEX(Methods[Organization Name],$A4),Organizations[Organization Name],0),"0000"),"}"))</f>
        <v xml:space="preserve">  - &amp;MethodID0002 {MethodTypeCV:  "Specimen collection", MethodCode:  "Grab_Sampling", MethodName:  "Grab samples collected in the field with acid-washed bottles for TN and TP analysis.", MethodDescription:  "Grab samples collected in the field with acid-washed bottles for TN and TP analysis.", MethodLink:  "http://data.iutahepscor.org", OrganizationID: *OrganizationID0001}</v>
      </c>
      <c r="Q4" t="str">
        <f>IF(INDEX(Variables[Variable Type],$A4)="","",
CONCATENATE("  - &amp;VariableID",TEXT($A4,"0000"),
" {","VariableTypeCV:  ",CHAR(34),INDEX(Variables[Variable Type],$A4),CHAR(34),
", VariableCode:  ",CHAR(34),INDEX(Variables[Variable Code],$A4),CHAR(34),
", VariableNameCV:  ",CHAR(34),INDEX(Variables[Variable Name],$A4),CHAR(34),
", VariableDefinition:  ",CHAR(34),INDEX(Variables[Variable Definition],$A4),CHAR(34),
", SpecciationCV:  ",CHAR(34),INDEX(Variables[Speciation],$A4),CHAR(34),
", NoDataValue:  ",CHAR(34),INDEX(Variables[No Data Value],$A4),CHAR(34),"}"))</f>
        <v/>
      </c>
    </row>
    <row r="5" spans="1:17" x14ac:dyDescent="0.25">
      <c r="A5">
        <v>3</v>
      </c>
      <c r="C5" t="str">
        <f>IF(DatasetCode="","PLEASE FILL IN THE DATASET CODE IN THE DATASET CITATION TAB",CONCATENATE("  DataSetCode:  ",CHAR(34),DatasetCode,CHAR(34)))</f>
        <v xml:space="preserve">  DataSetCode:  "TWDEF_AirTemp"</v>
      </c>
      <c r="D5" t="str">
        <f>IF(INDEX(People[First Name],$A5)="","",
CONCATENATE("  - &amp;PersonID",TEXT($A5,"0000"),
" {","PersonFirstName:  ",CHAR(34),INDEX(People[First Name],$A5),CHAR(34),
", PersonMiddleName:  ",CHAR(34),INDEX(People[Middle Name],$A5),CHAR(34),
", PersonLastName:  ",CHAR(34),INDEX(People[Last Name],$A5),CHAR(34),"}"))</f>
        <v/>
      </c>
      <c r="E5" t="str">
        <f>IF(INDEX(Organizations[Organization Type '[CV']],$A5)="","",
CONCATENATE("  - &amp;OrganizationID",TEXT($A5,"0000"),
" {","OrganizationTypeCV:  ",CHAR(34),INDEX(Organizations[Organization Type '[CV']],$A5),CHAR(34),
", OrganizationCode:  ",CHAR(34),INDEX(Organizations[Organization Code],$A5),CHAR(34),
", OrganizationName:  ",CHAR(34),INDEX(Organizations[Organization Name],$A5),CHAR(34),
", OrganizationDescription:  ",CHAR(34),INDEX(Organizations[Organization Description],$A5),CHAR(34),
", OrganizationLink:  ",CHAR(34),INDEX(Organizations[Organization Link],$A5),CHAR(34),"}"))</f>
        <v/>
      </c>
      <c r="F5" t="str">
        <f>IF(INDEX(People[First Name],$A5)="","",
CONCATENATE("  - &amp;AffiliationID",TEXT($A5,"0000"),
" {PersonID: *PersonID",TEXT($A5,"0000"),
", OrganizationID: *OrganizationID",TEXT(MATCH(INDEX(People[Organization Name],$A5),Organizations[Organization Name],0),"0000"),
", IsPrimaryOrganizationContact: , AffiliationStartDate: , AffiliationEndDate: , PrimaryPhone: ",
", PrimaryEmail: ",CHAR(34),INDEX(People[Primary Email],$A5),CHAR(34),
", PrimaryAddress: ",CHAR(34),INDEX(People[Primary Address],$A5),CHAR(34),
", PersonLink: }"))</f>
        <v/>
      </c>
      <c r="G5" t="str">
        <f>IF(COUNTA(CitationInformation)=0,"",IF(PublicationYear="","PLEASE FILL IN THE CITATION YEAR",CONCATENATE("    PublicationYear: ",CHAR(34),PublicationYear,CHAR(34))))</f>
        <v xml:space="preserve">    PublicationYear: "2015"</v>
      </c>
      <c r="H5" t="str">
        <f>IF(COUNTA(CitationInformation)=0,"",IF(INDEX(AuthorList[Author Name],$A5)="","",
CONCATENATE("  - &amp;AuthorListID",TEXT($A5,"0000"),
"  {CitationID: *CitationID0001",
", PersonID: *PersonID",TEXT(MATCH(INDEX(AuthorList[Author Name],$A5),People[Full Name],0),"0000"),
", AuthorOrder: ",INDEX(AuthorList[Author Number],$A5),"}")))</f>
        <v/>
      </c>
      <c r="I5" t="str">
        <f>IF(COUNTA(CitationInformation)=0,"",IF(DatasetCitationRelationship="","PLEASE FILL IN THE RELATIONSHIP BETWEEN THE DATASET AND THE CITATION",CONCATENATE("  RelationshipTypeCV: ",DatasetCitationRelationship)))</f>
        <v xml:space="preserve">  RelationshipTypeCV: IsAllOf</v>
      </c>
      <c r="K5" t="str">
        <f>IF(INDEX(SamplingFeatures[Feature Code],$A5)="","",
CONCATENATE("  - &amp;SamplingFeatureID",TEXT($A5,"0000"),
" {","SamplingFeatureUUID:  ",CHAR(34),INDEX(SamplingFeatures[Sampling Feature UUID],$A5),CHAR(34),
", SamplingFeatureTypeCV:  ",CHAR(34),INDEX(SamplingFeatures[Sampling Feature Type],$A5),CHAR(34),
", SamplingFeatureCode:  ",CHAR(34),INDEX(SamplingFeatures[Feature Code],$A5),CHAR(34),
", SamplingFeatureName:  ",CHAR(34),INDEX(SamplingFeatures[Feature Name],$A5),CHAR(34),
", SamplingFeatureDescription:  ",CHAR(34),INDEX(SamplingFeatures[Feature Description],$A5),CHAR(34),
", SamplingFeatureGeotypeCV:  ",CHAR(34),INDEX(SamplingFeatures[Feature Geo Type],$A5),CHAR(34),
", FeatureGeometry:  ",CHAR(34),INDEX(SamplingFeatures[Feature Geometry],$A5),CHAR(34),
", Elevation_m:  ",CHAR(34),INDEX(SamplingFeatures[Elevation_m],$A5),CHAR(34),
", ElevationDatumCV:  ",CHAR(34),ElevationDatum,CHAR(34),"}"))</f>
        <v xml:space="preserve">  - &amp;SamplingFeatureID0003 {SamplingFeatureUUID:  "", SamplingFeatureTypeCV:  "Specimen", SamplingFeatureCode:  "D101", SamplingFeatureName:  "Specimen D101", SamplingFeatureDescription:  "", SamplingFeatureGeotypeCV:  "Not applicable", FeatureGeometry:  "", Elevation_m:  "", ElevationDatumCV:  "MSL"}</v>
      </c>
      <c r="L5" t="str">
        <f>IF(INDEX(SamplingFeatures[Sampling Feature Type],$A5)&lt;&gt;"Site","",
CONCATENATE("  - &amp;SiteID",TEXT(SUMPRODUCT(--($L$2:$L4&lt;&gt;"")),"0000"),
" {","SamplingFeatureID:  *SamplingFeatureID",TEXT($A5,"0000"),
", SiteTypeCV:  ",CHAR(34),INDEX(Sites[Site Type],$A5),CHAR(34),
", Latitude:  ",INDEX(Sites[Latitude],$A5),
", Longitude:  ",INDEX(Sites[Longitude],$A5),
", SRSName:  ",CHAR(34),LatLonDatum,CHAR(34),"}"))</f>
        <v/>
      </c>
      <c r="M5" t="str">
        <f>IF(INDEX(SamplingFeatures[Sampling Feature Type],$A5)&lt;&gt;"Specimen","",
CONCATENATE("  - &amp;SpecimenID",TEXT(SUMPRODUCT(--($M$2:$M4&lt;&gt;"")),"0000"),
" {","SamplingFeatureID:  *SamplingFeatureID",TEXT($A5,"0000"),
", SpecimenTypeCV:  ",CHAR(34),INDEX(Specimens[Specimen Type],$A5),CHAR(34),
", SpecimenMediumCV:  ",INDEX(Specimens[Specimen Medium],$A5),
", IsFieldSpecimen:  ",CHAR(34),INDEX(Specimens[Is Field Specimen?],$A5),CHAR(34),"}"))</f>
        <v xml:space="preserve">  - &amp;SpecimenID0001 {SamplingFeatureID:  *SamplingFeatureID0003, SpecimenTypeCV:  "Grab", SpecimenMediumCV:  Liquid aqueous, IsFieldSpecimen:  "TRUE"}</v>
      </c>
      <c r="N5" t="str">
        <f>IF(COUNTA(SpatialOffsets[])=0,"", IF(INDEX(SpatialOffsets[Spatial Offset Type],$A5)="","",
CONCATENATE("  - &amp;SpatialOffsetID",TEXT($A5,"0000"),
" {","SpatialOffsetTypeCV:  ",CHAR(34),INDEX(SpatialOffsets[Spatial Offset Type],$A5),CHAR(34),
", Offset1Value:  ",INDEX(SpatialOffsets[Offset 1 Value],$A5),
", Offset1UnitID:  ",CHAR(34),INDEX(SpatialOffsets[Offset 1 Unit],$A5),CHAR(34),
", Offset2Value:  ",INDEX(SpatialOffsets[Offset 2 Value],$A5),
", Offset2UnitID:  ",CHAR(34),INDEX(SpatialOffsets[Offset 2 Unit],$A5),CHAR(34),
", Offset3Value:  ",INDEX(SpatialOffsets[Offset 3 Value],$A5),
", Offset3UnitID:  ",CHAR(34),INDEX(SpatialOffsets[Offset 3 Unit],$A5),CHAR(34),,"}")))</f>
        <v/>
      </c>
      <c r="O5" t="str">
        <f>IF(COUNTA(RelatedFeatures[])=0,"", IF(INDEX(RelatedFeatures[First Sampling Feature Code],$A5)="","",
CONCATENATE("  - &amp;RelationID",TEXT($A5,"0000"),
" {","SamplingFeatureID:  *SamplingFeatureID",TEXT(MATCH(INDEX(RelatedFeatures[First Sampling Feature Code],$A5),SamplingFeatures[Feature Code],0),"0000"),
", RelationshipTypeCV:  ",CHAR(34),INDEX(RelatedFeatures[Relationship Type],$A5),CHAR(34),
", RelatedFeatureID: *SamplingFeatureID",TEXT(MATCH(INDEX(RelatedFeatures[Second Sampling Feature Code],$A5),SamplingFeatures[Feature Code],0),"0000"),
", SpatialOffsetID:  ",IF(INDEX(RelatedFeatures[Offset Number],$A5)="","",CONCATENATE("*SpatialOffsetID",TEXT(INDEX(RelatedFeatures[Offset Number],$A5),"0000"))),"}")))</f>
        <v xml:space="preserve">  - &amp;RelationID0003 {SamplingFeatureID:  *SamplingFeatureID0005, RelationshipTypeCV:  "wasCollectedAt", RelatedFeatureID: *SamplingFeatureID0002, SpatialOffsetID:  }</v>
      </c>
      <c r="P5" t="str">
        <f>IF(INDEX(Methods[Method Type],$A5)="","",
CONCATENATE("  - &amp;MethodID",TEXT($A5,"0000"),
" {","MethodTypeCV:  ",CHAR(34),INDEX(Methods[Method Type],$A5),CHAR(34),
", MethodCode:  ",CHAR(34),INDEX(Methods[Method Code],$A5),CHAR(34),
", MethodName:  ",CHAR(34),INDEX(Methods[Method Name],$A5),CHAR(34),
", MethodDescription:  ",CHAR(34),INDEX(Methods[Method Description],$A5),CHAR(34),
", MethodLink:  ",CHAR(34),INDEX(Methods[Method Link],$A5),CHAR(34),
", OrganizationID: *OrganizationID",TEXT(MATCH(INDEX(Methods[Organization Name],$A5),Organizations[Organization Name],0),"0000"),"}"))</f>
        <v xml:space="preserve">  - &amp;MethodID0003 {MethodTypeCV:  "Specimen analysis", MethodCode:  "EPA353.2", MethodName:  "Nitrate-Nitrite Colorometric Automated Cadmium Reduction", MethodDescription:  "Nitrate-Nitrite Colorometric Automated Cadmium Reduction", MethodLink:  "http://data.iutahepscor.org", OrganizationID: *OrganizationID0001}</v>
      </c>
      <c r="Q5" t="str">
        <f>IF(INDEX(Variables[Variable Type],$A5)="","",
CONCATENATE("  - &amp;VariableID",TEXT($A5,"0000"),
" {","VariableTypeCV:  ",CHAR(34),INDEX(Variables[Variable Type],$A5),CHAR(34),
", VariableCode:  ",CHAR(34),INDEX(Variables[Variable Code],$A5),CHAR(34),
", VariableNameCV:  ",CHAR(34),INDEX(Variables[Variable Name],$A5),CHAR(34),
", VariableDefinition:  ",CHAR(34),INDEX(Variables[Variable Definition],$A5),CHAR(34),
", SpecciationCV:  ",CHAR(34),INDEX(Variables[Speciation],$A5),CHAR(34),
", NoDataValue:  ",CHAR(34),INDEX(Variables[No Data Value],$A5),CHAR(34),"}"))</f>
        <v/>
      </c>
    </row>
    <row r="6" spans="1:17" x14ac:dyDescent="0.25">
      <c r="A6">
        <v>4</v>
      </c>
      <c r="C6" t="str">
        <f>IF(DatasetTitle="","PLEASE FILL IN THE DATASET TITLE IN THE DATASET CITATION TAB",CONCATENATE("  DataSetTitle:  ",CHAR(34),DatasetTitle,CHAR(34)))</f>
        <v xml:space="preserve">  DataSetTitle:  "Air temperature at the TW Daniels Experimental Forest Climate Station"</v>
      </c>
      <c r="D6" t="str">
        <f>IF(INDEX(People[First Name],$A6)="","",
CONCATENATE("  - &amp;PersonID",TEXT($A6,"0000"),
" {","PersonFirstName:  ",CHAR(34),INDEX(People[First Name],$A6),CHAR(34),
", PersonMiddleName:  ",CHAR(34),INDEX(People[Middle Name],$A6),CHAR(34),
", PersonLastName:  ",CHAR(34),INDEX(People[Last Name],$A6),CHAR(34),"}"))</f>
        <v/>
      </c>
      <c r="E6" t="str">
        <f>IF(INDEX(Organizations[Organization Type '[CV']],$A6)="","",
CONCATENATE("  - &amp;OrganizationID",TEXT($A6,"0000"),
" {","OrganizationTypeCV:  ",CHAR(34),INDEX(Organizations[Organization Type '[CV']],$A6),CHAR(34),
", OrganizationCode:  ",CHAR(34),INDEX(Organizations[Organization Code],$A6),CHAR(34),
", OrganizationName:  ",CHAR(34),INDEX(Organizations[Organization Name],$A6),CHAR(34),
", OrganizationDescription:  ",CHAR(34),INDEX(Organizations[Organization Description],$A6),CHAR(34),
", OrganizationLink:  ",CHAR(34),INDEX(Organizations[Organization Link],$A6),CHAR(34),"}"))</f>
        <v/>
      </c>
      <c r="F6" t="str">
        <f>IF(INDEX(People[First Name],$A6)="","",
CONCATENATE("  - &amp;AffiliationID",TEXT($A6,"0000"),
" {PersonID: *PersonID",TEXT($A6,"0000"),
", OrganizationID: *OrganizationID",TEXT(MATCH(INDEX(People[Organization Name],$A6),Organizations[Organization Name],0),"0000"),
", IsPrimaryOrganizationContact: , AffiliationStartDate: , AffiliationEndDate: , PrimaryPhone: ",
", PrimaryEmail: ",CHAR(34),INDEX(People[Primary Email],$A6),CHAR(34),
", PrimaryAddress: ",CHAR(34),INDEX(People[Primary Address],$A6),CHAR(34),
", PersonLink: }"))</f>
        <v/>
      </c>
      <c r="G6" t="str">
        <f>IF(COUNTA(CitationInformation)=0,"",CONCATENATE("    CitationLink: ",CHAR(34),CitationLink,CHAR(34)))</f>
        <v xml:space="preserve">    CitationLink: "http://repository.iutahepscor.org/dataset/iutah-gamut-network-raw-data-at-tw-daniels-forest-climate-site-lr-twdef-c"</v>
      </c>
      <c r="H6" t="str">
        <f>IF(COUNTA(CitationInformation)=0,"",IF(INDEX(AuthorList[Author Name],$A6)="","",
CONCATENATE("  - &amp;AuthorListID",TEXT($A6,"0000"),
"  {CitationID: *CitationID0001",
", PersonID: *PersonID",TEXT(MATCH(INDEX(AuthorList[Author Name],$A6),People[Full Name],0),"0000"),
", AuthorOrder: ",INDEX(AuthorList[Author Number],$A6),"}")))</f>
        <v/>
      </c>
      <c r="K6" t="str">
        <f>IF(INDEX(SamplingFeatures[Feature Code],$A6)="","",
CONCATENATE("  - &amp;SamplingFeatureID",TEXT($A6,"0000"),
" {","SamplingFeatureUUID:  ",CHAR(34),INDEX(SamplingFeatures[Sampling Feature UUID],$A6),CHAR(34),
", SamplingFeatureTypeCV:  ",CHAR(34),INDEX(SamplingFeatures[Sampling Feature Type],$A6),CHAR(34),
", SamplingFeatureCode:  ",CHAR(34),INDEX(SamplingFeatures[Feature Code],$A6),CHAR(34),
", SamplingFeatureName:  ",CHAR(34),INDEX(SamplingFeatures[Feature Name],$A6),CHAR(34),
", SamplingFeatureDescription:  ",CHAR(34),INDEX(SamplingFeatures[Feature Description],$A6),CHAR(34),
", SamplingFeatureGeotypeCV:  ",CHAR(34),INDEX(SamplingFeatures[Feature Geo Type],$A6),CHAR(34),
", FeatureGeometry:  ",CHAR(34),INDEX(SamplingFeatures[Feature Geometry],$A6),CHAR(34),
", Elevation_m:  ",CHAR(34),INDEX(SamplingFeatures[Elevation_m],$A6),CHAR(34),
", ElevationDatumCV:  ",CHAR(34),ElevationDatum,CHAR(34),"}"))</f>
        <v xml:space="preserve">  - &amp;SamplingFeatureID0004 {SamplingFeatureUUID:  "", SamplingFeatureTypeCV:  "Specimen", SamplingFeatureCode:  "D102", SamplingFeatureName:  "Specimen D102", SamplingFeatureDescription:  "", SamplingFeatureGeotypeCV:  "Not applicable", FeatureGeometry:  "", Elevation_m:  "", ElevationDatumCV:  "MSL"}</v>
      </c>
      <c r="L6" t="str">
        <f>IF(INDEX(SamplingFeatures[Sampling Feature Type],$A6)&lt;&gt;"Site","",
CONCATENATE("  - &amp;SiteID",TEXT(SUMPRODUCT(--($L$2:$L5&lt;&gt;"")),"0000"),
" {","SamplingFeatureID:  *SamplingFeatureID",TEXT($A6,"0000"),
", SiteTypeCV:  ",CHAR(34),INDEX(Sites[Site Type],$A6),CHAR(34),
", Latitude:  ",INDEX(Sites[Latitude],$A6),
", Longitude:  ",INDEX(Sites[Longitude],$A6),
", SRSName:  ",CHAR(34),LatLonDatum,CHAR(34),"}"))</f>
        <v/>
      </c>
      <c r="M6" t="str">
        <f>IF(INDEX(SamplingFeatures[Sampling Feature Type],$A6)&lt;&gt;"Specimen","",
CONCATENATE("  - &amp;SpecimenID",TEXT(SUMPRODUCT(--($M$2:$M5&lt;&gt;"")),"0000"),
" {","SamplingFeatureID:  *SamplingFeatureID",TEXT($A6,"0000"),
", SpecimenTypeCV:  ",CHAR(34),INDEX(Specimens[Specimen Type],$A6),CHAR(34),
", SpecimenMediumCV:  ",INDEX(Specimens[Specimen Medium],$A6),
", IsFieldSpecimen:  ",CHAR(34),INDEX(Specimens[Is Field Specimen?],$A6),CHAR(34),"}"))</f>
        <v xml:space="preserve">  - &amp;SpecimenID0002 {SamplingFeatureID:  *SamplingFeatureID0004, SpecimenTypeCV:  "Grab", SpecimenMediumCV:  Liquid aqueous, IsFieldSpecimen:  "TRUE"}</v>
      </c>
      <c r="N6" t="str">
        <f>IF(COUNTA(SpatialOffsets[])=0,"", IF(INDEX(SpatialOffsets[Spatial Offset Type],$A6)="","",
CONCATENATE("  - &amp;SpatialOffsetID",TEXT($A6,"0000"),
" {","SpatialOffsetTypeCV:  ",CHAR(34),INDEX(SpatialOffsets[Spatial Offset Type],$A6),CHAR(34),
", Offset1Value:  ",INDEX(SpatialOffsets[Offset 1 Value],$A6),
", Offset1UnitID:  ",CHAR(34),INDEX(SpatialOffsets[Offset 1 Unit],$A6),CHAR(34),
", Offset2Value:  ",INDEX(SpatialOffsets[Offset 2 Value],$A6),
", Offset2UnitID:  ",CHAR(34),INDEX(SpatialOffsets[Offset 2 Unit],$A6),CHAR(34),
", Offset3Value:  ",INDEX(SpatialOffsets[Offset 3 Value],$A6),
", Offset3UnitID:  ",CHAR(34),INDEX(SpatialOffsets[Offset 3 Unit],$A6),CHAR(34),,"}")))</f>
        <v/>
      </c>
      <c r="O6" t="str">
        <f>IF(COUNTA(RelatedFeatures[])=0,"", IF(INDEX(RelatedFeatures[First Sampling Feature Code],$A6)="","",
CONCATENATE("  - &amp;RelationID",TEXT($A6,"0000"),
" {","SamplingFeatureID:  *SamplingFeatureID",TEXT(MATCH(INDEX(RelatedFeatures[First Sampling Feature Code],$A6),SamplingFeatures[Feature Code],0),"0000"),
", RelationshipTypeCV:  ",CHAR(34),INDEX(RelatedFeatures[Relationship Type],$A6),CHAR(34),
", RelatedFeatureID: *SamplingFeatureID",TEXT(MATCH(INDEX(RelatedFeatures[Second Sampling Feature Code],$A6),SamplingFeatures[Feature Code],0),"0000"),
", SpatialOffsetID:  ",IF(INDEX(RelatedFeatures[Offset Number],$A6)="","",CONCATENATE("*SpatialOffsetID",TEXT(INDEX(RelatedFeatures[Offset Number],$A6),"0000"))),"}")))</f>
        <v xml:space="preserve">  - &amp;RelationID0004 {SamplingFeatureID:  *SamplingFeatureID0006, RelationshipTypeCV:  "wasCollectedAt", RelatedFeatureID: *SamplingFeatureID0002, SpatialOffsetID:  }</v>
      </c>
      <c r="P6" t="str">
        <f>IF(INDEX(Methods[Method Type],$A6)="","",
CONCATENATE("  - &amp;MethodID",TEXT($A6,"0000"),
" {","MethodTypeCV:  ",CHAR(34),INDEX(Methods[Method Type],$A6),CHAR(34),
", MethodCode:  ",CHAR(34),INDEX(Methods[Method Code],$A6),CHAR(34),
", MethodName:  ",CHAR(34),INDEX(Methods[Method Name],$A6),CHAR(34),
", MethodDescription:  ",CHAR(34),INDEX(Methods[Method Description],$A6),CHAR(34),
", MethodLink:  ",CHAR(34),INDEX(Methods[Method Link],$A6),CHAR(34),
", OrganizationID: *OrganizationID",TEXT(MATCH(INDEX(Methods[Organization Name],$A6),Organizations[Organization Name],0),"0000"),"}"))</f>
        <v xml:space="preserve">  - &amp;MethodID0004 {MethodTypeCV:  "Specimen analysis", MethodCode:  "TotalNitrogen", MethodName:  "Astoria Total Nitrogen", MethodDescription:  "Determination of total Nitrogen by persulphate oxidation digestion and cadmium reduction method", MethodLink:  "http://data.iutahepscor.org", OrganizationID: *OrganizationID0001}</v>
      </c>
      <c r="Q6" t="str">
        <f>IF(INDEX(Variables[Variable Type],$A6)="","",
CONCATENATE("  - &amp;VariableID",TEXT($A6,"0000"),
" {","VariableTypeCV:  ",CHAR(34),INDEX(Variables[Variable Type],$A6),CHAR(34),
", VariableCode:  ",CHAR(34),INDEX(Variables[Variable Code],$A6),CHAR(34),
", VariableNameCV:  ",CHAR(34),INDEX(Variables[Variable Name],$A6),CHAR(34),
", VariableDefinition:  ",CHAR(34),INDEX(Variables[Variable Definition],$A6),CHAR(34),
", SpecciationCV:  ",CHAR(34),INDEX(Variables[Speciation],$A6),CHAR(34),
", NoDataValue:  ",CHAR(34),INDEX(Variables[No Data Value],$A6),CHAR(34),"}"))</f>
        <v/>
      </c>
    </row>
    <row r="7" spans="1:17" x14ac:dyDescent="0.25">
      <c r="A7">
        <v>5</v>
      </c>
      <c r="C7" t="str">
        <f>CONCATENATE("  DataSetAbstract:  ",IF(DatasetAbstract="","",CONCATENATE(CHAR(34),DatasetAbstract,CHAR(34))))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  <c r="D7" t="str">
        <f>IF(INDEX(People[First Name],$A7)="","",
CONCATENATE("  - &amp;PersonID",TEXT($A7,"0000"),
" {","PersonFirstName:  ",CHAR(34),INDEX(People[First Name],$A7),CHAR(34),
", PersonMiddleName:  ",CHAR(34),INDEX(People[Middle Name],$A7),CHAR(34),
", PersonLastName:  ",CHAR(34),INDEX(People[Last Name],$A7),CHAR(34),"}"))</f>
        <v/>
      </c>
      <c r="E7" t="str">
        <f>IF(INDEX(Organizations[Organization Type '[CV']],$A7)="","",
CONCATENATE("  - &amp;OrganizationID",TEXT($A7,"0000"),
" {","OrganizationTypeCV:  ",CHAR(34),INDEX(Organizations[Organization Type '[CV']],$A7),CHAR(34),
", OrganizationCode:  ",CHAR(34),INDEX(Organizations[Organization Code],$A7),CHAR(34),
", OrganizationName:  ",CHAR(34),INDEX(Organizations[Organization Name],$A7),CHAR(34),
", OrganizationDescription:  ",CHAR(34),INDEX(Organizations[Organization Description],$A7),CHAR(34),
", OrganizationLink:  ",CHAR(34),INDEX(Organizations[Organization Link],$A7),CHAR(34),"}"))</f>
        <v/>
      </c>
      <c r="F7" t="str">
        <f>IF(INDEX(People[First Name],$A7)="","",
CONCATENATE("  - &amp;AffiliationID",TEXT($A7,"0000"),
" {PersonID: *PersonID",TEXT($A7,"0000"),
", OrganizationID: *OrganizationID",TEXT(MATCH(INDEX(People[Organization Name],$A7),Organizations[Organization Name],0),"0000"),
", IsPrimaryOrganizationContact: , AffiliationStartDate: , AffiliationEndDate: , PrimaryPhone: ",
", PrimaryEmail: ",CHAR(34),INDEX(People[Primary Email],$A7),CHAR(34),
", PrimaryAddress: ",CHAR(34),INDEX(People[Primary Address],$A7),CHAR(34),
", PersonLink: }"))</f>
        <v/>
      </c>
      <c r="H7" t="str">
        <f>IF(COUNTA(CitationInformation)=0,"",IF(INDEX(AuthorList[Author Name],$A7)="","",
CONCATENATE("  - &amp;AuthorListID",TEXT($A7,"0000"),
"  {CitationID: *CitationID0001",
", PersonID: *PersonID",TEXT(MATCH(INDEX(AuthorList[Author Name],$A7),People[Full Name],0),"0000"),
", AuthorOrder: ",INDEX(AuthorList[Author Number],$A7),"}")))</f>
        <v/>
      </c>
      <c r="K7" t="str">
        <f>IF(INDEX(SamplingFeatures[Feature Code],$A7)="","",
CONCATENATE("  - &amp;SamplingFeatureID",TEXT($A7,"0000"),
" {","SamplingFeatureUUID:  ",CHAR(34),INDEX(SamplingFeatures[Sampling Feature UUID],$A7),CHAR(34),
", SamplingFeatureTypeCV:  ",CHAR(34),INDEX(SamplingFeatures[Sampling Feature Type],$A7),CHAR(34),
", SamplingFeatureCode:  ",CHAR(34),INDEX(SamplingFeatures[Feature Code],$A7),CHAR(34),
", SamplingFeatureName:  ",CHAR(34),INDEX(SamplingFeatures[Feature Name],$A7),CHAR(34),
", SamplingFeatureDescription:  ",CHAR(34),INDEX(SamplingFeatures[Feature Description],$A7),CHAR(34),
", SamplingFeatureGeotypeCV:  ",CHAR(34),INDEX(SamplingFeatures[Feature Geo Type],$A7),CHAR(34),
", FeatureGeometry:  ",CHAR(34),INDEX(SamplingFeatures[Feature Geometry],$A7),CHAR(34),
", Elevation_m:  ",CHAR(34),INDEX(SamplingFeatures[Elevation_m],$A7),CHAR(34),
", ElevationDatumCV:  ",CHAR(34),ElevationDatum,CHAR(34),"}"))</f>
        <v xml:space="preserve">  - &amp;SamplingFeatureID0005 {SamplingFeatureUUID:  "", SamplingFeatureTypeCV:  "Specimen", SamplingFeatureCode:  "D3236", SamplingFeatureName:  "Specimen D3236", SamplingFeatureDescription:  "", SamplingFeatureGeotypeCV:  "Not applicable", FeatureGeometry:  "", Elevation_m:  "", ElevationDatumCV:  "MSL"}</v>
      </c>
      <c r="L7" t="str">
        <f>IF(INDEX(SamplingFeatures[Sampling Feature Type],$A7)&lt;&gt;"Site","",
CONCATENATE("  - &amp;SiteID",TEXT(SUMPRODUCT(--($L$2:$L6&lt;&gt;"")),"0000"),
" {","SamplingFeatureID:  *SamplingFeatureID",TEXT($A7,"0000"),
", SiteTypeCV:  ",CHAR(34),INDEX(Sites[Site Type],$A7),CHAR(34),
", Latitude:  ",INDEX(Sites[Latitude],$A7),
", Longitude:  ",INDEX(Sites[Longitude],$A7),
", SRSName:  ",CHAR(34),LatLonDatum,CHAR(34),"}"))</f>
        <v/>
      </c>
      <c r="M7" t="str">
        <f>IF(INDEX(SamplingFeatures[Sampling Feature Type],$A7)&lt;&gt;"Specimen","",
CONCATENATE("  - &amp;SpecimenID",TEXT(SUMPRODUCT(--($M$2:$M6&lt;&gt;"")),"0000"),
" {","SamplingFeatureID:  *SamplingFeatureID",TEXT($A7,"0000"),
", SpecimenTypeCV:  ",CHAR(34),INDEX(Specimens[Specimen Type],$A7),CHAR(34),
", SpecimenMediumCV:  ",INDEX(Specimens[Specimen Medium],$A7),
", IsFieldSpecimen:  ",CHAR(34),INDEX(Specimens[Is Field Specimen?],$A7),CHAR(34),"}"))</f>
        <v xml:space="preserve">  - &amp;SpecimenID0003 {SamplingFeatureID:  *SamplingFeatureID0005, SpecimenTypeCV:  "Grab", SpecimenMediumCV:  Liquid aqueous, IsFieldSpecimen:  "TRUE"}</v>
      </c>
      <c r="N7" t="str">
        <f>IF(COUNTA(SpatialOffsets[])=0,"", IF(INDEX(SpatialOffsets[Spatial Offset Type],$A7)="","",
CONCATENATE("  - &amp;SpatialOffsetID",TEXT($A7,"0000"),
" {","SpatialOffsetTypeCV:  ",CHAR(34),INDEX(SpatialOffsets[Spatial Offset Type],$A7),CHAR(34),
", Offset1Value:  ",INDEX(SpatialOffsets[Offset 1 Value],$A7),
", Offset1UnitID:  ",CHAR(34),INDEX(SpatialOffsets[Offset 1 Unit],$A7),CHAR(34),
", Offset2Value:  ",INDEX(SpatialOffsets[Offset 2 Value],$A7),
", Offset2UnitID:  ",CHAR(34),INDEX(SpatialOffsets[Offset 2 Unit],$A7),CHAR(34),
", Offset3Value:  ",INDEX(SpatialOffsets[Offset 3 Value],$A7),
", Offset3UnitID:  ",CHAR(34),INDEX(SpatialOffsets[Offset 3 Unit],$A7),CHAR(34),,"}")))</f>
        <v/>
      </c>
      <c r="O7" t="str">
        <f>IF(COUNTA(RelatedFeatures[])=0,"", IF(INDEX(RelatedFeatures[First Sampling Feature Code],$A7)="","",
CONCATENATE("  - &amp;RelationID",TEXT($A7,"0000"),
" {","SamplingFeatureID:  *SamplingFeatureID",TEXT(MATCH(INDEX(RelatedFeatures[First Sampling Feature Code],$A7),SamplingFeatures[Feature Code],0),"0000"),
", RelationshipTypeCV:  ",CHAR(34),INDEX(RelatedFeatures[Relationship Type],$A7),CHAR(34),
", RelatedFeatureID: *SamplingFeatureID",TEXT(MATCH(INDEX(RelatedFeatures[Second Sampling Feature Code],$A7),SamplingFeatures[Feature Code],0),"0000"),
", SpatialOffsetID:  ",IF(INDEX(RelatedFeatures[Offset Number],$A7)="","",CONCATENATE("*SpatialOffsetID",TEXT(INDEX(RelatedFeatures[Offset Number],$A7),"0000"))),"}")))</f>
        <v/>
      </c>
      <c r="P7" t="str">
        <f>IF(INDEX(Methods[Method Type],$A7)="","",
CONCATENATE("  - &amp;MethodID",TEXT($A7,"0000"),
" {","MethodTypeCV:  ",CHAR(34),INDEX(Methods[Method Type],$A7),CHAR(34),
", MethodCode:  ",CHAR(34),INDEX(Methods[Method Code],$A7),CHAR(34),
", MethodName:  ",CHAR(34),INDEX(Methods[Method Name],$A7),CHAR(34),
", MethodDescription:  ",CHAR(34),INDEX(Methods[Method Description],$A7),CHAR(34),
", MethodLink:  ",CHAR(34),INDEX(Methods[Method Link],$A7),CHAR(34),
", OrganizationID: *OrganizationID",TEXT(MATCH(INDEX(Methods[Organization Name],$A7),Organizations[Organization Name],0),"0000"),"}"))</f>
        <v xml:space="preserve">  - &amp;MethodID0005 {MethodTypeCV:  "Specimen analysis", MethodCode:  "TotalPhosphorus", MethodName:  "Astoria Total Phosphorus", MethodDescription:  "Determination of total phosphorus by persulphate oxidation digestion and ascorbic acid method", MethodLink:  "http://data.iutahepscor.org", OrganizationID: *OrganizationID0001}</v>
      </c>
      <c r="Q7" t="str">
        <f>IF(INDEX(Variables[Variable Type],$A7)="","",
CONCATENATE("  - &amp;VariableID",TEXT($A7,"0000"),
" {","VariableTypeCV:  ",CHAR(34),INDEX(Variables[Variable Type],$A7),CHAR(34),
", VariableCode:  ",CHAR(34),INDEX(Variables[Variable Code],$A7),CHAR(34),
", VariableNameCV:  ",CHAR(34),INDEX(Variables[Variable Name],$A7),CHAR(34),
", VariableDefinition:  ",CHAR(34),INDEX(Variables[Variable Definition],$A7),CHAR(34),
", SpecciationCV:  ",CHAR(34),INDEX(Variables[Speciation],$A7),CHAR(34),
", NoDataValue:  ",CHAR(34),INDEX(Variables[No Data Value],$A7),CHAR(34),"}"))</f>
        <v/>
      </c>
    </row>
    <row r="8" spans="1:17" x14ac:dyDescent="0.25">
      <c r="A8">
        <v>6</v>
      </c>
      <c r="D8" t="str">
        <f>IF(INDEX(People[First Name],$A8)="","",
CONCATENATE("  - &amp;PersonID",TEXT($A8,"0000"),
" {","PersonFirstName:  ",CHAR(34),INDEX(People[First Name],$A8),CHAR(34),
", PersonMiddleName:  ",CHAR(34),INDEX(People[Middle Name],$A8),CHAR(34),
", PersonLastName:  ",CHAR(34),INDEX(People[Last Name],$A8),CHAR(34),"}"))</f>
        <v/>
      </c>
      <c r="E8" t="str">
        <f>IF(INDEX(Organizations[Organization Type '[CV']],$A8)="","",
CONCATENATE("  - &amp;OrganizationID",TEXT($A8,"0000"),
" {","OrganizationTypeCV:  ",CHAR(34),INDEX(Organizations[Organization Type '[CV']],$A8),CHAR(34),
", OrganizationCode:  ",CHAR(34),INDEX(Organizations[Organization Code],$A8),CHAR(34),
", OrganizationName:  ",CHAR(34),INDEX(Organizations[Organization Name],$A8),CHAR(34),
", OrganizationDescription:  ",CHAR(34),INDEX(Organizations[Organization Description],$A8),CHAR(34),
", OrganizationLink:  ",CHAR(34),INDEX(Organizations[Organization Link],$A8),CHAR(34),"}"))</f>
        <v/>
      </c>
      <c r="F8" t="str">
        <f>IF(INDEX(People[First Name],$A8)="","",
CONCATENATE("  - &amp;AffiliationID",TEXT($A8,"0000"),
" {PersonID: *PersonID",TEXT($A8,"0000"),
", OrganizationID: *OrganizationID",TEXT(MATCH(INDEX(People[Organization Name],$A8),Organizations[Organization Name],0),"0000"),
", IsPrimaryOrganizationContact: , AffiliationStartDate: , AffiliationEndDate: , PrimaryPhone: ",
", PrimaryEmail: ",CHAR(34),INDEX(People[Primary Email],$A8),CHAR(34),
", PrimaryAddress: ",CHAR(34),INDEX(People[Primary Address],$A8),CHAR(34),
", PersonLink: }"))</f>
        <v/>
      </c>
      <c r="H8" t="str">
        <f>IF(COUNTA(CitationInformation)=0,"",IF(INDEX(AuthorList[Author Name],$A8)="","",
CONCATENATE("  - &amp;AuthorListID",TEXT($A8,"0000"),
"  {CitationID: *CitationID0001",
", PersonID: *PersonID",TEXT(MATCH(INDEX(AuthorList[Author Name],$A8),People[Full Name],0),"0000"),
", AuthorOrder: ",INDEX(AuthorList[Author Number],$A8),"}")))</f>
        <v/>
      </c>
      <c r="K8" t="str">
        <f>IF(INDEX(SamplingFeatures[Feature Code],$A8)="","",
CONCATENATE("  - &amp;SamplingFeatureID",TEXT($A8,"0000"),
" {","SamplingFeatureUUID:  ",CHAR(34),INDEX(SamplingFeatures[Sampling Feature UUID],$A8),CHAR(34),
", SamplingFeatureTypeCV:  ",CHAR(34),INDEX(SamplingFeatures[Sampling Feature Type],$A8),CHAR(34),
", SamplingFeatureCode:  ",CHAR(34),INDEX(SamplingFeatures[Feature Code],$A8),CHAR(34),
", SamplingFeatureName:  ",CHAR(34),INDEX(SamplingFeatures[Feature Name],$A8),CHAR(34),
", SamplingFeatureDescription:  ",CHAR(34),INDEX(SamplingFeatures[Feature Description],$A8),CHAR(34),
", SamplingFeatureGeotypeCV:  ",CHAR(34),INDEX(SamplingFeatures[Feature Geo Type],$A8),CHAR(34),
", FeatureGeometry:  ",CHAR(34),INDEX(SamplingFeatures[Feature Geometry],$A8),CHAR(34),
", Elevation_m:  ",CHAR(34),INDEX(SamplingFeatures[Elevation_m],$A8),CHAR(34),
", ElevationDatumCV:  ",CHAR(34),ElevationDatum,CHAR(34),"}"))</f>
        <v xml:space="preserve">  - &amp;SamplingFeatureID0006 {SamplingFeatureUUID:  "", SamplingFeatureTypeCV:  "Specimen", SamplingFeatureCode:  "524", SamplingFeatureName:  "Specimen 524", SamplingFeatureDescription:  "", SamplingFeatureGeotypeCV:  "Not applicable", FeatureGeometry:  "", Elevation_m:  "", ElevationDatumCV:  "MSL"}</v>
      </c>
      <c r="L8" t="str">
        <f>IF(INDEX(SamplingFeatures[Sampling Feature Type],$A8)&lt;&gt;"Site","",
CONCATENATE("  - &amp;SiteID",TEXT(SUMPRODUCT(--($L$2:$L7&lt;&gt;"")),"0000"),
" {","SamplingFeatureID:  *SamplingFeatureID",TEXT($A8,"0000"),
", SiteTypeCV:  ",CHAR(34),INDEX(Sites[Site Type],$A8),CHAR(34),
", Latitude:  ",INDEX(Sites[Latitude],$A8),
", Longitude:  ",INDEX(Sites[Longitude],$A8),
", SRSName:  ",CHAR(34),LatLonDatum,CHAR(34),"}"))</f>
        <v/>
      </c>
      <c r="M8" t="str">
        <f>IF(INDEX(SamplingFeatures[Sampling Feature Type],$A8)&lt;&gt;"Specimen","",
CONCATENATE("  - &amp;SpecimenID",TEXT(SUMPRODUCT(--($M$2:$M7&lt;&gt;"")),"0000"),
" {","SamplingFeatureID:  *SamplingFeatureID",TEXT($A8,"0000"),
", SpecimenTypeCV:  ",CHAR(34),INDEX(Specimens[Specimen Type],$A8),CHAR(34),
", SpecimenMediumCV:  ",INDEX(Specimens[Specimen Medium],$A8),
", IsFieldSpecimen:  ",CHAR(34),INDEX(Specimens[Is Field Specimen?],$A8),CHAR(34),"}"))</f>
        <v xml:space="preserve">  - &amp;SpecimenID0004 {SamplingFeatureID:  *SamplingFeatureID0006, SpecimenTypeCV:  "Grab", SpecimenMediumCV:  Liquid aqueous, IsFieldSpecimen:  "TRUE"}</v>
      </c>
      <c r="N8" t="str">
        <f>IF(COUNTA(SpatialOffsets[])=0,"", IF(INDEX(SpatialOffsets[Spatial Offset Type],$A8)="","",
CONCATENATE("  - &amp;SpatialOffsetID",TEXT($A8,"0000"),
" {","SpatialOffsetTypeCV:  ",CHAR(34),INDEX(SpatialOffsets[Spatial Offset Type],$A8),CHAR(34),
", Offset1Value:  ",INDEX(SpatialOffsets[Offset 1 Value],$A8),
", Offset1UnitID:  ",CHAR(34),INDEX(SpatialOffsets[Offset 1 Unit],$A8),CHAR(34),
", Offset2Value:  ",INDEX(SpatialOffsets[Offset 2 Value],$A8),
", Offset2UnitID:  ",CHAR(34),INDEX(SpatialOffsets[Offset 2 Unit],$A8),CHAR(34),
", Offset3Value:  ",INDEX(SpatialOffsets[Offset 3 Value],$A8),
", Offset3UnitID:  ",CHAR(34),INDEX(SpatialOffsets[Offset 3 Unit],$A8),CHAR(34),,"}")))</f>
        <v/>
      </c>
      <c r="O8" t="str">
        <f>IF(COUNTA(RelatedFeatures[])=0,"", IF(INDEX(RelatedFeatures[First Sampling Feature Code],$A8)="","",
CONCATENATE("  - &amp;RelationID",TEXT($A8,"0000"),
" {","SamplingFeatureID:  *SamplingFeatureID",TEXT(MATCH(INDEX(RelatedFeatures[First Sampling Feature Code],$A8),SamplingFeatures[Feature Code],0),"0000"),
", RelationshipTypeCV:  ",CHAR(34),INDEX(RelatedFeatures[Relationship Type],$A8),CHAR(34),
", RelatedFeatureID: *SamplingFeatureID",TEXT(MATCH(INDEX(RelatedFeatures[Second Sampling Feature Code],$A8),SamplingFeatures[Feature Code],0),"0000"),
", SpatialOffsetID:  ",IF(INDEX(RelatedFeatures[Offset Number],$A8)="","",CONCATENATE("*SpatialOffsetID",TEXT(INDEX(RelatedFeatures[Offset Number],$A8),"0000"))),"}")))</f>
        <v/>
      </c>
      <c r="P8" t="str">
        <f>IF(INDEX(Methods[Method Type],$A8)="","",
CONCATENATE("  - &amp;MethodID",TEXT($A8,"0000"),
" {","MethodTypeCV:  ",CHAR(34),INDEX(Methods[Method Type],$A8),CHAR(34),
", MethodCode:  ",CHAR(34),INDEX(Methods[Method Code],$A8),CHAR(34),
", MethodName:  ",CHAR(34),INDEX(Methods[Method Name],$A8),CHAR(34),
", MethodDescription:  ",CHAR(34),INDEX(Methods[Method Description],$A8),CHAR(34),
", MethodLink:  ",CHAR(34),INDEX(Methods[Method Link],$A8),CHAR(34),
", OrganizationID: *OrganizationID",TEXT(MATCH(INDEX(Methods[Organization Name],$A8),Organizations[Organization Name],0),"0000"),"}"))</f>
        <v/>
      </c>
      <c r="Q8" t="str">
        <f>IF(INDEX(Variables[Variable Type],$A8)="","",
CONCATENATE("  - &amp;VariableID",TEXT($A8,"0000"),
" {","VariableTypeCV:  ",CHAR(34),INDEX(Variables[Variable Type],$A8),CHAR(34),
", VariableCode:  ",CHAR(34),INDEX(Variables[Variable Code],$A8),CHAR(34),
", VariableNameCV:  ",CHAR(34),INDEX(Variables[Variable Name],$A8),CHAR(34),
", VariableDefinition:  ",CHAR(34),INDEX(Variables[Variable Definition],$A8),CHAR(34),
", SpecciationCV:  ",CHAR(34),INDEX(Variables[Speciation],$A8),CHAR(34),
", NoDataValue:  ",CHAR(34),INDEX(Variables[No Data Value],$A8),CHAR(34),"}"))</f>
        <v/>
      </c>
    </row>
    <row r="9" spans="1:17" x14ac:dyDescent="0.25">
      <c r="A9">
        <v>7</v>
      </c>
      <c r="D9" t="str">
        <f>IF(INDEX(People[First Name],$A9)="","",
CONCATENATE("  - &amp;PersonID",TEXT($A9,"0000"),
" {","PersonFirstName:  ",CHAR(34),INDEX(People[First Name],$A9),CHAR(34),
", PersonMiddleName:  ",CHAR(34),INDEX(People[Middle Name],$A9),CHAR(34),
", PersonLastName:  ",CHAR(34),INDEX(People[Last Name],$A9),CHAR(34),"}"))</f>
        <v/>
      </c>
      <c r="E9" t="str">
        <f>IF(INDEX(Organizations[Organization Type '[CV']],$A9)="","",
CONCATENATE("  - &amp;OrganizationID",TEXT($A9,"0000"),
" {","OrganizationTypeCV:  ",CHAR(34),INDEX(Organizations[Organization Type '[CV']],$A9),CHAR(34),
", OrganizationCode:  ",CHAR(34),INDEX(Organizations[Organization Code],$A9),CHAR(34),
", OrganizationName:  ",CHAR(34),INDEX(Organizations[Organization Name],$A9),CHAR(34),
", OrganizationDescription:  ",CHAR(34),INDEX(Organizations[Organization Description],$A9),CHAR(34),
", OrganizationLink:  ",CHAR(34),INDEX(Organizations[Organization Link],$A9),CHAR(34),"}"))</f>
        <v/>
      </c>
      <c r="F9" t="str">
        <f>IF(INDEX(People[First Name],$A9)="","",
CONCATENATE("  - &amp;AffiliationID",TEXT($A9,"0000"),
" {PersonID: *PersonID",TEXT($A9,"0000"),
", OrganizationID: *OrganizationID",TEXT(MATCH(INDEX(People[Organization Name],$A9),Organizations[Organization Name],0),"0000"),
", IsPrimaryOrganizationContact: , AffiliationStartDate: , AffiliationEndDate: , PrimaryPhone: ",
", PrimaryEmail: ",CHAR(34),INDEX(People[Primary Email],$A9),CHAR(34),
", PrimaryAddress: ",CHAR(34),INDEX(People[Primary Address],$A9),CHAR(34),
", PersonLink: }"))</f>
        <v/>
      </c>
      <c r="H9" t="str">
        <f>IF(COUNTA(CitationInformation)=0,"",IF(INDEX(AuthorList[Author Name],$A9)="","",
CONCATENATE("  - &amp;AuthorListID",TEXT($A9,"0000"),
"  {CitationID: *CitationID0001",
", PersonID: *PersonID",TEXT(MATCH(INDEX(AuthorList[Author Name],$A9),People[Full Name],0),"0000"),
", AuthorOrder: ",INDEX(AuthorList[Author Number],$A9),"}")))</f>
        <v/>
      </c>
      <c r="K9" t="str">
        <f>IF(INDEX(SamplingFeatures[Feature Code],$A9)="","",
CONCATENATE("  - &amp;SamplingFeatureID",TEXT($A9,"0000"),
" {","SamplingFeatureUUID:  ",CHAR(34),INDEX(SamplingFeatures[Sampling Feature UUID],$A9),CHAR(34),
", SamplingFeatureTypeCV:  ",CHAR(34),INDEX(SamplingFeatures[Sampling Feature Type],$A9),CHAR(34),
", SamplingFeatureCode:  ",CHAR(34),INDEX(SamplingFeatures[Feature Code],$A9),CHAR(34),
", SamplingFeatureName:  ",CHAR(34),INDEX(SamplingFeatures[Feature Name],$A9),CHAR(34),
", SamplingFeatureDescription:  ",CHAR(34),INDEX(SamplingFeatures[Feature Description],$A9),CHAR(34),
", SamplingFeatureGeotypeCV:  ",CHAR(34),INDEX(SamplingFeatures[Feature Geo Type],$A9),CHAR(34),
", FeatureGeometry:  ",CHAR(34),INDEX(SamplingFeatures[Feature Geometry],$A9),CHAR(34),
", Elevation_m:  ",CHAR(34),INDEX(SamplingFeatures[Elevation_m],$A9),CHAR(34),
", ElevationDatumCV:  ",CHAR(34),ElevationDatum,CHAR(34),"}"))</f>
        <v xml:space="preserve">  - &amp;SamplingFeatureID0007 {SamplingFeatureUUID:  "", SamplingFeatureTypeCV:  "Site", SamplingFeatureCode:  "LR_TWDEF_C", SamplingFeatureName:  "Climate Station at TW Daniels Experimental Forest", SamplingFeatureDescription:  "This is a continuous atmospheric monitoring site that is part of the Gradients Along Mountain to Urban Transitions (GAMUT) monitoring network.", SamplingFeatureGeotypeCV:  "Point", FeatureGeometry:  "", Elevation_m:  "2629.2", ElevationDatumCV:  "MSL"}</v>
      </c>
      <c r="L9" t="str">
        <f>IF(INDEX(SamplingFeatures[Sampling Feature Type],$A9)&lt;&gt;"Site","",
CONCATENATE("  - &amp;SiteID",TEXT(SUMPRODUCT(--($L$2:$L8&lt;&gt;"")),"0000"),
" {","SamplingFeatureID:  *SamplingFeatureID",TEXT($A9,"0000"),
", SiteTypeCV:  ",CHAR(34),INDEX(Sites[Site Type],$A9),CHAR(34),
", Latitude:  ",INDEX(Sites[Latitude],$A9),
", Longitude:  ",INDEX(Sites[Longitude],$A9),
", SRSName:  ",CHAR(34),LatLonDatum,CHAR(34),"}"))</f>
        <v xml:space="preserve">  - &amp;SiteID0003 {SamplingFeatureID:  *SamplingFeatureID0007, SiteTypeCV:  "Atmosphere", Latitude:  41.864805, Longitude:  -111.507494, SRSName:  "WGS84"}</v>
      </c>
      <c r="M9" t="str">
        <f>IF(INDEX(SamplingFeatures[Sampling Feature Type],$A9)&lt;&gt;"Specimen","",
CONCATENATE("  - &amp;SpecimenID",TEXT(SUMPRODUCT(--($M$2:$M8&lt;&gt;"")),"0000"),
" {","SamplingFeatureID:  *SamplingFeatureID",TEXT($A9,"0000"),
", SpecimenTypeCV:  ",CHAR(34),INDEX(Specimens[Specimen Type],$A9),CHAR(34),
", SpecimenMediumCV:  ",INDEX(Specimens[Specimen Medium],$A9),
", IsFieldSpecimen:  ",CHAR(34),INDEX(Specimens[Is Field Specimen?],$A9),CHAR(34),"}"))</f>
        <v/>
      </c>
      <c r="N9" t="str">
        <f>IF(COUNTA(SpatialOffsets[])=0,"", IF(INDEX(SpatialOffsets[Spatial Offset Type],$A9)="","",
CONCATENATE("  - &amp;SpatialOffsetID",TEXT($A9,"0000"),
" {","SpatialOffsetTypeCV:  ",CHAR(34),INDEX(SpatialOffsets[Spatial Offset Type],$A9),CHAR(34),
", Offset1Value:  ",INDEX(SpatialOffsets[Offset 1 Value],$A9),
", Offset1UnitID:  ",CHAR(34),INDEX(SpatialOffsets[Offset 1 Unit],$A9),CHAR(34),
", Offset2Value:  ",INDEX(SpatialOffsets[Offset 2 Value],$A9),
", Offset2UnitID:  ",CHAR(34),INDEX(SpatialOffsets[Offset 2 Unit],$A9),CHAR(34),
", Offset3Value:  ",INDEX(SpatialOffsets[Offset 3 Value],$A9),
", Offset3UnitID:  ",CHAR(34),INDEX(SpatialOffsets[Offset 3 Unit],$A9),CHAR(34),,"}")))</f>
        <v/>
      </c>
      <c r="O9" t="str">
        <f>IF(COUNTA(RelatedFeatures[])=0,"", IF(INDEX(RelatedFeatures[First Sampling Feature Code],$A9)="","",
CONCATENATE("  - &amp;RelationID",TEXT($A9,"0000"),
" {","SamplingFeatureID:  *SamplingFeatureID",TEXT(MATCH(INDEX(RelatedFeatures[First Sampling Feature Code],$A9),SamplingFeatures[Feature Code],0),"0000"),
", RelationshipTypeCV:  ",CHAR(34),INDEX(RelatedFeatures[Relationship Type],$A9),CHAR(34),
", RelatedFeatureID: *SamplingFeatureID",TEXT(MATCH(INDEX(RelatedFeatures[Second Sampling Feature Code],$A9),SamplingFeatures[Feature Code],0),"0000"),
", SpatialOffsetID:  ",IF(INDEX(RelatedFeatures[Offset Number],$A9)="","",CONCATENATE("*SpatialOffsetID",TEXT(INDEX(RelatedFeatures[Offset Number],$A9),"0000"))),"}")))</f>
        <v/>
      </c>
      <c r="P9" t="str">
        <f>IF(INDEX(Methods[Method Type],$A9)="","",
CONCATENATE("  - &amp;MethodID",TEXT($A9,"0000"),
" {","MethodTypeCV:  ",CHAR(34),INDEX(Methods[Method Type],$A9),CHAR(34),
", MethodCode:  ",CHAR(34),INDEX(Methods[Method Code],$A9),CHAR(34),
", MethodName:  ",CHAR(34),INDEX(Methods[Method Name],$A9),CHAR(34),
", MethodDescription:  ",CHAR(34),INDEX(Methods[Method Description],$A9),CHAR(34),
", MethodLink:  ",CHAR(34),INDEX(Methods[Method Link],$A9),CHAR(34),
", OrganizationID: *OrganizationID",TEXT(MATCH(INDEX(Methods[Organization Name],$A9),Organizations[Organization Name],0),"0000"),"}"))</f>
        <v/>
      </c>
      <c r="Q9" t="str">
        <f>IF(INDEX(Variables[Variable Type],$A9)="","",
CONCATENATE("  - &amp;VariableID",TEXT($A9,"0000"),
" {","VariableTypeCV:  ",CHAR(34),INDEX(Variables[Variable Type],$A9),CHAR(34),
", VariableCode:  ",CHAR(34),INDEX(Variables[Variable Code],$A9),CHAR(34),
", VariableNameCV:  ",CHAR(34),INDEX(Variables[Variable Name],$A9),CHAR(34),
", VariableDefinition:  ",CHAR(34),INDEX(Variables[Variable Definition],$A9),CHAR(34),
", SpecciationCV:  ",CHAR(34),INDEX(Variables[Speciation],$A9),CHAR(34),
", NoDataValue:  ",CHAR(34),INDEX(Variables[No Data Value],$A9),CHAR(34),"}"))</f>
        <v/>
      </c>
    </row>
    <row r="10" spans="1:17" x14ac:dyDescent="0.25">
      <c r="A10">
        <v>8</v>
      </c>
      <c r="D10" t="str">
        <f>IF(INDEX(People[First Name],$A10)="","",
CONCATENATE("  - &amp;PersonID",TEXT($A10,"0000"),
" {","PersonFirstName:  ",CHAR(34),INDEX(People[First Name],$A10),CHAR(34),
", PersonMiddleName:  ",CHAR(34),INDEX(People[Middle Name],$A10),CHAR(34),
", PersonLastName:  ",CHAR(34),INDEX(People[Last Name],$A10),CHAR(34),"}"))</f>
        <v/>
      </c>
      <c r="E10" t="str">
        <f>IF(INDEX(Organizations[Organization Type '[CV']],$A10)="","",
CONCATENATE("  - &amp;OrganizationID",TEXT($A10,"0000"),
" {","OrganizationTypeCV:  ",CHAR(34),INDEX(Organizations[Organization Type '[CV']],$A10),CHAR(34),
", OrganizationCode:  ",CHAR(34),INDEX(Organizations[Organization Code],$A10),CHAR(34),
", OrganizationName:  ",CHAR(34),INDEX(Organizations[Organization Name],$A10),CHAR(34),
", OrganizationDescription:  ",CHAR(34),INDEX(Organizations[Organization Description],$A10),CHAR(34),
", OrganizationLink:  ",CHAR(34),INDEX(Organizations[Organization Link],$A10),CHAR(34),"}"))</f>
        <v/>
      </c>
      <c r="F10" t="str">
        <f>IF(INDEX(People[First Name],$A10)="","",
CONCATENATE("  - &amp;AffiliationID",TEXT($A10,"0000"),
" {PersonID: *PersonID",TEXT($A10,"0000"),
", OrganizationID: *OrganizationID",TEXT(MATCH(INDEX(People[Organization Name],$A10),Organizations[Organization Name],0),"0000"),
", IsPrimaryOrganizationContact: , AffiliationStartDate: , AffiliationEndDate: , PrimaryPhone: ",
", PrimaryEmail: ",CHAR(34),INDEX(People[Primary Email],$A10),CHAR(34),
", PrimaryAddress: ",CHAR(34),INDEX(People[Primary Address],$A10),CHAR(34),
", PersonLink: }"))</f>
        <v/>
      </c>
      <c r="H10" t="str">
        <f>IF(COUNTA(CitationInformation)=0,"",IF(INDEX(AuthorList[Author Name],$A10)="","",
CONCATENATE("  - &amp;AuthorListID",TEXT($A10,"0000"),
"  {CitationID: *CitationID0001",
", PersonID: *PersonID",TEXT(MATCH(INDEX(AuthorList[Author Name],$A10),People[Full Name],0),"0000"),
", AuthorOrder: ",INDEX(AuthorList[Author Number],$A10),"}")))</f>
        <v/>
      </c>
      <c r="K10" t="str">
        <f>IF(INDEX(SamplingFeatures[Feature Code],$A10)="","",
CONCATENATE("  - &amp;SamplingFeatureID",TEXT($A10,"0000"),
" {","SamplingFeatureUUID:  ",CHAR(34),INDEX(SamplingFeatures[Sampling Feature UUID],$A10),CHAR(34),
", SamplingFeatureTypeCV:  ",CHAR(34),INDEX(SamplingFeatures[Sampling Feature Type],$A10),CHAR(34),
", SamplingFeatureCode:  ",CHAR(34),INDEX(SamplingFeatures[Feature Code],$A10),CHAR(34),
", SamplingFeatureName:  ",CHAR(34),INDEX(SamplingFeatures[Feature Name],$A10),CHAR(34),
", SamplingFeatureDescription:  ",CHAR(34),INDEX(SamplingFeatures[Feature Description],$A10),CHAR(34),
", SamplingFeatureGeotypeCV:  ",CHAR(34),INDEX(SamplingFeatures[Feature Geo Type],$A10),CHAR(34),
", FeatureGeometry:  ",CHAR(34),INDEX(SamplingFeatures[Feature Geometry],$A10),CHAR(34),
", Elevation_m:  ",CHAR(34),INDEX(SamplingFeatures[Elevation_m],$A10),CHAR(34),
", ElevationDatumCV:  ",CHAR(34),ElevationDatum,CHAR(34),"}"))</f>
        <v/>
      </c>
      <c r="L10" t="str">
        <f>IF(INDEX(SamplingFeatures[Sampling Feature Type],$A10)&lt;&gt;"Site","",
CONCATENATE("  - &amp;SiteID",TEXT(SUMPRODUCT(--($L$2:$L9&lt;&gt;"")),"0000"),
" {","SamplingFeatureID:  *SamplingFeatureID",TEXT($A10,"0000"),
", SiteTypeCV:  ",CHAR(34),INDEX(Sites[Site Type],$A10),CHAR(34),
", Latitude:  ",INDEX(Sites[Latitude],$A10),
", Longitude:  ",INDEX(Sites[Longitude],$A10),
", SRSName:  ",CHAR(34),LatLonDatum,CHAR(34),"}"))</f>
        <v/>
      </c>
      <c r="M10" t="str">
        <f>IF(INDEX(SamplingFeatures[Sampling Feature Type],$A10)&lt;&gt;"Specimen","",
CONCATENATE("  - &amp;SpecimenID",TEXT(SUMPRODUCT(--($M$2:$M9&lt;&gt;"")),"0000"),
" {","SamplingFeatureID:  *SamplingFeatureID",TEXT($A10,"0000"),
", SpecimenTypeCV:  ",CHAR(34),INDEX(Specimens[Specimen Type],$A10),CHAR(34),
", SpecimenMediumCV:  ",INDEX(Specimens[Specimen Medium],$A10),
", IsFieldSpecimen:  ",CHAR(34),INDEX(Specimens[Is Field Specimen?],$A10),CHAR(34),"}"))</f>
        <v/>
      </c>
      <c r="N10" t="str">
        <f>IF(COUNTA(SpatialOffsets[])=0,"", IF(INDEX(SpatialOffsets[Spatial Offset Type],$A10)="","",
CONCATENATE("  - &amp;SpatialOffsetID",TEXT($A10,"0000"),
" {","SpatialOffsetTypeCV:  ",CHAR(34),INDEX(SpatialOffsets[Spatial Offset Type],$A10),CHAR(34),
", Offset1Value:  ",INDEX(SpatialOffsets[Offset 1 Value],$A10),
", Offset1UnitID:  ",CHAR(34),INDEX(SpatialOffsets[Offset 1 Unit],$A10),CHAR(34),
", Offset2Value:  ",INDEX(SpatialOffsets[Offset 2 Value],$A10),
", Offset2UnitID:  ",CHAR(34),INDEX(SpatialOffsets[Offset 2 Unit],$A10),CHAR(34),
", Offset3Value:  ",INDEX(SpatialOffsets[Offset 3 Value],$A10),
", Offset3UnitID:  ",CHAR(34),INDEX(SpatialOffsets[Offset 3 Unit],$A10),CHAR(34),,"}")))</f>
        <v/>
      </c>
      <c r="O10" t="str">
        <f>IF(COUNTA(RelatedFeatures[])=0,"", IF(INDEX(RelatedFeatures[First Sampling Feature Code],$A10)="","",
CONCATENATE("  - &amp;RelationID",TEXT($A10,"0000"),
" {","SamplingFeatureID:  *SamplingFeatureID",TEXT(MATCH(INDEX(RelatedFeatures[First Sampling Feature Code],$A10),SamplingFeatures[Feature Code],0),"0000"),
", RelationshipTypeCV:  ",CHAR(34),INDEX(RelatedFeatures[Relationship Type],$A10),CHAR(34),
", RelatedFeatureID: *SamplingFeatureID",TEXT(MATCH(INDEX(RelatedFeatures[Second Sampling Feature Code],$A10),SamplingFeatures[Feature Code],0),"0000"),
", SpatialOffsetID:  ",IF(INDEX(RelatedFeatures[Offset Number],$A10)="","",CONCATENATE("*SpatialOffsetID",TEXT(INDEX(RelatedFeatures[Offset Number],$A10),"0000"))),"}")))</f>
        <v/>
      </c>
      <c r="P10" t="str">
        <f>IF(INDEX(Methods[Method Type],$A10)="","",
CONCATENATE("  - &amp;MethodID",TEXT($A10,"0000"),
" {","MethodTypeCV:  ",CHAR(34),INDEX(Methods[Method Type],$A10),CHAR(34),
", MethodCode:  ",CHAR(34),INDEX(Methods[Method Code],$A10),CHAR(34),
", MethodName:  ",CHAR(34),INDEX(Methods[Method Name],$A10),CHAR(34),
", MethodDescription:  ",CHAR(34),INDEX(Methods[Method Description],$A10),CHAR(34),
", MethodLink:  ",CHAR(34),INDEX(Methods[Method Link],$A10),CHAR(34),
", OrganizationID: *OrganizationID",TEXT(MATCH(INDEX(Methods[Organization Name],$A10),Organizations[Organization Name],0),"0000"),"}"))</f>
        <v/>
      </c>
      <c r="Q10" t="str">
        <f>IF(INDEX(Variables[Variable Type],$A10)="","",
CONCATENATE("  - &amp;VariableID",TEXT($A10,"0000"),
" {","VariableTypeCV:  ",CHAR(34),INDEX(Variables[Variable Type],$A10),CHAR(34),
", VariableCode:  ",CHAR(34),INDEX(Variables[Variable Code],$A10),CHAR(34),
", VariableNameCV:  ",CHAR(34),INDEX(Variables[Variable Name],$A10),CHAR(34),
", VariableDefinition:  ",CHAR(34),INDEX(Variables[Variable Definition],$A10),CHAR(34),
", SpecciationCV:  ",CHAR(34),INDEX(Variables[Speciation],$A10),CHAR(34),
", NoDataValue:  ",CHAR(34),INDEX(Variables[No Data Value],$A10),CHAR(34),"}"))</f>
        <v/>
      </c>
    </row>
    <row r="11" spans="1:17" x14ac:dyDescent="0.25">
      <c r="A11">
        <v>9</v>
      </c>
      <c r="D11" t="str">
        <f>IF(INDEX(People[First Name],$A11)="","",
CONCATENATE("  - &amp;PersonID",TEXT($A11,"0000"),
" {","PersonFirstName:  ",CHAR(34),INDEX(People[First Name],$A11),CHAR(34),
", PersonMiddleName:  ",CHAR(34),INDEX(People[Middle Name],$A11),CHAR(34),
", PersonLastName:  ",CHAR(34),INDEX(People[Last Name],$A11),CHAR(34),"}"))</f>
        <v/>
      </c>
      <c r="E11" t="str">
        <f>IF(INDEX(Organizations[Organization Type '[CV']],$A11)="","",
CONCATENATE("  - &amp;OrganizationID",TEXT($A11,"0000"),
" {","OrganizationTypeCV:  ",CHAR(34),INDEX(Organizations[Organization Type '[CV']],$A11),CHAR(34),
", OrganizationCode:  ",CHAR(34),INDEX(Organizations[Organization Code],$A11),CHAR(34),
", OrganizationName:  ",CHAR(34),INDEX(Organizations[Organization Name],$A11),CHAR(34),
", OrganizationDescription:  ",CHAR(34),INDEX(Organizations[Organization Description],$A11),CHAR(34),
", OrganizationLink:  ",CHAR(34),INDEX(Organizations[Organization Link],$A11),CHAR(34),"}"))</f>
        <v/>
      </c>
      <c r="F11" t="str">
        <f>IF(INDEX(People[First Name],$A11)="","",
CONCATENATE("  - &amp;AffiliationID",TEXT($A11,"0000"),
" {PersonID: *PersonID",TEXT($A11,"0000"),
", OrganizationID: *OrganizationID",TEXT(MATCH(INDEX(People[Organization Name],$A11),Organizations[Organization Name],0),"0000"),
", IsPrimaryOrganizationContact: , AffiliationStartDate: , AffiliationEndDate: , PrimaryPhone: ",
", PrimaryEmail: ",CHAR(34),INDEX(People[Primary Email],$A11),CHAR(34),
", PrimaryAddress: ",CHAR(34),INDEX(People[Primary Address],$A11),CHAR(34),
", PersonLink: }"))</f>
        <v/>
      </c>
      <c r="H11" t="str">
        <f>IF(COUNTA(CitationInformation)=0,"",IF(INDEX(AuthorList[Author Name],$A11)="","",
CONCATENATE("  - &amp;AuthorListID",TEXT($A11,"0000"),
"  {CitationID: *CitationID0001",
", PersonID: *PersonID",TEXT(MATCH(INDEX(AuthorList[Author Name],$A11),People[Full Name],0),"0000"),
", AuthorOrder: ",INDEX(AuthorList[Author Number],$A11),"}")))</f>
        <v/>
      </c>
      <c r="K11" t="str">
        <f>IF(INDEX(SamplingFeatures[Feature Code],$A11)="","",
CONCATENATE("  - &amp;SamplingFeatureID",TEXT($A11,"0000"),
" {","SamplingFeatureUUID:  ",CHAR(34),INDEX(SamplingFeatures[Sampling Feature UUID],$A11),CHAR(34),
", SamplingFeatureTypeCV:  ",CHAR(34),INDEX(SamplingFeatures[Sampling Feature Type],$A11),CHAR(34),
", SamplingFeatureCode:  ",CHAR(34),INDEX(SamplingFeatures[Feature Code],$A11),CHAR(34),
", SamplingFeatureName:  ",CHAR(34),INDEX(SamplingFeatures[Feature Name],$A11),CHAR(34),
", SamplingFeatureDescription:  ",CHAR(34),INDEX(SamplingFeatures[Feature Description],$A11),CHAR(34),
", SamplingFeatureGeotypeCV:  ",CHAR(34),INDEX(SamplingFeatures[Feature Geo Type],$A11),CHAR(34),
", FeatureGeometry:  ",CHAR(34),INDEX(SamplingFeatures[Feature Geometry],$A11),CHAR(34),
", Elevation_m:  ",CHAR(34),INDEX(SamplingFeatures[Elevation_m],$A11),CHAR(34),
", ElevationDatumCV:  ",CHAR(34),ElevationDatum,CHAR(34),"}"))</f>
        <v/>
      </c>
      <c r="L11" t="str">
        <f>IF(INDEX(SamplingFeatures[Sampling Feature Type],$A11)&lt;&gt;"Site","",
CONCATENATE("  - &amp;SiteID",TEXT(SUMPRODUCT(--($L$2:$L10&lt;&gt;"")),"0000"),
" {","SamplingFeatureID:  *SamplingFeatureID",TEXT($A11,"0000"),
", SiteTypeCV:  ",CHAR(34),INDEX(Sites[Site Type],$A11),CHAR(34),
", Latitude:  ",INDEX(Sites[Latitude],$A11),
", Longitude:  ",INDEX(Sites[Longitude],$A11),
", SRSName:  ",CHAR(34),LatLonDatum,CHAR(34),"}"))</f>
        <v/>
      </c>
      <c r="M11" t="str">
        <f>IF(INDEX(SamplingFeatures[Sampling Feature Type],$A11)&lt;&gt;"Specimen","",
CONCATENATE("  - &amp;SpecimenID",TEXT(SUMPRODUCT(--($M$2:$M10&lt;&gt;"")),"0000"),
" {","SamplingFeatureID:  *SamplingFeatureID",TEXT($A11,"0000"),
", SpecimenTypeCV:  ",CHAR(34),INDEX(Specimens[Specimen Type],$A11),CHAR(34),
", SpecimenMediumCV:  ",INDEX(Specimens[Specimen Medium],$A11),
", IsFieldSpecimen:  ",CHAR(34),INDEX(Specimens[Is Field Specimen?],$A11),CHAR(34),"}"))</f>
        <v/>
      </c>
      <c r="N11" t="str">
        <f>IF(COUNTA(SpatialOffsets[])=0,"", IF(INDEX(SpatialOffsets[Spatial Offset Type],$A11)="","",
CONCATENATE("  - &amp;SpatialOffsetID",TEXT($A11,"0000"),
" {","SpatialOffsetTypeCV:  ",CHAR(34),INDEX(SpatialOffsets[Spatial Offset Type],$A11),CHAR(34),
", Offset1Value:  ",INDEX(SpatialOffsets[Offset 1 Value],$A11),
", Offset1UnitID:  ",CHAR(34),INDEX(SpatialOffsets[Offset 1 Unit],$A11),CHAR(34),
", Offset2Value:  ",INDEX(SpatialOffsets[Offset 2 Value],$A11),
", Offset2UnitID:  ",CHAR(34),INDEX(SpatialOffsets[Offset 2 Unit],$A11),CHAR(34),
", Offset3Value:  ",INDEX(SpatialOffsets[Offset 3 Value],$A11),
", Offset3UnitID:  ",CHAR(34),INDEX(SpatialOffsets[Offset 3 Unit],$A11),CHAR(34),,"}")))</f>
        <v/>
      </c>
      <c r="O11" t="str">
        <f>IF(COUNTA(RelatedFeatures[])=0,"", IF(INDEX(RelatedFeatures[First Sampling Feature Code],$A11)="","",
CONCATENATE("  - &amp;RelationID",TEXT($A11,"0000"),
" {","SamplingFeatureID:  *SamplingFeatureID",TEXT(MATCH(INDEX(RelatedFeatures[First Sampling Feature Code],$A11),SamplingFeatures[Feature Code],0),"0000"),
", RelationshipTypeCV:  ",CHAR(34),INDEX(RelatedFeatures[Relationship Type],$A11),CHAR(34),
", RelatedFeatureID: *SamplingFeatureID",TEXT(MATCH(INDEX(RelatedFeatures[Second Sampling Feature Code],$A11),SamplingFeatures[Feature Code],0),"0000"),
", SpatialOffsetID:  ",IF(INDEX(RelatedFeatures[Offset Number],$A11)="","",CONCATENATE("*SpatialOffsetID",TEXT(INDEX(RelatedFeatures[Offset Number],$A11),"0000"))),"}")))</f>
        <v/>
      </c>
      <c r="P11" t="str">
        <f>IF(INDEX(Methods[Method Type],$A11)="","",
CONCATENATE("  - &amp;MethodID",TEXT($A11,"0000"),
" {","MethodTypeCV:  ",CHAR(34),INDEX(Methods[Method Type],$A11),CHAR(34),
", MethodCode:  ",CHAR(34),INDEX(Methods[Method Code],$A11),CHAR(34),
", MethodName:  ",CHAR(34),INDEX(Methods[Method Name],$A11),CHAR(34),
", MethodDescription:  ",CHAR(34),INDEX(Methods[Method Description],$A11),CHAR(34),
", MethodLink:  ",CHAR(34),INDEX(Methods[Method Link],$A11),CHAR(34),
", OrganizationID: *OrganizationID",TEXT(MATCH(INDEX(Methods[Organization Name],$A11),Organizations[Organization Name],0),"0000"),"}"))</f>
        <v/>
      </c>
      <c r="Q11" t="str">
        <f>IF(INDEX(Variables[Variable Type],$A11)="","",
CONCATENATE("  - &amp;VariableID",TEXT($A11,"0000"),
" {","VariableTypeCV:  ",CHAR(34),INDEX(Variables[Variable Type],$A11),CHAR(34),
", VariableCode:  ",CHAR(34),INDEX(Variables[Variable Code],$A11),CHAR(34),
", VariableNameCV:  ",CHAR(34),INDEX(Variables[Variable Name],$A11),CHAR(34),
", VariableDefinition:  ",CHAR(34),INDEX(Variables[Variable Definition],$A11),CHAR(34),
", SpecciationCV:  ",CHAR(34),INDEX(Variables[Speciation],$A11),CHAR(34),
", NoDataValue:  ",CHAR(34),INDEX(Variables[No Data Value],$A11),CHAR(34),"}"))</f>
        <v/>
      </c>
    </row>
    <row r="12" spans="1:17" x14ac:dyDescent="0.25">
      <c r="A12">
        <v>10</v>
      </c>
      <c r="D12" t="str">
        <f>IF(INDEX(People[First Name],$A12)="","",
CONCATENATE("  - &amp;PersonID",TEXT($A12,"0000"),
" {","PersonFirstName:  ",CHAR(34),INDEX(People[First Name],$A12),CHAR(34),
", PersonMiddleName:  ",CHAR(34),INDEX(People[Middle Name],$A12),CHAR(34),
", PersonLastName:  ",CHAR(34),INDEX(People[Last Name],$A12),CHAR(34),"}"))</f>
        <v/>
      </c>
      <c r="E12" t="str">
        <f>IF(INDEX(Organizations[Organization Type '[CV']],$A12)="","",
CONCATENATE("  - &amp;OrganizationID",TEXT($A12,"0000"),
" {","OrganizationTypeCV:  ",CHAR(34),INDEX(Organizations[Organization Type '[CV']],$A12),CHAR(34),
", OrganizationCode:  ",CHAR(34),INDEX(Organizations[Organization Code],$A12),CHAR(34),
", OrganizationName:  ",CHAR(34),INDEX(Organizations[Organization Name],$A12),CHAR(34),
", OrganizationDescription:  ",CHAR(34),INDEX(Organizations[Organization Description],$A12),CHAR(34),
", OrganizationLink:  ",CHAR(34),INDEX(Organizations[Organization Link],$A12),CHAR(34),"}"))</f>
        <v/>
      </c>
      <c r="F12" t="str">
        <f>IF(INDEX(People[First Name],$A12)="","",
CONCATENATE("  - &amp;AffiliationID",TEXT($A12,"0000"),
" {PersonID: *PersonID",TEXT($A12,"0000"),
", OrganizationID: *OrganizationID",TEXT(MATCH(INDEX(People[Organization Name],$A12),Organizations[Organization Name],0),"0000"),
", IsPrimaryOrganizationContact: , AffiliationStartDate: , AffiliationEndDate: , PrimaryPhone: ",
", PrimaryEmail: ",CHAR(34),INDEX(People[Primary Email],$A12),CHAR(34),
", PrimaryAddress: ",CHAR(34),INDEX(People[Primary Address],$A12),CHAR(34),
", PersonLink: }"))</f>
        <v/>
      </c>
      <c r="H12" t="str">
        <f>IF(COUNTA(CitationInformation)=0,"",IF(INDEX(AuthorList[Author Name],$A12)="","",
CONCATENATE("  - &amp;AuthorListID",TEXT($A12,"0000"),
"  {CitationID: *CitationID0001",
", PersonID: *PersonID",TEXT(MATCH(INDEX(AuthorList[Author Name],$A12),People[Full Name],0),"0000"),
", AuthorOrder: ",INDEX(AuthorList[Author Number],$A12),"}")))</f>
        <v/>
      </c>
      <c r="K12" t="str">
        <f>IF(INDEX(SamplingFeatures[Feature Code],$A12)="","",
CONCATENATE("  - &amp;SamplingFeatureID",TEXT($A12,"0000"),
" {","SamplingFeatureUUID:  ",CHAR(34),INDEX(SamplingFeatures[Sampling Feature UUID],$A12),CHAR(34),
", SamplingFeatureTypeCV:  ",CHAR(34),INDEX(SamplingFeatures[Sampling Feature Type],$A12),CHAR(34),
", SamplingFeatureCode:  ",CHAR(34),INDEX(SamplingFeatures[Feature Code],$A12),CHAR(34),
", SamplingFeatureName:  ",CHAR(34),INDEX(SamplingFeatures[Feature Name],$A12),CHAR(34),
", SamplingFeatureDescription:  ",CHAR(34),INDEX(SamplingFeatures[Feature Description],$A12),CHAR(34),
", SamplingFeatureGeotypeCV:  ",CHAR(34),INDEX(SamplingFeatures[Feature Geo Type],$A12),CHAR(34),
", FeatureGeometry:  ",CHAR(34),INDEX(SamplingFeatures[Feature Geometry],$A12),CHAR(34),
", Elevation_m:  ",CHAR(34),INDEX(SamplingFeatures[Elevation_m],$A12),CHAR(34),
", ElevationDatumCV:  ",CHAR(34),ElevationDatum,CHAR(34),"}"))</f>
        <v/>
      </c>
      <c r="L12" t="str">
        <f>IF(INDEX(SamplingFeatures[Sampling Feature Type],$A12)&lt;&gt;"Site","",
CONCATENATE("  - &amp;SiteID",TEXT(SUMPRODUCT(--($L$2:$L11&lt;&gt;"")),"0000"),
" {","SamplingFeatureID:  *SamplingFeatureID",TEXT($A12,"0000"),
", SiteTypeCV:  ",CHAR(34),INDEX(Sites[Site Type],$A12),CHAR(34),
", Latitude:  ",INDEX(Sites[Latitude],$A12),
", Longitude:  ",INDEX(Sites[Longitude],$A12),
", SRSName:  ",CHAR(34),LatLonDatum,CHAR(34),"}"))</f>
        <v/>
      </c>
      <c r="M12" t="str">
        <f>IF(INDEX(SamplingFeatures[Sampling Feature Type],$A12)&lt;&gt;"Specimen","",
CONCATENATE("  - &amp;SpecimenID",TEXT(SUMPRODUCT(--($M$2:$M11&lt;&gt;"")),"0000"),
" {","SamplingFeatureID:  *SamplingFeatureID",TEXT($A12,"0000"),
", SpecimenTypeCV:  ",CHAR(34),INDEX(Specimens[Specimen Type],$A12),CHAR(34),
", SpecimenMediumCV:  ",INDEX(Specimens[Specimen Medium],$A12),
", IsFieldSpecimen:  ",CHAR(34),INDEX(Specimens[Is Field Specimen?],$A12),CHAR(34),"}"))</f>
        <v/>
      </c>
      <c r="N12" t="str">
        <f>IF(COUNTA(SpatialOffsets[])=0,"", IF(INDEX(SpatialOffsets[Spatial Offset Type],$A12)="","",
CONCATENATE("  - &amp;SpatialOffsetID",TEXT($A12,"0000"),
" {","SpatialOffsetTypeCV:  ",CHAR(34),INDEX(SpatialOffsets[Spatial Offset Type],$A12),CHAR(34),
", Offset1Value:  ",INDEX(SpatialOffsets[Offset 1 Value],$A12),
", Offset1UnitID:  ",CHAR(34),INDEX(SpatialOffsets[Offset 1 Unit],$A12),CHAR(34),
", Offset2Value:  ",INDEX(SpatialOffsets[Offset 2 Value],$A12),
", Offset2UnitID:  ",CHAR(34),INDEX(SpatialOffsets[Offset 2 Unit],$A12),CHAR(34),
", Offset3Value:  ",INDEX(SpatialOffsets[Offset 3 Value],$A12),
", Offset3UnitID:  ",CHAR(34),INDEX(SpatialOffsets[Offset 3 Unit],$A12),CHAR(34),,"}")))</f>
        <v/>
      </c>
      <c r="O12" t="str">
        <f>IF(COUNTA(RelatedFeatures[])=0,"", IF(INDEX(RelatedFeatures[First Sampling Feature Code],$A12)="","",
CONCATENATE("  - &amp;RelationID",TEXT($A12,"0000"),
" {","SamplingFeatureID:  *SamplingFeatureID",TEXT(MATCH(INDEX(RelatedFeatures[First Sampling Feature Code],$A12),SamplingFeatures[Feature Code],0),"0000"),
", RelationshipTypeCV:  ",CHAR(34),INDEX(RelatedFeatures[Relationship Type],$A12),CHAR(34),
", RelatedFeatureID: *SamplingFeatureID",TEXT(MATCH(INDEX(RelatedFeatures[Second Sampling Feature Code],$A12),SamplingFeatures[Feature Code],0),"0000"),
", SpatialOffsetID:  ",IF(INDEX(RelatedFeatures[Offset Number],$A12)="","",CONCATENATE("*SpatialOffsetID",TEXT(INDEX(RelatedFeatures[Offset Number],$A12),"0000"))),"}")))</f>
        <v/>
      </c>
      <c r="P12" t="str">
        <f>IF(INDEX(Methods[Method Type],$A12)="","",
CONCATENATE("  - &amp;MethodID",TEXT($A12,"0000"),
" {","MethodTypeCV:  ",CHAR(34),INDEX(Methods[Method Type],$A12),CHAR(34),
", MethodCode:  ",CHAR(34),INDEX(Methods[Method Code],$A12),CHAR(34),
", MethodName:  ",CHAR(34),INDEX(Methods[Method Name],$A12),CHAR(34),
", MethodDescription:  ",CHAR(34),INDEX(Methods[Method Description],$A12),CHAR(34),
", MethodLink:  ",CHAR(34),INDEX(Methods[Method Link],$A12),CHAR(34),
", OrganizationID: *OrganizationID",TEXT(MATCH(INDEX(Methods[Organization Name],$A12),Organizations[Organization Name],0),"0000"),"}"))</f>
        <v/>
      </c>
      <c r="Q12" t="str">
        <f>IF(INDEX(Variables[Variable Type],$A12)="","",
CONCATENATE("  - &amp;VariableID",TEXT($A12,"0000"),
" {","VariableTypeCV:  ",CHAR(34),INDEX(Variables[Variable Type],$A12),CHAR(34),
", VariableCode:  ",CHAR(34),INDEX(Variables[Variable Code],$A12),CHAR(34),
", VariableNameCV:  ",CHAR(34),INDEX(Variables[Variable Name],$A12),CHAR(34),
", VariableDefinition:  ",CHAR(34),INDEX(Variables[Variable Definition],$A12),CHAR(34),
", SpecciationCV:  ",CHAR(34),INDEX(Variables[Speciation],$A12),CHAR(34),
", NoDataValue:  ",CHAR(34),INDEX(Variables[No Data Value],$A12),CHAR(34),"}"))</f>
        <v/>
      </c>
    </row>
    <row r="13" spans="1:17" x14ac:dyDescent="0.25">
      <c r="A13">
        <v>11</v>
      </c>
      <c r="D13" t="e">
        <f>IF(INDEX(People[First Name],$A13)="","",
CONCATENATE("  - &amp;PersonID",TEXT($A13,"0000"),
" {","PersonFirstName:  ",CHAR(34),INDEX(People[First Name],$A13),CHAR(34),
", PersonMiddleName:  ",CHAR(34),INDEX(People[Middle Name],$A13),CHAR(34),
", PersonLastName:  ",CHAR(34),INDEX(People[Last Name],$A13),CHAR(34),"}"))</f>
        <v>#REF!</v>
      </c>
      <c r="E13" t="e">
        <f>IF(INDEX(Organizations[Organization Type '[CV']],$A13)="","",
CONCATENATE("  - &amp;OrganizationID",TEXT($A13,"0000"),
" {","OrganizationTypeCV:  ",CHAR(34),INDEX(Organizations[Organization Type '[CV']],$A13),CHAR(34),
", OrganizationCode:  ",CHAR(34),INDEX(Organizations[Organization Code],$A13),CHAR(34),
", OrganizationName:  ",CHAR(34),INDEX(Organizations[Organization Name],$A13),CHAR(34),
", OrganizationDescription:  ",CHAR(34),INDEX(Organizations[Organization Description],$A13),CHAR(34),
", OrganizationLink:  ",CHAR(34),INDEX(Organizations[Organization Link],$A13),CHAR(34),"}"))</f>
        <v>#REF!</v>
      </c>
      <c r="F13" t="e">
        <f>IF(INDEX(People[First Name],$A13)="","",
CONCATENATE("  - &amp;AffiliationID",TEXT($A13,"0000"),
" {PersonID: *PersonID",TEXT($A13,"0000"),
", OrganizationID: *OrganizationID",TEXT(MATCH(INDEX(People[Organization Name],$A13),Organizations[Organization Name],0),"0000"),
", IsPrimaryOrganizationContact: , AffiliationStartDate: , AffiliationEndDate: , PrimaryPhone: ",
", PrimaryEmail: ",CHAR(34),INDEX(People[Primary Email],$A13),CHAR(34),
", PrimaryAddress: ",CHAR(34),INDEX(People[Primary Address],$A13),CHAR(34),
", PersonLink: }"))</f>
        <v>#REF!</v>
      </c>
      <c r="H13" t="e">
        <f>IF(COUNTA(CitationInformation)=0,"",IF(INDEX(AuthorList[Author Name],$A13)="","",
CONCATENATE("  - &amp;AuthorListID",TEXT($A13,"0000"),
"  {CitationID: *CitationID0001",
", PersonID: *PersonID",TEXT(MATCH(INDEX(AuthorList[Author Name],$A13),People[Full Name],0),"0000"),
", AuthorOrder: ",INDEX(AuthorList[Author Number],$A13),"}")))</f>
        <v>#REF!</v>
      </c>
      <c r="K13" t="str">
        <f>IF(INDEX(SamplingFeatures[Feature Code],$A13)="","",
CONCATENATE("  - &amp;SamplingFeatureID",TEXT($A13,"0000"),
" {","SamplingFeatureUUID:  ",CHAR(34),INDEX(SamplingFeatures[Sampling Feature UUID],$A13),CHAR(34),
", SamplingFeatureTypeCV:  ",CHAR(34),INDEX(SamplingFeatures[Sampling Feature Type],$A13),CHAR(34),
", SamplingFeatureCode:  ",CHAR(34),INDEX(SamplingFeatures[Feature Code],$A13),CHAR(34),
", SamplingFeatureName:  ",CHAR(34),INDEX(SamplingFeatures[Feature Name],$A13),CHAR(34),
", SamplingFeatureDescription:  ",CHAR(34),INDEX(SamplingFeatures[Feature Description],$A13),CHAR(34),
", SamplingFeatureGeotypeCV:  ",CHAR(34),INDEX(SamplingFeatures[Feature Geo Type],$A13),CHAR(34),
", FeatureGeometry:  ",CHAR(34),INDEX(SamplingFeatures[Feature Geometry],$A13),CHAR(34),
", Elevation_m:  ",CHAR(34),INDEX(SamplingFeatures[Elevation_m],$A13),CHAR(34),
", ElevationDatumCV:  ",CHAR(34),ElevationDatum,CHAR(34),"}"))</f>
        <v/>
      </c>
      <c r="L13" t="str">
        <f>IF(INDEX(SamplingFeatures[Sampling Feature Type],$A13)&lt;&gt;"Site","",
CONCATENATE("  - &amp;SiteID",TEXT(SUMPRODUCT(--($L$2:$L12&lt;&gt;"")),"0000"),
" {","SamplingFeatureID:  *SamplingFeatureID",TEXT($A13,"0000"),
", SiteTypeCV:  ",CHAR(34),INDEX(Sites[Site Type],$A13),CHAR(34),
", Latitude:  ",INDEX(Sites[Latitude],$A13),
", Longitude:  ",INDEX(Sites[Longitude],$A13),
", SRSName:  ",CHAR(34),LatLonDatum,CHAR(34),"}"))</f>
        <v/>
      </c>
      <c r="M13" t="str">
        <f>IF(INDEX(SamplingFeatures[Sampling Feature Type],$A13)&lt;&gt;"Specimen","",
CONCATENATE("  - &amp;SpecimenID",TEXT(SUMPRODUCT(--($M$2:$M12&lt;&gt;"")),"0000"),
" {","SamplingFeatureID:  *SamplingFeatureID",TEXT($A13,"0000"),
", SpecimenTypeCV:  ",CHAR(34),INDEX(Specimens[Specimen Type],$A13),CHAR(34),
", SpecimenMediumCV:  ",INDEX(Specimens[Specimen Medium],$A13),
", IsFieldSpecimen:  ",CHAR(34),INDEX(Specimens[Is Field Specimen?],$A13),CHAR(34),"}"))</f>
        <v/>
      </c>
      <c r="N13" t="e">
        <f>IF(COUNTA(SpatialOffsets[])=0,"", IF(INDEX(SpatialOffsets[Spatial Offset Type],$A13)="","",
CONCATENATE("  - &amp;SpatialOffsetID",TEXT($A13,"0000"),
" {","SpatialOffsetTypeCV:  ",CHAR(34),INDEX(SpatialOffsets[Spatial Offset Type],$A13),CHAR(34),
", Offset1Value:  ",INDEX(SpatialOffsets[Offset 1 Value],$A13),
", Offset1UnitID:  ",CHAR(34),INDEX(SpatialOffsets[Offset 1 Unit],$A13),CHAR(34),
", Offset2Value:  ",INDEX(SpatialOffsets[Offset 2 Value],$A13),
", Offset2UnitID:  ",CHAR(34),INDEX(SpatialOffsets[Offset 2 Unit],$A13),CHAR(34),
", Offset3Value:  ",INDEX(SpatialOffsets[Offset 3 Value],$A13),
", Offset3UnitID:  ",CHAR(34),INDEX(SpatialOffsets[Offset 3 Unit],$A13),CHAR(34),,"}")))</f>
        <v>#REF!</v>
      </c>
      <c r="O13" t="str">
        <f>IF(COUNTA(RelatedFeatures[])=0,"", IF(INDEX(RelatedFeatures[First Sampling Feature Code],$A13)="","",
CONCATENATE("  - &amp;RelationID",TEXT($A13,"0000"),
" {","SamplingFeatureID:  *SamplingFeatureID",TEXT(MATCH(INDEX(RelatedFeatures[First Sampling Feature Code],$A13),SamplingFeatures[Feature Code],0),"0000"),
", RelationshipTypeCV:  ",CHAR(34),INDEX(RelatedFeatures[Relationship Type],$A13),CHAR(34),
", RelatedFeatureID: *SamplingFeatureID",TEXT(MATCH(INDEX(RelatedFeatures[Second Sampling Feature Code],$A13),SamplingFeatures[Feature Code],0),"0000"),
", SpatialOffsetID:  ",IF(INDEX(RelatedFeatures[Offset Number],$A13)="","",CONCATENATE("*SpatialOffsetID",TEXT(INDEX(RelatedFeatures[Offset Number],$A13),"0000"))),"}")))</f>
        <v/>
      </c>
      <c r="P13" t="str">
        <f>IF(INDEX(Methods[Method Type],$A13)="","",
CONCATENATE("  - &amp;MethodID",TEXT($A13,"0000"),
" {","MethodTypeCV:  ",CHAR(34),INDEX(Methods[Method Type],$A13),CHAR(34),
", MethodCode:  ",CHAR(34),INDEX(Methods[Method Code],$A13),CHAR(34),
", MethodName:  ",CHAR(34),INDEX(Methods[Method Name],$A13),CHAR(34),
", MethodDescription:  ",CHAR(34),INDEX(Methods[Method Description],$A13),CHAR(34),
", MethodLink:  ",CHAR(34),INDEX(Methods[Method Link],$A13),CHAR(34),
", OrganizationID: *OrganizationID",TEXT(MATCH(INDEX(Methods[Organization Name],$A13),Organizations[Organization Name],0),"0000"),"}"))</f>
        <v/>
      </c>
      <c r="Q13" t="str">
        <f>IF(INDEX(Variables[Variable Type],$A13)="","",
CONCATENATE("  - &amp;VariableID",TEXT($A13,"0000"),
" {","VariableTypeCV:  ",CHAR(34),INDEX(Variables[Variable Type],$A13),CHAR(34),
", VariableCode:  ",CHAR(34),INDEX(Variables[Variable Code],$A13),CHAR(34),
", VariableNameCV:  ",CHAR(34),INDEX(Variables[Variable Name],$A13),CHAR(34),
", VariableDefinition:  ",CHAR(34),INDEX(Variables[Variable Definition],$A13),CHAR(34),
", SpecciationCV:  ",CHAR(34),INDEX(Variables[Speciation],$A13),CHAR(34),
", NoDataValue:  ",CHAR(34),INDEX(Variables[No Data Value],$A13),CHAR(34),"}"))</f>
        <v/>
      </c>
    </row>
    <row r="14" spans="1:17" x14ac:dyDescent="0.25">
      <c r="A14">
        <v>12</v>
      </c>
      <c r="D14" t="e">
        <f>IF(INDEX(People[First Name],$A14)="","",
CONCATENATE("  - &amp;PersonID",TEXT($A14,"0000"),
" {","PersonFirstName:  ",CHAR(34),INDEX(People[First Name],$A14),CHAR(34),
", PersonMiddleName:  ",CHAR(34),INDEX(People[Middle Name],$A14),CHAR(34),
", PersonLastName:  ",CHAR(34),INDEX(People[Last Name],$A14),CHAR(34),"}"))</f>
        <v>#REF!</v>
      </c>
      <c r="E14" t="e">
        <f>IF(INDEX(Organizations[Organization Type '[CV']],$A14)="","",
CONCATENATE("  - &amp;OrganizationID",TEXT($A14,"0000"),
" {","OrganizationTypeCV:  ",CHAR(34),INDEX(Organizations[Organization Type '[CV']],$A14),CHAR(34),
", OrganizationCode:  ",CHAR(34),INDEX(Organizations[Organization Code],$A14),CHAR(34),
", OrganizationName:  ",CHAR(34),INDEX(Organizations[Organization Name],$A14),CHAR(34),
", OrganizationDescription:  ",CHAR(34),INDEX(Organizations[Organization Description],$A14),CHAR(34),
", OrganizationLink:  ",CHAR(34),INDEX(Organizations[Organization Link],$A14),CHAR(34),"}"))</f>
        <v>#REF!</v>
      </c>
      <c r="F14" t="e">
        <f>IF(INDEX(People[First Name],$A14)="","",
CONCATENATE("  - &amp;AffiliationID",TEXT($A14,"0000"),
" {PersonID: *PersonID",TEXT($A14,"0000"),
", OrganizationID: *OrganizationID",TEXT(MATCH(INDEX(People[Organization Name],$A14),Organizations[Organization Name],0),"0000"),
", IsPrimaryOrganizationContact: , AffiliationStartDate: , AffiliationEndDate: , PrimaryPhone: ",
", PrimaryEmail: ",CHAR(34),INDEX(People[Primary Email],$A14),CHAR(34),
", PrimaryAddress: ",CHAR(34),INDEX(People[Primary Address],$A14),CHAR(34),
", PersonLink: }"))</f>
        <v>#REF!</v>
      </c>
      <c r="H14" t="e">
        <f>IF(COUNTA(CitationInformation)=0,"",IF(INDEX(AuthorList[Author Name],$A14)="","",
CONCATENATE("  - &amp;AuthorListID",TEXT($A14,"0000"),
"  {CitationID: *CitationID0001",
", PersonID: *PersonID",TEXT(MATCH(INDEX(AuthorList[Author Name],$A14),People[Full Name],0),"0000"),
", AuthorOrder: ",INDEX(AuthorList[Author Number],$A14),"}")))</f>
        <v>#REF!</v>
      </c>
      <c r="K14" t="str">
        <f>IF(INDEX(SamplingFeatures[Feature Code],$A14)="","",
CONCATENATE("  - &amp;SamplingFeatureID",TEXT($A14,"0000"),
" {","SamplingFeatureUUID:  ",CHAR(34),INDEX(SamplingFeatures[Sampling Feature UUID],$A14),CHAR(34),
", SamplingFeatureTypeCV:  ",CHAR(34),INDEX(SamplingFeatures[Sampling Feature Type],$A14),CHAR(34),
", SamplingFeatureCode:  ",CHAR(34),INDEX(SamplingFeatures[Feature Code],$A14),CHAR(34),
", SamplingFeatureName:  ",CHAR(34),INDEX(SamplingFeatures[Feature Name],$A14),CHAR(34),
", SamplingFeatureDescription:  ",CHAR(34),INDEX(SamplingFeatures[Feature Description],$A14),CHAR(34),
", SamplingFeatureGeotypeCV:  ",CHAR(34),INDEX(SamplingFeatures[Feature Geo Type],$A14),CHAR(34),
", FeatureGeometry:  ",CHAR(34),INDEX(SamplingFeatures[Feature Geometry],$A14),CHAR(34),
", Elevation_m:  ",CHAR(34),INDEX(SamplingFeatures[Elevation_m],$A14),CHAR(34),
", ElevationDatumCV:  ",CHAR(34),ElevationDatum,CHAR(34),"}"))</f>
        <v/>
      </c>
      <c r="L14" t="str">
        <f>IF(INDEX(SamplingFeatures[Sampling Feature Type],$A14)&lt;&gt;"Site","",
CONCATENATE("  - &amp;SiteID",TEXT(SUMPRODUCT(--($L$2:$L13&lt;&gt;"")),"0000"),
" {","SamplingFeatureID:  *SamplingFeatureID",TEXT($A14,"0000"),
", SiteTypeCV:  ",CHAR(34),INDEX(Sites[Site Type],$A14),CHAR(34),
", Latitude:  ",INDEX(Sites[Latitude],$A14),
", Longitude:  ",INDEX(Sites[Longitude],$A14),
", SRSName:  ",CHAR(34),LatLonDatum,CHAR(34),"}"))</f>
        <v/>
      </c>
      <c r="M14" t="str">
        <f>IF(INDEX(SamplingFeatures[Sampling Feature Type],$A14)&lt;&gt;"Specimen","",
CONCATENATE("  - &amp;SpecimenID",TEXT(SUMPRODUCT(--($M$2:$M13&lt;&gt;"")),"0000"),
" {","SamplingFeatureID:  *SamplingFeatureID",TEXT($A14,"0000"),
", SpecimenTypeCV:  ",CHAR(34),INDEX(Specimens[Specimen Type],$A14),CHAR(34),
", SpecimenMediumCV:  ",INDEX(Specimens[Specimen Medium],$A14),
", IsFieldSpecimen:  ",CHAR(34),INDEX(Specimens[Is Field Specimen?],$A14),CHAR(34),"}"))</f>
        <v/>
      </c>
      <c r="N14" t="e">
        <f>IF(COUNTA(SpatialOffsets[])=0,"", IF(INDEX(SpatialOffsets[Spatial Offset Type],$A14)="","",
CONCATENATE("  - &amp;SpatialOffsetID",TEXT($A14,"0000"),
" {","SpatialOffsetTypeCV:  ",CHAR(34),INDEX(SpatialOffsets[Spatial Offset Type],$A14),CHAR(34),
", Offset1Value:  ",INDEX(SpatialOffsets[Offset 1 Value],$A14),
", Offset1UnitID:  ",CHAR(34),INDEX(SpatialOffsets[Offset 1 Unit],$A14),CHAR(34),
", Offset2Value:  ",INDEX(SpatialOffsets[Offset 2 Value],$A14),
", Offset2UnitID:  ",CHAR(34),INDEX(SpatialOffsets[Offset 2 Unit],$A14),CHAR(34),
", Offset3Value:  ",INDEX(SpatialOffsets[Offset 3 Value],$A14),
", Offset3UnitID:  ",CHAR(34),INDEX(SpatialOffsets[Offset 3 Unit],$A14),CHAR(34),,"}")))</f>
        <v>#REF!</v>
      </c>
      <c r="O14" t="str">
        <f>IF(COUNTA(RelatedFeatures[])=0,"", IF(INDEX(RelatedFeatures[First Sampling Feature Code],$A14)="","",
CONCATENATE("  - &amp;RelationID",TEXT($A14,"0000"),
" {","SamplingFeatureID:  *SamplingFeatureID",TEXT(MATCH(INDEX(RelatedFeatures[First Sampling Feature Code],$A14),SamplingFeatures[Feature Code],0),"0000"),
", RelationshipTypeCV:  ",CHAR(34),INDEX(RelatedFeatures[Relationship Type],$A14),CHAR(34),
", RelatedFeatureID: *SamplingFeatureID",TEXT(MATCH(INDEX(RelatedFeatures[Second Sampling Feature Code],$A14),SamplingFeatures[Feature Code],0),"0000"),
", SpatialOffsetID:  ",IF(INDEX(RelatedFeatures[Offset Number],$A14)="","",CONCATENATE("*SpatialOffsetID",TEXT(INDEX(RelatedFeatures[Offset Number],$A14),"0000"))),"}")))</f>
        <v/>
      </c>
      <c r="P14" t="str">
        <f>IF(INDEX(Methods[Method Type],$A14)="","",
CONCATENATE("  - &amp;MethodID",TEXT($A14,"0000"),
" {","MethodTypeCV:  ",CHAR(34),INDEX(Methods[Method Type],$A14),CHAR(34),
", MethodCode:  ",CHAR(34),INDEX(Methods[Method Code],$A14),CHAR(34),
", MethodName:  ",CHAR(34),INDEX(Methods[Method Name],$A14),CHAR(34),
", MethodDescription:  ",CHAR(34),INDEX(Methods[Method Description],$A14),CHAR(34),
", MethodLink:  ",CHAR(34),INDEX(Methods[Method Link],$A14),CHAR(34),
", OrganizationID: *OrganizationID",TEXT(MATCH(INDEX(Methods[Organization Name],$A14),Organizations[Organization Name],0),"0000"),"}"))</f>
        <v/>
      </c>
      <c r="Q14" t="str">
        <f>IF(INDEX(Variables[Variable Type],$A14)="","",
CONCATENATE("  - &amp;VariableID",TEXT($A14,"0000"),
" {","VariableTypeCV:  ",CHAR(34),INDEX(Variables[Variable Type],$A14),CHAR(34),
", VariableCode:  ",CHAR(34),INDEX(Variables[Variable Code],$A14),CHAR(34),
", VariableNameCV:  ",CHAR(34),INDEX(Variables[Variable Name],$A14),CHAR(34),
", VariableDefinition:  ",CHAR(34),INDEX(Variables[Variable Definition],$A14),CHAR(34),
", SpecciationCV:  ",CHAR(34),INDEX(Variables[Speciation],$A14),CHAR(34),
", NoDataValue:  ",CHAR(34),INDEX(Variables[No Data Value],$A14),CHAR(34),"}"))</f>
        <v/>
      </c>
    </row>
    <row r="15" spans="1:17" x14ac:dyDescent="0.25">
      <c r="A15">
        <v>13</v>
      </c>
      <c r="D15" t="e">
        <f>IF(INDEX(People[First Name],$A15)="","",
CONCATENATE("  - &amp;PersonID",TEXT($A15,"0000"),
" {","PersonFirstName:  ",CHAR(34),INDEX(People[First Name],$A15),CHAR(34),
", PersonMiddleName:  ",CHAR(34),INDEX(People[Middle Name],$A15),CHAR(34),
", PersonLastName:  ",CHAR(34),INDEX(People[Last Name],$A15),CHAR(34),"}"))</f>
        <v>#REF!</v>
      </c>
      <c r="E15" t="e">
        <f>IF(INDEX(Organizations[Organization Type '[CV']],$A15)="","",
CONCATENATE("  - &amp;OrganizationID",TEXT($A15,"0000"),
" {","OrganizationTypeCV:  ",CHAR(34),INDEX(Organizations[Organization Type '[CV']],$A15),CHAR(34),
", OrganizationCode:  ",CHAR(34),INDEX(Organizations[Organization Code],$A15),CHAR(34),
", OrganizationName:  ",CHAR(34),INDEX(Organizations[Organization Name],$A15),CHAR(34),
", OrganizationDescription:  ",CHAR(34),INDEX(Organizations[Organization Description],$A15),CHAR(34),
", OrganizationLink:  ",CHAR(34),INDEX(Organizations[Organization Link],$A15),CHAR(34),"}"))</f>
        <v>#REF!</v>
      </c>
      <c r="F15" t="e">
        <f>IF(INDEX(People[First Name],$A15)="","",
CONCATENATE("  - &amp;AffiliationID",TEXT($A15,"0000"),
" {PersonID: *PersonID",TEXT($A15,"0000"),
", OrganizationID: *OrganizationID",TEXT(MATCH(INDEX(People[Organization Name],$A15),Organizations[Organization Name],0),"0000"),
", IsPrimaryOrganizationContact: , AffiliationStartDate: , AffiliationEndDate: , PrimaryPhone: ",
", PrimaryEmail: ",CHAR(34),INDEX(People[Primary Email],$A15),CHAR(34),
", PrimaryAddress: ",CHAR(34),INDEX(People[Primary Address],$A15),CHAR(34),
", PersonLink: }"))</f>
        <v>#REF!</v>
      </c>
      <c r="H15" t="e">
        <f>IF(COUNTA(CitationInformation)=0,"",IF(INDEX(AuthorList[Author Name],$A15)="","",
CONCATENATE("  - &amp;AuthorListID",TEXT($A15,"0000"),
"  {CitationID: *CitationID0001",
", PersonID: *PersonID",TEXT(MATCH(INDEX(AuthorList[Author Name],$A15),People[Full Name],0),"0000"),
", AuthorOrder: ",INDEX(AuthorList[Author Number],$A15),"}")))</f>
        <v>#REF!</v>
      </c>
      <c r="K15" t="str">
        <f>IF(INDEX(SamplingFeatures[Feature Code],$A15)="","",
CONCATENATE("  - &amp;SamplingFeatureID",TEXT($A15,"0000"),
" {","SamplingFeatureUUID:  ",CHAR(34),INDEX(SamplingFeatures[Sampling Feature UUID],$A15),CHAR(34),
", SamplingFeatureTypeCV:  ",CHAR(34),INDEX(SamplingFeatures[Sampling Feature Type],$A15),CHAR(34),
", SamplingFeatureCode:  ",CHAR(34),INDEX(SamplingFeatures[Feature Code],$A15),CHAR(34),
", SamplingFeatureName:  ",CHAR(34),INDEX(SamplingFeatures[Feature Name],$A15),CHAR(34),
", SamplingFeatureDescription:  ",CHAR(34),INDEX(SamplingFeatures[Feature Description],$A15),CHAR(34),
", SamplingFeatureGeotypeCV:  ",CHAR(34),INDEX(SamplingFeatures[Feature Geo Type],$A15),CHAR(34),
", FeatureGeometry:  ",CHAR(34),INDEX(SamplingFeatures[Feature Geometry],$A15),CHAR(34),
", Elevation_m:  ",CHAR(34),INDEX(SamplingFeatures[Elevation_m],$A15),CHAR(34),
", ElevationDatumCV:  ",CHAR(34),ElevationDatum,CHAR(34),"}"))</f>
        <v/>
      </c>
      <c r="L15" t="str">
        <f>IF(INDEX(SamplingFeatures[Sampling Feature Type],$A15)&lt;&gt;"Site","",
CONCATENATE("  - &amp;SiteID",TEXT(SUMPRODUCT(--($L$2:$L14&lt;&gt;"")),"0000"),
" {","SamplingFeatureID:  *SamplingFeatureID",TEXT($A15,"0000"),
", SiteTypeCV:  ",CHAR(34),INDEX(Sites[Site Type],$A15),CHAR(34),
", Latitude:  ",INDEX(Sites[Latitude],$A15),
", Longitude:  ",INDEX(Sites[Longitude],$A15),
", SRSName:  ",CHAR(34),LatLonDatum,CHAR(34),"}"))</f>
        <v/>
      </c>
      <c r="M15" t="str">
        <f>IF(INDEX(SamplingFeatures[Sampling Feature Type],$A15)&lt;&gt;"Specimen","",
CONCATENATE("  - &amp;SpecimenID",TEXT(SUMPRODUCT(--($M$2:$M14&lt;&gt;"")),"0000"),
" {","SamplingFeatureID:  *SamplingFeatureID",TEXT($A15,"0000"),
", SpecimenTypeCV:  ",CHAR(34),INDEX(Specimens[Specimen Type],$A15),CHAR(34),
", SpecimenMediumCV:  ",INDEX(Specimens[Specimen Medium],$A15),
", IsFieldSpecimen:  ",CHAR(34),INDEX(Specimens[Is Field Specimen?],$A15),CHAR(34),"}"))</f>
        <v/>
      </c>
      <c r="N15" t="e">
        <f>IF(COUNTA(SpatialOffsets[])=0,"", IF(INDEX(SpatialOffsets[Spatial Offset Type],$A15)="","",
CONCATENATE("  - &amp;SpatialOffsetID",TEXT($A15,"0000"),
" {","SpatialOffsetTypeCV:  ",CHAR(34),INDEX(SpatialOffsets[Spatial Offset Type],$A15),CHAR(34),
", Offset1Value:  ",INDEX(SpatialOffsets[Offset 1 Value],$A15),
", Offset1UnitID:  ",CHAR(34),INDEX(SpatialOffsets[Offset 1 Unit],$A15),CHAR(34),
", Offset2Value:  ",INDEX(SpatialOffsets[Offset 2 Value],$A15),
", Offset2UnitID:  ",CHAR(34),INDEX(SpatialOffsets[Offset 2 Unit],$A15),CHAR(34),
", Offset3Value:  ",INDEX(SpatialOffsets[Offset 3 Value],$A15),
", Offset3UnitID:  ",CHAR(34),INDEX(SpatialOffsets[Offset 3 Unit],$A15),CHAR(34),,"}")))</f>
        <v>#REF!</v>
      </c>
      <c r="O15" t="str">
        <f>IF(COUNTA(RelatedFeatures[])=0,"", IF(INDEX(RelatedFeatures[First Sampling Feature Code],$A15)="","",
CONCATENATE("  - &amp;RelationID",TEXT($A15,"0000"),
" {","SamplingFeatureID:  *SamplingFeatureID",TEXT(MATCH(INDEX(RelatedFeatures[First Sampling Feature Code],$A15),SamplingFeatures[Feature Code],0),"0000"),
", RelationshipTypeCV:  ",CHAR(34),INDEX(RelatedFeatures[Relationship Type],$A15),CHAR(34),
", RelatedFeatureID: *SamplingFeatureID",TEXT(MATCH(INDEX(RelatedFeatures[Second Sampling Feature Code],$A15),SamplingFeatures[Feature Code],0),"0000"),
", SpatialOffsetID:  ",IF(INDEX(RelatedFeatures[Offset Number],$A15)="","",CONCATENATE("*SpatialOffsetID",TEXT(INDEX(RelatedFeatures[Offset Number],$A15),"0000"))),"}")))</f>
        <v/>
      </c>
      <c r="P15" t="str">
        <f>IF(INDEX(Methods[Method Type],$A15)="","",
CONCATENATE("  - &amp;MethodID",TEXT($A15,"0000"),
" {","MethodTypeCV:  ",CHAR(34),INDEX(Methods[Method Type],$A15),CHAR(34),
", MethodCode:  ",CHAR(34),INDEX(Methods[Method Code],$A15),CHAR(34),
", MethodName:  ",CHAR(34),INDEX(Methods[Method Name],$A15),CHAR(34),
", MethodDescription:  ",CHAR(34),INDEX(Methods[Method Description],$A15),CHAR(34),
", MethodLink:  ",CHAR(34),INDEX(Methods[Method Link],$A15),CHAR(34),
", OrganizationID: *OrganizationID",TEXT(MATCH(INDEX(Methods[Organization Name],$A15),Organizations[Organization Name],0),"0000"),"}"))</f>
        <v/>
      </c>
      <c r="Q15" t="str">
        <f>IF(INDEX(Variables[Variable Type],$A15)="","",
CONCATENATE("  - &amp;VariableID",TEXT($A15,"0000"),
" {","VariableTypeCV:  ",CHAR(34),INDEX(Variables[Variable Type],$A15),CHAR(34),
", VariableCode:  ",CHAR(34),INDEX(Variables[Variable Code],$A15),CHAR(34),
", VariableNameCV:  ",CHAR(34),INDEX(Variables[Variable Name],$A15),CHAR(34),
", VariableDefinition:  ",CHAR(34),INDEX(Variables[Variable Definition],$A15),CHAR(34),
", SpecciationCV:  ",CHAR(34),INDEX(Variables[Speciation],$A15),CHAR(34),
", NoDataValue:  ",CHAR(34),INDEX(Variables[No Data Value],$A15),CHAR(34),"}"))</f>
        <v/>
      </c>
    </row>
    <row r="16" spans="1:17" x14ac:dyDescent="0.25">
      <c r="A16">
        <v>14</v>
      </c>
      <c r="D16" t="e">
        <f>IF(INDEX(People[First Name],$A16)="","",
CONCATENATE("  - &amp;PersonID",TEXT($A16,"0000"),
" {","PersonFirstName:  ",CHAR(34),INDEX(People[First Name],$A16),CHAR(34),
", PersonMiddleName:  ",CHAR(34),INDEX(People[Middle Name],$A16),CHAR(34),
", PersonLastName:  ",CHAR(34),INDEX(People[Last Name],$A16),CHAR(34),"}"))</f>
        <v>#REF!</v>
      </c>
      <c r="E16" t="e">
        <f>IF(INDEX(Organizations[Organization Type '[CV']],$A16)="","",
CONCATENATE("  - &amp;OrganizationID",TEXT($A16,"0000"),
" {","OrganizationTypeCV:  ",CHAR(34),INDEX(Organizations[Organization Type '[CV']],$A16),CHAR(34),
", OrganizationCode:  ",CHAR(34),INDEX(Organizations[Organization Code],$A16),CHAR(34),
", OrganizationName:  ",CHAR(34),INDEX(Organizations[Organization Name],$A16),CHAR(34),
", OrganizationDescription:  ",CHAR(34),INDEX(Organizations[Organization Description],$A16),CHAR(34),
", OrganizationLink:  ",CHAR(34),INDEX(Organizations[Organization Link],$A16),CHAR(34),"}"))</f>
        <v>#REF!</v>
      </c>
      <c r="F16" t="e">
        <f>IF(INDEX(People[First Name],$A16)="","",
CONCATENATE("  - &amp;AffiliationID",TEXT($A16,"0000"),
" {PersonID: *PersonID",TEXT($A16,"0000"),
", OrganizationID: *OrganizationID",TEXT(MATCH(INDEX(People[Organization Name],$A16),Organizations[Organization Name],0),"0000"),
", IsPrimaryOrganizationContact: , AffiliationStartDate: , AffiliationEndDate: , PrimaryPhone: ",
", PrimaryEmail: ",CHAR(34),INDEX(People[Primary Email],$A16),CHAR(34),
", PrimaryAddress: ",CHAR(34),INDEX(People[Primary Address],$A16),CHAR(34),
", PersonLink: }"))</f>
        <v>#REF!</v>
      </c>
      <c r="H16" t="e">
        <f>IF(COUNTA(CitationInformation)=0,"",IF(INDEX(AuthorList[Author Name],$A16)="","",
CONCATENATE("  - &amp;AuthorListID",TEXT($A16,"0000"),
"  {CitationID: *CitationID0001",
", PersonID: *PersonID",TEXT(MATCH(INDEX(AuthorList[Author Name],$A16),People[Full Name],0),"0000"),
", AuthorOrder: ",INDEX(AuthorList[Author Number],$A16),"}")))</f>
        <v>#REF!</v>
      </c>
      <c r="K16" t="str">
        <f>IF(INDEX(SamplingFeatures[Feature Code],$A16)="","",
CONCATENATE("  - &amp;SamplingFeatureID",TEXT($A16,"0000"),
" {","SamplingFeatureUUID:  ",CHAR(34),INDEX(SamplingFeatures[Sampling Feature UUID],$A16),CHAR(34),
", SamplingFeatureTypeCV:  ",CHAR(34),INDEX(SamplingFeatures[Sampling Feature Type],$A16),CHAR(34),
", SamplingFeatureCode:  ",CHAR(34),INDEX(SamplingFeatures[Feature Code],$A16),CHAR(34),
", SamplingFeatureName:  ",CHAR(34),INDEX(SamplingFeatures[Feature Name],$A16),CHAR(34),
", SamplingFeatureDescription:  ",CHAR(34),INDEX(SamplingFeatures[Feature Description],$A16),CHAR(34),
", SamplingFeatureGeotypeCV:  ",CHAR(34),INDEX(SamplingFeatures[Feature Geo Type],$A16),CHAR(34),
", FeatureGeometry:  ",CHAR(34),INDEX(SamplingFeatures[Feature Geometry],$A16),CHAR(34),
", Elevation_m:  ",CHAR(34),INDEX(SamplingFeatures[Elevation_m],$A16),CHAR(34),
", ElevationDatumCV:  ",CHAR(34),ElevationDatum,CHAR(34),"}"))</f>
        <v/>
      </c>
      <c r="L16" t="str">
        <f>IF(INDEX(SamplingFeatures[Sampling Feature Type],$A16)&lt;&gt;"Site","",
CONCATENATE("  - &amp;SiteID",TEXT(SUMPRODUCT(--($L$2:$L15&lt;&gt;"")),"0000"),
" {","SamplingFeatureID:  *SamplingFeatureID",TEXT($A16,"0000"),
", SiteTypeCV:  ",CHAR(34),INDEX(Sites[Site Type],$A16),CHAR(34),
", Latitude:  ",INDEX(Sites[Latitude],$A16),
", Longitude:  ",INDEX(Sites[Longitude],$A16),
", SRSName:  ",CHAR(34),LatLonDatum,CHAR(34),"}"))</f>
        <v/>
      </c>
      <c r="M16" t="str">
        <f>IF(INDEX(SamplingFeatures[Sampling Feature Type],$A16)&lt;&gt;"Specimen","",
CONCATENATE("  - &amp;SpecimenID",TEXT(SUMPRODUCT(--($M$2:$M15&lt;&gt;"")),"0000"),
" {","SamplingFeatureID:  *SamplingFeatureID",TEXT($A16,"0000"),
", SpecimenTypeCV:  ",CHAR(34),INDEX(Specimens[Specimen Type],$A16),CHAR(34),
", SpecimenMediumCV:  ",INDEX(Specimens[Specimen Medium],$A16),
", IsFieldSpecimen:  ",CHAR(34),INDEX(Specimens[Is Field Specimen?],$A16),CHAR(34),"}"))</f>
        <v/>
      </c>
      <c r="N16" t="e">
        <f>IF(COUNTA(SpatialOffsets[])=0,"", IF(INDEX(SpatialOffsets[Spatial Offset Type],$A16)="","",
CONCATENATE("  - &amp;SpatialOffsetID",TEXT($A16,"0000"),
" {","SpatialOffsetTypeCV:  ",CHAR(34),INDEX(SpatialOffsets[Spatial Offset Type],$A16),CHAR(34),
", Offset1Value:  ",INDEX(SpatialOffsets[Offset 1 Value],$A16),
", Offset1UnitID:  ",CHAR(34),INDEX(SpatialOffsets[Offset 1 Unit],$A16),CHAR(34),
", Offset2Value:  ",INDEX(SpatialOffsets[Offset 2 Value],$A16),
", Offset2UnitID:  ",CHAR(34),INDEX(SpatialOffsets[Offset 2 Unit],$A16),CHAR(34),
", Offset3Value:  ",INDEX(SpatialOffsets[Offset 3 Value],$A16),
", Offset3UnitID:  ",CHAR(34),INDEX(SpatialOffsets[Offset 3 Unit],$A16),CHAR(34),,"}")))</f>
        <v>#REF!</v>
      </c>
      <c r="O16" t="str">
        <f>IF(COUNTA(RelatedFeatures[])=0,"", IF(INDEX(RelatedFeatures[First Sampling Feature Code],$A16)="","",
CONCATENATE("  - &amp;RelationID",TEXT($A16,"0000"),
" {","SamplingFeatureID:  *SamplingFeatureID",TEXT(MATCH(INDEX(RelatedFeatures[First Sampling Feature Code],$A16),SamplingFeatures[Feature Code],0),"0000"),
", RelationshipTypeCV:  ",CHAR(34),INDEX(RelatedFeatures[Relationship Type],$A16),CHAR(34),
", RelatedFeatureID: *SamplingFeatureID",TEXT(MATCH(INDEX(RelatedFeatures[Second Sampling Feature Code],$A16),SamplingFeatures[Feature Code],0),"0000"),
", SpatialOffsetID:  ",IF(INDEX(RelatedFeatures[Offset Number],$A16)="","",CONCATENATE("*SpatialOffsetID",TEXT(INDEX(RelatedFeatures[Offset Number],$A16),"0000"))),"}")))</f>
        <v/>
      </c>
      <c r="P16" t="str">
        <f>IF(INDEX(Methods[Method Type],$A16)="","",
CONCATENATE("  - &amp;MethodID",TEXT($A16,"0000"),
" {","MethodTypeCV:  ",CHAR(34),INDEX(Methods[Method Type],$A16),CHAR(34),
", MethodCode:  ",CHAR(34),INDEX(Methods[Method Code],$A16),CHAR(34),
", MethodName:  ",CHAR(34),INDEX(Methods[Method Name],$A16),CHAR(34),
", MethodDescription:  ",CHAR(34),INDEX(Methods[Method Description],$A16),CHAR(34),
", MethodLink:  ",CHAR(34),INDEX(Methods[Method Link],$A16),CHAR(34),
", OrganizationID: *OrganizationID",TEXT(MATCH(INDEX(Methods[Organization Name],$A16),Organizations[Organization Name],0),"0000"),"}"))</f>
        <v/>
      </c>
      <c r="Q16" t="str">
        <f>IF(INDEX(Variables[Variable Type],$A16)="","",
CONCATENATE("  - &amp;VariableID",TEXT($A16,"0000"),
" {","VariableTypeCV:  ",CHAR(34),INDEX(Variables[Variable Type],$A16),CHAR(34),
", VariableCode:  ",CHAR(34),INDEX(Variables[Variable Code],$A16),CHAR(34),
", VariableNameCV:  ",CHAR(34),INDEX(Variables[Variable Name],$A16),CHAR(34),
", VariableDefinition:  ",CHAR(34),INDEX(Variables[Variable Definition],$A16),CHAR(34),
", SpecciationCV:  ",CHAR(34),INDEX(Variables[Speciation],$A16),CHAR(34),
", NoDataValue:  ",CHAR(34),INDEX(Variables[No Data Value],$A16),CHAR(34),"}"))</f>
        <v/>
      </c>
    </row>
    <row r="17" spans="1:17" x14ac:dyDescent="0.25">
      <c r="A17">
        <v>15</v>
      </c>
      <c r="D17" t="e">
        <f>IF(INDEX(People[First Name],$A17)="","",
CONCATENATE("  - &amp;PersonID",TEXT($A17,"0000"),
" {","PersonFirstName:  ",CHAR(34),INDEX(People[First Name],$A17),CHAR(34),
", PersonMiddleName:  ",CHAR(34),INDEX(People[Middle Name],$A17),CHAR(34),
", PersonLastName:  ",CHAR(34),INDEX(People[Last Name],$A17),CHAR(34),"}"))</f>
        <v>#REF!</v>
      </c>
      <c r="E17" t="e">
        <f>IF(INDEX(Organizations[Organization Type '[CV']],$A17)="","",
CONCATENATE("  - &amp;OrganizationID",TEXT($A17,"0000"),
" {","OrganizationTypeCV:  ",CHAR(34),INDEX(Organizations[Organization Type '[CV']],$A17),CHAR(34),
", OrganizationCode:  ",CHAR(34),INDEX(Organizations[Organization Code],$A17),CHAR(34),
", OrganizationName:  ",CHAR(34),INDEX(Organizations[Organization Name],$A17),CHAR(34),
", OrganizationDescription:  ",CHAR(34),INDEX(Organizations[Organization Description],$A17),CHAR(34),
", OrganizationLink:  ",CHAR(34),INDEX(Organizations[Organization Link],$A17),CHAR(34),"}"))</f>
        <v>#REF!</v>
      </c>
      <c r="F17" t="e">
        <f>IF(INDEX(People[First Name],$A17)="","",
CONCATENATE("  - &amp;AffiliationID",TEXT($A17,"0000"),
" {PersonID: *PersonID",TEXT($A17,"0000"),
", OrganizationID: *OrganizationID",TEXT(MATCH(INDEX(People[Organization Name],$A17),Organizations[Organization Name],0),"0000"),
", IsPrimaryOrganizationContact: , AffiliationStartDate: , AffiliationEndDate: , PrimaryPhone: ",
", PrimaryEmail: ",CHAR(34),INDEX(People[Primary Email],$A17),CHAR(34),
", PrimaryAddress: ",CHAR(34),INDEX(People[Primary Address],$A17),CHAR(34),
", PersonLink: }"))</f>
        <v>#REF!</v>
      </c>
      <c r="H17" t="e">
        <f>IF(COUNTA(CitationInformation)=0,"",IF(INDEX(AuthorList[Author Name],$A17)="","",
CONCATENATE("  - &amp;AuthorListID",TEXT($A17,"0000"),
"  {CitationID: *CitationID0001",
", PersonID: *PersonID",TEXT(MATCH(INDEX(AuthorList[Author Name],$A17),People[Full Name],0),"0000"),
", AuthorOrder: ",INDEX(AuthorList[Author Number],$A17),"}")))</f>
        <v>#REF!</v>
      </c>
      <c r="K17" t="str">
        <f>IF(INDEX(SamplingFeatures[Feature Code],$A17)="","",
CONCATENATE("  - &amp;SamplingFeatureID",TEXT($A17,"0000"),
" {","SamplingFeatureUUID:  ",CHAR(34),INDEX(SamplingFeatures[Sampling Feature UUID],$A17),CHAR(34),
", SamplingFeatureTypeCV:  ",CHAR(34),INDEX(SamplingFeatures[Sampling Feature Type],$A17),CHAR(34),
", SamplingFeatureCode:  ",CHAR(34),INDEX(SamplingFeatures[Feature Code],$A17),CHAR(34),
", SamplingFeatureName:  ",CHAR(34),INDEX(SamplingFeatures[Feature Name],$A17),CHAR(34),
", SamplingFeatureDescription:  ",CHAR(34),INDEX(SamplingFeatures[Feature Description],$A17),CHAR(34),
", SamplingFeatureGeotypeCV:  ",CHAR(34),INDEX(SamplingFeatures[Feature Geo Type],$A17),CHAR(34),
", FeatureGeometry:  ",CHAR(34),INDEX(SamplingFeatures[Feature Geometry],$A17),CHAR(34),
", Elevation_m:  ",CHAR(34),INDEX(SamplingFeatures[Elevation_m],$A17),CHAR(34),
", ElevationDatumCV:  ",CHAR(34),ElevationDatum,CHAR(34),"}"))</f>
        <v/>
      </c>
      <c r="L17" t="str">
        <f>IF(INDEX(SamplingFeatures[Sampling Feature Type],$A17)&lt;&gt;"Site","",
CONCATENATE("  - &amp;SiteID",TEXT(SUMPRODUCT(--($L$2:$L16&lt;&gt;"")),"0000"),
" {","SamplingFeatureID:  *SamplingFeatureID",TEXT($A17,"0000"),
", SiteTypeCV:  ",CHAR(34),INDEX(Sites[Site Type],$A17),CHAR(34),
", Latitude:  ",INDEX(Sites[Latitude],$A17),
", Longitude:  ",INDEX(Sites[Longitude],$A17),
", SRSName:  ",CHAR(34),LatLonDatum,CHAR(34),"}"))</f>
        <v/>
      </c>
      <c r="M17" t="str">
        <f>IF(INDEX(SamplingFeatures[Sampling Feature Type],$A17)&lt;&gt;"Specimen","",
CONCATENATE("  - &amp;SpecimenID",TEXT(SUMPRODUCT(--($M$2:$M16&lt;&gt;"")),"0000"),
" {","SamplingFeatureID:  *SamplingFeatureID",TEXT($A17,"0000"),
", SpecimenTypeCV:  ",CHAR(34),INDEX(Specimens[Specimen Type],$A17),CHAR(34),
", SpecimenMediumCV:  ",INDEX(Specimens[Specimen Medium],$A17),
", IsFieldSpecimen:  ",CHAR(34),INDEX(Specimens[Is Field Specimen?],$A17),CHAR(34),"}"))</f>
        <v/>
      </c>
      <c r="N17" t="e">
        <f>IF(COUNTA(SpatialOffsets[])=0,"", IF(INDEX(SpatialOffsets[Spatial Offset Type],$A17)="","",
CONCATENATE("  - &amp;SpatialOffsetID",TEXT($A17,"0000"),
" {","SpatialOffsetTypeCV:  ",CHAR(34),INDEX(SpatialOffsets[Spatial Offset Type],$A17),CHAR(34),
", Offset1Value:  ",INDEX(SpatialOffsets[Offset 1 Value],$A17),
", Offset1UnitID:  ",CHAR(34),INDEX(SpatialOffsets[Offset 1 Unit],$A17),CHAR(34),
", Offset2Value:  ",INDEX(SpatialOffsets[Offset 2 Value],$A17),
", Offset2UnitID:  ",CHAR(34),INDEX(SpatialOffsets[Offset 2 Unit],$A17),CHAR(34),
", Offset3Value:  ",INDEX(SpatialOffsets[Offset 3 Value],$A17),
", Offset3UnitID:  ",CHAR(34),INDEX(SpatialOffsets[Offset 3 Unit],$A17),CHAR(34),,"}")))</f>
        <v>#REF!</v>
      </c>
      <c r="O17" t="str">
        <f>IF(COUNTA(RelatedFeatures[])=0,"", IF(INDEX(RelatedFeatures[First Sampling Feature Code],$A17)="","",
CONCATENATE("  - &amp;RelationID",TEXT($A17,"0000"),
" {","SamplingFeatureID:  *SamplingFeatureID",TEXT(MATCH(INDEX(RelatedFeatures[First Sampling Feature Code],$A17),SamplingFeatures[Feature Code],0),"0000"),
", RelationshipTypeCV:  ",CHAR(34),INDEX(RelatedFeatures[Relationship Type],$A17),CHAR(34),
", RelatedFeatureID: *SamplingFeatureID",TEXT(MATCH(INDEX(RelatedFeatures[Second Sampling Feature Code],$A17),SamplingFeatures[Feature Code],0),"0000"),
", SpatialOffsetID:  ",IF(INDEX(RelatedFeatures[Offset Number],$A17)="","",CONCATENATE("*SpatialOffsetID",TEXT(INDEX(RelatedFeatures[Offset Number],$A17),"0000"))),"}")))</f>
        <v/>
      </c>
      <c r="P17" t="str">
        <f>IF(INDEX(Methods[Method Type],$A17)="","",
CONCATENATE("  - &amp;MethodID",TEXT($A17,"0000"),
" {","MethodTypeCV:  ",CHAR(34),INDEX(Methods[Method Type],$A17),CHAR(34),
", MethodCode:  ",CHAR(34),INDEX(Methods[Method Code],$A17),CHAR(34),
", MethodName:  ",CHAR(34),INDEX(Methods[Method Name],$A17),CHAR(34),
", MethodDescription:  ",CHAR(34),INDEX(Methods[Method Description],$A17),CHAR(34),
", MethodLink:  ",CHAR(34),INDEX(Methods[Method Link],$A17),CHAR(34),
", OrganizationID: *OrganizationID",TEXT(MATCH(INDEX(Methods[Organization Name],$A17),Organizations[Organization Name],0),"0000"),"}"))</f>
        <v/>
      </c>
      <c r="Q17" t="str">
        <f>IF(INDEX(Variables[Variable Type],$A17)="","",
CONCATENATE("  - &amp;VariableID",TEXT($A17,"0000"),
" {","VariableTypeCV:  ",CHAR(34),INDEX(Variables[Variable Type],$A17),CHAR(34),
", VariableCode:  ",CHAR(34),INDEX(Variables[Variable Code],$A17),CHAR(34),
", VariableNameCV:  ",CHAR(34),INDEX(Variables[Variable Name],$A17),CHAR(34),
", VariableDefinition:  ",CHAR(34),INDEX(Variables[Variable Definition],$A17),CHAR(34),
", SpecciationCV:  ",CHAR(34),INDEX(Variables[Speciation],$A17),CHAR(34),
", NoDataValue:  ",CHAR(34),INDEX(Variables[No Data Value],$A17),CHAR(34),"}"))</f>
        <v/>
      </c>
    </row>
    <row r="18" spans="1:17" x14ac:dyDescent="0.25">
      <c r="A18">
        <v>16</v>
      </c>
      <c r="D18" t="e">
        <f>IF(INDEX(People[First Name],$A18)="","",
CONCATENATE("  - &amp;PersonID",TEXT($A18,"0000"),
" {","PersonFirstName:  ",CHAR(34),INDEX(People[First Name],$A18),CHAR(34),
", PersonMiddleName:  ",CHAR(34),INDEX(People[Middle Name],$A18),CHAR(34),
", PersonLastName:  ",CHAR(34),INDEX(People[Last Name],$A18),CHAR(34),"}"))</f>
        <v>#REF!</v>
      </c>
      <c r="E18" t="e">
        <f>IF(INDEX(Organizations[Organization Type '[CV']],$A18)="","",
CONCATENATE("  - &amp;OrganizationID",TEXT($A18,"0000"),
" {","OrganizationTypeCV:  ",CHAR(34),INDEX(Organizations[Organization Type '[CV']],$A18),CHAR(34),
", OrganizationCode:  ",CHAR(34),INDEX(Organizations[Organization Code],$A18),CHAR(34),
", OrganizationName:  ",CHAR(34),INDEX(Organizations[Organization Name],$A18),CHAR(34),
", OrganizationDescription:  ",CHAR(34),INDEX(Organizations[Organization Description],$A18),CHAR(34),
", OrganizationLink:  ",CHAR(34),INDEX(Organizations[Organization Link],$A18),CHAR(34),"}"))</f>
        <v>#REF!</v>
      </c>
      <c r="F18" t="e">
        <f>IF(INDEX(People[First Name],$A18)="","",
CONCATENATE("  - &amp;AffiliationID",TEXT($A18,"0000"),
" {PersonID: *PersonID",TEXT($A18,"0000"),
", OrganizationID: *OrganizationID",TEXT(MATCH(INDEX(People[Organization Name],$A18),Organizations[Organization Name],0),"0000"),
", IsPrimaryOrganizationContact: , AffiliationStartDate: , AffiliationEndDate: , PrimaryPhone: ",
", PrimaryEmail: ",CHAR(34),INDEX(People[Primary Email],$A18),CHAR(34),
", PrimaryAddress: ",CHAR(34),INDEX(People[Primary Address],$A18),CHAR(34),
", PersonLink: }"))</f>
        <v>#REF!</v>
      </c>
      <c r="H18" t="e">
        <f>IF(COUNTA(CitationInformation)=0,"",IF(INDEX(AuthorList[Author Name],$A18)="","",
CONCATENATE("  - &amp;AuthorListID",TEXT($A18,"0000"),
"  {CitationID: *CitationID0001",
", PersonID: *PersonID",TEXT(MATCH(INDEX(AuthorList[Author Name],$A18),People[Full Name],0),"0000"),
", AuthorOrder: ",INDEX(AuthorList[Author Number],$A18),"}")))</f>
        <v>#REF!</v>
      </c>
      <c r="K18" t="str">
        <f>IF(INDEX(SamplingFeatures[Feature Code],$A18)="","",
CONCATENATE("  - &amp;SamplingFeatureID",TEXT($A18,"0000"),
" {","SamplingFeatureUUID:  ",CHAR(34),INDEX(SamplingFeatures[Sampling Feature UUID],$A18),CHAR(34),
", SamplingFeatureTypeCV:  ",CHAR(34),INDEX(SamplingFeatures[Sampling Feature Type],$A18),CHAR(34),
", SamplingFeatureCode:  ",CHAR(34),INDEX(SamplingFeatures[Feature Code],$A18),CHAR(34),
", SamplingFeatureName:  ",CHAR(34),INDEX(SamplingFeatures[Feature Name],$A18),CHAR(34),
", SamplingFeatureDescription:  ",CHAR(34),INDEX(SamplingFeatures[Feature Description],$A18),CHAR(34),
", SamplingFeatureGeotypeCV:  ",CHAR(34),INDEX(SamplingFeatures[Feature Geo Type],$A18),CHAR(34),
", FeatureGeometry:  ",CHAR(34),INDEX(SamplingFeatures[Feature Geometry],$A18),CHAR(34),
", Elevation_m:  ",CHAR(34),INDEX(SamplingFeatures[Elevation_m],$A18),CHAR(34),
", ElevationDatumCV:  ",CHAR(34),ElevationDatum,CHAR(34),"}"))</f>
        <v/>
      </c>
      <c r="L18" t="str">
        <f>IF(INDEX(SamplingFeatures[Sampling Feature Type],$A18)&lt;&gt;"Site","",
CONCATENATE("  - &amp;SiteID",TEXT(SUMPRODUCT(--($L$2:$L17&lt;&gt;"")),"0000"),
" {","SamplingFeatureID:  *SamplingFeatureID",TEXT($A18,"0000"),
", SiteTypeCV:  ",CHAR(34),INDEX(Sites[Site Type],$A18),CHAR(34),
", Latitude:  ",INDEX(Sites[Latitude],$A18),
", Longitude:  ",INDEX(Sites[Longitude],$A18),
", SRSName:  ",CHAR(34),LatLonDatum,CHAR(34),"}"))</f>
        <v/>
      </c>
      <c r="M18" t="str">
        <f>IF(INDEX(SamplingFeatures[Sampling Feature Type],$A18)&lt;&gt;"Specimen","",
CONCATENATE("  - &amp;SpecimenID",TEXT(SUMPRODUCT(--($M$2:$M17&lt;&gt;"")),"0000"),
" {","SamplingFeatureID:  *SamplingFeatureID",TEXT($A18,"0000"),
", SpecimenTypeCV:  ",CHAR(34),INDEX(Specimens[Specimen Type],$A18),CHAR(34),
", SpecimenMediumCV:  ",INDEX(Specimens[Specimen Medium],$A18),
", IsFieldSpecimen:  ",CHAR(34),INDEX(Specimens[Is Field Specimen?],$A18),CHAR(34),"}"))</f>
        <v/>
      </c>
      <c r="N18" t="e">
        <f>IF(COUNTA(SpatialOffsets[])=0,"", IF(INDEX(SpatialOffsets[Spatial Offset Type],$A18)="","",
CONCATENATE("  - &amp;SpatialOffsetID",TEXT($A18,"0000"),
" {","SpatialOffsetTypeCV:  ",CHAR(34),INDEX(SpatialOffsets[Spatial Offset Type],$A18),CHAR(34),
", Offset1Value:  ",INDEX(SpatialOffsets[Offset 1 Value],$A18),
", Offset1UnitID:  ",CHAR(34),INDEX(SpatialOffsets[Offset 1 Unit],$A18),CHAR(34),
", Offset2Value:  ",INDEX(SpatialOffsets[Offset 2 Value],$A18),
", Offset2UnitID:  ",CHAR(34),INDEX(SpatialOffsets[Offset 2 Unit],$A18),CHAR(34),
", Offset3Value:  ",INDEX(SpatialOffsets[Offset 3 Value],$A18),
", Offset3UnitID:  ",CHAR(34),INDEX(SpatialOffsets[Offset 3 Unit],$A18),CHAR(34),,"}")))</f>
        <v>#REF!</v>
      </c>
      <c r="O18" t="str">
        <f>IF(COUNTA(RelatedFeatures[])=0,"", IF(INDEX(RelatedFeatures[First Sampling Feature Code],$A18)="","",
CONCATENATE("  - &amp;RelationID",TEXT($A18,"0000"),
" {","SamplingFeatureID:  *SamplingFeatureID",TEXT(MATCH(INDEX(RelatedFeatures[First Sampling Feature Code],$A18),SamplingFeatures[Feature Code],0),"0000"),
", RelationshipTypeCV:  ",CHAR(34),INDEX(RelatedFeatures[Relationship Type],$A18),CHAR(34),
", RelatedFeatureID: *SamplingFeatureID",TEXT(MATCH(INDEX(RelatedFeatures[Second Sampling Feature Code],$A18),SamplingFeatures[Feature Code],0),"0000"),
", SpatialOffsetID:  ",IF(INDEX(RelatedFeatures[Offset Number],$A18)="","",CONCATENATE("*SpatialOffsetID",TEXT(INDEX(RelatedFeatures[Offset Number],$A18),"0000"))),"}")))</f>
        <v/>
      </c>
      <c r="P18" t="str">
        <f>IF(INDEX(Methods[Method Type],$A18)="","",
CONCATENATE("  - &amp;MethodID",TEXT($A18,"0000"),
" {","MethodTypeCV:  ",CHAR(34),INDEX(Methods[Method Type],$A18),CHAR(34),
", MethodCode:  ",CHAR(34),INDEX(Methods[Method Code],$A18),CHAR(34),
", MethodName:  ",CHAR(34),INDEX(Methods[Method Name],$A18),CHAR(34),
", MethodDescription:  ",CHAR(34),INDEX(Methods[Method Description],$A18),CHAR(34),
", MethodLink:  ",CHAR(34),INDEX(Methods[Method Link],$A18),CHAR(34),
", OrganizationID: *OrganizationID",TEXT(MATCH(INDEX(Methods[Organization Name],$A18),Organizations[Organization Name],0),"0000"),"}"))</f>
        <v/>
      </c>
      <c r="Q18" t="str">
        <f>IF(INDEX(Variables[Variable Type],$A18)="","",
CONCATENATE("  - &amp;VariableID",TEXT($A18,"0000"),
" {","VariableTypeCV:  ",CHAR(34),INDEX(Variables[Variable Type],$A18),CHAR(34),
", VariableCode:  ",CHAR(34),INDEX(Variables[Variable Code],$A18),CHAR(34),
", VariableNameCV:  ",CHAR(34),INDEX(Variables[Variable Name],$A18),CHAR(34),
", VariableDefinition:  ",CHAR(34),INDEX(Variables[Variable Definition],$A18),CHAR(34),
", SpecciationCV:  ",CHAR(34),INDEX(Variables[Speciation],$A18),CHAR(34),
", NoDataValue:  ",CHAR(34),INDEX(Variables[No Data Value],$A18),CHAR(34),"}"))</f>
        <v/>
      </c>
    </row>
    <row r="19" spans="1:17" x14ac:dyDescent="0.25">
      <c r="A19">
        <v>17</v>
      </c>
      <c r="D19" t="e">
        <f>IF(INDEX(People[First Name],$A19)="","",
CONCATENATE("  - &amp;PersonID",TEXT($A19,"0000"),
" {","PersonFirstName:  ",CHAR(34),INDEX(People[First Name],$A19),CHAR(34),
", PersonMiddleName:  ",CHAR(34),INDEX(People[Middle Name],$A19),CHAR(34),
", PersonLastName:  ",CHAR(34),INDEX(People[Last Name],$A19),CHAR(34),"}"))</f>
        <v>#REF!</v>
      </c>
      <c r="E19" t="e">
        <f>IF(INDEX(Organizations[Organization Type '[CV']],$A19)="","",
CONCATENATE("  - &amp;OrganizationID",TEXT($A19,"0000"),
" {","OrganizationTypeCV:  ",CHAR(34),INDEX(Organizations[Organization Type '[CV']],$A19),CHAR(34),
", OrganizationCode:  ",CHAR(34),INDEX(Organizations[Organization Code],$A19),CHAR(34),
", OrganizationName:  ",CHAR(34),INDEX(Organizations[Organization Name],$A19),CHAR(34),
", OrganizationDescription:  ",CHAR(34),INDEX(Organizations[Organization Description],$A19),CHAR(34),
", OrganizationLink:  ",CHAR(34),INDEX(Organizations[Organization Link],$A19),CHAR(34),"}"))</f>
        <v>#REF!</v>
      </c>
      <c r="F19" t="e">
        <f>IF(INDEX(People[First Name],$A19)="","",
CONCATENATE("  - &amp;AffiliationID",TEXT($A19,"0000"),
" {PersonID: *PersonID",TEXT($A19,"0000"),
", OrganizationID: *OrganizationID",TEXT(MATCH(INDEX(People[Organization Name],$A19),Organizations[Organization Name],0),"0000"),
", IsPrimaryOrganizationContact: , AffiliationStartDate: , AffiliationEndDate: , PrimaryPhone: ",
", PrimaryEmail: ",CHAR(34),INDEX(People[Primary Email],$A19),CHAR(34),
", PrimaryAddress: ",CHAR(34),INDEX(People[Primary Address],$A19),CHAR(34),
", PersonLink: }"))</f>
        <v>#REF!</v>
      </c>
      <c r="H19" t="e">
        <f>IF(COUNTA(CitationInformation)=0,"",IF(INDEX(AuthorList[Author Name],$A19)="","",
CONCATENATE("  - &amp;AuthorListID",TEXT($A19,"0000"),
"  {CitationID: *CitationID0001",
", PersonID: *PersonID",TEXT(MATCH(INDEX(AuthorList[Author Name],$A19),People[Full Name],0),"0000"),
", AuthorOrder: ",INDEX(AuthorList[Author Number],$A19),"}")))</f>
        <v>#REF!</v>
      </c>
      <c r="K19" t="str">
        <f>IF(INDEX(SamplingFeatures[Feature Code],$A19)="","",
CONCATENATE("  - &amp;SamplingFeatureID",TEXT($A19,"0000"),
" {","SamplingFeatureUUID:  ",CHAR(34),INDEX(SamplingFeatures[Sampling Feature UUID],$A19),CHAR(34),
", SamplingFeatureTypeCV:  ",CHAR(34),INDEX(SamplingFeatures[Sampling Feature Type],$A19),CHAR(34),
", SamplingFeatureCode:  ",CHAR(34),INDEX(SamplingFeatures[Feature Code],$A19),CHAR(34),
", SamplingFeatureName:  ",CHAR(34),INDEX(SamplingFeatures[Feature Name],$A19),CHAR(34),
", SamplingFeatureDescription:  ",CHAR(34),INDEX(SamplingFeatures[Feature Description],$A19),CHAR(34),
", SamplingFeatureGeotypeCV:  ",CHAR(34),INDEX(SamplingFeatures[Feature Geo Type],$A19),CHAR(34),
", FeatureGeometry:  ",CHAR(34),INDEX(SamplingFeatures[Feature Geometry],$A19),CHAR(34),
", Elevation_m:  ",CHAR(34),INDEX(SamplingFeatures[Elevation_m],$A19),CHAR(34),
", ElevationDatumCV:  ",CHAR(34),ElevationDatum,CHAR(34),"}"))</f>
        <v/>
      </c>
      <c r="L19" t="str">
        <f>IF(INDEX(SamplingFeatures[Sampling Feature Type],$A19)&lt;&gt;"Site","",
CONCATENATE("  - &amp;SiteID",TEXT(SUMPRODUCT(--($L$2:$L18&lt;&gt;"")),"0000"),
" {","SamplingFeatureID:  *SamplingFeatureID",TEXT($A19,"0000"),
", SiteTypeCV:  ",CHAR(34),INDEX(Sites[Site Type],$A19),CHAR(34),
", Latitude:  ",INDEX(Sites[Latitude],$A19),
", Longitude:  ",INDEX(Sites[Longitude],$A19),
", SRSName:  ",CHAR(34),LatLonDatum,CHAR(34),"}"))</f>
        <v/>
      </c>
      <c r="M19" t="str">
        <f>IF(INDEX(SamplingFeatures[Sampling Feature Type],$A19)&lt;&gt;"Specimen","",
CONCATENATE("  - &amp;SpecimenID",TEXT(SUMPRODUCT(--($M$2:$M18&lt;&gt;"")),"0000"),
" {","SamplingFeatureID:  *SamplingFeatureID",TEXT($A19,"0000"),
", SpecimenTypeCV:  ",CHAR(34),INDEX(Specimens[Specimen Type],$A19),CHAR(34),
", SpecimenMediumCV:  ",INDEX(Specimens[Specimen Medium],$A19),
", IsFieldSpecimen:  ",CHAR(34),INDEX(Specimens[Is Field Specimen?],$A19),CHAR(34),"}"))</f>
        <v/>
      </c>
      <c r="N19" t="e">
        <f>IF(COUNTA(SpatialOffsets[])=0,"", IF(INDEX(SpatialOffsets[Spatial Offset Type],$A19)="","",
CONCATENATE("  - &amp;SpatialOffsetID",TEXT($A19,"0000"),
" {","SpatialOffsetTypeCV:  ",CHAR(34),INDEX(SpatialOffsets[Spatial Offset Type],$A19),CHAR(34),
", Offset1Value:  ",INDEX(SpatialOffsets[Offset 1 Value],$A19),
", Offset1UnitID:  ",CHAR(34),INDEX(SpatialOffsets[Offset 1 Unit],$A19),CHAR(34),
", Offset2Value:  ",INDEX(SpatialOffsets[Offset 2 Value],$A19),
", Offset2UnitID:  ",CHAR(34),INDEX(SpatialOffsets[Offset 2 Unit],$A19),CHAR(34),
", Offset3Value:  ",INDEX(SpatialOffsets[Offset 3 Value],$A19),
", Offset3UnitID:  ",CHAR(34),INDEX(SpatialOffsets[Offset 3 Unit],$A19),CHAR(34),,"}")))</f>
        <v>#REF!</v>
      </c>
      <c r="O19" t="str">
        <f>IF(COUNTA(RelatedFeatures[])=0,"", IF(INDEX(RelatedFeatures[First Sampling Feature Code],$A19)="","",
CONCATENATE("  - &amp;RelationID",TEXT($A19,"0000"),
" {","SamplingFeatureID:  *SamplingFeatureID",TEXT(MATCH(INDEX(RelatedFeatures[First Sampling Feature Code],$A19),SamplingFeatures[Feature Code],0),"0000"),
", RelationshipTypeCV:  ",CHAR(34),INDEX(RelatedFeatures[Relationship Type],$A19),CHAR(34),
", RelatedFeatureID: *SamplingFeatureID",TEXT(MATCH(INDEX(RelatedFeatures[Second Sampling Feature Code],$A19),SamplingFeatures[Feature Code],0),"0000"),
", SpatialOffsetID:  ",IF(INDEX(RelatedFeatures[Offset Number],$A19)="","",CONCATENATE("*SpatialOffsetID",TEXT(INDEX(RelatedFeatures[Offset Number],$A19),"0000"))),"}")))</f>
        <v/>
      </c>
      <c r="P19" t="str">
        <f>IF(INDEX(Methods[Method Type],$A19)="","",
CONCATENATE("  - &amp;MethodID",TEXT($A19,"0000"),
" {","MethodTypeCV:  ",CHAR(34),INDEX(Methods[Method Type],$A19),CHAR(34),
", MethodCode:  ",CHAR(34),INDEX(Methods[Method Code],$A19),CHAR(34),
", MethodName:  ",CHAR(34),INDEX(Methods[Method Name],$A19),CHAR(34),
", MethodDescription:  ",CHAR(34),INDEX(Methods[Method Description],$A19),CHAR(34),
", MethodLink:  ",CHAR(34),INDEX(Methods[Method Link],$A19),CHAR(34),
", OrganizationID: *OrganizationID",TEXT(MATCH(INDEX(Methods[Organization Name],$A19),Organizations[Organization Name],0),"0000"),"}"))</f>
        <v/>
      </c>
      <c r="Q19" t="str">
        <f>IF(INDEX(Variables[Variable Type],$A19)="","",
CONCATENATE("  - &amp;VariableID",TEXT($A19,"0000"),
" {","VariableTypeCV:  ",CHAR(34),INDEX(Variables[Variable Type],$A19),CHAR(34),
", VariableCode:  ",CHAR(34),INDEX(Variables[Variable Code],$A19),CHAR(34),
", VariableNameCV:  ",CHAR(34),INDEX(Variables[Variable Name],$A19),CHAR(34),
", VariableDefinition:  ",CHAR(34),INDEX(Variables[Variable Definition],$A19),CHAR(34),
", SpecciationCV:  ",CHAR(34),INDEX(Variables[Speciation],$A19),CHAR(34),
", NoDataValue:  ",CHAR(34),INDEX(Variables[No Data Value],$A19),CHAR(34),"}"))</f>
        <v/>
      </c>
    </row>
    <row r="20" spans="1:17" x14ac:dyDescent="0.25">
      <c r="A20">
        <v>18</v>
      </c>
      <c r="D20" t="e">
        <f>IF(INDEX(People[First Name],$A20)="","",
CONCATENATE("  - &amp;PersonID",TEXT($A20,"0000"),
" {","PersonFirstName:  ",CHAR(34),INDEX(People[First Name],$A20),CHAR(34),
", PersonMiddleName:  ",CHAR(34),INDEX(People[Middle Name],$A20),CHAR(34),
", PersonLastName:  ",CHAR(34),INDEX(People[Last Name],$A20),CHAR(34),"}"))</f>
        <v>#REF!</v>
      </c>
      <c r="E20" t="e">
        <f>IF(INDEX(Organizations[Organization Type '[CV']],$A20)="","",
CONCATENATE("  - &amp;OrganizationID",TEXT($A20,"0000"),
" {","OrganizationTypeCV:  ",CHAR(34),INDEX(Organizations[Organization Type '[CV']],$A20),CHAR(34),
", OrganizationCode:  ",CHAR(34),INDEX(Organizations[Organization Code],$A20),CHAR(34),
", OrganizationName:  ",CHAR(34),INDEX(Organizations[Organization Name],$A20),CHAR(34),
", OrganizationDescription:  ",CHAR(34),INDEX(Organizations[Organization Description],$A20),CHAR(34),
", OrganizationLink:  ",CHAR(34),INDEX(Organizations[Organization Link],$A20),CHAR(34),"}"))</f>
        <v>#REF!</v>
      </c>
      <c r="F20" t="e">
        <f>IF(INDEX(People[First Name],$A20)="","",
CONCATENATE("  - &amp;AffiliationID",TEXT($A20,"0000"),
" {PersonID: *PersonID",TEXT($A20,"0000"),
", OrganizationID: *OrganizationID",TEXT(MATCH(INDEX(People[Organization Name],$A20),Organizations[Organization Name],0),"0000"),
", IsPrimaryOrganizationContact: , AffiliationStartDate: , AffiliationEndDate: , PrimaryPhone: ",
", PrimaryEmail: ",CHAR(34),INDEX(People[Primary Email],$A20),CHAR(34),
", PrimaryAddress: ",CHAR(34),INDEX(People[Primary Address],$A20),CHAR(34),
", PersonLink: }"))</f>
        <v>#REF!</v>
      </c>
      <c r="H20" t="e">
        <f>IF(COUNTA(CitationInformation)=0,"",IF(INDEX(AuthorList[Author Name],$A20)="","",
CONCATENATE("  - &amp;AuthorListID",TEXT($A20,"0000"),
"  {CitationID: *CitationID0001",
", PersonID: *PersonID",TEXT(MATCH(INDEX(AuthorList[Author Name],$A20),People[Full Name],0),"0000"),
", AuthorOrder: ",INDEX(AuthorList[Author Number],$A20),"}")))</f>
        <v>#REF!</v>
      </c>
      <c r="K20" t="str">
        <f>IF(INDEX(SamplingFeatures[Feature Code],$A20)="","",
CONCATENATE("  - &amp;SamplingFeatureID",TEXT($A20,"0000"),
" {","SamplingFeatureUUID:  ",CHAR(34),INDEX(SamplingFeatures[Sampling Feature UUID],$A20),CHAR(34),
", SamplingFeatureTypeCV:  ",CHAR(34),INDEX(SamplingFeatures[Sampling Feature Type],$A20),CHAR(34),
", SamplingFeatureCode:  ",CHAR(34),INDEX(SamplingFeatures[Feature Code],$A20),CHAR(34),
", SamplingFeatureName:  ",CHAR(34),INDEX(SamplingFeatures[Feature Name],$A20),CHAR(34),
", SamplingFeatureDescription:  ",CHAR(34),INDEX(SamplingFeatures[Feature Description],$A20),CHAR(34),
", SamplingFeatureGeotypeCV:  ",CHAR(34),INDEX(SamplingFeatures[Feature Geo Type],$A20),CHAR(34),
", FeatureGeometry:  ",CHAR(34),INDEX(SamplingFeatures[Feature Geometry],$A20),CHAR(34),
", Elevation_m:  ",CHAR(34),INDEX(SamplingFeatures[Elevation_m],$A20),CHAR(34),
", ElevationDatumCV:  ",CHAR(34),ElevationDatum,CHAR(34),"}"))</f>
        <v/>
      </c>
      <c r="L20" t="str">
        <f>IF(INDEX(SamplingFeatures[Sampling Feature Type],$A20)&lt;&gt;"Site","",
CONCATENATE("  - &amp;SiteID",TEXT(SUMPRODUCT(--($L$2:$L19&lt;&gt;"")),"0000"),
" {","SamplingFeatureID:  *SamplingFeatureID",TEXT($A20,"0000"),
", SiteTypeCV:  ",CHAR(34),INDEX(Sites[Site Type],$A20),CHAR(34),
", Latitude:  ",INDEX(Sites[Latitude],$A20),
", Longitude:  ",INDEX(Sites[Longitude],$A20),
", SRSName:  ",CHAR(34),LatLonDatum,CHAR(34),"}"))</f>
        <v/>
      </c>
      <c r="M20" t="str">
        <f>IF(INDEX(SamplingFeatures[Sampling Feature Type],$A20)&lt;&gt;"Specimen","",
CONCATENATE("  - &amp;SpecimenID",TEXT(SUMPRODUCT(--($M$2:$M19&lt;&gt;"")),"0000"),
" {","SamplingFeatureID:  *SamplingFeatureID",TEXT($A20,"0000"),
", SpecimenTypeCV:  ",CHAR(34),INDEX(Specimens[Specimen Type],$A20),CHAR(34),
", SpecimenMediumCV:  ",INDEX(Specimens[Specimen Medium],$A20),
", IsFieldSpecimen:  ",CHAR(34),INDEX(Specimens[Is Field Specimen?],$A20),CHAR(34),"}"))</f>
        <v/>
      </c>
      <c r="N20" t="e">
        <f>IF(COUNTA(SpatialOffsets[])=0,"", IF(INDEX(SpatialOffsets[Spatial Offset Type],$A20)="","",
CONCATENATE("  - &amp;SpatialOffsetID",TEXT($A20,"0000"),
" {","SpatialOffsetTypeCV:  ",CHAR(34),INDEX(SpatialOffsets[Spatial Offset Type],$A20),CHAR(34),
", Offset1Value:  ",INDEX(SpatialOffsets[Offset 1 Value],$A20),
", Offset1UnitID:  ",CHAR(34),INDEX(SpatialOffsets[Offset 1 Unit],$A20),CHAR(34),
", Offset2Value:  ",INDEX(SpatialOffsets[Offset 2 Value],$A20),
", Offset2UnitID:  ",CHAR(34),INDEX(SpatialOffsets[Offset 2 Unit],$A20),CHAR(34),
", Offset3Value:  ",INDEX(SpatialOffsets[Offset 3 Value],$A20),
", Offset3UnitID:  ",CHAR(34),INDEX(SpatialOffsets[Offset 3 Unit],$A20),CHAR(34),,"}")))</f>
        <v>#REF!</v>
      </c>
      <c r="O20" t="str">
        <f>IF(COUNTA(RelatedFeatures[])=0,"", IF(INDEX(RelatedFeatures[First Sampling Feature Code],$A20)="","",
CONCATENATE("  - &amp;RelationID",TEXT($A20,"0000"),
" {","SamplingFeatureID:  *SamplingFeatureID",TEXT(MATCH(INDEX(RelatedFeatures[First Sampling Feature Code],$A20),SamplingFeatures[Feature Code],0),"0000"),
", RelationshipTypeCV:  ",CHAR(34),INDEX(RelatedFeatures[Relationship Type],$A20),CHAR(34),
", RelatedFeatureID: *SamplingFeatureID",TEXT(MATCH(INDEX(RelatedFeatures[Second Sampling Feature Code],$A20),SamplingFeatures[Feature Code],0),"0000"),
", SpatialOffsetID:  ",IF(INDEX(RelatedFeatures[Offset Number],$A20)="","",CONCATENATE("*SpatialOffsetID",TEXT(INDEX(RelatedFeatures[Offset Number],$A20),"0000"))),"}")))</f>
        <v/>
      </c>
      <c r="P20" t="str">
        <f>IF(INDEX(Methods[Method Type],$A20)="","",
CONCATENATE("  - &amp;MethodID",TEXT($A20,"0000"),
" {","MethodTypeCV:  ",CHAR(34),INDEX(Methods[Method Type],$A20),CHAR(34),
", MethodCode:  ",CHAR(34),INDEX(Methods[Method Code],$A20),CHAR(34),
", MethodName:  ",CHAR(34),INDEX(Methods[Method Name],$A20),CHAR(34),
", MethodDescription:  ",CHAR(34),INDEX(Methods[Method Description],$A20),CHAR(34),
", MethodLink:  ",CHAR(34),INDEX(Methods[Method Link],$A20),CHAR(34),
", OrganizationID: *OrganizationID",TEXT(MATCH(INDEX(Methods[Organization Name],$A20),Organizations[Organization Name],0),"0000"),"}"))</f>
        <v/>
      </c>
      <c r="Q20" t="str">
        <f>IF(INDEX(Variables[Variable Type],$A20)="","",
CONCATENATE("  - &amp;VariableID",TEXT($A20,"0000"),
" {","VariableTypeCV:  ",CHAR(34),INDEX(Variables[Variable Type],$A20),CHAR(34),
", VariableCode:  ",CHAR(34),INDEX(Variables[Variable Code],$A20),CHAR(34),
", VariableNameCV:  ",CHAR(34),INDEX(Variables[Variable Name],$A20),CHAR(34),
", VariableDefinition:  ",CHAR(34),INDEX(Variables[Variable Definition],$A20),CHAR(34),
", SpecciationCV:  ",CHAR(34),INDEX(Variables[Speciation],$A20),CHAR(34),
", NoDataValue:  ",CHAR(34),INDEX(Variables[No Data Value],$A20),CHAR(34),"}"))</f>
        <v/>
      </c>
    </row>
    <row r="21" spans="1:17" x14ac:dyDescent="0.25">
      <c r="A21">
        <v>19</v>
      </c>
      <c r="D21" t="e">
        <f>IF(INDEX(People[First Name],$A21)="","",
CONCATENATE("  - &amp;PersonID",TEXT($A21,"0000"),
" {","PersonFirstName:  ",CHAR(34),INDEX(People[First Name],$A21),CHAR(34),
", PersonMiddleName:  ",CHAR(34),INDEX(People[Middle Name],$A21),CHAR(34),
", PersonLastName:  ",CHAR(34),INDEX(People[Last Name],$A21),CHAR(34),"}"))</f>
        <v>#REF!</v>
      </c>
      <c r="E21" t="e">
        <f>IF(INDEX(Organizations[Organization Type '[CV']],$A21)="","",
CONCATENATE("  - &amp;OrganizationID",TEXT($A21,"0000"),
" {","OrganizationTypeCV:  ",CHAR(34),INDEX(Organizations[Organization Type '[CV']],$A21),CHAR(34),
", OrganizationCode:  ",CHAR(34),INDEX(Organizations[Organization Code],$A21),CHAR(34),
", OrganizationName:  ",CHAR(34),INDEX(Organizations[Organization Name],$A21),CHAR(34),
", OrganizationDescription:  ",CHAR(34),INDEX(Organizations[Organization Description],$A21),CHAR(34),
", OrganizationLink:  ",CHAR(34),INDEX(Organizations[Organization Link],$A21),CHAR(34),"}"))</f>
        <v>#REF!</v>
      </c>
      <c r="F21" t="e">
        <f>IF(INDEX(People[First Name],$A21)="","",
CONCATENATE("  - &amp;AffiliationID",TEXT($A21,"0000"),
" {PersonID: *PersonID",TEXT($A21,"0000"),
", OrganizationID: *OrganizationID",TEXT(MATCH(INDEX(People[Organization Name],$A21),Organizations[Organization Name],0),"0000"),
", IsPrimaryOrganizationContact: , AffiliationStartDate: , AffiliationEndDate: , PrimaryPhone: ",
", PrimaryEmail: ",CHAR(34),INDEX(People[Primary Email],$A21),CHAR(34),
", PrimaryAddress: ",CHAR(34),INDEX(People[Primary Address],$A21),CHAR(34),
", PersonLink: }"))</f>
        <v>#REF!</v>
      </c>
      <c r="H21" t="e">
        <f>IF(COUNTA(CitationInformation)=0,"",IF(INDEX(AuthorList[Author Name],$A21)="","",
CONCATENATE("  - &amp;AuthorListID",TEXT($A21,"0000"),
"  {CitationID: *CitationID0001",
", PersonID: *PersonID",TEXT(MATCH(INDEX(AuthorList[Author Name],$A21),People[Full Name],0),"0000"),
", AuthorOrder: ",INDEX(AuthorList[Author Number],$A21),"}")))</f>
        <v>#REF!</v>
      </c>
      <c r="K21" t="str">
        <f>IF(INDEX(SamplingFeatures[Feature Code],$A21)="","",
CONCATENATE("  - &amp;SamplingFeatureID",TEXT($A21,"0000"),
" {","SamplingFeatureUUID:  ",CHAR(34),INDEX(SamplingFeatures[Sampling Feature UUID],$A21),CHAR(34),
", SamplingFeatureTypeCV:  ",CHAR(34),INDEX(SamplingFeatures[Sampling Feature Type],$A21),CHAR(34),
", SamplingFeatureCode:  ",CHAR(34),INDEX(SamplingFeatures[Feature Code],$A21),CHAR(34),
", SamplingFeatureName:  ",CHAR(34),INDEX(SamplingFeatures[Feature Name],$A21),CHAR(34),
", SamplingFeatureDescription:  ",CHAR(34),INDEX(SamplingFeatures[Feature Description],$A21),CHAR(34),
", SamplingFeatureGeotypeCV:  ",CHAR(34),INDEX(SamplingFeatures[Feature Geo Type],$A21),CHAR(34),
", FeatureGeometry:  ",CHAR(34),INDEX(SamplingFeatures[Feature Geometry],$A21),CHAR(34),
", Elevation_m:  ",CHAR(34),INDEX(SamplingFeatures[Elevation_m],$A21),CHAR(34),
", ElevationDatumCV:  ",CHAR(34),ElevationDatum,CHAR(34),"}"))</f>
        <v/>
      </c>
      <c r="L21" t="str">
        <f>IF(INDEX(SamplingFeatures[Sampling Feature Type],$A21)&lt;&gt;"Site","",
CONCATENATE("  - &amp;SiteID",TEXT(SUMPRODUCT(--($L$2:$L20&lt;&gt;"")),"0000"),
" {","SamplingFeatureID:  *SamplingFeatureID",TEXT($A21,"0000"),
", SiteTypeCV:  ",CHAR(34),INDEX(Sites[Site Type],$A21),CHAR(34),
", Latitude:  ",INDEX(Sites[Latitude],$A21),
", Longitude:  ",INDEX(Sites[Longitude],$A21),
", SRSName:  ",CHAR(34),LatLonDatum,CHAR(34),"}"))</f>
        <v/>
      </c>
      <c r="M21" t="str">
        <f>IF(INDEX(SamplingFeatures[Sampling Feature Type],$A21)&lt;&gt;"Specimen","",
CONCATENATE("  - &amp;SpecimenID",TEXT(SUMPRODUCT(--($M$2:$M20&lt;&gt;"")),"0000"),
" {","SamplingFeatureID:  *SamplingFeatureID",TEXT($A21,"0000"),
", SpecimenTypeCV:  ",CHAR(34),INDEX(Specimens[Specimen Type],$A21),CHAR(34),
", SpecimenMediumCV:  ",INDEX(Specimens[Specimen Medium],$A21),
", IsFieldSpecimen:  ",CHAR(34),INDEX(Specimens[Is Field Specimen?],$A21),CHAR(34),"}"))</f>
        <v/>
      </c>
      <c r="N21" t="e">
        <f>IF(COUNTA(SpatialOffsets[])=0,"", IF(INDEX(SpatialOffsets[Spatial Offset Type],$A21)="","",
CONCATENATE("  - &amp;SpatialOffsetID",TEXT($A21,"0000"),
" {","SpatialOffsetTypeCV:  ",CHAR(34),INDEX(SpatialOffsets[Spatial Offset Type],$A21),CHAR(34),
", Offset1Value:  ",INDEX(SpatialOffsets[Offset 1 Value],$A21),
", Offset1UnitID:  ",CHAR(34),INDEX(SpatialOffsets[Offset 1 Unit],$A21),CHAR(34),
", Offset2Value:  ",INDEX(SpatialOffsets[Offset 2 Value],$A21),
", Offset2UnitID:  ",CHAR(34),INDEX(SpatialOffsets[Offset 2 Unit],$A21),CHAR(34),
", Offset3Value:  ",INDEX(SpatialOffsets[Offset 3 Value],$A21),
", Offset3UnitID:  ",CHAR(34),INDEX(SpatialOffsets[Offset 3 Unit],$A21),CHAR(34),,"}")))</f>
        <v>#REF!</v>
      </c>
      <c r="O21" t="str">
        <f>IF(COUNTA(RelatedFeatures[])=0,"", IF(INDEX(RelatedFeatures[First Sampling Feature Code],$A21)="","",
CONCATENATE("  - &amp;RelationID",TEXT($A21,"0000"),
" {","SamplingFeatureID:  *SamplingFeatureID",TEXT(MATCH(INDEX(RelatedFeatures[First Sampling Feature Code],$A21),SamplingFeatures[Feature Code],0),"0000"),
", RelationshipTypeCV:  ",CHAR(34),INDEX(RelatedFeatures[Relationship Type],$A21),CHAR(34),
", RelatedFeatureID: *SamplingFeatureID",TEXT(MATCH(INDEX(RelatedFeatures[Second Sampling Feature Code],$A21),SamplingFeatures[Feature Code],0),"0000"),
", SpatialOffsetID:  ",IF(INDEX(RelatedFeatures[Offset Number],$A21)="","",CONCATENATE("*SpatialOffsetID",TEXT(INDEX(RelatedFeatures[Offset Number],$A21),"0000"))),"}")))</f>
        <v/>
      </c>
      <c r="P21" t="str">
        <f>IF(INDEX(Methods[Method Type],$A21)="","",
CONCATENATE("  - &amp;MethodID",TEXT($A21,"0000"),
" {","MethodTypeCV:  ",CHAR(34),INDEX(Methods[Method Type],$A21),CHAR(34),
", MethodCode:  ",CHAR(34),INDEX(Methods[Method Code],$A21),CHAR(34),
", MethodName:  ",CHAR(34),INDEX(Methods[Method Name],$A21),CHAR(34),
", MethodDescription:  ",CHAR(34),INDEX(Methods[Method Description],$A21),CHAR(34),
", MethodLink:  ",CHAR(34),INDEX(Methods[Method Link],$A21),CHAR(34),
", OrganizationID: *OrganizationID",TEXT(MATCH(INDEX(Methods[Organization Name],$A21),Organizations[Organization Name],0),"0000"),"}"))</f>
        <v/>
      </c>
      <c r="Q21" t="str">
        <f>IF(INDEX(Variables[Variable Type],$A21)="","",
CONCATENATE("  - &amp;VariableID",TEXT($A21,"0000"),
" {","VariableTypeCV:  ",CHAR(34),INDEX(Variables[Variable Type],$A21),CHAR(34),
", VariableCode:  ",CHAR(34),INDEX(Variables[Variable Code],$A21),CHAR(34),
", VariableNameCV:  ",CHAR(34),INDEX(Variables[Variable Name],$A21),CHAR(34),
", VariableDefinition:  ",CHAR(34),INDEX(Variables[Variable Definition],$A21),CHAR(34),
", SpecciationCV:  ",CHAR(34),INDEX(Variables[Speciation],$A21),CHAR(34),
", NoDataValue:  ",CHAR(34),INDEX(Variables[No Data Value],$A21),CHAR(34),"}"))</f>
        <v/>
      </c>
    </row>
    <row r="22" spans="1:17" x14ac:dyDescent="0.25">
      <c r="A22">
        <v>20</v>
      </c>
      <c r="D22" t="e">
        <f>IF(INDEX(People[First Name],$A22)="","",
CONCATENATE("  - &amp;PersonID",TEXT($A22,"0000"),
" {","PersonFirstName:  ",CHAR(34),INDEX(People[First Name],$A22),CHAR(34),
", PersonMiddleName:  ",CHAR(34),INDEX(People[Middle Name],$A22),CHAR(34),
", PersonLastName:  ",CHAR(34),INDEX(People[Last Name],$A22),CHAR(34),"}"))</f>
        <v>#REF!</v>
      </c>
      <c r="E22" t="e">
        <f>IF(INDEX(Organizations[Organization Type '[CV']],$A22)="","",
CONCATENATE("  - &amp;OrganizationID",TEXT($A22,"0000"),
" {","OrganizationTypeCV:  ",CHAR(34),INDEX(Organizations[Organization Type '[CV']],$A22),CHAR(34),
", OrganizationCode:  ",CHAR(34),INDEX(Organizations[Organization Code],$A22),CHAR(34),
", OrganizationName:  ",CHAR(34),INDEX(Organizations[Organization Name],$A22),CHAR(34),
", OrganizationDescription:  ",CHAR(34),INDEX(Organizations[Organization Description],$A22),CHAR(34),
", OrganizationLink:  ",CHAR(34),INDEX(Organizations[Organization Link],$A22),CHAR(34),"}"))</f>
        <v>#REF!</v>
      </c>
      <c r="F22" t="e">
        <f>IF(INDEX(People[First Name],$A22)="","",
CONCATENATE("  - &amp;AffiliationID",TEXT($A22,"0000"),
" {PersonID: *PersonID",TEXT($A22,"0000"),
", OrganizationID: *OrganizationID",TEXT(MATCH(INDEX(People[Organization Name],$A22),Organizations[Organization Name],0),"0000"),
", IsPrimaryOrganizationContact: , AffiliationStartDate: , AffiliationEndDate: , PrimaryPhone: ",
", PrimaryEmail: ",CHAR(34),INDEX(People[Primary Email],$A22),CHAR(34),
", PrimaryAddress: ",CHAR(34),INDEX(People[Primary Address],$A22),CHAR(34),
", PersonLink: }"))</f>
        <v>#REF!</v>
      </c>
      <c r="H22" t="e">
        <f>IF(COUNTA(CitationInformation)=0,"",IF(INDEX(AuthorList[Author Name],$A22)="","",
CONCATENATE("  - &amp;AuthorListID",TEXT($A22,"0000"),
"  {CitationID: *CitationID0001",
", PersonID: *PersonID",TEXT(MATCH(INDEX(AuthorList[Author Name],$A22),People[Full Name],0),"0000"),
", AuthorOrder: ",INDEX(AuthorList[Author Number],$A22),"}")))</f>
        <v>#REF!</v>
      </c>
      <c r="K22" t="str">
        <f>IF(INDEX(SamplingFeatures[Feature Code],$A22)="","",
CONCATENATE("  - &amp;SamplingFeatureID",TEXT($A22,"0000"),
" {","SamplingFeatureUUID:  ",CHAR(34),INDEX(SamplingFeatures[Sampling Feature UUID],$A22),CHAR(34),
", SamplingFeatureTypeCV:  ",CHAR(34),INDEX(SamplingFeatures[Sampling Feature Type],$A22),CHAR(34),
", SamplingFeatureCode:  ",CHAR(34),INDEX(SamplingFeatures[Feature Code],$A22),CHAR(34),
", SamplingFeatureName:  ",CHAR(34),INDEX(SamplingFeatures[Feature Name],$A22),CHAR(34),
", SamplingFeatureDescription:  ",CHAR(34),INDEX(SamplingFeatures[Feature Description],$A22),CHAR(34),
", SamplingFeatureGeotypeCV:  ",CHAR(34),INDEX(SamplingFeatures[Feature Geo Type],$A22),CHAR(34),
", FeatureGeometry:  ",CHAR(34),INDEX(SamplingFeatures[Feature Geometry],$A22),CHAR(34),
", Elevation_m:  ",CHAR(34),INDEX(SamplingFeatures[Elevation_m],$A22),CHAR(34),
", ElevationDatumCV:  ",CHAR(34),ElevationDatum,CHAR(34),"}"))</f>
        <v/>
      </c>
      <c r="L22" t="str">
        <f>IF(INDEX(SamplingFeatures[Sampling Feature Type],$A22)&lt;&gt;"Site","",
CONCATENATE("  - &amp;SiteID",TEXT(SUMPRODUCT(--($L$2:$L21&lt;&gt;"")),"0000"),
" {","SamplingFeatureID:  *SamplingFeatureID",TEXT($A22,"0000"),
", SiteTypeCV:  ",CHAR(34),INDEX(Sites[Site Type],$A22),CHAR(34),
", Latitude:  ",INDEX(Sites[Latitude],$A22),
", Longitude:  ",INDEX(Sites[Longitude],$A22),
", SRSName:  ",CHAR(34),LatLonDatum,CHAR(34),"}"))</f>
        <v/>
      </c>
      <c r="M22" t="str">
        <f>IF(INDEX(SamplingFeatures[Sampling Feature Type],$A22)&lt;&gt;"Specimen","",
CONCATENATE("  - &amp;SpecimenID",TEXT(SUMPRODUCT(--($M$2:$M21&lt;&gt;"")),"0000"),
" {","SamplingFeatureID:  *SamplingFeatureID",TEXT($A22,"0000"),
", SpecimenTypeCV:  ",CHAR(34),INDEX(Specimens[Specimen Type],$A22),CHAR(34),
", SpecimenMediumCV:  ",INDEX(Specimens[Specimen Medium],$A22),
", IsFieldSpecimen:  ",CHAR(34),INDEX(Specimens[Is Field Specimen?],$A22),CHAR(34),"}"))</f>
        <v/>
      </c>
      <c r="N22" t="e">
        <f>IF(COUNTA(SpatialOffsets[])=0,"", IF(INDEX(SpatialOffsets[Spatial Offset Type],$A22)="","",
CONCATENATE("  - &amp;SpatialOffsetID",TEXT($A22,"0000"),
" {","SpatialOffsetTypeCV:  ",CHAR(34),INDEX(SpatialOffsets[Spatial Offset Type],$A22),CHAR(34),
", Offset1Value:  ",INDEX(SpatialOffsets[Offset 1 Value],$A22),
", Offset1UnitID:  ",CHAR(34),INDEX(SpatialOffsets[Offset 1 Unit],$A22),CHAR(34),
", Offset2Value:  ",INDEX(SpatialOffsets[Offset 2 Value],$A22),
", Offset2UnitID:  ",CHAR(34),INDEX(SpatialOffsets[Offset 2 Unit],$A22),CHAR(34),
", Offset3Value:  ",INDEX(SpatialOffsets[Offset 3 Value],$A22),
", Offset3UnitID:  ",CHAR(34),INDEX(SpatialOffsets[Offset 3 Unit],$A22),CHAR(34),,"}")))</f>
        <v>#REF!</v>
      </c>
      <c r="O22" t="str">
        <f>IF(COUNTA(RelatedFeatures[])=0,"", IF(INDEX(RelatedFeatures[First Sampling Feature Code],$A22)="","",
CONCATENATE("  - &amp;RelationID",TEXT($A22,"0000"),
" {","SamplingFeatureID:  *SamplingFeatureID",TEXT(MATCH(INDEX(RelatedFeatures[First Sampling Feature Code],$A22),SamplingFeatures[Feature Code],0),"0000"),
", RelationshipTypeCV:  ",CHAR(34),INDEX(RelatedFeatures[Relationship Type],$A22),CHAR(34),
", RelatedFeatureID: *SamplingFeatureID",TEXT(MATCH(INDEX(RelatedFeatures[Second Sampling Feature Code],$A22),SamplingFeatures[Feature Code],0),"0000"),
", SpatialOffsetID:  ",IF(INDEX(RelatedFeatures[Offset Number],$A22)="","",CONCATENATE("*SpatialOffsetID",TEXT(INDEX(RelatedFeatures[Offset Number],$A22),"0000"))),"}")))</f>
        <v/>
      </c>
      <c r="P22" t="str">
        <f>IF(INDEX(Methods[Method Type],$A22)="","",
CONCATENATE("  - &amp;MethodID",TEXT($A22,"0000"),
" {","MethodTypeCV:  ",CHAR(34),INDEX(Methods[Method Type],$A22),CHAR(34),
", MethodCode:  ",CHAR(34),INDEX(Methods[Method Code],$A22),CHAR(34),
", MethodName:  ",CHAR(34),INDEX(Methods[Method Name],$A22),CHAR(34),
", MethodDescription:  ",CHAR(34),INDEX(Methods[Method Description],$A22),CHAR(34),
", MethodLink:  ",CHAR(34),INDEX(Methods[Method Link],$A22),CHAR(34),
", OrganizationID: *OrganizationID",TEXT(MATCH(INDEX(Methods[Organization Name],$A22),Organizations[Organization Name],0),"0000"),"}"))</f>
        <v/>
      </c>
      <c r="Q22" t="e">
        <f>IF(INDEX(Variables[Variable Type],$A22)="","",
CONCATENATE("  - &amp;VariableID",TEXT($A22,"0000"),
" {","VariableTypeCV:  ",CHAR(34),INDEX(Variables[Variable Type],$A22),CHAR(34),
", VariableCode:  ",CHAR(34),INDEX(Variables[Variable Code],$A22),CHAR(34),
", VariableNameCV:  ",CHAR(34),INDEX(Variables[Variable Name],$A22),CHAR(34),
", VariableDefinition:  ",CHAR(34),INDEX(Variables[Variable Definition],$A22),CHAR(34),
", SpecciationCV:  ",CHAR(34),INDEX(Variables[Speciation],$A22),CHAR(34),
", NoDataValue:  ",CHAR(34),INDEX(Variables[No Data Value],$A22),CHAR(34),"}"))</f>
        <v>#REF!</v>
      </c>
    </row>
    <row r="23" spans="1:17" x14ac:dyDescent="0.25">
      <c r="A23">
        <v>21</v>
      </c>
      <c r="D23" t="e">
        <f>IF(INDEX(People[First Name],$A23)="","",
CONCATENATE("  - &amp;PersonID",TEXT($A23,"0000"),
" {","PersonFirstName:  ",CHAR(34),INDEX(People[First Name],$A23),CHAR(34),
", PersonMiddleName:  ",CHAR(34),INDEX(People[Middle Name],$A23),CHAR(34),
", PersonLastName:  ",CHAR(34),INDEX(People[Last Name],$A23),CHAR(34),"}"))</f>
        <v>#REF!</v>
      </c>
      <c r="E23" t="e">
        <f>IF(INDEX(Organizations[Organization Type '[CV']],$A23)="","",
CONCATENATE("  - &amp;OrganizationID",TEXT($A23,"0000"),
" {","OrganizationTypeCV:  ",CHAR(34),INDEX(Organizations[Organization Type '[CV']],$A23),CHAR(34),
", OrganizationCode:  ",CHAR(34),INDEX(Organizations[Organization Code],$A23),CHAR(34),
", OrganizationName:  ",CHAR(34),INDEX(Organizations[Organization Name],$A23),CHAR(34),
", OrganizationDescription:  ",CHAR(34),INDEX(Organizations[Organization Description],$A23),CHAR(34),
", OrganizationLink:  ",CHAR(34),INDEX(Organizations[Organization Link],$A23),CHAR(34),"}"))</f>
        <v>#REF!</v>
      </c>
      <c r="F23" t="e">
        <f>IF(INDEX(People[First Name],$A23)="","",
CONCATENATE("  - &amp;AffiliationID",TEXT($A23,"0000"),
" {PersonID: *PersonID",TEXT($A23,"0000"),
", OrganizationID: *OrganizationID",TEXT(MATCH(INDEX(People[Organization Name],$A23),Organizations[Organization Name],0),"0000"),
", IsPrimaryOrganizationContact: , AffiliationStartDate: , AffiliationEndDate: , PrimaryPhone: ",
", PrimaryEmail: ",CHAR(34),INDEX(People[Primary Email],$A23),CHAR(34),
", PrimaryAddress: ",CHAR(34),INDEX(People[Primary Address],$A23),CHAR(34),
", PersonLink: }"))</f>
        <v>#REF!</v>
      </c>
      <c r="H23" t="e">
        <f>IF(COUNTA(CitationInformation)=0,"",IF(INDEX(AuthorList[Author Name],$A23)="","",
CONCATENATE("  - &amp;AuthorListID",TEXT($A23,"0000"),
"  {CitationID: *CitationID0001",
", PersonID: *PersonID",TEXT(MATCH(INDEX(AuthorList[Author Name],$A23),People[Full Name],0),"0000"),
", AuthorOrder: ",INDEX(AuthorList[Author Number],$A23),"}")))</f>
        <v>#REF!</v>
      </c>
      <c r="K23" t="str">
        <f>IF(INDEX(SamplingFeatures[Feature Code],$A23)="","",
CONCATENATE("  - &amp;SamplingFeatureID",TEXT($A23,"0000"),
" {","SamplingFeatureUUID:  ",CHAR(34),INDEX(SamplingFeatures[Sampling Feature UUID],$A23),CHAR(34),
", SamplingFeatureTypeCV:  ",CHAR(34),INDEX(SamplingFeatures[Sampling Feature Type],$A23),CHAR(34),
", SamplingFeatureCode:  ",CHAR(34),INDEX(SamplingFeatures[Feature Code],$A23),CHAR(34),
", SamplingFeatureName:  ",CHAR(34),INDEX(SamplingFeatures[Feature Name],$A23),CHAR(34),
", SamplingFeatureDescription:  ",CHAR(34),INDEX(SamplingFeatures[Feature Description],$A23),CHAR(34),
", SamplingFeatureGeotypeCV:  ",CHAR(34),INDEX(SamplingFeatures[Feature Geo Type],$A23),CHAR(34),
", FeatureGeometry:  ",CHAR(34),INDEX(SamplingFeatures[Feature Geometry],$A23),CHAR(34),
", Elevation_m:  ",CHAR(34),INDEX(SamplingFeatures[Elevation_m],$A23),CHAR(34),
", ElevationDatumCV:  ",CHAR(34),ElevationDatum,CHAR(34),"}"))</f>
        <v/>
      </c>
      <c r="L23" t="str">
        <f>IF(INDEX(SamplingFeatures[Sampling Feature Type],$A23)&lt;&gt;"Site","",
CONCATENATE("  - &amp;SiteID",TEXT(SUMPRODUCT(--($L$2:$L22&lt;&gt;"")),"0000"),
" {","SamplingFeatureID:  *SamplingFeatureID",TEXT($A23,"0000"),
", SiteTypeCV:  ",CHAR(34),INDEX(Sites[Site Type],$A23),CHAR(34),
", Latitude:  ",INDEX(Sites[Latitude],$A23),
", Longitude:  ",INDEX(Sites[Longitude],$A23),
", SRSName:  ",CHAR(34),LatLonDatum,CHAR(34),"}"))</f>
        <v/>
      </c>
      <c r="M23" t="str">
        <f>IF(INDEX(SamplingFeatures[Sampling Feature Type],$A23)&lt;&gt;"Specimen","",
CONCATENATE("  - &amp;SpecimenID",TEXT(SUMPRODUCT(--($M$2:$M22&lt;&gt;"")),"0000"),
" {","SamplingFeatureID:  *SamplingFeatureID",TEXT($A23,"0000"),
", SpecimenTypeCV:  ",CHAR(34),INDEX(Specimens[Specimen Type],$A23),CHAR(34),
", SpecimenMediumCV:  ",INDEX(Specimens[Specimen Medium],$A23),
", IsFieldSpecimen:  ",CHAR(34),INDEX(Specimens[Is Field Specimen?],$A23),CHAR(34),"}"))</f>
        <v/>
      </c>
      <c r="N23" t="e">
        <f>IF(COUNTA(SpatialOffsets[])=0,"", IF(INDEX(SpatialOffsets[Spatial Offset Type],$A23)="","",
CONCATENATE("  - &amp;SpatialOffsetID",TEXT($A23,"0000"),
" {","SpatialOffsetTypeCV:  ",CHAR(34),INDEX(SpatialOffsets[Spatial Offset Type],$A23),CHAR(34),
", Offset1Value:  ",INDEX(SpatialOffsets[Offset 1 Value],$A23),
", Offset1UnitID:  ",CHAR(34),INDEX(SpatialOffsets[Offset 1 Unit],$A23),CHAR(34),
", Offset2Value:  ",INDEX(SpatialOffsets[Offset 2 Value],$A23),
", Offset2UnitID:  ",CHAR(34),INDEX(SpatialOffsets[Offset 2 Unit],$A23),CHAR(34),
", Offset3Value:  ",INDEX(SpatialOffsets[Offset 3 Value],$A23),
", Offset3UnitID:  ",CHAR(34),INDEX(SpatialOffsets[Offset 3 Unit],$A23),CHAR(34),,"}")))</f>
        <v>#REF!</v>
      </c>
      <c r="O23" t="str">
        <f>IF(COUNTA(RelatedFeatures[])=0,"", IF(INDEX(RelatedFeatures[First Sampling Feature Code],$A23)="","",
CONCATENATE("  - &amp;RelationID",TEXT($A23,"0000"),
" {","SamplingFeatureID:  *SamplingFeatureID",TEXT(MATCH(INDEX(RelatedFeatures[First Sampling Feature Code],$A23),SamplingFeatures[Feature Code],0),"0000"),
", RelationshipTypeCV:  ",CHAR(34),INDEX(RelatedFeatures[Relationship Type],$A23),CHAR(34),
", RelatedFeatureID: *SamplingFeatureID",TEXT(MATCH(INDEX(RelatedFeatures[Second Sampling Feature Code],$A23),SamplingFeatures[Feature Code],0),"0000"),
", SpatialOffsetID:  ",IF(INDEX(RelatedFeatures[Offset Number],$A23)="","",CONCATENATE("*SpatialOffsetID",TEXT(INDEX(RelatedFeatures[Offset Number],$A23),"0000"))),"}")))</f>
        <v/>
      </c>
      <c r="P23" t="str">
        <f>IF(INDEX(Methods[Method Type],$A23)="","",
CONCATENATE("  - &amp;MethodID",TEXT($A23,"0000"),
" {","MethodTypeCV:  ",CHAR(34),INDEX(Methods[Method Type],$A23),CHAR(34),
", MethodCode:  ",CHAR(34),INDEX(Methods[Method Code],$A23),CHAR(34),
", MethodName:  ",CHAR(34),INDEX(Methods[Method Name],$A23),CHAR(34),
", MethodDescription:  ",CHAR(34),INDEX(Methods[Method Description],$A23),CHAR(34),
", MethodLink:  ",CHAR(34),INDEX(Methods[Method Link],$A23),CHAR(34),
", OrganizationID: *OrganizationID",TEXT(MATCH(INDEX(Methods[Organization Name],$A23),Organizations[Organization Name],0),"0000"),"}"))</f>
        <v/>
      </c>
      <c r="Q23" t="e">
        <f>IF(INDEX(Variables[Variable Type],$A23)="","",
CONCATENATE("  - &amp;VariableID",TEXT($A23,"0000"),
" {","VariableTypeCV:  ",CHAR(34),INDEX(Variables[Variable Type],$A23),CHAR(34),
", VariableCode:  ",CHAR(34),INDEX(Variables[Variable Code],$A23),CHAR(34),
", VariableNameCV:  ",CHAR(34),INDEX(Variables[Variable Name],$A23),CHAR(34),
", VariableDefinition:  ",CHAR(34),INDEX(Variables[Variable Definition],$A23),CHAR(34),
", SpecciationCV:  ",CHAR(34),INDEX(Variables[Speciation],$A23),CHAR(34),
", NoDataValue:  ",CHAR(34),INDEX(Variables[No Data Value],$A23),CHAR(34),"}"))</f>
        <v>#REF!</v>
      </c>
    </row>
    <row r="24" spans="1:17" x14ac:dyDescent="0.25">
      <c r="A24">
        <v>22</v>
      </c>
      <c r="D24" t="e">
        <f>IF(INDEX(People[First Name],$A24)="","",
CONCATENATE("  - &amp;PersonID",TEXT($A24,"0000"),
" {","PersonFirstName:  ",CHAR(34),INDEX(People[First Name],$A24),CHAR(34),
", PersonMiddleName:  ",CHAR(34),INDEX(People[Middle Name],$A24),CHAR(34),
", PersonLastName:  ",CHAR(34),INDEX(People[Last Name],$A24),CHAR(34),"}"))</f>
        <v>#REF!</v>
      </c>
      <c r="E24" t="e">
        <f>IF(INDEX(Organizations[Organization Type '[CV']],$A24)="","",
CONCATENATE("  - &amp;OrganizationID",TEXT($A24,"0000"),
" {","OrganizationTypeCV:  ",CHAR(34),INDEX(Organizations[Organization Type '[CV']],$A24),CHAR(34),
", OrganizationCode:  ",CHAR(34),INDEX(Organizations[Organization Code],$A24),CHAR(34),
", OrganizationName:  ",CHAR(34),INDEX(Organizations[Organization Name],$A24),CHAR(34),
", OrganizationDescription:  ",CHAR(34),INDEX(Organizations[Organization Description],$A24),CHAR(34),
", OrganizationLink:  ",CHAR(34),INDEX(Organizations[Organization Link],$A24),CHAR(34),"}"))</f>
        <v>#REF!</v>
      </c>
      <c r="F24" t="e">
        <f>IF(INDEX(People[First Name],$A24)="","",
CONCATENATE("  - &amp;AffiliationID",TEXT($A24,"0000"),
" {PersonID: *PersonID",TEXT($A24,"0000"),
", OrganizationID: *OrganizationID",TEXT(MATCH(INDEX(People[Organization Name],$A24),Organizations[Organization Name],0),"0000"),
", IsPrimaryOrganizationContact: , AffiliationStartDate: , AffiliationEndDate: , PrimaryPhone: ",
", PrimaryEmail: ",CHAR(34),INDEX(People[Primary Email],$A24),CHAR(34),
", PrimaryAddress: ",CHAR(34),INDEX(People[Primary Address],$A24),CHAR(34),
", PersonLink: }"))</f>
        <v>#REF!</v>
      </c>
      <c r="H24" t="e">
        <f>IF(COUNTA(CitationInformation)=0,"",IF(INDEX(AuthorList[Author Name],$A24)="","",
CONCATENATE("  - &amp;AuthorListID",TEXT($A24,"0000"),
"  {CitationID: *CitationID0001",
", PersonID: *PersonID",TEXT(MATCH(INDEX(AuthorList[Author Name],$A24),People[Full Name],0),"0000"),
", AuthorOrder: ",INDEX(AuthorList[Author Number],$A24),"}")))</f>
        <v>#REF!</v>
      </c>
      <c r="K24" t="str">
        <f>IF(INDEX(SamplingFeatures[Feature Code],$A24)="","",
CONCATENATE("  - &amp;SamplingFeatureID",TEXT($A24,"0000"),
" {","SamplingFeatureUUID:  ",CHAR(34),INDEX(SamplingFeatures[Sampling Feature UUID],$A24),CHAR(34),
", SamplingFeatureTypeCV:  ",CHAR(34),INDEX(SamplingFeatures[Sampling Feature Type],$A24),CHAR(34),
", SamplingFeatureCode:  ",CHAR(34),INDEX(SamplingFeatures[Feature Code],$A24),CHAR(34),
", SamplingFeatureName:  ",CHAR(34),INDEX(SamplingFeatures[Feature Name],$A24),CHAR(34),
", SamplingFeatureDescription:  ",CHAR(34),INDEX(SamplingFeatures[Feature Description],$A24),CHAR(34),
", SamplingFeatureGeotypeCV:  ",CHAR(34),INDEX(SamplingFeatures[Feature Geo Type],$A24),CHAR(34),
", FeatureGeometry:  ",CHAR(34),INDEX(SamplingFeatures[Feature Geometry],$A24),CHAR(34),
", Elevation_m:  ",CHAR(34),INDEX(SamplingFeatures[Elevation_m],$A24),CHAR(34),
", ElevationDatumCV:  ",CHAR(34),ElevationDatum,CHAR(34),"}"))</f>
        <v/>
      </c>
      <c r="L24" t="str">
        <f>IF(INDEX(SamplingFeatures[Sampling Feature Type],$A24)&lt;&gt;"Site","",
CONCATENATE("  - &amp;SiteID",TEXT(SUMPRODUCT(--($L$2:$L23&lt;&gt;"")),"0000"),
" {","SamplingFeatureID:  *SamplingFeatureID",TEXT($A24,"0000"),
", SiteTypeCV:  ",CHAR(34),INDEX(Sites[Site Type],$A24),CHAR(34),
", Latitude:  ",INDEX(Sites[Latitude],$A24),
", Longitude:  ",INDEX(Sites[Longitude],$A24),
", SRSName:  ",CHAR(34),LatLonDatum,CHAR(34),"}"))</f>
        <v/>
      </c>
      <c r="M24" t="str">
        <f>IF(INDEX(SamplingFeatures[Sampling Feature Type],$A24)&lt;&gt;"Specimen","",
CONCATENATE("  - &amp;SpecimenID",TEXT(SUMPRODUCT(--($M$2:$M23&lt;&gt;"")),"0000"),
" {","SamplingFeatureID:  *SamplingFeatureID",TEXT($A24,"0000"),
", SpecimenTypeCV:  ",CHAR(34),INDEX(Specimens[Specimen Type],$A24),CHAR(34),
", SpecimenMediumCV:  ",INDEX(Specimens[Specimen Medium],$A24),
", IsFieldSpecimen:  ",CHAR(34),INDEX(Specimens[Is Field Specimen?],$A24),CHAR(34),"}"))</f>
        <v/>
      </c>
      <c r="N24" t="e">
        <f>IF(COUNTA(SpatialOffsets[])=0,"", IF(INDEX(SpatialOffsets[Spatial Offset Type],$A24)="","",
CONCATENATE("  - &amp;SpatialOffsetID",TEXT($A24,"0000"),
" {","SpatialOffsetTypeCV:  ",CHAR(34),INDEX(SpatialOffsets[Spatial Offset Type],$A24),CHAR(34),
", Offset1Value:  ",INDEX(SpatialOffsets[Offset 1 Value],$A24),
", Offset1UnitID:  ",CHAR(34),INDEX(SpatialOffsets[Offset 1 Unit],$A24),CHAR(34),
", Offset2Value:  ",INDEX(SpatialOffsets[Offset 2 Value],$A24),
", Offset2UnitID:  ",CHAR(34),INDEX(SpatialOffsets[Offset 2 Unit],$A24),CHAR(34),
", Offset3Value:  ",INDEX(SpatialOffsets[Offset 3 Value],$A24),
", Offset3UnitID:  ",CHAR(34),INDEX(SpatialOffsets[Offset 3 Unit],$A24),CHAR(34),,"}")))</f>
        <v>#REF!</v>
      </c>
      <c r="O24" t="str">
        <f>IF(COUNTA(RelatedFeatures[])=0,"", IF(INDEX(RelatedFeatures[First Sampling Feature Code],$A24)="","",
CONCATENATE("  - &amp;RelationID",TEXT($A24,"0000"),
" {","SamplingFeatureID:  *SamplingFeatureID",TEXT(MATCH(INDEX(RelatedFeatures[First Sampling Feature Code],$A24),SamplingFeatures[Feature Code],0),"0000"),
", RelationshipTypeCV:  ",CHAR(34),INDEX(RelatedFeatures[Relationship Type],$A24),CHAR(34),
", RelatedFeatureID: *SamplingFeatureID",TEXT(MATCH(INDEX(RelatedFeatures[Second Sampling Feature Code],$A24),SamplingFeatures[Feature Code],0),"0000"),
", SpatialOffsetID:  ",IF(INDEX(RelatedFeatures[Offset Number],$A24)="","",CONCATENATE("*SpatialOffsetID",TEXT(INDEX(RelatedFeatures[Offset Number],$A24),"0000"))),"}")))</f>
        <v/>
      </c>
      <c r="P24" t="e">
        <f>IF(INDEX(Methods[Method Type],$A24)="","",
CONCATENATE("  - &amp;MethodID",TEXT($A24,"0000"),
" {","MethodTypeCV:  ",CHAR(34),INDEX(Methods[Method Type],$A24),CHAR(34),
", MethodCode:  ",CHAR(34),INDEX(Methods[Method Code],$A24),CHAR(34),
", MethodName:  ",CHAR(34),INDEX(Methods[Method Name],$A24),CHAR(34),
", MethodDescription:  ",CHAR(34),INDEX(Methods[Method Description],$A24),CHAR(34),
", MethodLink:  ",CHAR(34),INDEX(Methods[Method Link],$A24),CHAR(34),
", OrganizationID: *OrganizationID",TEXT(MATCH(INDEX(Methods[Organization Name],$A24),Organizations[Organization Name],0),"0000"),"}"))</f>
        <v>#REF!</v>
      </c>
      <c r="Q24" t="e">
        <f>IF(INDEX(Variables[Variable Type],$A24)="","",
CONCATENATE("  - &amp;VariableID",TEXT($A24,"0000"),
" {","VariableTypeCV:  ",CHAR(34),INDEX(Variables[Variable Type],$A24),CHAR(34),
", VariableCode:  ",CHAR(34),INDEX(Variables[Variable Code],$A24),CHAR(34),
", VariableNameCV:  ",CHAR(34),INDEX(Variables[Variable Name],$A24),CHAR(34),
", VariableDefinition:  ",CHAR(34),INDEX(Variables[Variable Definition],$A24),CHAR(34),
", SpecciationCV:  ",CHAR(34),INDEX(Variables[Speciation],$A24),CHAR(34),
", NoDataValue:  ",CHAR(34),INDEX(Variables[No Data Value],$A24),CHAR(34),"}"))</f>
        <v>#REF!</v>
      </c>
    </row>
    <row r="25" spans="1:17" x14ac:dyDescent="0.25">
      <c r="A25">
        <v>23</v>
      </c>
      <c r="D25" t="e">
        <f>IF(INDEX(People[First Name],$A25)="","",
CONCATENATE("  - &amp;PersonID",TEXT($A25,"0000"),
" {","PersonFirstName:  ",CHAR(34),INDEX(People[First Name],$A25),CHAR(34),
", PersonMiddleName:  ",CHAR(34),INDEX(People[Middle Name],$A25),CHAR(34),
", PersonLastName:  ",CHAR(34),INDEX(People[Last Name],$A25),CHAR(34),"}"))</f>
        <v>#REF!</v>
      </c>
      <c r="E25" t="e">
        <f>IF(INDEX(Organizations[Organization Type '[CV']],$A25)="","",
CONCATENATE("  - &amp;OrganizationID",TEXT($A25,"0000"),
" {","OrganizationTypeCV:  ",CHAR(34),INDEX(Organizations[Organization Type '[CV']],$A25),CHAR(34),
", OrganizationCode:  ",CHAR(34),INDEX(Organizations[Organization Code],$A25),CHAR(34),
", OrganizationName:  ",CHAR(34),INDEX(Organizations[Organization Name],$A25),CHAR(34),
", OrganizationDescription:  ",CHAR(34),INDEX(Organizations[Organization Description],$A25),CHAR(34),
", OrganizationLink:  ",CHAR(34),INDEX(Organizations[Organization Link],$A25),CHAR(34),"}"))</f>
        <v>#REF!</v>
      </c>
      <c r="F25" t="e">
        <f>IF(INDEX(People[First Name],$A25)="","",
CONCATENATE("  - &amp;AffiliationID",TEXT($A25,"0000"),
" {PersonID: *PersonID",TEXT($A25,"0000"),
", OrganizationID: *OrganizationID",TEXT(MATCH(INDEX(People[Organization Name],$A25),Organizations[Organization Name],0),"0000"),
", IsPrimaryOrganizationContact: , AffiliationStartDate: , AffiliationEndDate: , PrimaryPhone: ",
", PrimaryEmail: ",CHAR(34),INDEX(People[Primary Email],$A25),CHAR(34),
", PrimaryAddress: ",CHAR(34),INDEX(People[Primary Address],$A25),CHAR(34),
", PersonLink: }"))</f>
        <v>#REF!</v>
      </c>
      <c r="H25" t="e">
        <f>IF(COUNTA(CitationInformation)=0,"",IF(INDEX(AuthorList[Author Name],$A25)="","",
CONCATENATE("  - &amp;AuthorListID",TEXT($A25,"0000"),
"  {CitationID: *CitationID0001",
", PersonID: *PersonID",TEXT(MATCH(INDEX(AuthorList[Author Name],$A25),People[Full Name],0),"0000"),
", AuthorOrder: ",INDEX(AuthorList[Author Number],$A25),"}")))</f>
        <v>#REF!</v>
      </c>
      <c r="K25" t="str">
        <f>IF(INDEX(SamplingFeatures[Feature Code],$A25)="","",
CONCATENATE("  - &amp;SamplingFeatureID",TEXT($A25,"0000"),
" {","SamplingFeatureUUID:  ",CHAR(34),INDEX(SamplingFeatures[Sampling Feature UUID],$A25),CHAR(34),
", SamplingFeatureTypeCV:  ",CHAR(34),INDEX(SamplingFeatures[Sampling Feature Type],$A25),CHAR(34),
", SamplingFeatureCode:  ",CHAR(34),INDEX(SamplingFeatures[Feature Code],$A25),CHAR(34),
", SamplingFeatureName:  ",CHAR(34),INDEX(SamplingFeatures[Feature Name],$A25),CHAR(34),
", SamplingFeatureDescription:  ",CHAR(34),INDEX(SamplingFeatures[Feature Description],$A25),CHAR(34),
", SamplingFeatureGeotypeCV:  ",CHAR(34),INDEX(SamplingFeatures[Feature Geo Type],$A25),CHAR(34),
", FeatureGeometry:  ",CHAR(34),INDEX(SamplingFeatures[Feature Geometry],$A25),CHAR(34),
", Elevation_m:  ",CHAR(34),INDEX(SamplingFeatures[Elevation_m],$A25),CHAR(34),
", ElevationDatumCV:  ",CHAR(34),ElevationDatum,CHAR(34),"}"))</f>
        <v/>
      </c>
      <c r="L25" t="str">
        <f>IF(INDEX(SamplingFeatures[Sampling Feature Type],$A25)&lt;&gt;"Site","",
CONCATENATE("  - &amp;SiteID",TEXT(SUMPRODUCT(--($L$2:$L24&lt;&gt;"")),"0000"),
" {","SamplingFeatureID:  *SamplingFeatureID",TEXT($A25,"0000"),
", SiteTypeCV:  ",CHAR(34),INDEX(Sites[Site Type],$A25),CHAR(34),
", Latitude:  ",INDEX(Sites[Latitude],$A25),
", Longitude:  ",INDEX(Sites[Longitude],$A25),
", SRSName:  ",CHAR(34),LatLonDatum,CHAR(34),"}"))</f>
        <v/>
      </c>
      <c r="M25" t="str">
        <f>IF(INDEX(SamplingFeatures[Sampling Feature Type],$A25)&lt;&gt;"Specimen","",
CONCATENATE("  - &amp;SpecimenID",TEXT(SUMPRODUCT(--($M$2:$M24&lt;&gt;"")),"0000"),
" {","SamplingFeatureID:  *SamplingFeatureID",TEXT($A25,"0000"),
", SpecimenTypeCV:  ",CHAR(34),INDEX(Specimens[Specimen Type],$A25),CHAR(34),
", SpecimenMediumCV:  ",INDEX(Specimens[Specimen Medium],$A25),
", IsFieldSpecimen:  ",CHAR(34),INDEX(Specimens[Is Field Specimen?],$A25),CHAR(34),"}"))</f>
        <v/>
      </c>
      <c r="N25" t="e">
        <f>IF(COUNTA(SpatialOffsets[])=0,"", IF(INDEX(SpatialOffsets[Spatial Offset Type],$A25)="","",
CONCATENATE("  - &amp;SpatialOffsetID",TEXT($A25,"0000"),
" {","SpatialOffsetTypeCV:  ",CHAR(34),INDEX(SpatialOffsets[Spatial Offset Type],$A25),CHAR(34),
", Offset1Value:  ",INDEX(SpatialOffsets[Offset 1 Value],$A25),
", Offset1UnitID:  ",CHAR(34),INDEX(SpatialOffsets[Offset 1 Unit],$A25),CHAR(34),
", Offset2Value:  ",INDEX(SpatialOffsets[Offset 2 Value],$A25),
", Offset2UnitID:  ",CHAR(34),INDEX(SpatialOffsets[Offset 2 Unit],$A25),CHAR(34),
", Offset3Value:  ",INDEX(SpatialOffsets[Offset 3 Value],$A25),
", Offset3UnitID:  ",CHAR(34),INDEX(SpatialOffsets[Offset 3 Unit],$A25),CHAR(34),,"}")))</f>
        <v>#REF!</v>
      </c>
      <c r="O25" t="str">
        <f>IF(COUNTA(RelatedFeatures[])=0,"", IF(INDEX(RelatedFeatures[First Sampling Feature Code],$A25)="","",
CONCATENATE("  - &amp;RelationID",TEXT($A25,"0000"),
" {","SamplingFeatureID:  *SamplingFeatureID",TEXT(MATCH(INDEX(RelatedFeatures[First Sampling Feature Code],$A25),SamplingFeatures[Feature Code],0),"0000"),
", RelationshipTypeCV:  ",CHAR(34),INDEX(RelatedFeatures[Relationship Type],$A25),CHAR(34),
", RelatedFeatureID: *SamplingFeatureID",TEXT(MATCH(INDEX(RelatedFeatures[Second Sampling Feature Code],$A25),SamplingFeatures[Feature Code],0),"0000"),
", SpatialOffsetID:  ",IF(INDEX(RelatedFeatures[Offset Number],$A25)="","",CONCATENATE("*SpatialOffsetID",TEXT(INDEX(RelatedFeatures[Offset Number],$A25),"0000"))),"}")))</f>
        <v/>
      </c>
      <c r="P25" t="e">
        <f>IF(INDEX(Methods[Method Type],$A25)="","",
CONCATENATE("  - &amp;MethodID",TEXT($A25,"0000"),
" {","MethodTypeCV:  ",CHAR(34),INDEX(Methods[Method Type],$A25),CHAR(34),
", MethodCode:  ",CHAR(34),INDEX(Methods[Method Code],$A25),CHAR(34),
", MethodName:  ",CHAR(34),INDEX(Methods[Method Name],$A25),CHAR(34),
", MethodDescription:  ",CHAR(34),INDEX(Methods[Method Description],$A25),CHAR(34),
", MethodLink:  ",CHAR(34),INDEX(Methods[Method Link],$A25),CHAR(34),
", OrganizationID: *OrganizationID",TEXT(MATCH(INDEX(Methods[Organization Name],$A25),Organizations[Organization Name],0),"0000"),"}"))</f>
        <v>#REF!</v>
      </c>
      <c r="Q25" t="e">
        <f>IF(INDEX(Variables[Variable Type],$A25)="","",
CONCATENATE("  - &amp;VariableID",TEXT($A25,"0000"),
" {","VariableTypeCV:  ",CHAR(34),INDEX(Variables[Variable Type],$A25),CHAR(34),
", VariableCode:  ",CHAR(34),INDEX(Variables[Variable Code],$A25),CHAR(34),
", VariableNameCV:  ",CHAR(34),INDEX(Variables[Variable Name],$A25),CHAR(34),
", VariableDefinition:  ",CHAR(34),INDEX(Variables[Variable Definition],$A25),CHAR(34),
", SpecciationCV:  ",CHAR(34),INDEX(Variables[Speciation],$A25),CHAR(34),
", NoDataValue:  ",CHAR(34),INDEX(Variables[No Data Value],$A25),CHAR(34),"}"))</f>
        <v>#REF!</v>
      </c>
    </row>
    <row r="26" spans="1:17" x14ac:dyDescent="0.25">
      <c r="A26">
        <v>24</v>
      </c>
      <c r="D26" t="e">
        <f>IF(INDEX(People[First Name],$A26)="","",
CONCATENATE("  - &amp;PersonID",TEXT($A26,"0000"),
" {","PersonFirstName:  ",CHAR(34),INDEX(People[First Name],$A26),CHAR(34),
", PersonMiddleName:  ",CHAR(34),INDEX(People[Middle Name],$A26),CHAR(34),
", PersonLastName:  ",CHAR(34),INDEX(People[Last Name],$A26),CHAR(34),"}"))</f>
        <v>#REF!</v>
      </c>
      <c r="E26" t="e">
        <f>IF(INDEX(Organizations[Organization Type '[CV']],$A26)="","",
CONCATENATE("  - &amp;OrganizationID",TEXT($A26,"0000"),
" {","OrganizationTypeCV:  ",CHAR(34),INDEX(Organizations[Organization Type '[CV']],$A26),CHAR(34),
", OrganizationCode:  ",CHAR(34),INDEX(Organizations[Organization Code],$A26),CHAR(34),
", OrganizationName:  ",CHAR(34),INDEX(Organizations[Organization Name],$A26),CHAR(34),
", OrganizationDescription:  ",CHAR(34),INDEX(Organizations[Organization Description],$A26),CHAR(34),
", OrganizationLink:  ",CHAR(34),INDEX(Organizations[Organization Link],$A26),CHAR(34),"}"))</f>
        <v>#REF!</v>
      </c>
      <c r="F26" t="e">
        <f>IF(INDEX(People[First Name],$A26)="","",
CONCATENATE("  - &amp;AffiliationID",TEXT($A26,"0000"),
" {PersonID: *PersonID",TEXT($A26,"0000"),
", OrganizationID: *OrganizationID",TEXT(MATCH(INDEX(People[Organization Name],$A26),Organizations[Organization Name],0),"0000"),
", IsPrimaryOrganizationContact: , AffiliationStartDate: , AffiliationEndDate: , PrimaryPhone: ",
", PrimaryEmail: ",CHAR(34),INDEX(People[Primary Email],$A26),CHAR(34),
", PrimaryAddress: ",CHAR(34),INDEX(People[Primary Address],$A26),CHAR(34),
", PersonLink: }"))</f>
        <v>#REF!</v>
      </c>
      <c r="H26" t="e">
        <f>IF(COUNTA(CitationInformation)=0,"",IF(INDEX(AuthorList[Author Name],$A26)="","",
CONCATENATE("  - &amp;AuthorListID",TEXT($A26,"0000"),
"  {CitationID: *CitationID0001",
", PersonID: *PersonID",TEXT(MATCH(INDEX(AuthorList[Author Name],$A26),People[Full Name],0),"0000"),
", AuthorOrder: ",INDEX(AuthorList[Author Number],$A26),"}")))</f>
        <v>#REF!</v>
      </c>
      <c r="K26" t="str">
        <f>IF(INDEX(SamplingFeatures[Feature Code],$A26)="","",
CONCATENATE("  - &amp;SamplingFeatureID",TEXT($A26,"0000"),
" {","SamplingFeatureUUID:  ",CHAR(34),INDEX(SamplingFeatures[Sampling Feature UUID],$A26),CHAR(34),
", SamplingFeatureTypeCV:  ",CHAR(34),INDEX(SamplingFeatures[Sampling Feature Type],$A26),CHAR(34),
", SamplingFeatureCode:  ",CHAR(34),INDEX(SamplingFeatures[Feature Code],$A26),CHAR(34),
", SamplingFeatureName:  ",CHAR(34),INDEX(SamplingFeatures[Feature Name],$A26),CHAR(34),
", SamplingFeatureDescription:  ",CHAR(34),INDEX(SamplingFeatures[Feature Description],$A26),CHAR(34),
", SamplingFeatureGeotypeCV:  ",CHAR(34),INDEX(SamplingFeatures[Feature Geo Type],$A26),CHAR(34),
", FeatureGeometry:  ",CHAR(34),INDEX(SamplingFeatures[Feature Geometry],$A26),CHAR(34),
", Elevation_m:  ",CHAR(34),INDEX(SamplingFeatures[Elevation_m],$A26),CHAR(34),
", ElevationDatumCV:  ",CHAR(34),ElevationDatum,CHAR(34),"}"))</f>
        <v/>
      </c>
      <c r="L26" t="str">
        <f>IF(INDEX(SamplingFeatures[Sampling Feature Type],$A26)&lt;&gt;"Site","",
CONCATENATE("  - &amp;SiteID",TEXT(SUMPRODUCT(--($L$2:$L25&lt;&gt;"")),"0000"),
" {","SamplingFeatureID:  *SamplingFeatureID",TEXT($A26,"0000"),
", SiteTypeCV:  ",CHAR(34),INDEX(Sites[Site Type],$A26),CHAR(34),
", Latitude:  ",INDEX(Sites[Latitude],$A26),
", Longitude:  ",INDEX(Sites[Longitude],$A26),
", SRSName:  ",CHAR(34),LatLonDatum,CHAR(34),"}"))</f>
        <v/>
      </c>
      <c r="M26" t="str">
        <f>IF(INDEX(SamplingFeatures[Sampling Feature Type],$A26)&lt;&gt;"Specimen","",
CONCATENATE("  - &amp;SpecimenID",TEXT(SUMPRODUCT(--($M$2:$M25&lt;&gt;"")),"0000"),
" {","SamplingFeatureID:  *SamplingFeatureID",TEXT($A26,"0000"),
", SpecimenTypeCV:  ",CHAR(34),INDEX(Specimens[Specimen Type],$A26),CHAR(34),
", SpecimenMediumCV:  ",INDEX(Specimens[Specimen Medium],$A26),
", IsFieldSpecimen:  ",CHAR(34),INDEX(Specimens[Is Field Specimen?],$A26),CHAR(34),"}"))</f>
        <v/>
      </c>
      <c r="N26" t="e">
        <f>IF(COUNTA(SpatialOffsets[])=0,"", IF(INDEX(SpatialOffsets[Spatial Offset Type],$A26)="","",
CONCATENATE("  - &amp;SpatialOffsetID",TEXT($A26,"0000"),
" {","SpatialOffsetTypeCV:  ",CHAR(34),INDEX(SpatialOffsets[Spatial Offset Type],$A26),CHAR(34),
", Offset1Value:  ",INDEX(SpatialOffsets[Offset 1 Value],$A26),
", Offset1UnitID:  ",CHAR(34),INDEX(SpatialOffsets[Offset 1 Unit],$A26),CHAR(34),
", Offset2Value:  ",INDEX(SpatialOffsets[Offset 2 Value],$A26),
", Offset2UnitID:  ",CHAR(34),INDEX(SpatialOffsets[Offset 2 Unit],$A26),CHAR(34),
", Offset3Value:  ",INDEX(SpatialOffsets[Offset 3 Value],$A26),
", Offset3UnitID:  ",CHAR(34),INDEX(SpatialOffsets[Offset 3 Unit],$A26),CHAR(34),,"}")))</f>
        <v>#REF!</v>
      </c>
      <c r="O26" t="str">
        <f>IF(COUNTA(RelatedFeatures[])=0,"", IF(INDEX(RelatedFeatures[First Sampling Feature Code],$A26)="","",
CONCATENATE("  - &amp;RelationID",TEXT($A26,"0000"),
" {","SamplingFeatureID:  *SamplingFeatureID",TEXT(MATCH(INDEX(RelatedFeatures[First Sampling Feature Code],$A26),SamplingFeatures[Feature Code],0),"0000"),
", RelationshipTypeCV:  ",CHAR(34),INDEX(RelatedFeatures[Relationship Type],$A26),CHAR(34),
", RelatedFeatureID: *SamplingFeatureID",TEXT(MATCH(INDEX(RelatedFeatures[Second Sampling Feature Code],$A26),SamplingFeatures[Feature Code],0),"0000"),
", SpatialOffsetID:  ",IF(INDEX(RelatedFeatures[Offset Number],$A26)="","",CONCATENATE("*SpatialOffsetID",TEXT(INDEX(RelatedFeatures[Offset Number],$A26),"0000"))),"}")))</f>
        <v/>
      </c>
      <c r="P26" t="e">
        <f>IF(INDEX(Methods[Method Type],$A26)="","",
CONCATENATE("  - &amp;MethodID",TEXT($A26,"0000"),
" {","MethodTypeCV:  ",CHAR(34),INDEX(Methods[Method Type],$A26),CHAR(34),
", MethodCode:  ",CHAR(34),INDEX(Methods[Method Code],$A26),CHAR(34),
", MethodName:  ",CHAR(34),INDEX(Methods[Method Name],$A26),CHAR(34),
", MethodDescription:  ",CHAR(34),INDEX(Methods[Method Description],$A26),CHAR(34),
", MethodLink:  ",CHAR(34),INDEX(Methods[Method Link],$A26),CHAR(34),
", OrganizationID: *OrganizationID",TEXT(MATCH(INDEX(Methods[Organization Name],$A26),Organizations[Organization Name],0),"0000"),"}"))</f>
        <v>#REF!</v>
      </c>
      <c r="Q26" t="e">
        <f>IF(INDEX(Variables[Variable Type],$A26)="","",
CONCATENATE("  - &amp;VariableID",TEXT($A26,"0000"),
" {","VariableTypeCV:  ",CHAR(34),INDEX(Variables[Variable Type],$A26),CHAR(34),
", VariableCode:  ",CHAR(34),INDEX(Variables[Variable Code],$A26),CHAR(34),
", VariableNameCV:  ",CHAR(34),INDEX(Variables[Variable Name],$A26),CHAR(34),
", VariableDefinition:  ",CHAR(34),INDEX(Variables[Variable Definition],$A26),CHAR(34),
", SpecciationCV:  ",CHAR(34),INDEX(Variables[Speciation],$A26),CHAR(34),
", NoDataValue:  ",CHAR(34),INDEX(Variables[No Data Value],$A26),CHAR(34),"}"))</f>
        <v>#REF!</v>
      </c>
    </row>
    <row r="27" spans="1:17" x14ac:dyDescent="0.25">
      <c r="A27">
        <v>25</v>
      </c>
      <c r="D27" t="e">
        <f>IF(INDEX(People[First Name],$A27)="","",
CONCATENATE("  - &amp;PersonID",TEXT($A27,"0000"),
" {","PersonFirstName:  ",CHAR(34),INDEX(People[First Name],$A27),CHAR(34),
", PersonMiddleName:  ",CHAR(34),INDEX(People[Middle Name],$A27),CHAR(34),
", PersonLastName:  ",CHAR(34),INDEX(People[Last Name],$A27),CHAR(34),"}"))</f>
        <v>#REF!</v>
      </c>
      <c r="E27" t="e">
        <f>IF(INDEX(Organizations[Organization Type '[CV']],$A27)="","",
CONCATENATE("  - &amp;OrganizationID",TEXT($A27,"0000"),
" {","OrganizationTypeCV:  ",CHAR(34),INDEX(Organizations[Organization Type '[CV']],$A27),CHAR(34),
", OrganizationCode:  ",CHAR(34),INDEX(Organizations[Organization Code],$A27),CHAR(34),
", OrganizationName:  ",CHAR(34),INDEX(Organizations[Organization Name],$A27),CHAR(34),
", OrganizationDescription:  ",CHAR(34),INDEX(Organizations[Organization Description],$A27),CHAR(34),
", OrganizationLink:  ",CHAR(34),INDEX(Organizations[Organization Link],$A27),CHAR(34),"}"))</f>
        <v>#REF!</v>
      </c>
      <c r="F27" t="e">
        <f>IF(INDEX(People[First Name],$A27)="","",
CONCATENATE("  - &amp;AffiliationID",TEXT($A27,"0000"),
" {PersonID: *PersonID",TEXT($A27,"0000"),
", OrganizationID: *OrganizationID",TEXT(MATCH(INDEX(People[Organization Name],$A27),Organizations[Organization Name],0),"0000"),
", IsPrimaryOrganizationContact: , AffiliationStartDate: , AffiliationEndDate: , PrimaryPhone: ",
", PrimaryEmail: ",CHAR(34),INDEX(People[Primary Email],$A27),CHAR(34),
", PrimaryAddress: ",CHAR(34),INDEX(People[Primary Address],$A27),CHAR(34),
", PersonLink: }"))</f>
        <v>#REF!</v>
      </c>
      <c r="H27" t="e">
        <f>IF(COUNTA(CitationInformation)=0,"",IF(INDEX(AuthorList[Author Name],$A27)="","",
CONCATENATE("  - &amp;AuthorListID",TEXT($A27,"0000"),
"  {CitationID: *CitationID0001",
", PersonID: *PersonID",TEXT(MATCH(INDEX(AuthorList[Author Name],$A27),People[Full Name],0),"0000"),
", AuthorOrder: ",INDEX(AuthorList[Author Number],$A27),"}")))</f>
        <v>#REF!</v>
      </c>
      <c r="K27" t="str">
        <f>IF(INDEX(SamplingFeatures[Feature Code],$A27)="","",
CONCATENATE("  - &amp;SamplingFeatureID",TEXT($A27,"0000"),
" {","SamplingFeatureUUID:  ",CHAR(34),INDEX(SamplingFeatures[Sampling Feature UUID],$A27),CHAR(34),
", SamplingFeatureTypeCV:  ",CHAR(34),INDEX(SamplingFeatures[Sampling Feature Type],$A27),CHAR(34),
", SamplingFeatureCode:  ",CHAR(34),INDEX(SamplingFeatures[Feature Code],$A27),CHAR(34),
", SamplingFeatureName:  ",CHAR(34),INDEX(SamplingFeatures[Feature Name],$A27),CHAR(34),
", SamplingFeatureDescription:  ",CHAR(34),INDEX(SamplingFeatures[Feature Description],$A27),CHAR(34),
", SamplingFeatureGeotypeCV:  ",CHAR(34),INDEX(SamplingFeatures[Feature Geo Type],$A27),CHAR(34),
", FeatureGeometry:  ",CHAR(34),INDEX(SamplingFeatures[Feature Geometry],$A27),CHAR(34),
", Elevation_m:  ",CHAR(34),INDEX(SamplingFeatures[Elevation_m],$A27),CHAR(34),
", ElevationDatumCV:  ",CHAR(34),ElevationDatum,CHAR(34),"}"))</f>
        <v/>
      </c>
      <c r="L27" t="str">
        <f>IF(INDEX(SamplingFeatures[Sampling Feature Type],$A27)&lt;&gt;"Site","",
CONCATENATE("  - &amp;SiteID",TEXT(SUMPRODUCT(--($L$2:$L26&lt;&gt;"")),"0000"),
" {","SamplingFeatureID:  *SamplingFeatureID",TEXT($A27,"0000"),
", SiteTypeCV:  ",CHAR(34),INDEX(Sites[Site Type],$A27),CHAR(34),
", Latitude:  ",INDEX(Sites[Latitude],$A27),
", Longitude:  ",INDEX(Sites[Longitude],$A27),
", SRSName:  ",CHAR(34),LatLonDatum,CHAR(34),"}"))</f>
        <v/>
      </c>
      <c r="M27" t="str">
        <f>IF(INDEX(SamplingFeatures[Sampling Feature Type],$A27)&lt;&gt;"Specimen","",
CONCATENATE("  - &amp;SpecimenID",TEXT(SUMPRODUCT(--($M$2:$M26&lt;&gt;"")),"0000"),
" {","SamplingFeatureID:  *SamplingFeatureID",TEXT($A27,"0000"),
", SpecimenTypeCV:  ",CHAR(34),INDEX(Specimens[Specimen Type],$A27),CHAR(34),
", SpecimenMediumCV:  ",INDEX(Specimens[Specimen Medium],$A27),
", IsFieldSpecimen:  ",CHAR(34),INDEX(Specimens[Is Field Specimen?],$A27),CHAR(34),"}"))</f>
        <v/>
      </c>
      <c r="N27" t="e">
        <f>IF(COUNTA(SpatialOffsets[])=0,"", IF(INDEX(SpatialOffsets[Spatial Offset Type],$A27)="","",
CONCATENATE("  - &amp;SpatialOffsetID",TEXT($A27,"0000"),
" {","SpatialOffsetTypeCV:  ",CHAR(34),INDEX(SpatialOffsets[Spatial Offset Type],$A27),CHAR(34),
", Offset1Value:  ",INDEX(SpatialOffsets[Offset 1 Value],$A27),
", Offset1UnitID:  ",CHAR(34),INDEX(SpatialOffsets[Offset 1 Unit],$A27),CHAR(34),
", Offset2Value:  ",INDEX(SpatialOffsets[Offset 2 Value],$A27),
", Offset2UnitID:  ",CHAR(34),INDEX(SpatialOffsets[Offset 2 Unit],$A27),CHAR(34),
", Offset3Value:  ",INDEX(SpatialOffsets[Offset 3 Value],$A27),
", Offset3UnitID:  ",CHAR(34),INDEX(SpatialOffsets[Offset 3 Unit],$A27),CHAR(34),,"}")))</f>
        <v>#REF!</v>
      </c>
      <c r="O27" t="str">
        <f>IF(COUNTA(RelatedFeatures[])=0,"", IF(INDEX(RelatedFeatures[First Sampling Feature Code],$A27)="","",
CONCATENATE("  - &amp;RelationID",TEXT($A27,"0000"),
" {","SamplingFeatureID:  *SamplingFeatureID",TEXT(MATCH(INDEX(RelatedFeatures[First Sampling Feature Code],$A27),SamplingFeatures[Feature Code],0),"0000"),
", RelationshipTypeCV:  ",CHAR(34),INDEX(RelatedFeatures[Relationship Type],$A27),CHAR(34),
", RelatedFeatureID: *SamplingFeatureID",TEXT(MATCH(INDEX(RelatedFeatures[Second Sampling Feature Code],$A27),SamplingFeatures[Feature Code],0),"0000"),
", SpatialOffsetID:  ",IF(INDEX(RelatedFeatures[Offset Number],$A27)="","",CONCATENATE("*SpatialOffsetID",TEXT(INDEX(RelatedFeatures[Offset Number],$A27),"0000"))),"}")))</f>
        <v/>
      </c>
      <c r="P27" t="e">
        <f>IF(INDEX(Methods[Method Type],$A27)="","",
CONCATENATE("  - &amp;MethodID",TEXT($A27,"0000"),
" {","MethodTypeCV:  ",CHAR(34),INDEX(Methods[Method Type],$A27),CHAR(34),
", MethodCode:  ",CHAR(34),INDEX(Methods[Method Code],$A27),CHAR(34),
", MethodName:  ",CHAR(34),INDEX(Methods[Method Name],$A27),CHAR(34),
", MethodDescription:  ",CHAR(34),INDEX(Methods[Method Description],$A27),CHAR(34),
", MethodLink:  ",CHAR(34),INDEX(Methods[Method Link],$A27),CHAR(34),
", OrganizationID: *OrganizationID",TEXT(MATCH(INDEX(Methods[Organization Name],$A27),Organizations[Organization Name],0),"0000"),"}"))</f>
        <v>#REF!</v>
      </c>
      <c r="Q27" t="e">
        <f>IF(INDEX(Variables[Variable Type],$A27)="","",
CONCATENATE("  - &amp;VariableID",TEXT($A27,"0000"),
" {","VariableTypeCV:  ",CHAR(34),INDEX(Variables[Variable Type],$A27),CHAR(34),
", VariableCode:  ",CHAR(34),INDEX(Variables[Variable Code],$A27),CHAR(34),
", VariableNameCV:  ",CHAR(34),INDEX(Variables[Variable Name],$A27),CHAR(34),
", VariableDefinition:  ",CHAR(34),INDEX(Variables[Variable Definition],$A27),CHAR(34),
", SpecciationCV:  ",CHAR(34),INDEX(Variables[Speciation],$A27),CHAR(34),
", NoDataValue:  ",CHAR(34),INDEX(Variables[No Data Value],$A27),CHAR(34),"}"))</f>
        <v>#REF!</v>
      </c>
    </row>
    <row r="28" spans="1:17" x14ac:dyDescent="0.25">
      <c r="A28">
        <v>26</v>
      </c>
      <c r="D28" t="e">
        <f>IF(INDEX(People[First Name],$A28)="","",
CONCATENATE("  - &amp;PersonID",TEXT($A28,"0000"),
" {","PersonFirstName:  ",CHAR(34),INDEX(People[First Name],$A28),CHAR(34),
", PersonMiddleName:  ",CHAR(34),INDEX(People[Middle Name],$A28),CHAR(34),
", PersonLastName:  ",CHAR(34),INDEX(People[Last Name],$A28),CHAR(34),"}"))</f>
        <v>#REF!</v>
      </c>
      <c r="E28" t="e">
        <f>IF(INDEX(Organizations[Organization Type '[CV']],$A28)="","",
CONCATENATE("  - &amp;OrganizationID",TEXT($A28,"0000"),
" {","OrganizationTypeCV:  ",CHAR(34),INDEX(Organizations[Organization Type '[CV']],$A28),CHAR(34),
", OrganizationCode:  ",CHAR(34),INDEX(Organizations[Organization Code],$A28),CHAR(34),
", OrganizationName:  ",CHAR(34),INDEX(Organizations[Organization Name],$A28),CHAR(34),
", OrganizationDescription:  ",CHAR(34),INDEX(Organizations[Organization Description],$A28),CHAR(34),
", OrganizationLink:  ",CHAR(34),INDEX(Organizations[Organization Link],$A28),CHAR(34),"}"))</f>
        <v>#REF!</v>
      </c>
      <c r="F28" t="e">
        <f>IF(INDEX(People[First Name],$A28)="","",
CONCATENATE("  - &amp;AffiliationID",TEXT($A28,"0000"),
" {PersonID: *PersonID",TEXT($A28,"0000"),
", OrganizationID: *OrganizationID",TEXT(MATCH(INDEX(People[Organization Name],$A28),Organizations[Organization Name],0),"0000"),
", IsPrimaryOrganizationContact: , AffiliationStartDate: , AffiliationEndDate: , PrimaryPhone: ",
", PrimaryEmail: ",CHAR(34),INDEX(People[Primary Email],$A28),CHAR(34),
", PrimaryAddress: ",CHAR(34),INDEX(People[Primary Address],$A28),CHAR(34),
", PersonLink: }"))</f>
        <v>#REF!</v>
      </c>
      <c r="H28" t="e">
        <f>IF(COUNTA(CitationInformation)=0,"",IF(INDEX(AuthorList[Author Name],$A28)="","",
CONCATENATE("  - &amp;AuthorListID",TEXT($A28,"0000"),
"  {CitationID: *CitationID0001",
", PersonID: *PersonID",TEXT(MATCH(INDEX(AuthorList[Author Name],$A28),People[Full Name],0),"0000"),
", AuthorOrder: ",INDEX(AuthorList[Author Number],$A28),"}")))</f>
        <v>#REF!</v>
      </c>
      <c r="K28" t="str">
        <f>IF(INDEX(SamplingFeatures[Feature Code],$A28)="","",
CONCATENATE("  - &amp;SamplingFeatureID",TEXT($A28,"0000"),
" {","SamplingFeatureUUID:  ",CHAR(34),INDEX(SamplingFeatures[Sampling Feature UUID],$A28),CHAR(34),
", SamplingFeatureTypeCV:  ",CHAR(34),INDEX(SamplingFeatures[Sampling Feature Type],$A28),CHAR(34),
", SamplingFeatureCode:  ",CHAR(34),INDEX(SamplingFeatures[Feature Code],$A28),CHAR(34),
", SamplingFeatureName:  ",CHAR(34),INDEX(SamplingFeatures[Feature Name],$A28),CHAR(34),
", SamplingFeatureDescription:  ",CHAR(34),INDEX(SamplingFeatures[Feature Description],$A28),CHAR(34),
", SamplingFeatureGeotypeCV:  ",CHAR(34),INDEX(SamplingFeatures[Feature Geo Type],$A28),CHAR(34),
", FeatureGeometry:  ",CHAR(34),INDEX(SamplingFeatures[Feature Geometry],$A28),CHAR(34),
", Elevation_m:  ",CHAR(34),INDEX(SamplingFeatures[Elevation_m],$A28),CHAR(34),
", ElevationDatumCV:  ",CHAR(34),ElevationDatum,CHAR(34),"}"))</f>
        <v/>
      </c>
      <c r="L28" t="str">
        <f>IF(INDEX(SamplingFeatures[Sampling Feature Type],$A28)&lt;&gt;"Site","",
CONCATENATE("  - &amp;SiteID",TEXT(SUMPRODUCT(--($L$2:$L27&lt;&gt;"")),"0000"),
" {","SamplingFeatureID:  *SamplingFeatureID",TEXT($A28,"0000"),
", SiteTypeCV:  ",CHAR(34),INDEX(Sites[Site Type],$A28),CHAR(34),
", Latitude:  ",INDEX(Sites[Latitude],$A28),
", Longitude:  ",INDEX(Sites[Longitude],$A28),
", SRSName:  ",CHAR(34),LatLonDatum,CHAR(34),"}"))</f>
        <v/>
      </c>
      <c r="M28" t="str">
        <f>IF(INDEX(SamplingFeatures[Sampling Feature Type],$A28)&lt;&gt;"Specimen","",
CONCATENATE("  - &amp;SpecimenID",TEXT(SUMPRODUCT(--($M$2:$M27&lt;&gt;"")),"0000"),
" {","SamplingFeatureID:  *SamplingFeatureID",TEXT($A28,"0000"),
", SpecimenTypeCV:  ",CHAR(34),INDEX(Specimens[Specimen Type],$A28),CHAR(34),
", SpecimenMediumCV:  ",INDEX(Specimens[Specimen Medium],$A28),
", IsFieldSpecimen:  ",CHAR(34),INDEX(Specimens[Is Field Specimen?],$A28),CHAR(34),"}"))</f>
        <v/>
      </c>
      <c r="N28" t="e">
        <f>IF(COUNTA(SpatialOffsets[])=0,"", IF(INDEX(SpatialOffsets[Spatial Offset Type],$A28)="","",
CONCATENATE("  - &amp;SpatialOffsetID",TEXT($A28,"0000"),
" {","SpatialOffsetTypeCV:  ",CHAR(34),INDEX(SpatialOffsets[Spatial Offset Type],$A28),CHAR(34),
", Offset1Value:  ",INDEX(SpatialOffsets[Offset 1 Value],$A28),
", Offset1UnitID:  ",CHAR(34),INDEX(SpatialOffsets[Offset 1 Unit],$A28),CHAR(34),
", Offset2Value:  ",INDEX(SpatialOffsets[Offset 2 Value],$A28),
", Offset2UnitID:  ",CHAR(34),INDEX(SpatialOffsets[Offset 2 Unit],$A28),CHAR(34),
", Offset3Value:  ",INDEX(SpatialOffsets[Offset 3 Value],$A28),
", Offset3UnitID:  ",CHAR(34),INDEX(SpatialOffsets[Offset 3 Unit],$A28),CHAR(34),,"}")))</f>
        <v>#REF!</v>
      </c>
      <c r="O28" t="str">
        <f>IF(COUNTA(RelatedFeatures[])=0,"", IF(INDEX(RelatedFeatures[First Sampling Feature Code],$A28)="","",
CONCATENATE("  - &amp;RelationID",TEXT($A28,"0000"),
" {","SamplingFeatureID:  *SamplingFeatureID",TEXT(MATCH(INDEX(RelatedFeatures[First Sampling Feature Code],$A28),SamplingFeatures[Feature Code],0),"0000"),
", RelationshipTypeCV:  ",CHAR(34),INDEX(RelatedFeatures[Relationship Type],$A28),CHAR(34),
", RelatedFeatureID: *SamplingFeatureID",TEXT(MATCH(INDEX(RelatedFeatures[Second Sampling Feature Code],$A28),SamplingFeatures[Feature Code],0),"0000"),
", SpatialOffsetID:  ",IF(INDEX(RelatedFeatures[Offset Number],$A28)="","",CONCATENATE("*SpatialOffsetID",TEXT(INDEX(RelatedFeatures[Offset Number],$A28),"0000"))),"}")))</f>
        <v/>
      </c>
      <c r="P28" t="e">
        <f>IF(INDEX(Methods[Method Type],$A28)="","",
CONCATENATE("  - &amp;MethodID",TEXT($A28,"0000"),
" {","MethodTypeCV:  ",CHAR(34),INDEX(Methods[Method Type],$A28),CHAR(34),
", MethodCode:  ",CHAR(34),INDEX(Methods[Method Code],$A28),CHAR(34),
", MethodName:  ",CHAR(34),INDEX(Methods[Method Name],$A28),CHAR(34),
", MethodDescription:  ",CHAR(34),INDEX(Methods[Method Description],$A28),CHAR(34),
", MethodLink:  ",CHAR(34),INDEX(Methods[Method Link],$A28),CHAR(34),
", OrganizationID: *OrganizationID",TEXT(MATCH(INDEX(Methods[Organization Name],$A28),Organizations[Organization Name],0),"0000"),"}"))</f>
        <v>#REF!</v>
      </c>
      <c r="Q28" t="e">
        <f>IF(INDEX(Variables[Variable Type],$A28)="","",
CONCATENATE("  - &amp;VariableID",TEXT($A28,"0000"),
" {","VariableTypeCV:  ",CHAR(34),INDEX(Variables[Variable Type],$A28),CHAR(34),
", VariableCode:  ",CHAR(34),INDEX(Variables[Variable Code],$A28),CHAR(34),
", VariableNameCV:  ",CHAR(34),INDEX(Variables[Variable Name],$A28),CHAR(34),
", VariableDefinition:  ",CHAR(34),INDEX(Variables[Variable Definition],$A28),CHAR(34),
", SpecciationCV:  ",CHAR(34),INDEX(Variables[Speciation],$A28),CHAR(34),
", NoDataValue:  ",CHAR(34),INDEX(Variables[No Data Value],$A28),CHAR(34),"}"))</f>
        <v>#REF!</v>
      </c>
    </row>
    <row r="29" spans="1:17" x14ac:dyDescent="0.25">
      <c r="A29">
        <v>27</v>
      </c>
      <c r="D29" t="e">
        <f>IF(INDEX(People[First Name],$A29)="","",
CONCATENATE("  - &amp;PersonID",TEXT($A29,"0000"),
" {","PersonFirstName:  ",CHAR(34),INDEX(People[First Name],$A29),CHAR(34),
", PersonMiddleName:  ",CHAR(34),INDEX(People[Middle Name],$A29),CHAR(34),
", PersonLastName:  ",CHAR(34),INDEX(People[Last Name],$A29),CHAR(34),"}"))</f>
        <v>#REF!</v>
      </c>
      <c r="E29" t="e">
        <f>IF(INDEX(Organizations[Organization Type '[CV']],$A29)="","",
CONCATENATE("  - &amp;OrganizationID",TEXT($A29,"0000"),
" {","OrganizationTypeCV:  ",CHAR(34),INDEX(Organizations[Organization Type '[CV']],$A29),CHAR(34),
", OrganizationCode:  ",CHAR(34),INDEX(Organizations[Organization Code],$A29),CHAR(34),
", OrganizationName:  ",CHAR(34),INDEX(Organizations[Organization Name],$A29),CHAR(34),
", OrganizationDescription:  ",CHAR(34),INDEX(Organizations[Organization Description],$A29),CHAR(34),
", OrganizationLink:  ",CHAR(34),INDEX(Organizations[Organization Link],$A29),CHAR(34),"}"))</f>
        <v>#REF!</v>
      </c>
      <c r="F29" t="e">
        <f>IF(INDEX(People[First Name],$A29)="","",
CONCATENATE("  - &amp;AffiliationID",TEXT($A29,"0000"),
" {PersonID: *PersonID",TEXT($A29,"0000"),
", OrganizationID: *OrganizationID",TEXT(MATCH(INDEX(People[Organization Name],$A29),Organizations[Organization Name],0),"0000"),
", IsPrimaryOrganizationContact: , AffiliationStartDate: , AffiliationEndDate: , PrimaryPhone: ",
", PrimaryEmail: ",CHAR(34),INDEX(People[Primary Email],$A29),CHAR(34),
", PrimaryAddress: ",CHAR(34),INDEX(People[Primary Address],$A29),CHAR(34),
", PersonLink: }"))</f>
        <v>#REF!</v>
      </c>
      <c r="H29" t="e">
        <f>IF(COUNTA(CitationInformation)=0,"",IF(INDEX(AuthorList[Author Name],$A29)="","",
CONCATENATE("  - &amp;AuthorListID",TEXT($A29,"0000"),
"  {CitationID: *CitationID0001",
", PersonID: *PersonID",TEXT(MATCH(INDEX(AuthorList[Author Name],$A29),People[Full Name],0),"0000"),
", AuthorOrder: ",INDEX(AuthorList[Author Number],$A29),"}")))</f>
        <v>#REF!</v>
      </c>
      <c r="K29" t="str">
        <f>IF(INDEX(SamplingFeatures[Feature Code],$A29)="","",
CONCATENATE("  - &amp;SamplingFeatureID",TEXT($A29,"0000"),
" {","SamplingFeatureUUID:  ",CHAR(34),INDEX(SamplingFeatures[Sampling Feature UUID],$A29),CHAR(34),
", SamplingFeatureTypeCV:  ",CHAR(34),INDEX(SamplingFeatures[Sampling Feature Type],$A29),CHAR(34),
", SamplingFeatureCode:  ",CHAR(34),INDEX(SamplingFeatures[Feature Code],$A29),CHAR(34),
", SamplingFeatureName:  ",CHAR(34),INDEX(SamplingFeatures[Feature Name],$A29),CHAR(34),
", SamplingFeatureDescription:  ",CHAR(34),INDEX(SamplingFeatures[Feature Description],$A29),CHAR(34),
", SamplingFeatureGeotypeCV:  ",CHAR(34),INDEX(SamplingFeatures[Feature Geo Type],$A29),CHAR(34),
", FeatureGeometry:  ",CHAR(34),INDEX(SamplingFeatures[Feature Geometry],$A29),CHAR(34),
", Elevation_m:  ",CHAR(34),INDEX(SamplingFeatures[Elevation_m],$A29),CHAR(34),
", ElevationDatumCV:  ",CHAR(34),ElevationDatum,CHAR(34),"}"))</f>
        <v/>
      </c>
      <c r="L29" t="str">
        <f>IF(INDEX(SamplingFeatures[Sampling Feature Type],$A29)&lt;&gt;"Site","",
CONCATENATE("  - &amp;SiteID",TEXT(SUMPRODUCT(--($L$2:$L28&lt;&gt;"")),"0000"),
" {","SamplingFeatureID:  *SamplingFeatureID",TEXT($A29,"0000"),
", SiteTypeCV:  ",CHAR(34),INDEX(Sites[Site Type],$A29),CHAR(34),
", Latitude:  ",INDEX(Sites[Latitude],$A29),
", Longitude:  ",INDEX(Sites[Longitude],$A29),
", SRSName:  ",CHAR(34),LatLonDatum,CHAR(34),"}"))</f>
        <v/>
      </c>
      <c r="M29" t="str">
        <f>IF(INDEX(SamplingFeatures[Sampling Feature Type],$A29)&lt;&gt;"Specimen","",
CONCATENATE("  - &amp;SpecimenID",TEXT(SUMPRODUCT(--($M$2:$M28&lt;&gt;"")),"0000"),
" {","SamplingFeatureID:  *SamplingFeatureID",TEXT($A29,"0000"),
", SpecimenTypeCV:  ",CHAR(34),INDEX(Specimens[Specimen Type],$A29),CHAR(34),
", SpecimenMediumCV:  ",INDEX(Specimens[Specimen Medium],$A29),
", IsFieldSpecimen:  ",CHAR(34),INDEX(Specimens[Is Field Specimen?],$A29),CHAR(34),"}"))</f>
        <v/>
      </c>
      <c r="N29" t="e">
        <f>IF(COUNTA(SpatialOffsets[])=0,"", IF(INDEX(SpatialOffsets[Spatial Offset Type],$A29)="","",
CONCATENATE("  - &amp;SpatialOffsetID",TEXT($A29,"0000"),
" {","SpatialOffsetTypeCV:  ",CHAR(34),INDEX(SpatialOffsets[Spatial Offset Type],$A29),CHAR(34),
", Offset1Value:  ",INDEX(SpatialOffsets[Offset 1 Value],$A29),
", Offset1UnitID:  ",CHAR(34),INDEX(SpatialOffsets[Offset 1 Unit],$A29),CHAR(34),
", Offset2Value:  ",INDEX(SpatialOffsets[Offset 2 Value],$A29),
", Offset2UnitID:  ",CHAR(34),INDEX(SpatialOffsets[Offset 2 Unit],$A29),CHAR(34),
", Offset3Value:  ",INDEX(SpatialOffsets[Offset 3 Value],$A29),
", Offset3UnitID:  ",CHAR(34),INDEX(SpatialOffsets[Offset 3 Unit],$A29),CHAR(34),,"}")))</f>
        <v>#REF!</v>
      </c>
      <c r="O29" t="str">
        <f>IF(COUNTA(RelatedFeatures[])=0,"", IF(INDEX(RelatedFeatures[First Sampling Feature Code],$A29)="","",
CONCATENATE("  - &amp;RelationID",TEXT($A29,"0000"),
" {","SamplingFeatureID:  *SamplingFeatureID",TEXT(MATCH(INDEX(RelatedFeatures[First Sampling Feature Code],$A29),SamplingFeatures[Feature Code],0),"0000"),
", RelationshipTypeCV:  ",CHAR(34),INDEX(RelatedFeatures[Relationship Type],$A29),CHAR(34),
", RelatedFeatureID: *SamplingFeatureID",TEXT(MATCH(INDEX(RelatedFeatures[Second Sampling Feature Code],$A29),SamplingFeatures[Feature Code],0),"0000"),
", SpatialOffsetID:  ",IF(INDEX(RelatedFeatures[Offset Number],$A29)="","",CONCATENATE("*SpatialOffsetID",TEXT(INDEX(RelatedFeatures[Offset Number],$A29),"0000"))),"}")))</f>
        <v/>
      </c>
      <c r="P29" t="e">
        <f>IF(INDEX(Methods[Method Type],$A29)="","",
CONCATENATE("  - &amp;MethodID",TEXT($A29,"0000"),
" {","MethodTypeCV:  ",CHAR(34),INDEX(Methods[Method Type],$A29),CHAR(34),
", MethodCode:  ",CHAR(34),INDEX(Methods[Method Code],$A29),CHAR(34),
", MethodName:  ",CHAR(34),INDEX(Methods[Method Name],$A29),CHAR(34),
", MethodDescription:  ",CHAR(34),INDEX(Methods[Method Description],$A29),CHAR(34),
", MethodLink:  ",CHAR(34),INDEX(Methods[Method Link],$A29),CHAR(34),
", OrganizationID: *OrganizationID",TEXT(MATCH(INDEX(Methods[Organization Name],$A29),Organizations[Organization Name],0),"0000"),"}"))</f>
        <v>#REF!</v>
      </c>
      <c r="Q29" t="e">
        <f>IF(INDEX(Variables[Variable Type],$A29)="","",
CONCATENATE("  - &amp;VariableID",TEXT($A29,"0000"),
" {","VariableTypeCV:  ",CHAR(34),INDEX(Variables[Variable Type],$A29),CHAR(34),
", VariableCode:  ",CHAR(34),INDEX(Variables[Variable Code],$A29),CHAR(34),
", VariableNameCV:  ",CHAR(34),INDEX(Variables[Variable Name],$A29),CHAR(34),
", VariableDefinition:  ",CHAR(34),INDEX(Variables[Variable Definition],$A29),CHAR(34),
", SpecciationCV:  ",CHAR(34),INDEX(Variables[Speciation],$A29),CHAR(34),
", NoDataValue:  ",CHAR(34),INDEX(Variables[No Data Value],$A29),CHAR(34),"}"))</f>
        <v>#REF!</v>
      </c>
    </row>
    <row r="30" spans="1:17" x14ac:dyDescent="0.25">
      <c r="A30">
        <v>28</v>
      </c>
      <c r="D30" t="e">
        <f>IF(INDEX(People[First Name],$A30)="","",
CONCATENATE("  - &amp;PersonID",TEXT($A30,"0000"),
" {","PersonFirstName:  ",CHAR(34),INDEX(People[First Name],$A30),CHAR(34),
", PersonMiddleName:  ",CHAR(34),INDEX(People[Middle Name],$A30),CHAR(34),
", PersonLastName:  ",CHAR(34),INDEX(People[Last Name],$A30),CHAR(34),"}"))</f>
        <v>#REF!</v>
      </c>
      <c r="E30" t="e">
        <f>IF(INDEX(Organizations[Organization Type '[CV']],$A30)="","",
CONCATENATE("  - &amp;OrganizationID",TEXT($A30,"0000"),
" {","OrganizationTypeCV:  ",CHAR(34),INDEX(Organizations[Organization Type '[CV']],$A30),CHAR(34),
", OrganizationCode:  ",CHAR(34),INDEX(Organizations[Organization Code],$A30),CHAR(34),
", OrganizationName:  ",CHAR(34),INDEX(Organizations[Organization Name],$A30),CHAR(34),
", OrganizationDescription:  ",CHAR(34),INDEX(Organizations[Organization Description],$A30),CHAR(34),
", OrganizationLink:  ",CHAR(34),INDEX(Organizations[Organization Link],$A30),CHAR(34),"}"))</f>
        <v>#REF!</v>
      </c>
      <c r="F30" t="e">
        <f>IF(INDEX(People[First Name],$A30)="","",
CONCATENATE("  - &amp;AffiliationID",TEXT($A30,"0000"),
" {PersonID: *PersonID",TEXT($A30,"0000"),
", OrganizationID: *OrganizationID",TEXT(MATCH(INDEX(People[Organization Name],$A30),Organizations[Organization Name],0),"0000"),
", IsPrimaryOrganizationContact: , AffiliationStartDate: , AffiliationEndDate: , PrimaryPhone: ",
", PrimaryEmail: ",CHAR(34),INDEX(People[Primary Email],$A30),CHAR(34),
", PrimaryAddress: ",CHAR(34),INDEX(People[Primary Address],$A30),CHAR(34),
", PersonLink: }"))</f>
        <v>#REF!</v>
      </c>
      <c r="H30" t="e">
        <f>IF(COUNTA(CitationInformation)=0,"",IF(INDEX(AuthorList[Author Name],$A30)="","",
CONCATENATE("  - &amp;AuthorListID",TEXT($A30,"0000"),
"  {CitationID: *CitationID0001",
", PersonID: *PersonID",TEXT(MATCH(INDEX(AuthorList[Author Name],$A30),People[Full Name],0),"0000"),
", AuthorOrder: ",INDEX(AuthorList[Author Number],$A30),"}")))</f>
        <v>#REF!</v>
      </c>
      <c r="K30" t="str">
        <f>IF(INDEX(SamplingFeatures[Feature Code],$A30)="","",
CONCATENATE("  - &amp;SamplingFeatureID",TEXT($A30,"0000"),
" {","SamplingFeatureUUID:  ",CHAR(34),INDEX(SamplingFeatures[Sampling Feature UUID],$A30),CHAR(34),
", SamplingFeatureTypeCV:  ",CHAR(34),INDEX(SamplingFeatures[Sampling Feature Type],$A30),CHAR(34),
", SamplingFeatureCode:  ",CHAR(34),INDEX(SamplingFeatures[Feature Code],$A30),CHAR(34),
", SamplingFeatureName:  ",CHAR(34),INDEX(SamplingFeatures[Feature Name],$A30),CHAR(34),
", SamplingFeatureDescription:  ",CHAR(34),INDEX(SamplingFeatures[Feature Description],$A30),CHAR(34),
", SamplingFeatureGeotypeCV:  ",CHAR(34),INDEX(SamplingFeatures[Feature Geo Type],$A30),CHAR(34),
", FeatureGeometry:  ",CHAR(34),INDEX(SamplingFeatures[Feature Geometry],$A30),CHAR(34),
", Elevation_m:  ",CHAR(34),INDEX(SamplingFeatures[Elevation_m],$A30),CHAR(34),
", ElevationDatumCV:  ",CHAR(34),ElevationDatum,CHAR(34),"}"))</f>
        <v/>
      </c>
      <c r="L30" t="str">
        <f>IF(INDEX(SamplingFeatures[Sampling Feature Type],$A30)&lt;&gt;"Site","",
CONCATENATE("  - &amp;SiteID",TEXT(SUMPRODUCT(--($L$2:$L29&lt;&gt;"")),"0000"),
" {","SamplingFeatureID:  *SamplingFeatureID",TEXT($A30,"0000"),
", SiteTypeCV:  ",CHAR(34),INDEX(Sites[Site Type],$A30),CHAR(34),
", Latitude:  ",INDEX(Sites[Latitude],$A30),
", Longitude:  ",INDEX(Sites[Longitude],$A30),
", SRSName:  ",CHAR(34),LatLonDatum,CHAR(34),"}"))</f>
        <v/>
      </c>
      <c r="M30" t="str">
        <f>IF(INDEX(SamplingFeatures[Sampling Feature Type],$A30)&lt;&gt;"Specimen","",
CONCATENATE("  - &amp;SpecimenID",TEXT(SUMPRODUCT(--($M$2:$M29&lt;&gt;"")),"0000"),
" {","SamplingFeatureID:  *SamplingFeatureID",TEXT($A30,"0000"),
", SpecimenTypeCV:  ",CHAR(34),INDEX(Specimens[Specimen Type],$A30),CHAR(34),
", SpecimenMediumCV:  ",INDEX(Specimens[Specimen Medium],$A30),
", IsFieldSpecimen:  ",CHAR(34),INDEX(Specimens[Is Field Specimen?],$A30),CHAR(34),"}"))</f>
        <v/>
      </c>
      <c r="N30" t="e">
        <f>IF(COUNTA(SpatialOffsets[])=0,"", IF(INDEX(SpatialOffsets[Spatial Offset Type],$A30)="","",
CONCATENATE("  - &amp;SpatialOffsetID",TEXT($A30,"0000"),
" {","SpatialOffsetTypeCV:  ",CHAR(34),INDEX(SpatialOffsets[Spatial Offset Type],$A30),CHAR(34),
", Offset1Value:  ",INDEX(SpatialOffsets[Offset 1 Value],$A30),
", Offset1UnitID:  ",CHAR(34),INDEX(SpatialOffsets[Offset 1 Unit],$A30),CHAR(34),
", Offset2Value:  ",INDEX(SpatialOffsets[Offset 2 Value],$A30),
", Offset2UnitID:  ",CHAR(34),INDEX(SpatialOffsets[Offset 2 Unit],$A30),CHAR(34),
", Offset3Value:  ",INDEX(SpatialOffsets[Offset 3 Value],$A30),
", Offset3UnitID:  ",CHAR(34),INDEX(SpatialOffsets[Offset 3 Unit],$A30),CHAR(34),,"}")))</f>
        <v>#REF!</v>
      </c>
      <c r="O30" t="str">
        <f>IF(COUNTA(RelatedFeatures[])=0,"", IF(INDEX(RelatedFeatures[First Sampling Feature Code],$A30)="","",
CONCATENATE("  - &amp;RelationID",TEXT($A30,"0000"),
" {","SamplingFeatureID:  *SamplingFeatureID",TEXT(MATCH(INDEX(RelatedFeatures[First Sampling Feature Code],$A30),SamplingFeatures[Feature Code],0),"0000"),
", RelationshipTypeCV:  ",CHAR(34),INDEX(RelatedFeatures[Relationship Type],$A30),CHAR(34),
", RelatedFeatureID: *SamplingFeatureID",TEXT(MATCH(INDEX(RelatedFeatures[Second Sampling Feature Code],$A30),SamplingFeatures[Feature Code],0),"0000"),
", SpatialOffsetID:  ",IF(INDEX(RelatedFeatures[Offset Number],$A30)="","",CONCATENATE("*SpatialOffsetID",TEXT(INDEX(RelatedFeatures[Offset Number],$A30),"0000"))),"}")))</f>
        <v/>
      </c>
      <c r="P30" t="e">
        <f>IF(INDEX(Methods[Method Type],$A30)="","",
CONCATENATE("  - &amp;MethodID",TEXT($A30,"0000"),
" {","MethodTypeCV:  ",CHAR(34),INDEX(Methods[Method Type],$A30),CHAR(34),
", MethodCode:  ",CHAR(34),INDEX(Methods[Method Code],$A30),CHAR(34),
", MethodName:  ",CHAR(34),INDEX(Methods[Method Name],$A30),CHAR(34),
", MethodDescription:  ",CHAR(34),INDEX(Methods[Method Description],$A30),CHAR(34),
", MethodLink:  ",CHAR(34),INDEX(Methods[Method Link],$A30),CHAR(34),
", OrganizationID: *OrganizationID",TEXT(MATCH(INDEX(Methods[Organization Name],$A30),Organizations[Organization Name],0),"0000"),"}"))</f>
        <v>#REF!</v>
      </c>
      <c r="Q30" t="e">
        <f>IF(INDEX(Variables[Variable Type],$A30)="","",
CONCATENATE("  - &amp;VariableID",TEXT($A30,"0000"),
" {","VariableTypeCV:  ",CHAR(34),INDEX(Variables[Variable Type],$A30),CHAR(34),
", VariableCode:  ",CHAR(34),INDEX(Variables[Variable Code],$A30),CHAR(34),
", VariableNameCV:  ",CHAR(34),INDEX(Variables[Variable Name],$A30),CHAR(34),
", VariableDefinition:  ",CHAR(34),INDEX(Variables[Variable Definition],$A30),CHAR(34),
", SpecciationCV:  ",CHAR(34),INDEX(Variables[Speciation],$A30),CHAR(34),
", NoDataValue:  ",CHAR(34),INDEX(Variables[No Data Value],$A30),CHAR(34),"}"))</f>
        <v>#REF!</v>
      </c>
    </row>
    <row r="31" spans="1:17" x14ac:dyDescent="0.25">
      <c r="A31">
        <v>29</v>
      </c>
      <c r="D31" t="e">
        <f>IF(INDEX(People[First Name],$A31)="","",
CONCATENATE("  - &amp;PersonID",TEXT($A31,"0000"),
" {","PersonFirstName:  ",CHAR(34),INDEX(People[First Name],$A31),CHAR(34),
", PersonMiddleName:  ",CHAR(34),INDEX(People[Middle Name],$A31),CHAR(34),
", PersonLastName:  ",CHAR(34),INDEX(People[Last Name],$A31),CHAR(34),"}"))</f>
        <v>#REF!</v>
      </c>
      <c r="E31" t="e">
        <f>IF(INDEX(Organizations[Organization Type '[CV']],$A31)="","",
CONCATENATE("  - &amp;OrganizationID",TEXT($A31,"0000"),
" {","OrganizationTypeCV:  ",CHAR(34),INDEX(Organizations[Organization Type '[CV']],$A31),CHAR(34),
", OrganizationCode:  ",CHAR(34),INDEX(Organizations[Organization Code],$A31),CHAR(34),
", OrganizationName:  ",CHAR(34),INDEX(Organizations[Organization Name],$A31),CHAR(34),
", OrganizationDescription:  ",CHAR(34),INDEX(Organizations[Organization Description],$A31),CHAR(34),
", OrganizationLink:  ",CHAR(34),INDEX(Organizations[Organization Link],$A31),CHAR(34),"}"))</f>
        <v>#REF!</v>
      </c>
      <c r="F31" t="e">
        <f>IF(INDEX(People[First Name],$A31)="","",
CONCATENATE("  - &amp;AffiliationID",TEXT($A31,"0000"),
" {PersonID: *PersonID",TEXT($A31,"0000"),
", OrganizationID: *OrganizationID",TEXT(MATCH(INDEX(People[Organization Name],$A31),Organizations[Organization Name],0),"0000"),
", IsPrimaryOrganizationContact: , AffiliationStartDate: , AffiliationEndDate: , PrimaryPhone: ",
", PrimaryEmail: ",CHAR(34),INDEX(People[Primary Email],$A31),CHAR(34),
", PrimaryAddress: ",CHAR(34),INDEX(People[Primary Address],$A31),CHAR(34),
", PersonLink: }"))</f>
        <v>#REF!</v>
      </c>
      <c r="H31" t="e">
        <f>IF(COUNTA(CitationInformation)=0,"",IF(INDEX(AuthorList[Author Name],$A31)="","",
CONCATENATE("  - &amp;AuthorListID",TEXT($A31,"0000"),
"  {CitationID: *CitationID0001",
", PersonID: *PersonID",TEXT(MATCH(INDEX(AuthorList[Author Name],$A31),People[Full Name],0),"0000"),
", AuthorOrder: ",INDEX(AuthorList[Author Number],$A31),"}")))</f>
        <v>#REF!</v>
      </c>
      <c r="K31" t="str">
        <f>IF(INDEX(SamplingFeatures[Feature Code],$A31)="","",
CONCATENATE("  - &amp;SamplingFeatureID",TEXT($A31,"0000"),
" {","SamplingFeatureUUID:  ",CHAR(34),INDEX(SamplingFeatures[Sampling Feature UUID],$A31),CHAR(34),
", SamplingFeatureTypeCV:  ",CHAR(34),INDEX(SamplingFeatures[Sampling Feature Type],$A31),CHAR(34),
", SamplingFeatureCode:  ",CHAR(34),INDEX(SamplingFeatures[Feature Code],$A31),CHAR(34),
", SamplingFeatureName:  ",CHAR(34),INDEX(SamplingFeatures[Feature Name],$A31),CHAR(34),
", SamplingFeatureDescription:  ",CHAR(34),INDEX(SamplingFeatures[Feature Description],$A31),CHAR(34),
", SamplingFeatureGeotypeCV:  ",CHAR(34),INDEX(SamplingFeatures[Feature Geo Type],$A31),CHAR(34),
", FeatureGeometry:  ",CHAR(34),INDEX(SamplingFeatures[Feature Geometry],$A31),CHAR(34),
", Elevation_m:  ",CHAR(34),INDEX(SamplingFeatures[Elevation_m],$A31),CHAR(34),
", ElevationDatumCV:  ",CHAR(34),ElevationDatum,CHAR(34),"}"))</f>
        <v/>
      </c>
      <c r="L31" t="str">
        <f>IF(INDEX(SamplingFeatures[Sampling Feature Type],$A31)&lt;&gt;"Site","",
CONCATENATE("  - &amp;SiteID",TEXT(SUMPRODUCT(--($L$2:$L30&lt;&gt;"")),"0000"),
" {","SamplingFeatureID:  *SamplingFeatureID",TEXT($A31,"0000"),
", SiteTypeCV:  ",CHAR(34),INDEX(Sites[Site Type],$A31),CHAR(34),
", Latitude:  ",INDEX(Sites[Latitude],$A31),
", Longitude:  ",INDEX(Sites[Longitude],$A31),
", SRSName:  ",CHAR(34),LatLonDatum,CHAR(34),"}"))</f>
        <v/>
      </c>
      <c r="M31" t="str">
        <f>IF(INDEX(SamplingFeatures[Sampling Feature Type],$A31)&lt;&gt;"Specimen","",
CONCATENATE("  - &amp;SpecimenID",TEXT(SUMPRODUCT(--($M$2:$M30&lt;&gt;"")),"0000"),
" {","SamplingFeatureID:  *SamplingFeatureID",TEXT($A31,"0000"),
", SpecimenTypeCV:  ",CHAR(34),INDEX(Specimens[Specimen Type],$A31),CHAR(34),
", SpecimenMediumCV:  ",INDEX(Specimens[Specimen Medium],$A31),
", IsFieldSpecimen:  ",CHAR(34),INDEX(Specimens[Is Field Specimen?],$A31),CHAR(34),"}"))</f>
        <v/>
      </c>
      <c r="N31" t="e">
        <f>IF(COUNTA(SpatialOffsets[])=0,"", IF(INDEX(SpatialOffsets[Spatial Offset Type],$A31)="","",
CONCATENATE("  - &amp;SpatialOffsetID",TEXT($A31,"0000"),
" {","SpatialOffsetTypeCV:  ",CHAR(34),INDEX(SpatialOffsets[Spatial Offset Type],$A31),CHAR(34),
", Offset1Value:  ",INDEX(SpatialOffsets[Offset 1 Value],$A31),
", Offset1UnitID:  ",CHAR(34),INDEX(SpatialOffsets[Offset 1 Unit],$A31),CHAR(34),
", Offset2Value:  ",INDEX(SpatialOffsets[Offset 2 Value],$A31),
", Offset2UnitID:  ",CHAR(34),INDEX(SpatialOffsets[Offset 2 Unit],$A31),CHAR(34),
", Offset3Value:  ",INDEX(SpatialOffsets[Offset 3 Value],$A31),
", Offset3UnitID:  ",CHAR(34),INDEX(SpatialOffsets[Offset 3 Unit],$A31),CHAR(34),,"}")))</f>
        <v>#REF!</v>
      </c>
      <c r="O31" t="str">
        <f>IF(COUNTA(RelatedFeatures[])=0,"", IF(INDEX(RelatedFeatures[First Sampling Feature Code],$A31)="","",
CONCATENATE("  - &amp;RelationID",TEXT($A31,"0000"),
" {","SamplingFeatureID:  *SamplingFeatureID",TEXT(MATCH(INDEX(RelatedFeatures[First Sampling Feature Code],$A31),SamplingFeatures[Feature Code],0),"0000"),
", RelationshipTypeCV:  ",CHAR(34),INDEX(RelatedFeatures[Relationship Type],$A31),CHAR(34),
", RelatedFeatureID: *SamplingFeatureID",TEXT(MATCH(INDEX(RelatedFeatures[Second Sampling Feature Code],$A31),SamplingFeatures[Feature Code],0),"0000"),
", SpatialOffsetID:  ",IF(INDEX(RelatedFeatures[Offset Number],$A31)="","",CONCATENATE("*SpatialOffsetID",TEXT(INDEX(RelatedFeatures[Offset Number],$A31),"0000"))),"}")))</f>
        <v/>
      </c>
      <c r="P31" t="e">
        <f>IF(INDEX(Methods[Method Type],$A31)="","",
CONCATENATE("  - &amp;MethodID",TEXT($A31,"0000"),
" {","MethodTypeCV:  ",CHAR(34),INDEX(Methods[Method Type],$A31),CHAR(34),
", MethodCode:  ",CHAR(34),INDEX(Methods[Method Code],$A31),CHAR(34),
", MethodName:  ",CHAR(34),INDEX(Methods[Method Name],$A31),CHAR(34),
", MethodDescription:  ",CHAR(34),INDEX(Methods[Method Description],$A31),CHAR(34),
", MethodLink:  ",CHAR(34),INDEX(Methods[Method Link],$A31),CHAR(34),
", OrganizationID: *OrganizationID",TEXT(MATCH(INDEX(Methods[Organization Name],$A31),Organizations[Organization Name],0),"0000"),"}"))</f>
        <v>#REF!</v>
      </c>
      <c r="Q31" t="e">
        <f>IF(INDEX(Variables[Variable Type],$A31)="","",
CONCATENATE("  - &amp;VariableID",TEXT($A31,"0000"),
" {","VariableTypeCV:  ",CHAR(34),INDEX(Variables[Variable Type],$A31),CHAR(34),
", VariableCode:  ",CHAR(34),INDEX(Variables[Variable Code],$A31),CHAR(34),
", VariableNameCV:  ",CHAR(34),INDEX(Variables[Variable Name],$A31),CHAR(34),
", VariableDefinition:  ",CHAR(34),INDEX(Variables[Variable Definition],$A31),CHAR(34),
", SpecciationCV:  ",CHAR(34),INDEX(Variables[Speciation],$A31),CHAR(34),
", NoDataValue:  ",CHAR(34),INDEX(Variables[No Data Value],$A31),CHAR(34),"}"))</f>
        <v>#REF!</v>
      </c>
    </row>
    <row r="32" spans="1:17" x14ac:dyDescent="0.25">
      <c r="A32">
        <v>30</v>
      </c>
      <c r="D32" t="e">
        <f>IF(INDEX(People[First Name],$A32)="","",
CONCATENATE("  - &amp;PersonID",TEXT($A32,"0000"),
" {","PersonFirstName:  ",CHAR(34),INDEX(People[First Name],$A32),CHAR(34),
", PersonMiddleName:  ",CHAR(34),INDEX(People[Middle Name],$A32),CHAR(34),
", PersonLastName:  ",CHAR(34),INDEX(People[Last Name],$A32),CHAR(34),"}"))</f>
        <v>#REF!</v>
      </c>
      <c r="E32" t="e">
        <f>IF(INDEX(Organizations[Organization Type '[CV']],$A32)="","",
CONCATENATE("  - &amp;OrganizationID",TEXT($A32,"0000"),
" {","OrganizationTypeCV:  ",CHAR(34),INDEX(Organizations[Organization Type '[CV']],$A32),CHAR(34),
", OrganizationCode:  ",CHAR(34),INDEX(Organizations[Organization Code],$A32),CHAR(34),
", OrganizationName:  ",CHAR(34),INDEX(Organizations[Organization Name],$A32),CHAR(34),
", OrganizationDescription:  ",CHAR(34),INDEX(Organizations[Organization Description],$A32),CHAR(34),
", OrganizationLink:  ",CHAR(34),INDEX(Organizations[Organization Link],$A32),CHAR(34),"}"))</f>
        <v>#REF!</v>
      </c>
      <c r="F32" t="e">
        <f>IF(INDEX(People[First Name],$A32)="","",
CONCATENATE("  - &amp;AffiliationID",TEXT($A32,"0000"),
" {PersonID: *PersonID",TEXT($A32,"0000"),
", OrganizationID: *OrganizationID",TEXT(MATCH(INDEX(People[Organization Name],$A32),Organizations[Organization Name],0),"0000"),
", IsPrimaryOrganizationContact: , AffiliationStartDate: , AffiliationEndDate: , PrimaryPhone: ",
", PrimaryEmail: ",CHAR(34),INDEX(People[Primary Email],$A32),CHAR(34),
", PrimaryAddress: ",CHAR(34),INDEX(People[Primary Address],$A32),CHAR(34),
", PersonLink: }"))</f>
        <v>#REF!</v>
      </c>
      <c r="H32" t="e">
        <f>IF(COUNTA(CitationInformation)=0,"",IF(INDEX(AuthorList[Author Name],$A32)="","",
CONCATENATE("  - &amp;AuthorListID",TEXT($A32,"0000"),
"  {CitationID: *CitationID0001",
", PersonID: *PersonID",TEXT(MATCH(INDEX(AuthorList[Author Name],$A32),People[Full Name],0),"0000"),
", AuthorOrder: ",INDEX(AuthorList[Author Number],$A32),"}")))</f>
        <v>#REF!</v>
      </c>
      <c r="K32" t="str">
        <f>IF(INDEX(SamplingFeatures[Feature Code],$A32)="","",
CONCATENATE("  - &amp;SamplingFeatureID",TEXT($A32,"0000"),
" {","SamplingFeatureUUID:  ",CHAR(34),INDEX(SamplingFeatures[Sampling Feature UUID],$A32),CHAR(34),
", SamplingFeatureTypeCV:  ",CHAR(34),INDEX(SamplingFeatures[Sampling Feature Type],$A32),CHAR(34),
", SamplingFeatureCode:  ",CHAR(34),INDEX(SamplingFeatures[Feature Code],$A32),CHAR(34),
", SamplingFeatureName:  ",CHAR(34),INDEX(SamplingFeatures[Feature Name],$A32),CHAR(34),
", SamplingFeatureDescription:  ",CHAR(34),INDEX(SamplingFeatures[Feature Description],$A32),CHAR(34),
", SamplingFeatureGeotypeCV:  ",CHAR(34),INDEX(SamplingFeatures[Feature Geo Type],$A32),CHAR(34),
", FeatureGeometry:  ",CHAR(34),INDEX(SamplingFeatures[Feature Geometry],$A32),CHAR(34),
", Elevation_m:  ",CHAR(34),INDEX(SamplingFeatures[Elevation_m],$A32),CHAR(34),
", ElevationDatumCV:  ",CHAR(34),ElevationDatum,CHAR(34),"}"))</f>
        <v/>
      </c>
      <c r="L32" t="str">
        <f>IF(INDEX(SamplingFeatures[Sampling Feature Type],$A32)&lt;&gt;"Site","",
CONCATENATE("  - &amp;SiteID",TEXT(SUMPRODUCT(--($L$2:$L31&lt;&gt;"")),"0000"),
" {","SamplingFeatureID:  *SamplingFeatureID",TEXT($A32,"0000"),
", SiteTypeCV:  ",CHAR(34),INDEX(Sites[Site Type],$A32),CHAR(34),
", Latitude:  ",INDEX(Sites[Latitude],$A32),
", Longitude:  ",INDEX(Sites[Longitude],$A32),
", SRSName:  ",CHAR(34),LatLonDatum,CHAR(34),"}"))</f>
        <v/>
      </c>
      <c r="M32" t="str">
        <f>IF(INDEX(SamplingFeatures[Sampling Feature Type],$A32)&lt;&gt;"Specimen","",
CONCATENATE("  - &amp;SpecimenID",TEXT(SUMPRODUCT(--($M$2:$M31&lt;&gt;"")),"0000"),
" {","SamplingFeatureID:  *SamplingFeatureID",TEXT($A32,"0000"),
", SpecimenTypeCV:  ",CHAR(34),INDEX(Specimens[Specimen Type],$A32),CHAR(34),
", SpecimenMediumCV:  ",INDEX(Specimens[Specimen Medium],$A32),
", IsFieldSpecimen:  ",CHAR(34),INDEX(Specimens[Is Field Specimen?],$A32),CHAR(34),"}"))</f>
        <v/>
      </c>
      <c r="N32" t="e">
        <f>IF(COUNTA(SpatialOffsets[])=0,"", IF(INDEX(SpatialOffsets[Spatial Offset Type],$A32)="","",
CONCATENATE("  - &amp;SpatialOffsetID",TEXT($A32,"0000"),
" {","SpatialOffsetTypeCV:  ",CHAR(34),INDEX(SpatialOffsets[Spatial Offset Type],$A32),CHAR(34),
", Offset1Value:  ",INDEX(SpatialOffsets[Offset 1 Value],$A32),
", Offset1UnitID:  ",CHAR(34),INDEX(SpatialOffsets[Offset 1 Unit],$A32),CHAR(34),
", Offset2Value:  ",INDEX(SpatialOffsets[Offset 2 Value],$A32),
", Offset2UnitID:  ",CHAR(34),INDEX(SpatialOffsets[Offset 2 Unit],$A32),CHAR(34),
", Offset3Value:  ",INDEX(SpatialOffsets[Offset 3 Value],$A32),
", Offset3UnitID:  ",CHAR(34),INDEX(SpatialOffsets[Offset 3 Unit],$A32),CHAR(34),,"}")))</f>
        <v>#REF!</v>
      </c>
      <c r="O32" t="str">
        <f>IF(COUNTA(RelatedFeatures[])=0,"", IF(INDEX(RelatedFeatures[First Sampling Feature Code],$A32)="","",
CONCATENATE("  - &amp;RelationID",TEXT($A32,"0000"),
" {","SamplingFeatureID:  *SamplingFeatureID",TEXT(MATCH(INDEX(RelatedFeatures[First Sampling Feature Code],$A32),SamplingFeatures[Feature Code],0),"0000"),
", RelationshipTypeCV:  ",CHAR(34),INDEX(RelatedFeatures[Relationship Type],$A32),CHAR(34),
", RelatedFeatureID: *SamplingFeatureID",TEXT(MATCH(INDEX(RelatedFeatures[Second Sampling Feature Code],$A32),SamplingFeatures[Feature Code],0),"0000"),
", SpatialOffsetID:  ",IF(INDEX(RelatedFeatures[Offset Number],$A32)="","",CONCATENATE("*SpatialOffsetID",TEXT(INDEX(RelatedFeatures[Offset Number],$A32),"0000"))),"}")))</f>
        <v/>
      </c>
      <c r="P32" t="e">
        <f>IF(INDEX(Methods[Method Type],$A32)="","",
CONCATENATE("  - &amp;MethodID",TEXT($A32,"0000"),
" {","MethodTypeCV:  ",CHAR(34),INDEX(Methods[Method Type],$A32),CHAR(34),
", MethodCode:  ",CHAR(34),INDEX(Methods[Method Code],$A32),CHAR(34),
", MethodName:  ",CHAR(34),INDEX(Methods[Method Name],$A32),CHAR(34),
", MethodDescription:  ",CHAR(34),INDEX(Methods[Method Description],$A32),CHAR(34),
", MethodLink:  ",CHAR(34),INDEX(Methods[Method Link],$A32),CHAR(34),
", OrganizationID: *OrganizationID",TEXT(MATCH(INDEX(Methods[Organization Name],$A32),Organizations[Organization Name],0),"0000"),"}"))</f>
        <v>#REF!</v>
      </c>
      <c r="Q32" t="e">
        <f>IF(INDEX(Variables[Variable Type],$A32)="","",
CONCATENATE("  - &amp;VariableID",TEXT($A32,"0000"),
" {","VariableTypeCV:  ",CHAR(34),INDEX(Variables[Variable Type],$A32),CHAR(34),
", VariableCode:  ",CHAR(34),INDEX(Variables[Variable Code],$A32),CHAR(34),
", VariableNameCV:  ",CHAR(34),INDEX(Variables[Variable Name],$A32),CHAR(34),
", VariableDefinition:  ",CHAR(34),INDEX(Variables[Variable Definition],$A32),CHAR(34),
", SpecciationCV:  ",CHAR(34),INDEX(Variables[Speciation],$A32),CHAR(34),
", NoDataValue:  ",CHAR(34),INDEX(Variables[No Data Value],$A32),CHAR(34),"}"))</f>
        <v>#REF!</v>
      </c>
    </row>
    <row r="33" spans="1:17" x14ac:dyDescent="0.25">
      <c r="A33">
        <v>31</v>
      </c>
      <c r="D33" t="e">
        <f>IF(INDEX(People[First Name],$A33)="","",
CONCATENATE("  - &amp;PersonID",TEXT($A33,"0000"),
" {","PersonFirstName:  ",CHAR(34),INDEX(People[First Name],$A33),CHAR(34),
", PersonMiddleName:  ",CHAR(34),INDEX(People[Middle Name],$A33),CHAR(34),
", PersonLastName:  ",CHAR(34),INDEX(People[Last Name],$A33),CHAR(34),"}"))</f>
        <v>#REF!</v>
      </c>
      <c r="E33" t="e">
        <f>IF(INDEX(Organizations[Organization Type '[CV']],$A33)="","",
CONCATENATE("  - &amp;OrganizationID",TEXT($A33,"0000"),
" {","OrganizationTypeCV:  ",CHAR(34),INDEX(Organizations[Organization Type '[CV']],$A33),CHAR(34),
", OrganizationCode:  ",CHAR(34),INDEX(Organizations[Organization Code],$A33),CHAR(34),
", OrganizationName:  ",CHAR(34),INDEX(Organizations[Organization Name],$A33),CHAR(34),
", OrganizationDescription:  ",CHAR(34),INDEX(Organizations[Organization Description],$A33),CHAR(34),
", OrganizationLink:  ",CHAR(34),INDEX(Organizations[Organization Link],$A33),CHAR(34),"}"))</f>
        <v>#REF!</v>
      </c>
      <c r="F33" t="e">
        <f>IF(INDEX(People[First Name],$A33)="","",
CONCATENATE("  - &amp;AffiliationID",TEXT($A33,"0000"),
" {PersonID: *PersonID",TEXT($A33,"0000"),
", OrganizationID: *OrganizationID",TEXT(MATCH(INDEX(People[Organization Name],$A33),Organizations[Organization Name],0),"0000"),
", IsPrimaryOrganizationContact: , AffiliationStartDate: , AffiliationEndDate: , PrimaryPhone: ",
", PrimaryEmail: ",CHAR(34),INDEX(People[Primary Email],$A33),CHAR(34),
", PrimaryAddress: ",CHAR(34),INDEX(People[Primary Address],$A33),CHAR(34),
", PersonLink: }"))</f>
        <v>#REF!</v>
      </c>
      <c r="H33" t="e">
        <f>IF(COUNTA(CitationInformation)=0,"",IF(INDEX(AuthorList[Author Name],$A33)="","",
CONCATENATE("  - &amp;AuthorListID",TEXT($A33,"0000"),
"  {CitationID: *CitationID0001",
", PersonID: *PersonID",TEXT(MATCH(INDEX(AuthorList[Author Name],$A33),People[Full Name],0),"0000"),
", AuthorOrder: ",INDEX(AuthorList[Author Number],$A33),"}")))</f>
        <v>#REF!</v>
      </c>
      <c r="K33" t="str">
        <f>IF(INDEX(SamplingFeatures[Feature Code],$A33)="","",
CONCATENATE("  - &amp;SamplingFeatureID",TEXT($A33,"0000"),
" {","SamplingFeatureUUID:  ",CHAR(34),INDEX(SamplingFeatures[Sampling Feature UUID],$A33),CHAR(34),
", SamplingFeatureTypeCV:  ",CHAR(34),INDEX(SamplingFeatures[Sampling Feature Type],$A33),CHAR(34),
", SamplingFeatureCode:  ",CHAR(34),INDEX(SamplingFeatures[Feature Code],$A33),CHAR(34),
", SamplingFeatureName:  ",CHAR(34),INDEX(SamplingFeatures[Feature Name],$A33),CHAR(34),
", SamplingFeatureDescription:  ",CHAR(34),INDEX(SamplingFeatures[Feature Description],$A33),CHAR(34),
", SamplingFeatureGeotypeCV:  ",CHAR(34),INDEX(SamplingFeatures[Feature Geo Type],$A33),CHAR(34),
", FeatureGeometry:  ",CHAR(34),INDEX(SamplingFeatures[Feature Geometry],$A33),CHAR(34),
", Elevation_m:  ",CHAR(34),INDEX(SamplingFeatures[Elevation_m],$A33),CHAR(34),
", ElevationDatumCV:  ",CHAR(34),ElevationDatum,CHAR(34),"}"))</f>
        <v/>
      </c>
      <c r="L33" t="str">
        <f>IF(INDEX(SamplingFeatures[Sampling Feature Type],$A33)&lt;&gt;"Site","",
CONCATENATE("  - &amp;SiteID",TEXT(SUMPRODUCT(--($L$2:$L32&lt;&gt;"")),"0000"),
" {","SamplingFeatureID:  *SamplingFeatureID",TEXT($A33,"0000"),
", SiteTypeCV:  ",CHAR(34),INDEX(Sites[Site Type],$A33),CHAR(34),
", Latitude:  ",INDEX(Sites[Latitude],$A33),
", Longitude:  ",INDEX(Sites[Longitude],$A33),
", SRSName:  ",CHAR(34),LatLonDatum,CHAR(34),"}"))</f>
        <v/>
      </c>
      <c r="M33" t="str">
        <f>IF(INDEX(SamplingFeatures[Sampling Feature Type],$A33)&lt;&gt;"Specimen","",
CONCATENATE("  - &amp;SpecimenID",TEXT(SUMPRODUCT(--($M$2:$M32&lt;&gt;"")),"0000"),
" {","SamplingFeatureID:  *SamplingFeatureID",TEXT($A33,"0000"),
", SpecimenTypeCV:  ",CHAR(34),INDEX(Specimens[Specimen Type],$A33),CHAR(34),
", SpecimenMediumCV:  ",INDEX(Specimens[Specimen Medium],$A33),
", IsFieldSpecimen:  ",CHAR(34),INDEX(Specimens[Is Field Specimen?],$A33),CHAR(34),"}"))</f>
        <v/>
      </c>
      <c r="N33" t="e">
        <f>IF(COUNTA(SpatialOffsets[])=0,"", IF(INDEX(SpatialOffsets[Spatial Offset Type],$A33)="","",
CONCATENATE("  - &amp;SpatialOffsetID",TEXT($A33,"0000"),
" {","SpatialOffsetTypeCV:  ",CHAR(34),INDEX(SpatialOffsets[Spatial Offset Type],$A33),CHAR(34),
", Offset1Value:  ",INDEX(SpatialOffsets[Offset 1 Value],$A33),
", Offset1UnitID:  ",CHAR(34),INDEX(SpatialOffsets[Offset 1 Unit],$A33),CHAR(34),
", Offset2Value:  ",INDEX(SpatialOffsets[Offset 2 Value],$A33),
", Offset2UnitID:  ",CHAR(34),INDEX(SpatialOffsets[Offset 2 Unit],$A33),CHAR(34),
", Offset3Value:  ",INDEX(SpatialOffsets[Offset 3 Value],$A33),
", Offset3UnitID:  ",CHAR(34),INDEX(SpatialOffsets[Offset 3 Unit],$A33),CHAR(34),,"}")))</f>
        <v>#REF!</v>
      </c>
      <c r="O33" t="str">
        <f>IF(COUNTA(RelatedFeatures[])=0,"", IF(INDEX(RelatedFeatures[First Sampling Feature Code],$A33)="","",
CONCATENATE("  - &amp;RelationID",TEXT($A33,"0000"),
" {","SamplingFeatureID:  *SamplingFeatureID",TEXT(MATCH(INDEX(RelatedFeatures[First Sampling Feature Code],$A33),SamplingFeatures[Feature Code],0),"0000"),
", RelationshipTypeCV:  ",CHAR(34),INDEX(RelatedFeatures[Relationship Type],$A33),CHAR(34),
", RelatedFeatureID: *SamplingFeatureID",TEXT(MATCH(INDEX(RelatedFeatures[Second Sampling Feature Code],$A33),SamplingFeatures[Feature Code],0),"0000"),
", SpatialOffsetID:  ",IF(INDEX(RelatedFeatures[Offset Number],$A33)="","",CONCATENATE("*SpatialOffsetID",TEXT(INDEX(RelatedFeatures[Offset Number],$A33),"0000"))),"}")))</f>
        <v/>
      </c>
      <c r="P33" t="e">
        <f>IF(INDEX(Methods[Method Type],$A33)="","",
CONCATENATE("  - &amp;MethodID",TEXT($A33,"0000"),
" {","MethodTypeCV:  ",CHAR(34),INDEX(Methods[Method Type],$A33),CHAR(34),
", MethodCode:  ",CHAR(34),INDEX(Methods[Method Code],$A33),CHAR(34),
", MethodName:  ",CHAR(34),INDEX(Methods[Method Name],$A33),CHAR(34),
", MethodDescription:  ",CHAR(34),INDEX(Methods[Method Description],$A33),CHAR(34),
", MethodLink:  ",CHAR(34),INDEX(Methods[Method Link],$A33),CHAR(34),
", OrganizationID: *OrganizationID",TEXT(MATCH(INDEX(Methods[Organization Name],$A33),Organizations[Organization Name],0),"0000"),"}"))</f>
        <v>#REF!</v>
      </c>
      <c r="Q33" t="e">
        <f>IF(INDEX(Variables[Variable Type],$A33)="","",
CONCATENATE("  - &amp;VariableID",TEXT($A33,"0000"),
" {","VariableTypeCV:  ",CHAR(34),INDEX(Variables[Variable Type],$A33),CHAR(34),
", VariableCode:  ",CHAR(34),INDEX(Variables[Variable Code],$A33),CHAR(34),
", VariableNameCV:  ",CHAR(34),INDEX(Variables[Variable Name],$A33),CHAR(34),
", VariableDefinition:  ",CHAR(34),INDEX(Variables[Variable Definition],$A33),CHAR(34),
", SpecciationCV:  ",CHAR(34),INDEX(Variables[Speciation],$A33),CHAR(34),
", NoDataValue:  ",CHAR(34),INDEX(Variables[No Data Value],$A33),CHAR(34),"}"))</f>
        <v>#REF!</v>
      </c>
    </row>
    <row r="34" spans="1:17" x14ac:dyDescent="0.25">
      <c r="A34">
        <v>32</v>
      </c>
      <c r="D34" t="e">
        <f>IF(INDEX(People[First Name],$A34)="","",
CONCATENATE("  - &amp;PersonID",TEXT($A34,"0000"),
" {","PersonFirstName:  ",CHAR(34),INDEX(People[First Name],$A34),CHAR(34),
", PersonMiddleName:  ",CHAR(34),INDEX(People[Middle Name],$A34),CHAR(34),
", PersonLastName:  ",CHAR(34),INDEX(People[Last Name],$A34),CHAR(34),"}"))</f>
        <v>#REF!</v>
      </c>
      <c r="E34" t="e">
        <f>IF(INDEX(Organizations[Organization Type '[CV']],$A34)="","",
CONCATENATE("  - &amp;OrganizationID",TEXT($A34,"0000"),
" {","OrganizationTypeCV:  ",CHAR(34),INDEX(Organizations[Organization Type '[CV']],$A34),CHAR(34),
", OrganizationCode:  ",CHAR(34),INDEX(Organizations[Organization Code],$A34),CHAR(34),
", OrganizationName:  ",CHAR(34),INDEX(Organizations[Organization Name],$A34),CHAR(34),
", OrganizationDescription:  ",CHAR(34),INDEX(Organizations[Organization Description],$A34),CHAR(34),
", OrganizationLink:  ",CHAR(34),INDEX(Organizations[Organization Link],$A34),CHAR(34),"}"))</f>
        <v>#REF!</v>
      </c>
      <c r="F34" t="e">
        <f>IF(INDEX(People[First Name],$A34)="","",
CONCATENATE("  - &amp;AffiliationID",TEXT($A34,"0000"),
" {PersonID: *PersonID",TEXT($A34,"0000"),
", OrganizationID: *OrganizationID",TEXT(MATCH(INDEX(People[Organization Name],$A34),Organizations[Organization Name],0),"0000"),
", IsPrimaryOrganizationContact: , AffiliationStartDate: , AffiliationEndDate: , PrimaryPhone: ",
", PrimaryEmail: ",CHAR(34),INDEX(People[Primary Email],$A34),CHAR(34),
", PrimaryAddress: ",CHAR(34),INDEX(People[Primary Address],$A34),CHAR(34),
", PersonLink: }"))</f>
        <v>#REF!</v>
      </c>
      <c r="H34" t="e">
        <f>IF(COUNTA(CitationInformation)=0,"",IF(INDEX(AuthorList[Author Name],$A34)="","",
CONCATENATE("  - &amp;AuthorListID",TEXT($A34,"0000"),
"  {CitationID: *CitationID0001",
", PersonID: *PersonID",TEXT(MATCH(INDEX(AuthorList[Author Name],$A34),People[Full Name],0),"0000"),
", AuthorOrder: ",INDEX(AuthorList[Author Number],$A34),"}")))</f>
        <v>#REF!</v>
      </c>
      <c r="K34" t="str">
        <f>IF(INDEX(SamplingFeatures[Feature Code],$A34)="","",
CONCATENATE("  - &amp;SamplingFeatureID",TEXT($A34,"0000"),
" {","SamplingFeatureUUID:  ",CHAR(34),INDEX(SamplingFeatures[Sampling Feature UUID],$A34),CHAR(34),
", SamplingFeatureTypeCV:  ",CHAR(34),INDEX(SamplingFeatures[Sampling Feature Type],$A34),CHAR(34),
", SamplingFeatureCode:  ",CHAR(34),INDEX(SamplingFeatures[Feature Code],$A34),CHAR(34),
", SamplingFeatureName:  ",CHAR(34),INDEX(SamplingFeatures[Feature Name],$A34),CHAR(34),
", SamplingFeatureDescription:  ",CHAR(34),INDEX(SamplingFeatures[Feature Description],$A34),CHAR(34),
", SamplingFeatureGeotypeCV:  ",CHAR(34),INDEX(SamplingFeatures[Feature Geo Type],$A34),CHAR(34),
", FeatureGeometry:  ",CHAR(34),INDEX(SamplingFeatures[Feature Geometry],$A34),CHAR(34),
", Elevation_m:  ",CHAR(34),INDEX(SamplingFeatures[Elevation_m],$A34),CHAR(34),
", ElevationDatumCV:  ",CHAR(34),ElevationDatum,CHAR(34),"}"))</f>
        <v/>
      </c>
      <c r="L34" t="str">
        <f>IF(INDEX(SamplingFeatures[Sampling Feature Type],$A34)&lt;&gt;"Site","",
CONCATENATE("  - &amp;SiteID",TEXT(SUMPRODUCT(--($L$2:$L33&lt;&gt;"")),"0000"),
" {","SamplingFeatureID:  *SamplingFeatureID",TEXT($A34,"0000"),
", SiteTypeCV:  ",CHAR(34),INDEX(Sites[Site Type],$A34),CHAR(34),
", Latitude:  ",INDEX(Sites[Latitude],$A34),
", Longitude:  ",INDEX(Sites[Longitude],$A34),
", SRSName:  ",CHAR(34),LatLonDatum,CHAR(34),"}"))</f>
        <v/>
      </c>
      <c r="M34" t="str">
        <f>IF(INDEX(SamplingFeatures[Sampling Feature Type],$A34)&lt;&gt;"Specimen","",
CONCATENATE("  - &amp;SpecimenID",TEXT(SUMPRODUCT(--($M$2:$M33&lt;&gt;"")),"0000"),
" {","SamplingFeatureID:  *SamplingFeatureID",TEXT($A34,"0000"),
", SpecimenTypeCV:  ",CHAR(34),INDEX(Specimens[Specimen Type],$A34),CHAR(34),
", SpecimenMediumCV:  ",INDEX(Specimens[Specimen Medium],$A34),
", IsFieldSpecimen:  ",CHAR(34),INDEX(Specimens[Is Field Specimen?],$A34),CHAR(34),"}"))</f>
        <v/>
      </c>
      <c r="N34" t="e">
        <f>IF(COUNTA(SpatialOffsets[])=0,"", IF(INDEX(SpatialOffsets[Spatial Offset Type],$A34)="","",
CONCATENATE("  - &amp;SpatialOffsetID",TEXT($A34,"0000"),
" {","SpatialOffsetTypeCV:  ",CHAR(34),INDEX(SpatialOffsets[Spatial Offset Type],$A34),CHAR(34),
", Offset1Value:  ",INDEX(SpatialOffsets[Offset 1 Value],$A34),
", Offset1UnitID:  ",CHAR(34),INDEX(SpatialOffsets[Offset 1 Unit],$A34),CHAR(34),
", Offset2Value:  ",INDEX(SpatialOffsets[Offset 2 Value],$A34),
", Offset2UnitID:  ",CHAR(34),INDEX(SpatialOffsets[Offset 2 Unit],$A34),CHAR(34),
", Offset3Value:  ",INDEX(SpatialOffsets[Offset 3 Value],$A34),
", Offset3UnitID:  ",CHAR(34),INDEX(SpatialOffsets[Offset 3 Unit],$A34),CHAR(34),,"}")))</f>
        <v>#REF!</v>
      </c>
      <c r="O34" t="str">
        <f>IF(COUNTA(RelatedFeatures[])=0,"", IF(INDEX(RelatedFeatures[First Sampling Feature Code],$A34)="","",
CONCATENATE("  - &amp;RelationID",TEXT($A34,"0000"),
" {","SamplingFeatureID:  *SamplingFeatureID",TEXT(MATCH(INDEX(RelatedFeatures[First Sampling Feature Code],$A34),SamplingFeatures[Feature Code],0),"0000"),
", RelationshipTypeCV:  ",CHAR(34),INDEX(RelatedFeatures[Relationship Type],$A34),CHAR(34),
", RelatedFeatureID: *SamplingFeatureID",TEXT(MATCH(INDEX(RelatedFeatures[Second Sampling Feature Code],$A34),SamplingFeatures[Feature Code],0),"0000"),
", SpatialOffsetID:  ",IF(INDEX(RelatedFeatures[Offset Number],$A34)="","",CONCATENATE("*SpatialOffsetID",TEXT(INDEX(RelatedFeatures[Offset Number],$A34),"0000"))),"}")))</f>
        <v/>
      </c>
      <c r="P34" t="e">
        <f>IF(INDEX(Methods[Method Type],$A34)="","",
CONCATENATE("  - &amp;MethodID",TEXT($A34,"0000"),
" {","MethodTypeCV:  ",CHAR(34),INDEX(Methods[Method Type],$A34),CHAR(34),
", MethodCode:  ",CHAR(34),INDEX(Methods[Method Code],$A34),CHAR(34),
", MethodName:  ",CHAR(34),INDEX(Methods[Method Name],$A34),CHAR(34),
", MethodDescription:  ",CHAR(34),INDEX(Methods[Method Description],$A34),CHAR(34),
", MethodLink:  ",CHAR(34),INDEX(Methods[Method Link],$A34),CHAR(34),
", OrganizationID: *OrganizationID",TEXT(MATCH(INDEX(Methods[Organization Name],$A34),Organizations[Organization Name],0),"0000"),"}"))</f>
        <v>#REF!</v>
      </c>
      <c r="Q34" t="e">
        <f>IF(INDEX(Variables[Variable Type],$A34)="","",
CONCATENATE("  - &amp;VariableID",TEXT($A34,"0000"),
" {","VariableTypeCV:  ",CHAR(34),INDEX(Variables[Variable Type],$A34),CHAR(34),
", VariableCode:  ",CHAR(34),INDEX(Variables[Variable Code],$A34),CHAR(34),
", VariableNameCV:  ",CHAR(34),INDEX(Variables[Variable Name],$A34),CHAR(34),
", VariableDefinition:  ",CHAR(34),INDEX(Variables[Variable Definition],$A34),CHAR(34),
", SpecciationCV:  ",CHAR(34),INDEX(Variables[Speciation],$A34),CHAR(34),
", NoDataValue:  ",CHAR(34),INDEX(Variables[No Data Value],$A34),CHAR(34),"}"))</f>
        <v>#REF!</v>
      </c>
    </row>
    <row r="35" spans="1:17" x14ac:dyDescent="0.25">
      <c r="A35">
        <v>33</v>
      </c>
      <c r="D35" t="e">
        <f>IF(INDEX(People[First Name],$A35)="","",
CONCATENATE("  - &amp;PersonID",TEXT($A35,"0000"),
" {","PersonFirstName:  ",CHAR(34),INDEX(People[First Name],$A35),CHAR(34),
", PersonMiddleName:  ",CHAR(34),INDEX(People[Middle Name],$A35),CHAR(34),
", PersonLastName:  ",CHAR(34),INDEX(People[Last Name],$A35),CHAR(34),"}"))</f>
        <v>#REF!</v>
      </c>
      <c r="E35" t="e">
        <f>IF(INDEX(Organizations[Organization Type '[CV']],$A35)="","",
CONCATENATE("  - &amp;OrganizationID",TEXT($A35,"0000"),
" {","OrganizationTypeCV:  ",CHAR(34),INDEX(Organizations[Organization Type '[CV']],$A35),CHAR(34),
", OrganizationCode:  ",CHAR(34),INDEX(Organizations[Organization Code],$A35),CHAR(34),
", OrganizationName:  ",CHAR(34),INDEX(Organizations[Organization Name],$A35),CHAR(34),
", OrganizationDescription:  ",CHAR(34),INDEX(Organizations[Organization Description],$A35),CHAR(34),
", OrganizationLink:  ",CHAR(34),INDEX(Organizations[Organization Link],$A35),CHAR(34),"}"))</f>
        <v>#REF!</v>
      </c>
      <c r="F35" t="e">
        <f>IF(INDEX(People[First Name],$A35)="","",
CONCATENATE("  - &amp;AffiliationID",TEXT($A35,"0000"),
" {PersonID: *PersonID",TEXT($A35,"0000"),
", OrganizationID: *OrganizationID",TEXT(MATCH(INDEX(People[Organization Name],$A35),Organizations[Organization Name],0),"0000"),
", IsPrimaryOrganizationContact: , AffiliationStartDate: , AffiliationEndDate: , PrimaryPhone: ",
", PrimaryEmail: ",CHAR(34),INDEX(People[Primary Email],$A35),CHAR(34),
", PrimaryAddress: ",CHAR(34),INDEX(People[Primary Address],$A35),CHAR(34),
", PersonLink: }"))</f>
        <v>#REF!</v>
      </c>
      <c r="H35" t="e">
        <f>IF(COUNTA(CitationInformation)=0,"",IF(INDEX(AuthorList[Author Name],$A35)="","",
CONCATENATE("  - &amp;AuthorListID",TEXT($A35,"0000"),
"  {CitationID: *CitationID0001",
", PersonID: *PersonID",TEXT(MATCH(INDEX(AuthorList[Author Name],$A35),People[Full Name],0),"0000"),
", AuthorOrder: ",INDEX(AuthorList[Author Number],$A35),"}")))</f>
        <v>#REF!</v>
      </c>
      <c r="K35" t="str">
        <f>IF(INDEX(SamplingFeatures[Feature Code],$A35)="","",
CONCATENATE("  - &amp;SamplingFeatureID",TEXT($A35,"0000"),
" {","SamplingFeatureUUID:  ",CHAR(34),INDEX(SamplingFeatures[Sampling Feature UUID],$A35),CHAR(34),
", SamplingFeatureTypeCV:  ",CHAR(34),INDEX(SamplingFeatures[Sampling Feature Type],$A35),CHAR(34),
", SamplingFeatureCode:  ",CHAR(34),INDEX(SamplingFeatures[Feature Code],$A35),CHAR(34),
", SamplingFeatureName:  ",CHAR(34),INDEX(SamplingFeatures[Feature Name],$A35),CHAR(34),
", SamplingFeatureDescription:  ",CHAR(34),INDEX(SamplingFeatures[Feature Description],$A35),CHAR(34),
", SamplingFeatureGeotypeCV:  ",CHAR(34),INDEX(SamplingFeatures[Feature Geo Type],$A35),CHAR(34),
", FeatureGeometry:  ",CHAR(34),INDEX(SamplingFeatures[Feature Geometry],$A35),CHAR(34),
", Elevation_m:  ",CHAR(34),INDEX(SamplingFeatures[Elevation_m],$A35),CHAR(34),
", ElevationDatumCV:  ",CHAR(34),ElevationDatum,CHAR(34),"}"))</f>
        <v/>
      </c>
      <c r="L35" t="str">
        <f>IF(INDEX(SamplingFeatures[Sampling Feature Type],$A35)&lt;&gt;"Site","",
CONCATENATE("  - &amp;SiteID",TEXT(SUMPRODUCT(--($L$2:$L34&lt;&gt;"")),"0000"),
" {","SamplingFeatureID:  *SamplingFeatureID",TEXT($A35,"0000"),
", SiteTypeCV:  ",CHAR(34),INDEX(Sites[Site Type],$A35),CHAR(34),
", Latitude:  ",INDEX(Sites[Latitude],$A35),
", Longitude:  ",INDEX(Sites[Longitude],$A35),
", SRSName:  ",CHAR(34),LatLonDatum,CHAR(34),"}"))</f>
        <v/>
      </c>
      <c r="M35" t="str">
        <f>IF(INDEX(SamplingFeatures[Sampling Feature Type],$A35)&lt;&gt;"Specimen","",
CONCATENATE("  - &amp;SpecimenID",TEXT(SUMPRODUCT(--($M$2:$M34&lt;&gt;"")),"0000"),
" {","SamplingFeatureID:  *SamplingFeatureID",TEXT($A35,"0000"),
", SpecimenTypeCV:  ",CHAR(34),INDEX(Specimens[Specimen Type],$A35),CHAR(34),
", SpecimenMediumCV:  ",INDEX(Specimens[Specimen Medium],$A35),
", IsFieldSpecimen:  ",CHAR(34),INDEX(Specimens[Is Field Specimen?],$A35),CHAR(34),"}"))</f>
        <v/>
      </c>
      <c r="N35" t="e">
        <f>IF(COUNTA(SpatialOffsets[])=0,"", IF(INDEX(SpatialOffsets[Spatial Offset Type],$A35)="","",
CONCATENATE("  - &amp;SpatialOffsetID",TEXT($A35,"0000"),
" {","SpatialOffsetTypeCV:  ",CHAR(34),INDEX(SpatialOffsets[Spatial Offset Type],$A35),CHAR(34),
", Offset1Value:  ",INDEX(SpatialOffsets[Offset 1 Value],$A35),
", Offset1UnitID:  ",CHAR(34),INDEX(SpatialOffsets[Offset 1 Unit],$A35),CHAR(34),
", Offset2Value:  ",INDEX(SpatialOffsets[Offset 2 Value],$A35),
", Offset2UnitID:  ",CHAR(34),INDEX(SpatialOffsets[Offset 2 Unit],$A35),CHAR(34),
", Offset3Value:  ",INDEX(SpatialOffsets[Offset 3 Value],$A35),
", Offset3UnitID:  ",CHAR(34),INDEX(SpatialOffsets[Offset 3 Unit],$A35),CHAR(34),,"}")))</f>
        <v>#REF!</v>
      </c>
      <c r="O35" t="e">
        <f>IF(COUNTA(RelatedFeatures[])=0,"", IF(INDEX(RelatedFeatures[First Sampling Feature Code],$A35)="","",
CONCATENATE("  - &amp;RelationID",TEXT($A35,"0000"),
" {","SamplingFeatureID:  *SamplingFeatureID",TEXT(MATCH(INDEX(RelatedFeatures[First Sampling Feature Code],$A35),SamplingFeatures[Feature Code],0),"0000"),
", RelationshipTypeCV:  ",CHAR(34),INDEX(RelatedFeatures[Relationship Type],$A35),CHAR(34),
", RelatedFeatureID: *SamplingFeatureID",TEXT(MATCH(INDEX(RelatedFeatures[Second Sampling Feature Code],$A35),SamplingFeatures[Feature Code],0),"0000"),
", SpatialOffsetID:  ",IF(INDEX(RelatedFeatures[Offset Number],$A35)="","",CONCATENATE("*SpatialOffsetID",TEXT(INDEX(RelatedFeatures[Offset Number],$A35),"0000"))),"}")))</f>
        <v>#REF!</v>
      </c>
      <c r="P35" t="e">
        <f>IF(INDEX(Methods[Method Type],$A35)="","",
CONCATENATE("  - &amp;MethodID",TEXT($A35,"0000"),
" {","MethodTypeCV:  ",CHAR(34),INDEX(Methods[Method Type],$A35),CHAR(34),
", MethodCode:  ",CHAR(34),INDEX(Methods[Method Code],$A35),CHAR(34),
", MethodName:  ",CHAR(34),INDEX(Methods[Method Name],$A35),CHAR(34),
", MethodDescription:  ",CHAR(34),INDEX(Methods[Method Description],$A35),CHAR(34),
", MethodLink:  ",CHAR(34),INDEX(Methods[Method Link],$A35),CHAR(34),
", OrganizationID: *OrganizationID",TEXT(MATCH(INDEX(Methods[Organization Name],$A35),Organizations[Organization Name],0),"0000"),"}"))</f>
        <v>#REF!</v>
      </c>
      <c r="Q35" t="e">
        <f>IF(INDEX(Variables[Variable Type],$A35)="","",
CONCATENATE("  - &amp;VariableID",TEXT($A35,"0000"),
" {","VariableTypeCV:  ",CHAR(34),INDEX(Variables[Variable Type],$A35),CHAR(34),
", VariableCode:  ",CHAR(34),INDEX(Variables[Variable Code],$A35),CHAR(34),
", VariableNameCV:  ",CHAR(34),INDEX(Variables[Variable Name],$A35),CHAR(34),
", VariableDefinition:  ",CHAR(34),INDEX(Variables[Variable Definition],$A35),CHAR(34),
", SpecciationCV:  ",CHAR(34),INDEX(Variables[Speciation],$A35),CHAR(34),
", NoDataValue:  ",CHAR(34),INDEX(Variables[No Data Value],$A35),CHAR(34),"}"))</f>
        <v>#REF!</v>
      </c>
    </row>
    <row r="36" spans="1:17" x14ac:dyDescent="0.25">
      <c r="A36">
        <v>34</v>
      </c>
      <c r="D36" t="e">
        <f>IF(INDEX(People[First Name],$A36)="","",
CONCATENATE("  - &amp;PersonID",TEXT($A36,"0000"),
" {","PersonFirstName:  ",CHAR(34),INDEX(People[First Name],$A36),CHAR(34),
", PersonMiddleName:  ",CHAR(34),INDEX(People[Middle Name],$A36),CHAR(34),
", PersonLastName:  ",CHAR(34),INDEX(People[Last Name],$A36),CHAR(34),"}"))</f>
        <v>#REF!</v>
      </c>
      <c r="E36" t="e">
        <f>IF(INDEX(Organizations[Organization Type '[CV']],$A36)="","",
CONCATENATE("  - &amp;OrganizationID",TEXT($A36,"0000"),
" {","OrganizationTypeCV:  ",CHAR(34),INDEX(Organizations[Organization Type '[CV']],$A36),CHAR(34),
", OrganizationCode:  ",CHAR(34),INDEX(Organizations[Organization Code],$A36),CHAR(34),
", OrganizationName:  ",CHAR(34),INDEX(Organizations[Organization Name],$A36),CHAR(34),
", OrganizationDescription:  ",CHAR(34),INDEX(Organizations[Organization Description],$A36),CHAR(34),
", OrganizationLink:  ",CHAR(34),INDEX(Organizations[Organization Link],$A36),CHAR(34),"}"))</f>
        <v>#REF!</v>
      </c>
      <c r="F36" t="e">
        <f>IF(INDEX(People[First Name],$A36)="","",
CONCATENATE("  - &amp;AffiliationID",TEXT($A36,"0000"),
" {PersonID: *PersonID",TEXT($A36,"0000"),
", OrganizationID: *OrganizationID",TEXT(MATCH(INDEX(People[Organization Name],$A36),Organizations[Organization Name],0),"0000"),
", IsPrimaryOrganizationContact: , AffiliationStartDate: , AffiliationEndDate: , PrimaryPhone: ",
", PrimaryEmail: ",CHAR(34),INDEX(People[Primary Email],$A36),CHAR(34),
", PrimaryAddress: ",CHAR(34),INDEX(People[Primary Address],$A36),CHAR(34),
", PersonLink: }"))</f>
        <v>#REF!</v>
      </c>
      <c r="H36" t="e">
        <f>IF(COUNTA(CitationInformation)=0,"",IF(INDEX(AuthorList[Author Name],$A36)="","",
CONCATENATE("  - &amp;AuthorListID",TEXT($A36,"0000"),
"  {CitationID: *CitationID0001",
", PersonID: *PersonID",TEXT(MATCH(INDEX(AuthorList[Author Name],$A36),People[Full Name],0),"0000"),
", AuthorOrder: ",INDEX(AuthorList[Author Number],$A36),"}")))</f>
        <v>#REF!</v>
      </c>
      <c r="K36" t="str">
        <f>IF(INDEX(SamplingFeatures[Feature Code],$A36)="","",
CONCATENATE("  - &amp;SamplingFeatureID",TEXT($A36,"0000"),
" {","SamplingFeatureUUID:  ",CHAR(34),INDEX(SamplingFeatures[Sampling Feature UUID],$A36),CHAR(34),
", SamplingFeatureTypeCV:  ",CHAR(34),INDEX(SamplingFeatures[Sampling Feature Type],$A36),CHAR(34),
", SamplingFeatureCode:  ",CHAR(34),INDEX(SamplingFeatures[Feature Code],$A36),CHAR(34),
", SamplingFeatureName:  ",CHAR(34),INDEX(SamplingFeatures[Feature Name],$A36),CHAR(34),
", SamplingFeatureDescription:  ",CHAR(34),INDEX(SamplingFeatures[Feature Description],$A36),CHAR(34),
", SamplingFeatureGeotypeCV:  ",CHAR(34),INDEX(SamplingFeatures[Feature Geo Type],$A36),CHAR(34),
", FeatureGeometry:  ",CHAR(34),INDEX(SamplingFeatures[Feature Geometry],$A36),CHAR(34),
", Elevation_m:  ",CHAR(34),INDEX(SamplingFeatures[Elevation_m],$A36),CHAR(34),
", ElevationDatumCV:  ",CHAR(34),ElevationDatum,CHAR(34),"}"))</f>
        <v/>
      </c>
      <c r="L36" t="str">
        <f>IF(INDEX(SamplingFeatures[Sampling Feature Type],$A36)&lt;&gt;"Site","",
CONCATENATE("  - &amp;SiteID",TEXT(SUMPRODUCT(--($L$2:$L35&lt;&gt;"")),"0000"),
" {","SamplingFeatureID:  *SamplingFeatureID",TEXT($A36,"0000"),
", SiteTypeCV:  ",CHAR(34),INDEX(Sites[Site Type],$A36),CHAR(34),
", Latitude:  ",INDEX(Sites[Latitude],$A36),
", Longitude:  ",INDEX(Sites[Longitude],$A36),
", SRSName:  ",CHAR(34),LatLonDatum,CHAR(34),"}"))</f>
        <v/>
      </c>
      <c r="M36" t="str">
        <f>IF(INDEX(SamplingFeatures[Sampling Feature Type],$A36)&lt;&gt;"Specimen","",
CONCATENATE("  - &amp;SpecimenID",TEXT(SUMPRODUCT(--($M$2:$M35&lt;&gt;"")),"0000"),
" {","SamplingFeatureID:  *SamplingFeatureID",TEXT($A36,"0000"),
", SpecimenTypeCV:  ",CHAR(34),INDEX(Specimens[Specimen Type],$A36),CHAR(34),
", SpecimenMediumCV:  ",INDEX(Specimens[Specimen Medium],$A36),
", IsFieldSpecimen:  ",CHAR(34),INDEX(Specimens[Is Field Specimen?],$A36),CHAR(34),"}"))</f>
        <v/>
      </c>
      <c r="N36" t="e">
        <f>IF(COUNTA(SpatialOffsets[])=0,"", IF(INDEX(SpatialOffsets[Spatial Offset Type],$A36)="","",
CONCATENATE("  - &amp;SpatialOffsetID",TEXT($A36,"0000"),
" {","SpatialOffsetTypeCV:  ",CHAR(34),INDEX(SpatialOffsets[Spatial Offset Type],$A36),CHAR(34),
", Offset1Value:  ",INDEX(SpatialOffsets[Offset 1 Value],$A36),
", Offset1UnitID:  ",CHAR(34),INDEX(SpatialOffsets[Offset 1 Unit],$A36),CHAR(34),
", Offset2Value:  ",INDEX(SpatialOffsets[Offset 2 Value],$A36),
", Offset2UnitID:  ",CHAR(34),INDEX(SpatialOffsets[Offset 2 Unit],$A36),CHAR(34),
", Offset3Value:  ",INDEX(SpatialOffsets[Offset 3 Value],$A36),
", Offset3UnitID:  ",CHAR(34),INDEX(SpatialOffsets[Offset 3 Unit],$A36),CHAR(34),,"}")))</f>
        <v>#REF!</v>
      </c>
      <c r="O36" t="e">
        <f>IF(COUNTA(RelatedFeatures[])=0,"", IF(INDEX(RelatedFeatures[First Sampling Feature Code],$A36)="","",
CONCATENATE("  - &amp;RelationID",TEXT($A36,"0000"),
" {","SamplingFeatureID:  *SamplingFeatureID",TEXT(MATCH(INDEX(RelatedFeatures[First Sampling Feature Code],$A36),SamplingFeatures[Feature Code],0),"0000"),
", RelationshipTypeCV:  ",CHAR(34),INDEX(RelatedFeatures[Relationship Type],$A36),CHAR(34),
", RelatedFeatureID: *SamplingFeatureID",TEXT(MATCH(INDEX(RelatedFeatures[Second Sampling Feature Code],$A36),SamplingFeatures[Feature Code],0),"0000"),
", SpatialOffsetID:  ",IF(INDEX(RelatedFeatures[Offset Number],$A36)="","",CONCATENATE("*SpatialOffsetID",TEXT(INDEX(RelatedFeatures[Offset Number],$A36),"0000"))),"}")))</f>
        <v>#REF!</v>
      </c>
      <c r="P36" t="e">
        <f>IF(INDEX(Methods[Method Type],$A36)="","",
CONCATENATE("  - &amp;MethodID",TEXT($A36,"0000"),
" {","MethodTypeCV:  ",CHAR(34),INDEX(Methods[Method Type],$A36),CHAR(34),
", MethodCode:  ",CHAR(34),INDEX(Methods[Method Code],$A36),CHAR(34),
", MethodName:  ",CHAR(34),INDEX(Methods[Method Name],$A36),CHAR(34),
", MethodDescription:  ",CHAR(34),INDEX(Methods[Method Description],$A36),CHAR(34),
", MethodLink:  ",CHAR(34),INDEX(Methods[Method Link],$A36),CHAR(34),
", OrganizationID: *OrganizationID",TEXT(MATCH(INDEX(Methods[Organization Name],$A36),Organizations[Organization Name],0),"0000"),"}"))</f>
        <v>#REF!</v>
      </c>
      <c r="Q36" t="e">
        <f>IF(INDEX(Variables[Variable Type],$A36)="","",
CONCATENATE("  - &amp;VariableID",TEXT($A36,"0000"),
" {","VariableTypeCV:  ",CHAR(34),INDEX(Variables[Variable Type],$A36),CHAR(34),
", VariableCode:  ",CHAR(34),INDEX(Variables[Variable Code],$A36),CHAR(34),
", VariableNameCV:  ",CHAR(34),INDEX(Variables[Variable Name],$A36),CHAR(34),
", VariableDefinition:  ",CHAR(34),INDEX(Variables[Variable Definition],$A36),CHAR(34),
", SpecciationCV:  ",CHAR(34),INDEX(Variables[Speciation],$A36),CHAR(34),
", NoDataValue:  ",CHAR(34),INDEX(Variables[No Data Value],$A36),CHAR(34),"}"))</f>
        <v>#REF!</v>
      </c>
    </row>
    <row r="37" spans="1:17" x14ac:dyDescent="0.25">
      <c r="A37">
        <v>35</v>
      </c>
      <c r="D37" t="e">
        <f>IF(INDEX(People[First Name],$A37)="","",
CONCATENATE("  - &amp;PersonID",TEXT($A37,"0000"),
" {","PersonFirstName:  ",CHAR(34),INDEX(People[First Name],$A37),CHAR(34),
", PersonMiddleName:  ",CHAR(34),INDEX(People[Middle Name],$A37),CHAR(34),
", PersonLastName:  ",CHAR(34),INDEX(People[Last Name],$A37),CHAR(34),"}"))</f>
        <v>#REF!</v>
      </c>
      <c r="E37" t="e">
        <f>IF(INDEX(Organizations[Organization Type '[CV']],$A37)="","",
CONCATENATE("  - &amp;OrganizationID",TEXT($A37,"0000"),
" {","OrganizationTypeCV:  ",CHAR(34),INDEX(Organizations[Organization Type '[CV']],$A37),CHAR(34),
", OrganizationCode:  ",CHAR(34),INDEX(Organizations[Organization Code],$A37),CHAR(34),
", OrganizationName:  ",CHAR(34),INDEX(Organizations[Organization Name],$A37),CHAR(34),
", OrganizationDescription:  ",CHAR(34),INDEX(Organizations[Organization Description],$A37),CHAR(34),
", OrganizationLink:  ",CHAR(34),INDEX(Organizations[Organization Link],$A37),CHAR(34),"}"))</f>
        <v>#REF!</v>
      </c>
      <c r="F37" t="e">
        <f>IF(INDEX(People[First Name],$A37)="","",
CONCATENATE("  - &amp;AffiliationID",TEXT($A37,"0000"),
" {PersonID: *PersonID",TEXT($A37,"0000"),
", OrganizationID: *OrganizationID",TEXT(MATCH(INDEX(People[Organization Name],$A37),Organizations[Organization Name],0),"0000"),
", IsPrimaryOrganizationContact: , AffiliationStartDate: , AffiliationEndDate: , PrimaryPhone: ",
", PrimaryEmail: ",CHAR(34),INDEX(People[Primary Email],$A37),CHAR(34),
", PrimaryAddress: ",CHAR(34),INDEX(People[Primary Address],$A37),CHAR(34),
", PersonLink: }"))</f>
        <v>#REF!</v>
      </c>
      <c r="H37" t="e">
        <f>IF(COUNTA(CitationInformation)=0,"",IF(INDEX(AuthorList[Author Name],$A37)="","",
CONCATENATE("  - &amp;AuthorListID",TEXT($A37,"0000"),
"  {CitationID: *CitationID0001",
", PersonID: *PersonID",TEXT(MATCH(INDEX(AuthorList[Author Name],$A37),People[Full Name],0),"0000"),
", AuthorOrder: ",INDEX(AuthorList[Author Number],$A37),"}")))</f>
        <v>#REF!</v>
      </c>
      <c r="K37" t="str">
        <f>IF(INDEX(SamplingFeatures[Feature Code],$A37)="","",
CONCATENATE("  - &amp;SamplingFeatureID",TEXT($A37,"0000"),
" {","SamplingFeatureUUID:  ",CHAR(34),INDEX(SamplingFeatures[Sampling Feature UUID],$A37),CHAR(34),
", SamplingFeatureTypeCV:  ",CHAR(34),INDEX(SamplingFeatures[Sampling Feature Type],$A37),CHAR(34),
", SamplingFeatureCode:  ",CHAR(34),INDEX(SamplingFeatures[Feature Code],$A37),CHAR(34),
", SamplingFeatureName:  ",CHAR(34),INDEX(SamplingFeatures[Feature Name],$A37),CHAR(34),
", SamplingFeatureDescription:  ",CHAR(34),INDEX(SamplingFeatures[Feature Description],$A37),CHAR(34),
", SamplingFeatureGeotypeCV:  ",CHAR(34),INDEX(SamplingFeatures[Feature Geo Type],$A37),CHAR(34),
", FeatureGeometry:  ",CHAR(34),INDEX(SamplingFeatures[Feature Geometry],$A37),CHAR(34),
", Elevation_m:  ",CHAR(34),INDEX(SamplingFeatures[Elevation_m],$A37),CHAR(34),
", ElevationDatumCV:  ",CHAR(34),ElevationDatum,CHAR(34),"}"))</f>
        <v/>
      </c>
      <c r="L37" t="str">
        <f>IF(INDEX(SamplingFeatures[Sampling Feature Type],$A37)&lt;&gt;"Site","",
CONCATENATE("  - &amp;SiteID",TEXT(SUMPRODUCT(--($L$2:$L36&lt;&gt;"")),"0000"),
" {","SamplingFeatureID:  *SamplingFeatureID",TEXT($A37,"0000"),
", SiteTypeCV:  ",CHAR(34),INDEX(Sites[Site Type],$A37),CHAR(34),
", Latitude:  ",INDEX(Sites[Latitude],$A37),
", Longitude:  ",INDEX(Sites[Longitude],$A37),
", SRSName:  ",CHAR(34),LatLonDatum,CHAR(34),"}"))</f>
        <v/>
      </c>
      <c r="M37" t="str">
        <f>IF(INDEX(SamplingFeatures[Sampling Feature Type],$A37)&lt;&gt;"Specimen","",
CONCATENATE("  - &amp;SpecimenID",TEXT(SUMPRODUCT(--($M$2:$M36&lt;&gt;"")),"0000"),
" {","SamplingFeatureID:  *SamplingFeatureID",TEXT($A37,"0000"),
", SpecimenTypeCV:  ",CHAR(34),INDEX(Specimens[Specimen Type],$A37),CHAR(34),
", SpecimenMediumCV:  ",INDEX(Specimens[Specimen Medium],$A37),
", IsFieldSpecimen:  ",CHAR(34),INDEX(Specimens[Is Field Specimen?],$A37),CHAR(34),"}"))</f>
        <v/>
      </c>
      <c r="N37" t="e">
        <f>IF(COUNTA(SpatialOffsets[])=0,"", IF(INDEX(SpatialOffsets[Spatial Offset Type],$A37)="","",
CONCATENATE("  - &amp;SpatialOffsetID",TEXT($A37,"0000"),
" {","SpatialOffsetTypeCV:  ",CHAR(34),INDEX(SpatialOffsets[Spatial Offset Type],$A37),CHAR(34),
", Offset1Value:  ",INDEX(SpatialOffsets[Offset 1 Value],$A37),
", Offset1UnitID:  ",CHAR(34),INDEX(SpatialOffsets[Offset 1 Unit],$A37),CHAR(34),
", Offset2Value:  ",INDEX(SpatialOffsets[Offset 2 Value],$A37),
", Offset2UnitID:  ",CHAR(34),INDEX(SpatialOffsets[Offset 2 Unit],$A37),CHAR(34),
", Offset3Value:  ",INDEX(SpatialOffsets[Offset 3 Value],$A37),
", Offset3UnitID:  ",CHAR(34),INDEX(SpatialOffsets[Offset 3 Unit],$A37),CHAR(34),,"}")))</f>
        <v>#REF!</v>
      </c>
      <c r="O37" t="e">
        <f>IF(COUNTA(RelatedFeatures[])=0,"", IF(INDEX(RelatedFeatures[First Sampling Feature Code],$A37)="","",
CONCATENATE("  - &amp;RelationID",TEXT($A37,"0000"),
" {","SamplingFeatureID:  *SamplingFeatureID",TEXT(MATCH(INDEX(RelatedFeatures[First Sampling Feature Code],$A37),SamplingFeatures[Feature Code],0),"0000"),
", RelationshipTypeCV:  ",CHAR(34),INDEX(RelatedFeatures[Relationship Type],$A37),CHAR(34),
", RelatedFeatureID: *SamplingFeatureID",TEXT(MATCH(INDEX(RelatedFeatures[Second Sampling Feature Code],$A37),SamplingFeatures[Feature Code],0),"0000"),
", SpatialOffsetID:  ",IF(INDEX(RelatedFeatures[Offset Number],$A37)="","",CONCATENATE("*SpatialOffsetID",TEXT(INDEX(RelatedFeatures[Offset Number],$A37),"0000"))),"}")))</f>
        <v>#REF!</v>
      </c>
      <c r="P37" t="e">
        <f>IF(INDEX(Methods[Method Type],$A37)="","",
CONCATENATE("  - &amp;MethodID",TEXT($A37,"0000"),
" {","MethodTypeCV:  ",CHAR(34),INDEX(Methods[Method Type],$A37),CHAR(34),
", MethodCode:  ",CHAR(34),INDEX(Methods[Method Code],$A37),CHAR(34),
", MethodName:  ",CHAR(34),INDEX(Methods[Method Name],$A37),CHAR(34),
", MethodDescription:  ",CHAR(34),INDEX(Methods[Method Description],$A37),CHAR(34),
", MethodLink:  ",CHAR(34),INDEX(Methods[Method Link],$A37),CHAR(34),
", OrganizationID: *OrganizationID",TEXT(MATCH(INDEX(Methods[Organization Name],$A37),Organizations[Organization Name],0),"0000"),"}"))</f>
        <v>#REF!</v>
      </c>
      <c r="Q37" t="e">
        <f>IF(INDEX(Variables[Variable Type],$A37)="","",
CONCATENATE("  - &amp;VariableID",TEXT($A37,"0000"),
" {","VariableTypeCV:  ",CHAR(34),INDEX(Variables[Variable Type],$A37),CHAR(34),
", VariableCode:  ",CHAR(34),INDEX(Variables[Variable Code],$A37),CHAR(34),
", VariableNameCV:  ",CHAR(34),INDEX(Variables[Variable Name],$A37),CHAR(34),
", VariableDefinition:  ",CHAR(34),INDEX(Variables[Variable Definition],$A37),CHAR(34),
", SpecciationCV:  ",CHAR(34),INDEX(Variables[Speciation],$A37),CHAR(34),
", NoDataValue:  ",CHAR(34),INDEX(Variables[No Data Value],$A37),CHAR(34),"}"))</f>
        <v>#REF!</v>
      </c>
    </row>
    <row r="38" spans="1:17" x14ac:dyDescent="0.25">
      <c r="A38">
        <v>36</v>
      </c>
      <c r="D38" t="e">
        <f>IF(INDEX(People[First Name],$A38)="","",
CONCATENATE("  - &amp;PersonID",TEXT($A38,"0000"),
" {","PersonFirstName:  ",CHAR(34),INDEX(People[First Name],$A38),CHAR(34),
", PersonMiddleName:  ",CHAR(34),INDEX(People[Middle Name],$A38),CHAR(34),
", PersonLastName:  ",CHAR(34),INDEX(People[Last Name],$A38),CHAR(34),"}"))</f>
        <v>#REF!</v>
      </c>
      <c r="E38" t="e">
        <f>IF(INDEX(Organizations[Organization Type '[CV']],$A38)="","",
CONCATENATE("  - &amp;OrganizationID",TEXT($A38,"0000"),
" {","OrganizationTypeCV:  ",CHAR(34),INDEX(Organizations[Organization Type '[CV']],$A38),CHAR(34),
", OrganizationCode:  ",CHAR(34),INDEX(Organizations[Organization Code],$A38),CHAR(34),
", OrganizationName:  ",CHAR(34),INDEX(Organizations[Organization Name],$A38),CHAR(34),
", OrganizationDescription:  ",CHAR(34),INDEX(Organizations[Organization Description],$A38),CHAR(34),
", OrganizationLink:  ",CHAR(34),INDEX(Organizations[Organization Link],$A38),CHAR(34),"}"))</f>
        <v>#REF!</v>
      </c>
      <c r="F38" t="e">
        <f>IF(INDEX(People[First Name],$A38)="","",
CONCATENATE("  - &amp;AffiliationID",TEXT($A38,"0000"),
" {PersonID: *PersonID",TEXT($A38,"0000"),
", OrganizationID: *OrganizationID",TEXT(MATCH(INDEX(People[Organization Name],$A38),Organizations[Organization Name],0),"0000"),
", IsPrimaryOrganizationContact: , AffiliationStartDate: , AffiliationEndDate: , PrimaryPhone: ",
", PrimaryEmail: ",CHAR(34),INDEX(People[Primary Email],$A38),CHAR(34),
", PrimaryAddress: ",CHAR(34),INDEX(People[Primary Address],$A38),CHAR(34),
", PersonLink: }"))</f>
        <v>#REF!</v>
      </c>
      <c r="H38" t="e">
        <f>IF(COUNTA(CitationInformation)=0,"",IF(INDEX(AuthorList[Author Name],$A38)="","",
CONCATENATE("  - &amp;AuthorListID",TEXT($A38,"0000"),
"  {CitationID: *CitationID0001",
", PersonID: *PersonID",TEXT(MATCH(INDEX(AuthorList[Author Name],$A38),People[Full Name],0),"0000"),
", AuthorOrder: ",INDEX(AuthorList[Author Number],$A38),"}")))</f>
        <v>#REF!</v>
      </c>
      <c r="K38" t="str">
        <f>IF(INDEX(SamplingFeatures[Feature Code],$A38)="","",
CONCATENATE("  - &amp;SamplingFeatureID",TEXT($A38,"0000"),
" {","SamplingFeatureUUID:  ",CHAR(34),INDEX(SamplingFeatures[Sampling Feature UUID],$A38),CHAR(34),
", SamplingFeatureTypeCV:  ",CHAR(34),INDEX(SamplingFeatures[Sampling Feature Type],$A38),CHAR(34),
", SamplingFeatureCode:  ",CHAR(34),INDEX(SamplingFeatures[Feature Code],$A38),CHAR(34),
", SamplingFeatureName:  ",CHAR(34),INDEX(SamplingFeatures[Feature Name],$A38),CHAR(34),
", SamplingFeatureDescription:  ",CHAR(34),INDEX(SamplingFeatures[Feature Description],$A38),CHAR(34),
", SamplingFeatureGeotypeCV:  ",CHAR(34),INDEX(SamplingFeatures[Feature Geo Type],$A38),CHAR(34),
", FeatureGeometry:  ",CHAR(34),INDEX(SamplingFeatures[Feature Geometry],$A38),CHAR(34),
", Elevation_m:  ",CHAR(34),INDEX(SamplingFeatures[Elevation_m],$A38),CHAR(34),
", ElevationDatumCV:  ",CHAR(34),ElevationDatum,CHAR(34),"}"))</f>
        <v/>
      </c>
      <c r="L38" t="str">
        <f>IF(INDEX(SamplingFeatures[Sampling Feature Type],$A38)&lt;&gt;"Site","",
CONCATENATE("  - &amp;SiteID",TEXT(SUMPRODUCT(--($L$2:$L37&lt;&gt;"")),"0000"),
" {","SamplingFeatureID:  *SamplingFeatureID",TEXT($A38,"0000"),
", SiteTypeCV:  ",CHAR(34),INDEX(Sites[Site Type],$A38),CHAR(34),
", Latitude:  ",INDEX(Sites[Latitude],$A38),
", Longitude:  ",INDEX(Sites[Longitude],$A38),
", SRSName:  ",CHAR(34),LatLonDatum,CHAR(34),"}"))</f>
        <v/>
      </c>
      <c r="M38" t="str">
        <f>IF(INDEX(SamplingFeatures[Sampling Feature Type],$A38)&lt;&gt;"Specimen","",
CONCATENATE("  - &amp;SpecimenID",TEXT(SUMPRODUCT(--($M$2:$M37&lt;&gt;"")),"0000"),
" {","SamplingFeatureID:  *SamplingFeatureID",TEXT($A38,"0000"),
", SpecimenTypeCV:  ",CHAR(34),INDEX(Specimens[Specimen Type],$A38),CHAR(34),
", SpecimenMediumCV:  ",INDEX(Specimens[Specimen Medium],$A38),
", IsFieldSpecimen:  ",CHAR(34),INDEX(Specimens[Is Field Specimen?],$A38),CHAR(34),"}"))</f>
        <v/>
      </c>
      <c r="N38" t="e">
        <f>IF(COUNTA(SpatialOffsets[])=0,"", IF(INDEX(SpatialOffsets[Spatial Offset Type],$A38)="","",
CONCATENATE("  - &amp;SpatialOffsetID",TEXT($A38,"0000"),
" {","SpatialOffsetTypeCV:  ",CHAR(34),INDEX(SpatialOffsets[Spatial Offset Type],$A38),CHAR(34),
", Offset1Value:  ",INDEX(SpatialOffsets[Offset 1 Value],$A38),
", Offset1UnitID:  ",CHAR(34),INDEX(SpatialOffsets[Offset 1 Unit],$A38),CHAR(34),
", Offset2Value:  ",INDEX(SpatialOffsets[Offset 2 Value],$A38),
", Offset2UnitID:  ",CHAR(34),INDEX(SpatialOffsets[Offset 2 Unit],$A38),CHAR(34),
", Offset3Value:  ",INDEX(SpatialOffsets[Offset 3 Value],$A38),
", Offset3UnitID:  ",CHAR(34),INDEX(SpatialOffsets[Offset 3 Unit],$A38),CHAR(34),,"}")))</f>
        <v>#REF!</v>
      </c>
      <c r="O38" t="e">
        <f>IF(COUNTA(RelatedFeatures[])=0,"", IF(INDEX(RelatedFeatures[First Sampling Feature Code],$A38)="","",
CONCATENATE("  - &amp;RelationID",TEXT($A38,"0000"),
" {","SamplingFeatureID:  *SamplingFeatureID",TEXT(MATCH(INDEX(RelatedFeatures[First Sampling Feature Code],$A38),SamplingFeatures[Feature Code],0),"0000"),
", RelationshipTypeCV:  ",CHAR(34),INDEX(RelatedFeatures[Relationship Type],$A38),CHAR(34),
", RelatedFeatureID: *SamplingFeatureID",TEXT(MATCH(INDEX(RelatedFeatures[Second Sampling Feature Code],$A38),SamplingFeatures[Feature Code],0),"0000"),
", SpatialOffsetID:  ",IF(INDEX(RelatedFeatures[Offset Number],$A38)="","",CONCATENATE("*SpatialOffsetID",TEXT(INDEX(RelatedFeatures[Offset Number],$A38),"0000"))),"}")))</f>
        <v>#REF!</v>
      </c>
      <c r="P38" t="e">
        <f>IF(INDEX(Methods[Method Type],$A38)="","",
CONCATENATE("  - &amp;MethodID",TEXT($A38,"0000"),
" {","MethodTypeCV:  ",CHAR(34),INDEX(Methods[Method Type],$A38),CHAR(34),
", MethodCode:  ",CHAR(34),INDEX(Methods[Method Code],$A38),CHAR(34),
", MethodName:  ",CHAR(34),INDEX(Methods[Method Name],$A38),CHAR(34),
", MethodDescription:  ",CHAR(34),INDEX(Methods[Method Description],$A38),CHAR(34),
", MethodLink:  ",CHAR(34),INDEX(Methods[Method Link],$A38),CHAR(34),
", OrganizationID: *OrganizationID",TEXT(MATCH(INDEX(Methods[Organization Name],$A38),Organizations[Organization Name],0),"0000"),"}"))</f>
        <v>#REF!</v>
      </c>
      <c r="Q38" t="e">
        <f>IF(INDEX(Variables[Variable Type],$A38)="","",
CONCATENATE("  - &amp;VariableID",TEXT($A38,"0000"),
" {","VariableTypeCV:  ",CHAR(34),INDEX(Variables[Variable Type],$A38),CHAR(34),
", VariableCode:  ",CHAR(34),INDEX(Variables[Variable Code],$A38),CHAR(34),
", VariableNameCV:  ",CHAR(34),INDEX(Variables[Variable Name],$A38),CHAR(34),
", VariableDefinition:  ",CHAR(34),INDEX(Variables[Variable Definition],$A38),CHAR(34),
", SpecciationCV:  ",CHAR(34),INDEX(Variables[Speciation],$A38),CHAR(34),
", NoDataValue:  ",CHAR(34),INDEX(Variables[No Data Value],$A38),CHAR(34),"}"))</f>
        <v>#REF!</v>
      </c>
    </row>
    <row r="39" spans="1:17" x14ac:dyDescent="0.25">
      <c r="A39">
        <v>37</v>
      </c>
      <c r="D39" t="e">
        <f>IF(INDEX(People[First Name],$A39)="","",
CONCATENATE("  - &amp;PersonID",TEXT($A39,"0000"),
" {","PersonFirstName:  ",CHAR(34),INDEX(People[First Name],$A39),CHAR(34),
", PersonMiddleName:  ",CHAR(34),INDEX(People[Middle Name],$A39),CHAR(34),
", PersonLastName:  ",CHAR(34),INDEX(People[Last Name],$A39),CHAR(34),"}"))</f>
        <v>#REF!</v>
      </c>
      <c r="E39" t="e">
        <f>IF(INDEX(Organizations[Organization Type '[CV']],$A39)="","",
CONCATENATE("  - &amp;OrganizationID",TEXT($A39,"0000"),
" {","OrganizationTypeCV:  ",CHAR(34),INDEX(Organizations[Organization Type '[CV']],$A39),CHAR(34),
", OrganizationCode:  ",CHAR(34),INDEX(Organizations[Organization Code],$A39),CHAR(34),
", OrganizationName:  ",CHAR(34),INDEX(Organizations[Organization Name],$A39),CHAR(34),
", OrganizationDescription:  ",CHAR(34),INDEX(Organizations[Organization Description],$A39),CHAR(34),
", OrganizationLink:  ",CHAR(34),INDEX(Organizations[Organization Link],$A39),CHAR(34),"}"))</f>
        <v>#REF!</v>
      </c>
      <c r="F39" t="e">
        <f>IF(INDEX(People[First Name],$A39)="","",
CONCATENATE("  - &amp;AffiliationID",TEXT($A39,"0000"),
" {PersonID: *PersonID",TEXT($A39,"0000"),
", OrganizationID: *OrganizationID",TEXT(MATCH(INDEX(People[Organization Name],$A39),Organizations[Organization Name],0),"0000"),
", IsPrimaryOrganizationContact: , AffiliationStartDate: , AffiliationEndDate: , PrimaryPhone: ",
", PrimaryEmail: ",CHAR(34),INDEX(People[Primary Email],$A39),CHAR(34),
", PrimaryAddress: ",CHAR(34),INDEX(People[Primary Address],$A39),CHAR(34),
", PersonLink: }"))</f>
        <v>#REF!</v>
      </c>
      <c r="H39" t="e">
        <f>IF(COUNTA(CitationInformation)=0,"",IF(INDEX(AuthorList[Author Name],$A39)="","",
CONCATENATE("  - &amp;AuthorListID",TEXT($A39,"0000"),
"  {CitationID: *CitationID0001",
", PersonID: *PersonID",TEXT(MATCH(INDEX(AuthorList[Author Name],$A39),People[Full Name],0),"0000"),
", AuthorOrder: ",INDEX(AuthorList[Author Number],$A39),"}")))</f>
        <v>#REF!</v>
      </c>
      <c r="K39" t="str">
        <f>IF(INDEX(SamplingFeatures[Feature Code],$A39)="","",
CONCATENATE("  - &amp;SamplingFeatureID",TEXT($A39,"0000"),
" {","SamplingFeatureUUID:  ",CHAR(34),INDEX(SamplingFeatures[Sampling Feature UUID],$A39),CHAR(34),
", SamplingFeatureTypeCV:  ",CHAR(34),INDEX(SamplingFeatures[Sampling Feature Type],$A39),CHAR(34),
", SamplingFeatureCode:  ",CHAR(34),INDEX(SamplingFeatures[Feature Code],$A39),CHAR(34),
", SamplingFeatureName:  ",CHAR(34),INDEX(SamplingFeatures[Feature Name],$A39),CHAR(34),
", SamplingFeatureDescription:  ",CHAR(34),INDEX(SamplingFeatures[Feature Description],$A39),CHAR(34),
", SamplingFeatureGeotypeCV:  ",CHAR(34),INDEX(SamplingFeatures[Feature Geo Type],$A39),CHAR(34),
", FeatureGeometry:  ",CHAR(34),INDEX(SamplingFeatures[Feature Geometry],$A39),CHAR(34),
", Elevation_m:  ",CHAR(34),INDEX(SamplingFeatures[Elevation_m],$A39),CHAR(34),
", ElevationDatumCV:  ",CHAR(34),ElevationDatum,CHAR(34),"}"))</f>
        <v/>
      </c>
      <c r="L39" t="str">
        <f>IF(INDEX(SamplingFeatures[Sampling Feature Type],$A39)&lt;&gt;"Site","",
CONCATENATE("  - &amp;SiteID",TEXT(SUMPRODUCT(--($L$2:$L38&lt;&gt;"")),"0000"),
" {","SamplingFeatureID:  *SamplingFeatureID",TEXT($A39,"0000"),
", SiteTypeCV:  ",CHAR(34),INDEX(Sites[Site Type],$A39),CHAR(34),
", Latitude:  ",INDEX(Sites[Latitude],$A39),
", Longitude:  ",INDEX(Sites[Longitude],$A39),
", SRSName:  ",CHAR(34),LatLonDatum,CHAR(34),"}"))</f>
        <v/>
      </c>
      <c r="M39" t="str">
        <f>IF(INDEX(SamplingFeatures[Sampling Feature Type],$A39)&lt;&gt;"Specimen","",
CONCATENATE("  - &amp;SpecimenID",TEXT(SUMPRODUCT(--($M$2:$M38&lt;&gt;"")),"0000"),
" {","SamplingFeatureID:  *SamplingFeatureID",TEXT($A39,"0000"),
", SpecimenTypeCV:  ",CHAR(34),INDEX(Specimens[Specimen Type],$A39),CHAR(34),
", SpecimenMediumCV:  ",INDEX(Specimens[Specimen Medium],$A39),
", IsFieldSpecimen:  ",CHAR(34),INDEX(Specimens[Is Field Specimen?],$A39),CHAR(34),"}"))</f>
        <v/>
      </c>
      <c r="N39" t="e">
        <f>IF(COUNTA(SpatialOffsets[])=0,"", IF(INDEX(SpatialOffsets[Spatial Offset Type],$A39)="","",
CONCATENATE("  - &amp;SpatialOffsetID",TEXT($A39,"0000"),
" {","SpatialOffsetTypeCV:  ",CHAR(34),INDEX(SpatialOffsets[Spatial Offset Type],$A39),CHAR(34),
", Offset1Value:  ",INDEX(SpatialOffsets[Offset 1 Value],$A39),
", Offset1UnitID:  ",CHAR(34),INDEX(SpatialOffsets[Offset 1 Unit],$A39),CHAR(34),
", Offset2Value:  ",INDEX(SpatialOffsets[Offset 2 Value],$A39),
", Offset2UnitID:  ",CHAR(34),INDEX(SpatialOffsets[Offset 2 Unit],$A39),CHAR(34),
", Offset3Value:  ",INDEX(SpatialOffsets[Offset 3 Value],$A39),
", Offset3UnitID:  ",CHAR(34),INDEX(SpatialOffsets[Offset 3 Unit],$A39),CHAR(34),,"}")))</f>
        <v>#REF!</v>
      </c>
      <c r="O39" t="e">
        <f>IF(COUNTA(RelatedFeatures[])=0,"", IF(INDEX(RelatedFeatures[First Sampling Feature Code],$A39)="","",
CONCATENATE("  - &amp;RelationID",TEXT($A39,"0000"),
" {","SamplingFeatureID:  *SamplingFeatureID",TEXT(MATCH(INDEX(RelatedFeatures[First Sampling Feature Code],$A39),SamplingFeatures[Feature Code],0),"0000"),
", RelationshipTypeCV:  ",CHAR(34),INDEX(RelatedFeatures[Relationship Type],$A39),CHAR(34),
", RelatedFeatureID: *SamplingFeatureID",TEXT(MATCH(INDEX(RelatedFeatures[Second Sampling Feature Code],$A39),SamplingFeatures[Feature Code],0),"0000"),
", SpatialOffsetID:  ",IF(INDEX(RelatedFeatures[Offset Number],$A39)="","",CONCATENATE("*SpatialOffsetID",TEXT(INDEX(RelatedFeatures[Offset Number],$A39),"0000"))),"}")))</f>
        <v>#REF!</v>
      </c>
      <c r="P39" t="e">
        <f>IF(INDEX(Methods[Method Type],$A39)="","",
CONCATENATE("  - &amp;MethodID",TEXT($A39,"0000"),
" {","MethodTypeCV:  ",CHAR(34),INDEX(Methods[Method Type],$A39),CHAR(34),
", MethodCode:  ",CHAR(34),INDEX(Methods[Method Code],$A39),CHAR(34),
", MethodName:  ",CHAR(34),INDEX(Methods[Method Name],$A39),CHAR(34),
", MethodDescription:  ",CHAR(34),INDEX(Methods[Method Description],$A39),CHAR(34),
", MethodLink:  ",CHAR(34),INDEX(Methods[Method Link],$A39),CHAR(34),
", OrganizationID: *OrganizationID",TEXT(MATCH(INDEX(Methods[Organization Name],$A39),Organizations[Organization Name],0),"0000"),"}"))</f>
        <v>#REF!</v>
      </c>
      <c r="Q39" t="e">
        <f>IF(INDEX(Variables[Variable Type],$A39)="","",
CONCATENATE("  - &amp;VariableID",TEXT($A39,"0000"),
" {","VariableTypeCV:  ",CHAR(34),INDEX(Variables[Variable Type],$A39),CHAR(34),
", VariableCode:  ",CHAR(34),INDEX(Variables[Variable Code],$A39),CHAR(34),
", VariableNameCV:  ",CHAR(34),INDEX(Variables[Variable Name],$A39),CHAR(34),
", VariableDefinition:  ",CHAR(34),INDEX(Variables[Variable Definition],$A39),CHAR(34),
", SpecciationCV:  ",CHAR(34),INDEX(Variables[Speciation],$A39),CHAR(34),
", NoDataValue:  ",CHAR(34),INDEX(Variables[No Data Value],$A39),CHAR(34),"}"))</f>
        <v>#REF!</v>
      </c>
    </row>
    <row r="40" spans="1:17" x14ac:dyDescent="0.25">
      <c r="A40">
        <v>38</v>
      </c>
      <c r="D40" t="e">
        <f>IF(INDEX(People[First Name],$A40)="","",
CONCATENATE("  - &amp;PersonID",TEXT($A40,"0000"),
" {","PersonFirstName:  ",CHAR(34),INDEX(People[First Name],$A40),CHAR(34),
", PersonMiddleName:  ",CHAR(34),INDEX(People[Middle Name],$A40),CHAR(34),
", PersonLastName:  ",CHAR(34),INDEX(People[Last Name],$A40),CHAR(34),"}"))</f>
        <v>#REF!</v>
      </c>
      <c r="E40" t="e">
        <f>IF(INDEX(Organizations[Organization Type '[CV']],$A40)="","",
CONCATENATE("  - &amp;OrganizationID",TEXT($A40,"0000"),
" {","OrganizationTypeCV:  ",CHAR(34),INDEX(Organizations[Organization Type '[CV']],$A40),CHAR(34),
", OrganizationCode:  ",CHAR(34),INDEX(Organizations[Organization Code],$A40),CHAR(34),
", OrganizationName:  ",CHAR(34),INDEX(Organizations[Organization Name],$A40),CHAR(34),
", OrganizationDescription:  ",CHAR(34),INDEX(Organizations[Organization Description],$A40),CHAR(34),
", OrganizationLink:  ",CHAR(34),INDEX(Organizations[Organization Link],$A40),CHAR(34),"}"))</f>
        <v>#REF!</v>
      </c>
      <c r="F40" t="e">
        <f>IF(INDEX(People[First Name],$A40)="","",
CONCATENATE("  - &amp;AffiliationID",TEXT($A40,"0000"),
" {PersonID: *PersonID",TEXT($A40,"0000"),
", OrganizationID: *OrganizationID",TEXT(MATCH(INDEX(People[Organization Name],$A40),Organizations[Organization Name],0),"0000"),
", IsPrimaryOrganizationContact: , AffiliationStartDate: , AffiliationEndDate: , PrimaryPhone: ",
", PrimaryEmail: ",CHAR(34),INDEX(People[Primary Email],$A40),CHAR(34),
", PrimaryAddress: ",CHAR(34),INDEX(People[Primary Address],$A40),CHAR(34),
", PersonLink: }"))</f>
        <v>#REF!</v>
      </c>
      <c r="H40" t="e">
        <f>IF(COUNTA(CitationInformation)=0,"",IF(INDEX(AuthorList[Author Name],$A40)="","",
CONCATENATE("  - &amp;AuthorListID",TEXT($A40,"0000"),
"  {CitationID: *CitationID0001",
", PersonID: *PersonID",TEXT(MATCH(INDEX(AuthorList[Author Name],$A40),People[Full Name],0),"0000"),
", AuthorOrder: ",INDEX(AuthorList[Author Number],$A40),"}")))</f>
        <v>#REF!</v>
      </c>
      <c r="K40" t="str">
        <f>IF(INDEX(SamplingFeatures[Feature Code],$A40)="","",
CONCATENATE("  - &amp;SamplingFeatureID",TEXT($A40,"0000"),
" {","SamplingFeatureUUID:  ",CHAR(34),INDEX(SamplingFeatures[Sampling Feature UUID],$A40),CHAR(34),
", SamplingFeatureTypeCV:  ",CHAR(34),INDEX(SamplingFeatures[Sampling Feature Type],$A40),CHAR(34),
", SamplingFeatureCode:  ",CHAR(34),INDEX(SamplingFeatures[Feature Code],$A40),CHAR(34),
", SamplingFeatureName:  ",CHAR(34),INDEX(SamplingFeatures[Feature Name],$A40),CHAR(34),
", SamplingFeatureDescription:  ",CHAR(34),INDEX(SamplingFeatures[Feature Description],$A40),CHAR(34),
", SamplingFeatureGeotypeCV:  ",CHAR(34),INDEX(SamplingFeatures[Feature Geo Type],$A40),CHAR(34),
", FeatureGeometry:  ",CHAR(34),INDEX(SamplingFeatures[Feature Geometry],$A40),CHAR(34),
", Elevation_m:  ",CHAR(34),INDEX(SamplingFeatures[Elevation_m],$A40),CHAR(34),
", ElevationDatumCV:  ",CHAR(34),ElevationDatum,CHAR(34),"}"))</f>
        <v/>
      </c>
      <c r="L40" t="str">
        <f>IF(INDEX(SamplingFeatures[Sampling Feature Type],$A40)&lt;&gt;"Site","",
CONCATENATE("  - &amp;SiteID",TEXT(SUMPRODUCT(--($L$2:$L39&lt;&gt;"")),"0000"),
" {","SamplingFeatureID:  *SamplingFeatureID",TEXT($A40,"0000"),
", SiteTypeCV:  ",CHAR(34),INDEX(Sites[Site Type],$A40),CHAR(34),
", Latitude:  ",INDEX(Sites[Latitude],$A40),
", Longitude:  ",INDEX(Sites[Longitude],$A40),
", SRSName:  ",CHAR(34),LatLonDatum,CHAR(34),"}"))</f>
        <v/>
      </c>
      <c r="M40" t="str">
        <f>IF(INDEX(SamplingFeatures[Sampling Feature Type],$A40)&lt;&gt;"Specimen","",
CONCATENATE("  - &amp;SpecimenID",TEXT(SUMPRODUCT(--($M$2:$M39&lt;&gt;"")),"0000"),
" {","SamplingFeatureID:  *SamplingFeatureID",TEXT($A40,"0000"),
", SpecimenTypeCV:  ",CHAR(34),INDEX(Specimens[Specimen Type],$A40),CHAR(34),
", SpecimenMediumCV:  ",INDEX(Specimens[Specimen Medium],$A40),
", IsFieldSpecimen:  ",CHAR(34),INDEX(Specimens[Is Field Specimen?],$A40),CHAR(34),"}"))</f>
        <v/>
      </c>
      <c r="N40" t="e">
        <f>IF(COUNTA(SpatialOffsets[])=0,"", IF(INDEX(SpatialOffsets[Spatial Offset Type],$A40)="","",
CONCATENATE("  - &amp;SpatialOffsetID",TEXT($A40,"0000"),
" {","SpatialOffsetTypeCV:  ",CHAR(34),INDEX(SpatialOffsets[Spatial Offset Type],$A40),CHAR(34),
", Offset1Value:  ",INDEX(SpatialOffsets[Offset 1 Value],$A40),
", Offset1UnitID:  ",CHAR(34),INDEX(SpatialOffsets[Offset 1 Unit],$A40),CHAR(34),
", Offset2Value:  ",INDEX(SpatialOffsets[Offset 2 Value],$A40),
", Offset2UnitID:  ",CHAR(34),INDEX(SpatialOffsets[Offset 2 Unit],$A40),CHAR(34),
", Offset3Value:  ",INDEX(SpatialOffsets[Offset 3 Value],$A40),
", Offset3UnitID:  ",CHAR(34),INDEX(SpatialOffsets[Offset 3 Unit],$A40),CHAR(34),,"}")))</f>
        <v>#REF!</v>
      </c>
      <c r="O40" t="e">
        <f>IF(COUNTA(RelatedFeatures[])=0,"", IF(INDEX(RelatedFeatures[First Sampling Feature Code],$A40)="","",
CONCATENATE("  - &amp;RelationID",TEXT($A40,"0000"),
" {","SamplingFeatureID:  *SamplingFeatureID",TEXT(MATCH(INDEX(RelatedFeatures[First Sampling Feature Code],$A40),SamplingFeatures[Feature Code],0),"0000"),
", RelationshipTypeCV:  ",CHAR(34),INDEX(RelatedFeatures[Relationship Type],$A40),CHAR(34),
", RelatedFeatureID: *SamplingFeatureID",TEXT(MATCH(INDEX(RelatedFeatures[Second Sampling Feature Code],$A40),SamplingFeatures[Feature Code],0),"0000"),
", SpatialOffsetID:  ",IF(INDEX(RelatedFeatures[Offset Number],$A40)="","",CONCATENATE("*SpatialOffsetID",TEXT(INDEX(RelatedFeatures[Offset Number],$A40),"0000"))),"}")))</f>
        <v>#REF!</v>
      </c>
      <c r="P40" t="e">
        <f>IF(INDEX(Methods[Method Type],$A40)="","",
CONCATENATE("  - &amp;MethodID",TEXT($A40,"0000"),
" {","MethodTypeCV:  ",CHAR(34),INDEX(Methods[Method Type],$A40),CHAR(34),
", MethodCode:  ",CHAR(34),INDEX(Methods[Method Code],$A40),CHAR(34),
", MethodName:  ",CHAR(34),INDEX(Methods[Method Name],$A40),CHAR(34),
", MethodDescription:  ",CHAR(34),INDEX(Methods[Method Description],$A40),CHAR(34),
", MethodLink:  ",CHAR(34),INDEX(Methods[Method Link],$A40),CHAR(34),
", OrganizationID: *OrganizationID",TEXT(MATCH(INDEX(Methods[Organization Name],$A40),Organizations[Organization Name],0),"0000"),"}"))</f>
        <v>#REF!</v>
      </c>
      <c r="Q40" t="e">
        <f>IF(INDEX(Variables[Variable Type],$A40)="","",
CONCATENATE("  - &amp;VariableID",TEXT($A40,"0000"),
" {","VariableTypeCV:  ",CHAR(34),INDEX(Variables[Variable Type],$A40),CHAR(34),
", VariableCode:  ",CHAR(34),INDEX(Variables[Variable Code],$A40),CHAR(34),
", VariableNameCV:  ",CHAR(34),INDEX(Variables[Variable Name],$A40),CHAR(34),
", VariableDefinition:  ",CHAR(34),INDEX(Variables[Variable Definition],$A40),CHAR(34),
", SpecciationCV:  ",CHAR(34),INDEX(Variables[Speciation],$A40),CHAR(34),
", NoDataValue:  ",CHAR(34),INDEX(Variables[No Data Value],$A40),CHAR(34),"}"))</f>
        <v>#REF!</v>
      </c>
    </row>
    <row r="41" spans="1:17" x14ac:dyDescent="0.25">
      <c r="A41">
        <v>39</v>
      </c>
      <c r="D41" t="e">
        <f>IF(INDEX(People[First Name],$A41)="","",
CONCATENATE("  - &amp;PersonID",TEXT($A41,"0000"),
" {","PersonFirstName:  ",CHAR(34),INDEX(People[First Name],$A41),CHAR(34),
", PersonMiddleName:  ",CHAR(34),INDEX(People[Middle Name],$A41),CHAR(34),
", PersonLastName:  ",CHAR(34),INDEX(People[Last Name],$A41),CHAR(34),"}"))</f>
        <v>#REF!</v>
      </c>
      <c r="E41" t="e">
        <f>IF(INDEX(Organizations[Organization Type '[CV']],$A41)="","",
CONCATENATE("  - &amp;OrganizationID",TEXT($A41,"0000"),
" {","OrganizationTypeCV:  ",CHAR(34),INDEX(Organizations[Organization Type '[CV']],$A41),CHAR(34),
", OrganizationCode:  ",CHAR(34),INDEX(Organizations[Organization Code],$A41),CHAR(34),
", OrganizationName:  ",CHAR(34),INDEX(Organizations[Organization Name],$A41),CHAR(34),
", OrganizationDescription:  ",CHAR(34),INDEX(Organizations[Organization Description],$A41),CHAR(34),
", OrganizationLink:  ",CHAR(34),INDEX(Organizations[Organization Link],$A41),CHAR(34),"}"))</f>
        <v>#REF!</v>
      </c>
      <c r="F41" t="e">
        <f>IF(INDEX(People[First Name],$A41)="","",
CONCATENATE("  - &amp;AffiliationID",TEXT($A41,"0000"),
" {PersonID: *PersonID",TEXT($A41,"0000"),
", OrganizationID: *OrganizationID",TEXT(MATCH(INDEX(People[Organization Name],$A41),Organizations[Organization Name],0),"0000"),
", IsPrimaryOrganizationContact: , AffiliationStartDate: , AffiliationEndDate: , PrimaryPhone: ",
", PrimaryEmail: ",CHAR(34),INDEX(People[Primary Email],$A41),CHAR(34),
", PrimaryAddress: ",CHAR(34),INDEX(People[Primary Address],$A41),CHAR(34),
", PersonLink: }"))</f>
        <v>#REF!</v>
      </c>
      <c r="H41" t="e">
        <f>IF(COUNTA(CitationInformation)=0,"",IF(INDEX(AuthorList[Author Name],$A41)="","",
CONCATENATE("  - &amp;AuthorListID",TEXT($A41,"0000"),
"  {CitationID: *CitationID0001",
", PersonID: *PersonID",TEXT(MATCH(INDEX(AuthorList[Author Name],$A41),People[Full Name],0),"0000"),
", AuthorOrder: ",INDEX(AuthorList[Author Number],$A41),"}")))</f>
        <v>#REF!</v>
      </c>
      <c r="K41" t="str">
        <f>IF(INDEX(SamplingFeatures[Feature Code],$A41)="","",
CONCATENATE("  - &amp;SamplingFeatureID",TEXT($A41,"0000"),
" {","SamplingFeatureUUID:  ",CHAR(34),INDEX(SamplingFeatures[Sampling Feature UUID],$A41),CHAR(34),
", SamplingFeatureTypeCV:  ",CHAR(34),INDEX(SamplingFeatures[Sampling Feature Type],$A41),CHAR(34),
", SamplingFeatureCode:  ",CHAR(34),INDEX(SamplingFeatures[Feature Code],$A41),CHAR(34),
", SamplingFeatureName:  ",CHAR(34),INDEX(SamplingFeatures[Feature Name],$A41),CHAR(34),
", SamplingFeatureDescription:  ",CHAR(34),INDEX(SamplingFeatures[Feature Description],$A41),CHAR(34),
", SamplingFeatureGeotypeCV:  ",CHAR(34),INDEX(SamplingFeatures[Feature Geo Type],$A41),CHAR(34),
", FeatureGeometry:  ",CHAR(34),INDEX(SamplingFeatures[Feature Geometry],$A41),CHAR(34),
", Elevation_m:  ",CHAR(34),INDEX(SamplingFeatures[Elevation_m],$A41),CHAR(34),
", ElevationDatumCV:  ",CHAR(34),ElevationDatum,CHAR(34),"}"))</f>
        <v/>
      </c>
      <c r="L41" t="str">
        <f>IF(INDEX(SamplingFeatures[Sampling Feature Type],$A41)&lt;&gt;"Site","",
CONCATENATE("  - &amp;SiteID",TEXT(SUMPRODUCT(--($L$2:$L40&lt;&gt;"")),"0000"),
" {","SamplingFeatureID:  *SamplingFeatureID",TEXT($A41,"0000"),
", SiteTypeCV:  ",CHAR(34),INDEX(Sites[Site Type],$A41),CHAR(34),
", Latitude:  ",INDEX(Sites[Latitude],$A41),
", Longitude:  ",INDEX(Sites[Longitude],$A41),
", SRSName:  ",CHAR(34),LatLonDatum,CHAR(34),"}"))</f>
        <v/>
      </c>
      <c r="M41" t="str">
        <f>IF(INDEX(SamplingFeatures[Sampling Feature Type],$A41)&lt;&gt;"Specimen","",
CONCATENATE("  - &amp;SpecimenID",TEXT(SUMPRODUCT(--($M$2:$M40&lt;&gt;"")),"0000"),
" {","SamplingFeatureID:  *SamplingFeatureID",TEXT($A41,"0000"),
", SpecimenTypeCV:  ",CHAR(34),INDEX(Specimens[Specimen Type],$A41),CHAR(34),
", SpecimenMediumCV:  ",INDEX(Specimens[Specimen Medium],$A41),
", IsFieldSpecimen:  ",CHAR(34),INDEX(Specimens[Is Field Specimen?],$A41),CHAR(34),"}"))</f>
        <v/>
      </c>
      <c r="N41" t="e">
        <f>IF(COUNTA(SpatialOffsets[])=0,"", IF(INDEX(SpatialOffsets[Spatial Offset Type],$A41)="","",
CONCATENATE("  - &amp;SpatialOffsetID",TEXT($A41,"0000"),
" {","SpatialOffsetTypeCV:  ",CHAR(34),INDEX(SpatialOffsets[Spatial Offset Type],$A41),CHAR(34),
", Offset1Value:  ",INDEX(SpatialOffsets[Offset 1 Value],$A41),
", Offset1UnitID:  ",CHAR(34),INDEX(SpatialOffsets[Offset 1 Unit],$A41),CHAR(34),
", Offset2Value:  ",INDEX(SpatialOffsets[Offset 2 Value],$A41),
", Offset2UnitID:  ",CHAR(34),INDEX(SpatialOffsets[Offset 2 Unit],$A41),CHAR(34),
", Offset3Value:  ",INDEX(SpatialOffsets[Offset 3 Value],$A41),
", Offset3UnitID:  ",CHAR(34),INDEX(SpatialOffsets[Offset 3 Unit],$A41),CHAR(34),,"}")))</f>
        <v>#REF!</v>
      </c>
      <c r="O41" t="e">
        <f>IF(COUNTA(RelatedFeatures[])=0,"", IF(INDEX(RelatedFeatures[First Sampling Feature Code],$A41)="","",
CONCATENATE("  - &amp;RelationID",TEXT($A41,"0000"),
" {","SamplingFeatureID:  *SamplingFeatureID",TEXT(MATCH(INDEX(RelatedFeatures[First Sampling Feature Code],$A41),SamplingFeatures[Feature Code],0),"0000"),
", RelationshipTypeCV:  ",CHAR(34),INDEX(RelatedFeatures[Relationship Type],$A41),CHAR(34),
", RelatedFeatureID: *SamplingFeatureID",TEXT(MATCH(INDEX(RelatedFeatures[Second Sampling Feature Code],$A41),SamplingFeatures[Feature Code],0),"0000"),
", SpatialOffsetID:  ",IF(INDEX(RelatedFeatures[Offset Number],$A41)="","",CONCATENATE("*SpatialOffsetID",TEXT(INDEX(RelatedFeatures[Offset Number],$A41),"0000"))),"}")))</f>
        <v>#REF!</v>
      </c>
      <c r="P41" t="e">
        <f>IF(INDEX(Methods[Method Type],$A41)="","",
CONCATENATE("  - &amp;MethodID",TEXT($A41,"0000"),
" {","MethodTypeCV:  ",CHAR(34),INDEX(Methods[Method Type],$A41),CHAR(34),
", MethodCode:  ",CHAR(34),INDEX(Methods[Method Code],$A41),CHAR(34),
", MethodName:  ",CHAR(34),INDEX(Methods[Method Name],$A41),CHAR(34),
", MethodDescription:  ",CHAR(34),INDEX(Methods[Method Description],$A41),CHAR(34),
", MethodLink:  ",CHAR(34),INDEX(Methods[Method Link],$A41),CHAR(34),
", OrganizationID: *OrganizationID",TEXT(MATCH(INDEX(Methods[Organization Name],$A41),Organizations[Organization Name],0),"0000"),"}"))</f>
        <v>#REF!</v>
      </c>
      <c r="Q41" t="e">
        <f>IF(INDEX(Variables[Variable Type],$A41)="","",
CONCATENATE("  - &amp;VariableID",TEXT($A41,"0000"),
" {","VariableTypeCV:  ",CHAR(34),INDEX(Variables[Variable Type],$A41),CHAR(34),
", VariableCode:  ",CHAR(34),INDEX(Variables[Variable Code],$A41),CHAR(34),
", VariableNameCV:  ",CHAR(34),INDEX(Variables[Variable Name],$A41),CHAR(34),
", VariableDefinition:  ",CHAR(34),INDEX(Variables[Variable Definition],$A41),CHAR(34),
", SpecciationCV:  ",CHAR(34),INDEX(Variables[Speciation],$A41),CHAR(34),
", NoDataValue:  ",CHAR(34),INDEX(Variables[No Data Value],$A41),CHAR(34),"}"))</f>
        <v>#REF!</v>
      </c>
    </row>
    <row r="42" spans="1:17" x14ac:dyDescent="0.25">
      <c r="A42">
        <v>40</v>
      </c>
      <c r="D42" t="e">
        <f>IF(INDEX(People[First Name],$A42)="","",
CONCATENATE("  - &amp;PersonID",TEXT($A42,"0000"),
" {","PersonFirstName:  ",CHAR(34),INDEX(People[First Name],$A42),CHAR(34),
", PersonMiddleName:  ",CHAR(34),INDEX(People[Middle Name],$A42),CHAR(34),
", PersonLastName:  ",CHAR(34),INDEX(People[Last Name],$A42),CHAR(34),"}"))</f>
        <v>#REF!</v>
      </c>
      <c r="E42" t="e">
        <f>IF(INDEX(Organizations[Organization Type '[CV']],$A42)="","",
CONCATENATE("  - &amp;OrganizationID",TEXT($A42,"0000"),
" {","OrganizationTypeCV:  ",CHAR(34),INDEX(Organizations[Organization Type '[CV']],$A42),CHAR(34),
", OrganizationCode:  ",CHAR(34),INDEX(Organizations[Organization Code],$A42),CHAR(34),
", OrganizationName:  ",CHAR(34),INDEX(Organizations[Organization Name],$A42),CHAR(34),
", OrganizationDescription:  ",CHAR(34),INDEX(Organizations[Organization Description],$A42),CHAR(34),
", OrganizationLink:  ",CHAR(34),INDEX(Organizations[Organization Link],$A42),CHAR(34),"}"))</f>
        <v>#REF!</v>
      </c>
      <c r="F42" t="e">
        <f>IF(INDEX(People[First Name],$A42)="","",
CONCATENATE("  - &amp;AffiliationID",TEXT($A42,"0000"),
" {PersonID: *PersonID",TEXT($A42,"0000"),
", OrganizationID: *OrganizationID",TEXT(MATCH(INDEX(People[Organization Name],$A42),Organizations[Organization Name],0),"0000"),
", IsPrimaryOrganizationContact: , AffiliationStartDate: , AffiliationEndDate: , PrimaryPhone: ",
", PrimaryEmail: ",CHAR(34),INDEX(People[Primary Email],$A42),CHAR(34),
", PrimaryAddress: ",CHAR(34),INDEX(People[Primary Address],$A42),CHAR(34),
", PersonLink: }"))</f>
        <v>#REF!</v>
      </c>
      <c r="H42" t="e">
        <f>IF(COUNTA(CitationInformation)=0,"",IF(INDEX(AuthorList[Author Name],$A42)="","",
CONCATENATE("  - &amp;AuthorListID",TEXT($A42,"0000"),
"  {CitationID: *CitationID0001",
", PersonID: *PersonID",TEXT(MATCH(INDEX(AuthorList[Author Name],$A42),People[Full Name],0),"0000"),
", AuthorOrder: ",INDEX(AuthorList[Author Number],$A42),"}")))</f>
        <v>#REF!</v>
      </c>
      <c r="K42" t="str">
        <f>IF(INDEX(SamplingFeatures[Feature Code],$A42)="","",
CONCATENATE("  - &amp;SamplingFeatureID",TEXT($A42,"0000"),
" {","SamplingFeatureUUID:  ",CHAR(34),INDEX(SamplingFeatures[Sampling Feature UUID],$A42),CHAR(34),
", SamplingFeatureTypeCV:  ",CHAR(34),INDEX(SamplingFeatures[Sampling Feature Type],$A42),CHAR(34),
", SamplingFeatureCode:  ",CHAR(34),INDEX(SamplingFeatures[Feature Code],$A42),CHAR(34),
", SamplingFeatureName:  ",CHAR(34),INDEX(SamplingFeatures[Feature Name],$A42),CHAR(34),
", SamplingFeatureDescription:  ",CHAR(34),INDEX(SamplingFeatures[Feature Description],$A42),CHAR(34),
", SamplingFeatureGeotypeCV:  ",CHAR(34),INDEX(SamplingFeatures[Feature Geo Type],$A42),CHAR(34),
", FeatureGeometry:  ",CHAR(34),INDEX(SamplingFeatures[Feature Geometry],$A42),CHAR(34),
", Elevation_m:  ",CHAR(34),INDEX(SamplingFeatures[Elevation_m],$A42),CHAR(34),
", ElevationDatumCV:  ",CHAR(34),ElevationDatum,CHAR(34),"}"))</f>
        <v/>
      </c>
      <c r="L42" t="str">
        <f>IF(INDEX(SamplingFeatures[Sampling Feature Type],$A42)&lt;&gt;"Site","",
CONCATENATE("  - &amp;SiteID",TEXT(SUMPRODUCT(--($L$2:$L41&lt;&gt;"")),"0000"),
" {","SamplingFeatureID:  *SamplingFeatureID",TEXT($A42,"0000"),
", SiteTypeCV:  ",CHAR(34),INDEX(Sites[Site Type],$A42),CHAR(34),
", Latitude:  ",INDEX(Sites[Latitude],$A42),
", Longitude:  ",INDEX(Sites[Longitude],$A42),
", SRSName:  ",CHAR(34),LatLonDatum,CHAR(34),"}"))</f>
        <v/>
      </c>
      <c r="M42" t="str">
        <f>IF(INDEX(SamplingFeatures[Sampling Feature Type],$A42)&lt;&gt;"Specimen","",
CONCATENATE("  - &amp;SpecimenID",TEXT(SUMPRODUCT(--($M$2:$M41&lt;&gt;"")),"0000"),
" {","SamplingFeatureID:  *SamplingFeatureID",TEXT($A42,"0000"),
", SpecimenTypeCV:  ",CHAR(34),INDEX(Specimens[Specimen Type],$A42),CHAR(34),
", SpecimenMediumCV:  ",INDEX(Specimens[Specimen Medium],$A42),
", IsFieldSpecimen:  ",CHAR(34),INDEX(Specimens[Is Field Specimen?],$A42),CHAR(34),"}"))</f>
        <v/>
      </c>
      <c r="N42" t="e">
        <f>IF(COUNTA(SpatialOffsets[])=0,"", IF(INDEX(SpatialOffsets[Spatial Offset Type],$A42)="","",
CONCATENATE("  - &amp;SpatialOffsetID",TEXT($A42,"0000"),
" {","SpatialOffsetTypeCV:  ",CHAR(34),INDEX(SpatialOffsets[Spatial Offset Type],$A42),CHAR(34),
", Offset1Value:  ",INDEX(SpatialOffsets[Offset 1 Value],$A42),
", Offset1UnitID:  ",CHAR(34),INDEX(SpatialOffsets[Offset 1 Unit],$A42),CHAR(34),
", Offset2Value:  ",INDEX(SpatialOffsets[Offset 2 Value],$A42),
", Offset2UnitID:  ",CHAR(34),INDEX(SpatialOffsets[Offset 2 Unit],$A42),CHAR(34),
", Offset3Value:  ",INDEX(SpatialOffsets[Offset 3 Value],$A42),
", Offset3UnitID:  ",CHAR(34),INDEX(SpatialOffsets[Offset 3 Unit],$A42),CHAR(34),,"}")))</f>
        <v>#REF!</v>
      </c>
      <c r="O42" t="e">
        <f>IF(COUNTA(RelatedFeatures[])=0,"", IF(INDEX(RelatedFeatures[First Sampling Feature Code],$A42)="","",
CONCATENATE("  - &amp;RelationID",TEXT($A42,"0000"),
" {","SamplingFeatureID:  *SamplingFeatureID",TEXT(MATCH(INDEX(RelatedFeatures[First Sampling Feature Code],$A42),SamplingFeatures[Feature Code],0),"0000"),
", RelationshipTypeCV:  ",CHAR(34),INDEX(RelatedFeatures[Relationship Type],$A42),CHAR(34),
", RelatedFeatureID: *SamplingFeatureID",TEXT(MATCH(INDEX(RelatedFeatures[Second Sampling Feature Code],$A42),SamplingFeatures[Feature Code],0),"0000"),
", SpatialOffsetID:  ",IF(INDEX(RelatedFeatures[Offset Number],$A42)="","",CONCATENATE("*SpatialOffsetID",TEXT(INDEX(RelatedFeatures[Offset Number],$A42),"0000"))),"}")))</f>
        <v>#REF!</v>
      </c>
      <c r="P42" t="e">
        <f>IF(INDEX(Methods[Method Type],$A42)="","",
CONCATENATE("  - &amp;MethodID",TEXT($A42,"0000"),
" {","MethodTypeCV:  ",CHAR(34),INDEX(Methods[Method Type],$A42),CHAR(34),
", MethodCode:  ",CHAR(34),INDEX(Methods[Method Code],$A42),CHAR(34),
", MethodName:  ",CHAR(34),INDEX(Methods[Method Name],$A42),CHAR(34),
", MethodDescription:  ",CHAR(34),INDEX(Methods[Method Description],$A42),CHAR(34),
", MethodLink:  ",CHAR(34),INDEX(Methods[Method Link],$A42),CHAR(34),
", OrganizationID: *OrganizationID",TEXT(MATCH(INDEX(Methods[Organization Name],$A42),Organizations[Organization Name],0),"0000"),"}"))</f>
        <v>#REF!</v>
      </c>
      <c r="Q42" t="e">
        <f>IF(INDEX(Variables[Variable Type],$A42)="","",
CONCATENATE("  - &amp;VariableID",TEXT($A42,"0000"),
" {","VariableTypeCV:  ",CHAR(34),INDEX(Variables[Variable Type],$A42),CHAR(34),
", VariableCode:  ",CHAR(34),INDEX(Variables[Variable Code],$A42),CHAR(34),
", VariableNameCV:  ",CHAR(34),INDEX(Variables[Variable Name],$A42),CHAR(34),
", VariableDefinition:  ",CHAR(34),INDEX(Variables[Variable Definition],$A42),CHAR(34),
", SpecciationCV:  ",CHAR(34),INDEX(Variables[Speciation],$A42),CHAR(34),
", NoDataValue:  ",CHAR(34),INDEX(Variables[No Data Value],$A42),CHAR(34),"}"))</f>
        <v>#REF!</v>
      </c>
    </row>
    <row r="43" spans="1:17" x14ac:dyDescent="0.25">
      <c r="A43">
        <v>41</v>
      </c>
      <c r="D43" t="e">
        <f>IF(INDEX(People[First Name],$A43)="","",
CONCATENATE("  - &amp;PersonID",TEXT($A43,"0000"),
" {","PersonFirstName:  ",CHAR(34),INDEX(People[First Name],$A43),CHAR(34),
", PersonMiddleName:  ",CHAR(34),INDEX(People[Middle Name],$A43),CHAR(34),
", PersonLastName:  ",CHAR(34),INDEX(People[Last Name],$A43),CHAR(34),"}"))</f>
        <v>#REF!</v>
      </c>
      <c r="E43" t="e">
        <f>IF(INDEX(Organizations[Organization Type '[CV']],$A43)="","",
CONCATENATE("  - &amp;OrganizationID",TEXT($A43,"0000"),
" {","OrganizationTypeCV:  ",CHAR(34),INDEX(Organizations[Organization Type '[CV']],$A43),CHAR(34),
", OrganizationCode:  ",CHAR(34),INDEX(Organizations[Organization Code],$A43),CHAR(34),
", OrganizationName:  ",CHAR(34),INDEX(Organizations[Organization Name],$A43),CHAR(34),
", OrganizationDescription:  ",CHAR(34),INDEX(Organizations[Organization Description],$A43),CHAR(34),
", OrganizationLink:  ",CHAR(34),INDEX(Organizations[Organization Link],$A43),CHAR(34),"}"))</f>
        <v>#REF!</v>
      </c>
      <c r="F43" t="e">
        <f>IF(INDEX(People[First Name],$A43)="","",
CONCATENATE("  - &amp;AffiliationID",TEXT($A43,"0000"),
" {PersonID: *PersonID",TEXT($A43,"0000"),
", OrganizationID: *OrganizationID",TEXT(MATCH(INDEX(People[Organization Name],$A43),Organizations[Organization Name],0),"0000"),
", IsPrimaryOrganizationContact: , AffiliationStartDate: , AffiliationEndDate: , PrimaryPhone: ",
", PrimaryEmail: ",CHAR(34),INDEX(People[Primary Email],$A43),CHAR(34),
", PrimaryAddress: ",CHAR(34),INDEX(People[Primary Address],$A43),CHAR(34),
", PersonLink: }"))</f>
        <v>#REF!</v>
      </c>
      <c r="H43" t="e">
        <f>IF(COUNTA(CitationInformation)=0,"",IF(INDEX(AuthorList[Author Name],$A43)="","",
CONCATENATE("  - &amp;AuthorListID",TEXT($A43,"0000"),
"  {CitationID: *CitationID0001",
", PersonID: *PersonID",TEXT(MATCH(INDEX(AuthorList[Author Name],$A43),People[Full Name],0),"0000"),
", AuthorOrder: ",INDEX(AuthorList[Author Number],$A43),"}")))</f>
        <v>#REF!</v>
      </c>
      <c r="K43" t="str">
        <f>IF(INDEX(SamplingFeatures[Feature Code],$A43)="","",
CONCATENATE("  - &amp;SamplingFeatureID",TEXT($A43,"0000"),
" {","SamplingFeatureUUID:  ",CHAR(34),INDEX(SamplingFeatures[Sampling Feature UUID],$A43),CHAR(34),
", SamplingFeatureTypeCV:  ",CHAR(34),INDEX(SamplingFeatures[Sampling Feature Type],$A43),CHAR(34),
", SamplingFeatureCode:  ",CHAR(34),INDEX(SamplingFeatures[Feature Code],$A43),CHAR(34),
", SamplingFeatureName:  ",CHAR(34),INDEX(SamplingFeatures[Feature Name],$A43),CHAR(34),
", SamplingFeatureDescription:  ",CHAR(34),INDEX(SamplingFeatures[Feature Description],$A43),CHAR(34),
", SamplingFeatureGeotypeCV:  ",CHAR(34),INDEX(SamplingFeatures[Feature Geo Type],$A43),CHAR(34),
", FeatureGeometry:  ",CHAR(34),INDEX(SamplingFeatures[Feature Geometry],$A43),CHAR(34),
", Elevation_m:  ",CHAR(34),INDEX(SamplingFeatures[Elevation_m],$A43),CHAR(34),
", ElevationDatumCV:  ",CHAR(34),ElevationDatum,CHAR(34),"}"))</f>
        <v/>
      </c>
      <c r="L43" t="str">
        <f>IF(INDEX(SamplingFeatures[Sampling Feature Type],$A43)&lt;&gt;"Site","",
CONCATENATE("  - &amp;SiteID",TEXT(SUMPRODUCT(--($L$2:$L42&lt;&gt;"")),"0000"),
" {","SamplingFeatureID:  *SamplingFeatureID",TEXT($A43,"0000"),
", SiteTypeCV:  ",CHAR(34),INDEX(Sites[Site Type],$A43),CHAR(34),
", Latitude:  ",INDEX(Sites[Latitude],$A43),
", Longitude:  ",INDEX(Sites[Longitude],$A43),
", SRSName:  ",CHAR(34),LatLonDatum,CHAR(34),"}"))</f>
        <v/>
      </c>
      <c r="M43" t="str">
        <f>IF(INDEX(SamplingFeatures[Sampling Feature Type],$A43)&lt;&gt;"Specimen","",
CONCATENATE("  - &amp;SpecimenID",TEXT(SUMPRODUCT(--($M$2:$M42&lt;&gt;"")),"0000"),
" {","SamplingFeatureID:  *SamplingFeatureID",TEXT($A43,"0000"),
", SpecimenTypeCV:  ",CHAR(34),INDEX(Specimens[Specimen Type],$A43),CHAR(34),
", SpecimenMediumCV:  ",INDEX(Specimens[Specimen Medium],$A43),
", IsFieldSpecimen:  ",CHAR(34),INDEX(Specimens[Is Field Specimen?],$A43),CHAR(34),"}"))</f>
        <v/>
      </c>
      <c r="N43" t="e">
        <f>IF(COUNTA(SpatialOffsets[])=0,"", IF(INDEX(SpatialOffsets[Spatial Offset Type],$A43)="","",
CONCATENATE("  - &amp;SpatialOffsetID",TEXT($A43,"0000"),
" {","SpatialOffsetTypeCV:  ",CHAR(34),INDEX(SpatialOffsets[Spatial Offset Type],$A43),CHAR(34),
", Offset1Value:  ",INDEX(SpatialOffsets[Offset 1 Value],$A43),
", Offset1UnitID:  ",CHAR(34),INDEX(SpatialOffsets[Offset 1 Unit],$A43),CHAR(34),
", Offset2Value:  ",INDEX(SpatialOffsets[Offset 2 Value],$A43),
", Offset2UnitID:  ",CHAR(34),INDEX(SpatialOffsets[Offset 2 Unit],$A43),CHAR(34),
", Offset3Value:  ",INDEX(SpatialOffsets[Offset 3 Value],$A43),
", Offset3UnitID:  ",CHAR(34),INDEX(SpatialOffsets[Offset 3 Unit],$A43),CHAR(34),,"}")))</f>
        <v>#REF!</v>
      </c>
      <c r="O43" t="e">
        <f>IF(COUNTA(RelatedFeatures[])=0,"", IF(INDEX(RelatedFeatures[First Sampling Feature Code],$A43)="","",
CONCATENATE("  - &amp;RelationID",TEXT($A43,"0000"),
" {","SamplingFeatureID:  *SamplingFeatureID",TEXT(MATCH(INDEX(RelatedFeatures[First Sampling Feature Code],$A43),SamplingFeatures[Feature Code],0),"0000"),
", RelationshipTypeCV:  ",CHAR(34),INDEX(RelatedFeatures[Relationship Type],$A43),CHAR(34),
", RelatedFeatureID: *SamplingFeatureID",TEXT(MATCH(INDEX(RelatedFeatures[Second Sampling Feature Code],$A43),SamplingFeatures[Feature Code],0),"0000"),
", SpatialOffsetID:  ",IF(INDEX(RelatedFeatures[Offset Number],$A43)="","",CONCATENATE("*SpatialOffsetID",TEXT(INDEX(RelatedFeatures[Offset Number],$A43),"0000"))),"}")))</f>
        <v>#REF!</v>
      </c>
      <c r="P43" t="e">
        <f>IF(INDEX(Methods[Method Type],$A43)="","",
CONCATENATE("  - &amp;MethodID",TEXT($A43,"0000"),
" {","MethodTypeCV:  ",CHAR(34),INDEX(Methods[Method Type],$A43),CHAR(34),
", MethodCode:  ",CHAR(34),INDEX(Methods[Method Code],$A43),CHAR(34),
", MethodName:  ",CHAR(34),INDEX(Methods[Method Name],$A43),CHAR(34),
", MethodDescription:  ",CHAR(34),INDEX(Methods[Method Description],$A43),CHAR(34),
", MethodLink:  ",CHAR(34),INDEX(Methods[Method Link],$A43),CHAR(34),
", OrganizationID: *OrganizationID",TEXT(MATCH(INDEX(Methods[Organization Name],$A43),Organizations[Organization Name],0),"0000"),"}"))</f>
        <v>#REF!</v>
      </c>
      <c r="Q43" t="e">
        <f>IF(INDEX(Variables[Variable Type],$A43)="","",
CONCATENATE("  - &amp;VariableID",TEXT($A43,"0000"),
" {","VariableTypeCV:  ",CHAR(34),INDEX(Variables[Variable Type],$A43),CHAR(34),
", VariableCode:  ",CHAR(34),INDEX(Variables[Variable Code],$A43),CHAR(34),
", VariableNameCV:  ",CHAR(34),INDEX(Variables[Variable Name],$A43),CHAR(34),
", VariableDefinition:  ",CHAR(34),INDEX(Variables[Variable Definition],$A43),CHAR(34),
", SpecciationCV:  ",CHAR(34),INDEX(Variables[Speciation],$A43),CHAR(34),
", NoDataValue:  ",CHAR(34),INDEX(Variables[No Data Value],$A43),CHAR(34),"}"))</f>
        <v>#REF!</v>
      </c>
    </row>
    <row r="44" spans="1:17" x14ac:dyDescent="0.25">
      <c r="A44">
        <v>42</v>
      </c>
      <c r="D44" t="e">
        <f>IF(INDEX(People[First Name],$A44)="","",
CONCATENATE("  - &amp;PersonID",TEXT($A44,"0000"),
" {","PersonFirstName:  ",CHAR(34),INDEX(People[First Name],$A44),CHAR(34),
", PersonMiddleName:  ",CHAR(34),INDEX(People[Middle Name],$A44),CHAR(34),
", PersonLastName:  ",CHAR(34),INDEX(People[Last Name],$A44),CHAR(34),"}"))</f>
        <v>#REF!</v>
      </c>
      <c r="E44" t="e">
        <f>IF(INDEX(Organizations[Organization Type '[CV']],$A44)="","",
CONCATENATE("  - &amp;OrganizationID",TEXT($A44,"0000"),
" {","OrganizationTypeCV:  ",CHAR(34),INDEX(Organizations[Organization Type '[CV']],$A44),CHAR(34),
", OrganizationCode:  ",CHAR(34),INDEX(Organizations[Organization Code],$A44),CHAR(34),
", OrganizationName:  ",CHAR(34),INDEX(Organizations[Organization Name],$A44),CHAR(34),
", OrganizationDescription:  ",CHAR(34),INDEX(Organizations[Organization Description],$A44),CHAR(34),
", OrganizationLink:  ",CHAR(34),INDEX(Organizations[Organization Link],$A44),CHAR(34),"}"))</f>
        <v>#REF!</v>
      </c>
      <c r="F44" t="e">
        <f>IF(INDEX(People[First Name],$A44)="","",
CONCATENATE("  - &amp;AffiliationID",TEXT($A44,"0000"),
" {PersonID: *PersonID",TEXT($A44,"0000"),
", OrganizationID: *OrganizationID",TEXT(MATCH(INDEX(People[Organization Name],$A44),Organizations[Organization Name],0),"0000"),
", IsPrimaryOrganizationContact: , AffiliationStartDate: , AffiliationEndDate: , PrimaryPhone: ",
", PrimaryEmail: ",CHAR(34),INDEX(People[Primary Email],$A44),CHAR(34),
", PrimaryAddress: ",CHAR(34),INDEX(People[Primary Address],$A44),CHAR(34),
", PersonLink: }"))</f>
        <v>#REF!</v>
      </c>
      <c r="H44" t="e">
        <f>IF(COUNTA(CitationInformation)=0,"",IF(INDEX(AuthorList[Author Name],$A44)="","",
CONCATENATE("  - &amp;AuthorListID",TEXT($A44,"0000"),
"  {CitationID: *CitationID0001",
", PersonID: *PersonID",TEXT(MATCH(INDEX(AuthorList[Author Name],$A44),People[Full Name],0),"0000"),
", AuthorOrder: ",INDEX(AuthorList[Author Number],$A44),"}")))</f>
        <v>#REF!</v>
      </c>
      <c r="K44" t="str">
        <f>IF(INDEX(SamplingFeatures[Feature Code],$A44)="","",
CONCATENATE("  - &amp;SamplingFeatureID",TEXT($A44,"0000"),
" {","SamplingFeatureUUID:  ",CHAR(34),INDEX(SamplingFeatures[Sampling Feature UUID],$A44),CHAR(34),
", SamplingFeatureTypeCV:  ",CHAR(34),INDEX(SamplingFeatures[Sampling Feature Type],$A44),CHAR(34),
", SamplingFeatureCode:  ",CHAR(34),INDEX(SamplingFeatures[Feature Code],$A44),CHAR(34),
", SamplingFeatureName:  ",CHAR(34),INDEX(SamplingFeatures[Feature Name],$A44),CHAR(34),
", SamplingFeatureDescription:  ",CHAR(34),INDEX(SamplingFeatures[Feature Description],$A44),CHAR(34),
", SamplingFeatureGeotypeCV:  ",CHAR(34),INDEX(SamplingFeatures[Feature Geo Type],$A44),CHAR(34),
", FeatureGeometry:  ",CHAR(34),INDEX(SamplingFeatures[Feature Geometry],$A44),CHAR(34),
", Elevation_m:  ",CHAR(34),INDEX(SamplingFeatures[Elevation_m],$A44),CHAR(34),
", ElevationDatumCV:  ",CHAR(34),ElevationDatum,CHAR(34),"}"))</f>
        <v/>
      </c>
      <c r="L44" t="str">
        <f>IF(INDEX(SamplingFeatures[Sampling Feature Type],$A44)&lt;&gt;"Site","",
CONCATENATE("  - &amp;SiteID",TEXT(SUMPRODUCT(--($L$2:$L43&lt;&gt;"")),"0000"),
" {","SamplingFeatureID:  *SamplingFeatureID",TEXT($A44,"0000"),
", SiteTypeCV:  ",CHAR(34),INDEX(Sites[Site Type],$A44),CHAR(34),
", Latitude:  ",INDEX(Sites[Latitude],$A44),
", Longitude:  ",INDEX(Sites[Longitude],$A44),
", SRSName:  ",CHAR(34),LatLonDatum,CHAR(34),"}"))</f>
        <v/>
      </c>
      <c r="M44" t="str">
        <f>IF(INDEX(SamplingFeatures[Sampling Feature Type],$A44)&lt;&gt;"Specimen","",
CONCATENATE("  - &amp;SpecimenID",TEXT(SUMPRODUCT(--($M$2:$M43&lt;&gt;"")),"0000"),
" {","SamplingFeatureID:  *SamplingFeatureID",TEXT($A44,"0000"),
", SpecimenTypeCV:  ",CHAR(34),INDEX(Specimens[Specimen Type],$A44),CHAR(34),
", SpecimenMediumCV:  ",INDEX(Specimens[Specimen Medium],$A44),
", IsFieldSpecimen:  ",CHAR(34),INDEX(Specimens[Is Field Specimen?],$A44),CHAR(34),"}"))</f>
        <v/>
      </c>
      <c r="N44" t="e">
        <f>IF(COUNTA(SpatialOffsets[])=0,"", IF(INDEX(SpatialOffsets[Spatial Offset Type],$A44)="","",
CONCATENATE("  - &amp;SpatialOffsetID",TEXT($A44,"0000"),
" {","SpatialOffsetTypeCV:  ",CHAR(34),INDEX(SpatialOffsets[Spatial Offset Type],$A44),CHAR(34),
", Offset1Value:  ",INDEX(SpatialOffsets[Offset 1 Value],$A44),
", Offset1UnitID:  ",CHAR(34),INDEX(SpatialOffsets[Offset 1 Unit],$A44),CHAR(34),
", Offset2Value:  ",INDEX(SpatialOffsets[Offset 2 Value],$A44),
", Offset2UnitID:  ",CHAR(34),INDEX(SpatialOffsets[Offset 2 Unit],$A44),CHAR(34),
", Offset3Value:  ",INDEX(SpatialOffsets[Offset 3 Value],$A44),
", Offset3UnitID:  ",CHAR(34),INDEX(SpatialOffsets[Offset 3 Unit],$A44),CHAR(34),,"}")))</f>
        <v>#REF!</v>
      </c>
      <c r="O44" t="e">
        <f>IF(COUNTA(RelatedFeatures[])=0,"", IF(INDEX(RelatedFeatures[First Sampling Feature Code],$A44)="","",
CONCATENATE("  - &amp;RelationID",TEXT($A44,"0000"),
" {","SamplingFeatureID:  *SamplingFeatureID",TEXT(MATCH(INDEX(RelatedFeatures[First Sampling Feature Code],$A44),SamplingFeatures[Feature Code],0),"0000"),
", RelationshipTypeCV:  ",CHAR(34),INDEX(RelatedFeatures[Relationship Type],$A44),CHAR(34),
", RelatedFeatureID: *SamplingFeatureID",TEXT(MATCH(INDEX(RelatedFeatures[Second Sampling Feature Code],$A44),SamplingFeatures[Feature Code],0),"0000"),
", SpatialOffsetID:  ",IF(INDEX(RelatedFeatures[Offset Number],$A44)="","",CONCATENATE("*SpatialOffsetID",TEXT(INDEX(RelatedFeatures[Offset Number],$A44),"0000"))),"}")))</f>
        <v>#REF!</v>
      </c>
      <c r="P44" t="e">
        <f>IF(INDEX(Methods[Method Type],$A44)="","",
CONCATENATE("  - &amp;MethodID",TEXT($A44,"0000"),
" {","MethodTypeCV:  ",CHAR(34),INDEX(Methods[Method Type],$A44),CHAR(34),
", MethodCode:  ",CHAR(34),INDEX(Methods[Method Code],$A44),CHAR(34),
", MethodName:  ",CHAR(34),INDEX(Methods[Method Name],$A44),CHAR(34),
", MethodDescription:  ",CHAR(34),INDEX(Methods[Method Description],$A44),CHAR(34),
", MethodLink:  ",CHAR(34),INDEX(Methods[Method Link],$A44),CHAR(34),
", OrganizationID: *OrganizationID",TEXT(MATCH(INDEX(Methods[Organization Name],$A44),Organizations[Organization Name],0),"0000"),"}"))</f>
        <v>#REF!</v>
      </c>
      <c r="Q44" t="e">
        <f>IF(INDEX(Variables[Variable Type],$A44)="","",
CONCATENATE("  - &amp;VariableID",TEXT($A44,"0000"),
" {","VariableTypeCV:  ",CHAR(34),INDEX(Variables[Variable Type],$A44),CHAR(34),
", VariableCode:  ",CHAR(34),INDEX(Variables[Variable Code],$A44),CHAR(34),
", VariableNameCV:  ",CHAR(34),INDEX(Variables[Variable Name],$A44),CHAR(34),
", VariableDefinition:  ",CHAR(34),INDEX(Variables[Variable Definition],$A44),CHAR(34),
", SpecciationCV:  ",CHAR(34),INDEX(Variables[Speciation],$A44),CHAR(34),
", NoDataValue:  ",CHAR(34),INDEX(Variables[No Data Value],$A44),CHAR(34),"}"))</f>
        <v>#REF!</v>
      </c>
    </row>
    <row r="45" spans="1:17" x14ac:dyDescent="0.25">
      <c r="A45">
        <v>43</v>
      </c>
      <c r="D45" t="e">
        <f>IF(INDEX(People[First Name],$A45)="","",
CONCATENATE("  - &amp;PersonID",TEXT($A45,"0000"),
" {","PersonFirstName:  ",CHAR(34),INDEX(People[First Name],$A45),CHAR(34),
", PersonMiddleName:  ",CHAR(34),INDEX(People[Middle Name],$A45),CHAR(34),
", PersonLastName:  ",CHAR(34),INDEX(People[Last Name],$A45),CHAR(34),"}"))</f>
        <v>#REF!</v>
      </c>
      <c r="E45" t="e">
        <f>IF(INDEX(Organizations[Organization Type '[CV']],$A45)="","",
CONCATENATE("  - &amp;OrganizationID",TEXT($A45,"0000"),
" {","OrganizationTypeCV:  ",CHAR(34),INDEX(Organizations[Organization Type '[CV']],$A45),CHAR(34),
", OrganizationCode:  ",CHAR(34),INDEX(Organizations[Organization Code],$A45),CHAR(34),
", OrganizationName:  ",CHAR(34),INDEX(Organizations[Organization Name],$A45),CHAR(34),
", OrganizationDescription:  ",CHAR(34),INDEX(Organizations[Organization Description],$A45),CHAR(34),
", OrganizationLink:  ",CHAR(34),INDEX(Organizations[Organization Link],$A45),CHAR(34),"}"))</f>
        <v>#REF!</v>
      </c>
      <c r="F45" t="e">
        <f>IF(INDEX(People[First Name],$A45)="","",
CONCATENATE("  - &amp;AffiliationID",TEXT($A45,"0000"),
" {PersonID: *PersonID",TEXT($A45,"0000"),
", OrganizationID: *OrganizationID",TEXT(MATCH(INDEX(People[Organization Name],$A45),Organizations[Organization Name],0),"0000"),
", IsPrimaryOrganizationContact: , AffiliationStartDate: , AffiliationEndDate: , PrimaryPhone: ",
", PrimaryEmail: ",CHAR(34),INDEX(People[Primary Email],$A45),CHAR(34),
", PrimaryAddress: ",CHAR(34),INDEX(People[Primary Address],$A45),CHAR(34),
", PersonLink: }"))</f>
        <v>#REF!</v>
      </c>
      <c r="H45" t="e">
        <f>IF(COUNTA(CitationInformation)=0,"",IF(INDEX(AuthorList[Author Name],$A45)="","",
CONCATENATE("  - &amp;AuthorListID",TEXT($A45,"0000"),
"  {CitationID: *CitationID0001",
", PersonID: *PersonID",TEXT(MATCH(INDEX(AuthorList[Author Name],$A45),People[Full Name],0),"0000"),
", AuthorOrder: ",INDEX(AuthorList[Author Number],$A45),"}")))</f>
        <v>#REF!</v>
      </c>
      <c r="K45" t="str">
        <f>IF(INDEX(SamplingFeatures[Feature Code],$A45)="","",
CONCATENATE("  - &amp;SamplingFeatureID",TEXT($A45,"0000"),
" {","SamplingFeatureUUID:  ",CHAR(34),INDEX(SamplingFeatures[Sampling Feature UUID],$A45),CHAR(34),
", SamplingFeatureTypeCV:  ",CHAR(34),INDEX(SamplingFeatures[Sampling Feature Type],$A45),CHAR(34),
", SamplingFeatureCode:  ",CHAR(34),INDEX(SamplingFeatures[Feature Code],$A45),CHAR(34),
", SamplingFeatureName:  ",CHAR(34),INDEX(SamplingFeatures[Feature Name],$A45),CHAR(34),
", SamplingFeatureDescription:  ",CHAR(34),INDEX(SamplingFeatures[Feature Description],$A45),CHAR(34),
", SamplingFeatureGeotypeCV:  ",CHAR(34),INDEX(SamplingFeatures[Feature Geo Type],$A45),CHAR(34),
", FeatureGeometry:  ",CHAR(34),INDEX(SamplingFeatures[Feature Geometry],$A45),CHAR(34),
", Elevation_m:  ",CHAR(34),INDEX(SamplingFeatures[Elevation_m],$A45),CHAR(34),
", ElevationDatumCV:  ",CHAR(34),ElevationDatum,CHAR(34),"}"))</f>
        <v/>
      </c>
      <c r="L45" t="str">
        <f>IF(INDEX(SamplingFeatures[Sampling Feature Type],$A45)&lt;&gt;"Site","",
CONCATENATE("  - &amp;SiteID",TEXT(SUMPRODUCT(--($L$2:$L44&lt;&gt;"")),"0000"),
" {","SamplingFeatureID:  *SamplingFeatureID",TEXT($A45,"0000"),
", SiteTypeCV:  ",CHAR(34),INDEX(Sites[Site Type],$A45),CHAR(34),
", Latitude:  ",INDEX(Sites[Latitude],$A45),
", Longitude:  ",INDEX(Sites[Longitude],$A45),
", SRSName:  ",CHAR(34),LatLonDatum,CHAR(34),"}"))</f>
        <v/>
      </c>
      <c r="M45" t="str">
        <f>IF(INDEX(SamplingFeatures[Sampling Feature Type],$A45)&lt;&gt;"Specimen","",
CONCATENATE("  - &amp;SpecimenID",TEXT(SUMPRODUCT(--($M$2:$M44&lt;&gt;"")),"0000"),
" {","SamplingFeatureID:  *SamplingFeatureID",TEXT($A45,"0000"),
", SpecimenTypeCV:  ",CHAR(34),INDEX(Specimens[Specimen Type],$A45),CHAR(34),
", SpecimenMediumCV:  ",INDEX(Specimens[Specimen Medium],$A45),
", IsFieldSpecimen:  ",CHAR(34),INDEX(Specimens[Is Field Specimen?],$A45),CHAR(34),"}"))</f>
        <v/>
      </c>
      <c r="N45" t="e">
        <f>IF(COUNTA(SpatialOffsets[])=0,"", IF(INDEX(SpatialOffsets[Spatial Offset Type],$A45)="","",
CONCATENATE("  - &amp;SpatialOffsetID",TEXT($A45,"0000"),
" {","SpatialOffsetTypeCV:  ",CHAR(34),INDEX(SpatialOffsets[Spatial Offset Type],$A45),CHAR(34),
", Offset1Value:  ",INDEX(SpatialOffsets[Offset 1 Value],$A45),
", Offset1UnitID:  ",CHAR(34),INDEX(SpatialOffsets[Offset 1 Unit],$A45),CHAR(34),
", Offset2Value:  ",INDEX(SpatialOffsets[Offset 2 Value],$A45),
", Offset2UnitID:  ",CHAR(34),INDEX(SpatialOffsets[Offset 2 Unit],$A45),CHAR(34),
", Offset3Value:  ",INDEX(SpatialOffsets[Offset 3 Value],$A45),
", Offset3UnitID:  ",CHAR(34),INDEX(SpatialOffsets[Offset 3 Unit],$A45),CHAR(34),,"}")))</f>
        <v>#REF!</v>
      </c>
      <c r="O45" t="e">
        <f>IF(COUNTA(RelatedFeatures[])=0,"", IF(INDEX(RelatedFeatures[First Sampling Feature Code],$A45)="","",
CONCATENATE("  - &amp;RelationID",TEXT($A45,"0000"),
" {","SamplingFeatureID:  *SamplingFeatureID",TEXT(MATCH(INDEX(RelatedFeatures[First Sampling Feature Code],$A45),SamplingFeatures[Feature Code],0),"0000"),
", RelationshipTypeCV:  ",CHAR(34),INDEX(RelatedFeatures[Relationship Type],$A45),CHAR(34),
", RelatedFeatureID: *SamplingFeatureID",TEXT(MATCH(INDEX(RelatedFeatures[Second Sampling Feature Code],$A45),SamplingFeatures[Feature Code],0),"0000"),
", SpatialOffsetID:  ",IF(INDEX(RelatedFeatures[Offset Number],$A45)="","",CONCATENATE("*SpatialOffsetID",TEXT(INDEX(RelatedFeatures[Offset Number],$A45),"0000"))),"}")))</f>
        <v>#REF!</v>
      </c>
      <c r="P45" t="e">
        <f>IF(INDEX(Methods[Method Type],$A45)="","",
CONCATENATE("  - &amp;MethodID",TEXT($A45,"0000"),
" {","MethodTypeCV:  ",CHAR(34),INDEX(Methods[Method Type],$A45),CHAR(34),
", MethodCode:  ",CHAR(34),INDEX(Methods[Method Code],$A45),CHAR(34),
", MethodName:  ",CHAR(34),INDEX(Methods[Method Name],$A45),CHAR(34),
", MethodDescription:  ",CHAR(34),INDEX(Methods[Method Description],$A45),CHAR(34),
", MethodLink:  ",CHAR(34),INDEX(Methods[Method Link],$A45),CHAR(34),
", OrganizationID: *OrganizationID",TEXT(MATCH(INDEX(Methods[Organization Name],$A45),Organizations[Organization Name],0),"0000"),"}"))</f>
        <v>#REF!</v>
      </c>
      <c r="Q45" t="e">
        <f>IF(INDEX(Variables[Variable Type],$A45)="","",
CONCATENATE("  - &amp;VariableID",TEXT($A45,"0000"),
" {","VariableTypeCV:  ",CHAR(34),INDEX(Variables[Variable Type],$A45),CHAR(34),
", VariableCode:  ",CHAR(34),INDEX(Variables[Variable Code],$A45),CHAR(34),
", VariableNameCV:  ",CHAR(34),INDEX(Variables[Variable Name],$A45),CHAR(34),
", VariableDefinition:  ",CHAR(34),INDEX(Variables[Variable Definition],$A45),CHAR(34),
", SpecciationCV:  ",CHAR(34),INDEX(Variables[Speciation],$A45),CHAR(34),
", NoDataValue:  ",CHAR(34),INDEX(Variables[No Data Value],$A45),CHAR(34),"}"))</f>
        <v>#REF!</v>
      </c>
    </row>
    <row r="46" spans="1:17" x14ac:dyDescent="0.25">
      <c r="A46">
        <v>44</v>
      </c>
      <c r="D46" t="e">
        <f>IF(INDEX(People[First Name],$A46)="","",
CONCATENATE("  - &amp;PersonID",TEXT($A46,"0000"),
" {","PersonFirstName:  ",CHAR(34),INDEX(People[First Name],$A46),CHAR(34),
", PersonMiddleName:  ",CHAR(34),INDEX(People[Middle Name],$A46),CHAR(34),
", PersonLastName:  ",CHAR(34),INDEX(People[Last Name],$A46),CHAR(34),"}"))</f>
        <v>#REF!</v>
      </c>
      <c r="E46" t="e">
        <f>IF(INDEX(Organizations[Organization Type '[CV']],$A46)="","",
CONCATENATE("  - &amp;OrganizationID",TEXT($A46,"0000"),
" {","OrganizationTypeCV:  ",CHAR(34),INDEX(Organizations[Organization Type '[CV']],$A46),CHAR(34),
", OrganizationCode:  ",CHAR(34),INDEX(Organizations[Organization Code],$A46),CHAR(34),
", OrganizationName:  ",CHAR(34),INDEX(Organizations[Organization Name],$A46),CHAR(34),
", OrganizationDescription:  ",CHAR(34),INDEX(Organizations[Organization Description],$A46),CHAR(34),
", OrganizationLink:  ",CHAR(34),INDEX(Organizations[Organization Link],$A46),CHAR(34),"}"))</f>
        <v>#REF!</v>
      </c>
      <c r="F46" t="e">
        <f>IF(INDEX(People[First Name],$A46)="","",
CONCATENATE("  - &amp;AffiliationID",TEXT($A46,"0000"),
" {PersonID: *PersonID",TEXT($A46,"0000"),
", OrganizationID: *OrganizationID",TEXT(MATCH(INDEX(People[Organization Name],$A46),Organizations[Organization Name],0),"0000"),
", IsPrimaryOrganizationContact: , AffiliationStartDate: , AffiliationEndDate: , PrimaryPhone: ",
", PrimaryEmail: ",CHAR(34),INDEX(People[Primary Email],$A46),CHAR(34),
", PrimaryAddress: ",CHAR(34),INDEX(People[Primary Address],$A46),CHAR(34),
", PersonLink: }"))</f>
        <v>#REF!</v>
      </c>
      <c r="H46" t="e">
        <f>IF(COUNTA(CitationInformation)=0,"",IF(INDEX(AuthorList[Author Name],$A46)="","",
CONCATENATE("  - &amp;AuthorListID",TEXT($A46,"0000"),
"  {CitationID: *CitationID0001",
", PersonID: *PersonID",TEXT(MATCH(INDEX(AuthorList[Author Name],$A46),People[Full Name],0),"0000"),
", AuthorOrder: ",INDEX(AuthorList[Author Number],$A46),"}")))</f>
        <v>#REF!</v>
      </c>
      <c r="K46" t="str">
        <f>IF(INDEX(SamplingFeatures[Feature Code],$A46)="","",
CONCATENATE("  - &amp;SamplingFeatureID",TEXT($A46,"0000"),
" {","SamplingFeatureUUID:  ",CHAR(34),INDEX(SamplingFeatures[Sampling Feature UUID],$A46),CHAR(34),
", SamplingFeatureTypeCV:  ",CHAR(34),INDEX(SamplingFeatures[Sampling Feature Type],$A46),CHAR(34),
", SamplingFeatureCode:  ",CHAR(34),INDEX(SamplingFeatures[Feature Code],$A46),CHAR(34),
", SamplingFeatureName:  ",CHAR(34),INDEX(SamplingFeatures[Feature Name],$A46),CHAR(34),
", SamplingFeatureDescription:  ",CHAR(34),INDEX(SamplingFeatures[Feature Description],$A46),CHAR(34),
", SamplingFeatureGeotypeCV:  ",CHAR(34),INDEX(SamplingFeatures[Feature Geo Type],$A46),CHAR(34),
", FeatureGeometry:  ",CHAR(34),INDEX(SamplingFeatures[Feature Geometry],$A46),CHAR(34),
", Elevation_m:  ",CHAR(34),INDEX(SamplingFeatures[Elevation_m],$A46),CHAR(34),
", ElevationDatumCV:  ",CHAR(34),ElevationDatum,CHAR(34),"}"))</f>
        <v/>
      </c>
      <c r="L46" t="str">
        <f>IF(INDEX(SamplingFeatures[Sampling Feature Type],$A46)&lt;&gt;"Site","",
CONCATENATE("  - &amp;SiteID",TEXT(SUMPRODUCT(--($L$2:$L45&lt;&gt;"")),"0000"),
" {","SamplingFeatureID:  *SamplingFeatureID",TEXT($A46,"0000"),
", SiteTypeCV:  ",CHAR(34),INDEX(Sites[Site Type],$A46),CHAR(34),
", Latitude:  ",INDEX(Sites[Latitude],$A46),
", Longitude:  ",INDEX(Sites[Longitude],$A46),
", SRSName:  ",CHAR(34),LatLonDatum,CHAR(34),"}"))</f>
        <v/>
      </c>
      <c r="M46" t="str">
        <f>IF(INDEX(SamplingFeatures[Sampling Feature Type],$A46)&lt;&gt;"Specimen","",
CONCATENATE("  - &amp;SpecimenID",TEXT(SUMPRODUCT(--($M$2:$M45&lt;&gt;"")),"0000"),
" {","SamplingFeatureID:  *SamplingFeatureID",TEXT($A46,"0000"),
", SpecimenTypeCV:  ",CHAR(34),INDEX(Specimens[Specimen Type],$A46),CHAR(34),
", SpecimenMediumCV:  ",INDEX(Specimens[Specimen Medium],$A46),
", IsFieldSpecimen:  ",CHAR(34),INDEX(Specimens[Is Field Specimen?],$A46),CHAR(34),"}"))</f>
        <v/>
      </c>
      <c r="N46" t="e">
        <f>IF(COUNTA(SpatialOffsets[])=0,"", IF(INDEX(SpatialOffsets[Spatial Offset Type],$A46)="","",
CONCATENATE("  - &amp;SpatialOffsetID",TEXT($A46,"0000"),
" {","SpatialOffsetTypeCV:  ",CHAR(34),INDEX(SpatialOffsets[Spatial Offset Type],$A46),CHAR(34),
", Offset1Value:  ",INDEX(SpatialOffsets[Offset 1 Value],$A46),
", Offset1UnitID:  ",CHAR(34),INDEX(SpatialOffsets[Offset 1 Unit],$A46),CHAR(34),
", Offset2Value:  ",INDEX(SpatialOffsets[Offset 2 Value],$A46),
", Offset2UnitID:  ",CHAR(34),INDEX(SpatialOffsets[Offset 2 Unit],$A46),CHAR(34),
", Offset3Value:  ",INDEX(SpatialOffsets[Offset 3 Value],$A46),
", Offset3UnitID:  ",CHAR(34),INDEX(SpatialOffsets[Offset 3 Unit],$A46),CHAR(34),,"}")))</f>
        <v>#REF!</v>
      </c>
      <c r="O46" t="e">
        <f>IF(COUNTA(RelatedFeatures[])=0,"", IF(INDEX(RelatedFeatures[First Sampling Feature Code],$A46)="","",
CONCATENATE("  - &amp;RelationID",TEXT($A46,"0000"),
" {","SamplingFeatureID:  *SamplingFeatureID",TEXT(MATCH(INDEX(RelatedFeatures[First Sampling Feature Code],$A46),SamplingFeatures[Feature Code],0),"0000"),
", RelationshipTypeCV:  ",CHAR(34),INDEX(RelatedFeatures[Relationship Type],$A46),CHAR(34),
", RelatedFeatureID: *SamplingFeatureID",TEXT(MATCH(INDEX(RelatedFeatures[Second Sampling Feature Code],$A46),SamplingFeatures[Feature Code],0),"0000"),
", SpatialOffsetID:  ",IF(INDEX(RelatedFeatures[Offset Number],$A46)="","",CONCATENATE("*SpatialOffsetID",TEXT(INDEX(RelatedFeatures[Offset Number],$A46),"0000"))),"}")))</f>
        <v>#REF!</v>
      </c>
      <c r="P46" t="e">
        <f>IF(INDEX(Methods[Method Type],$A46)="","",
CONCATENATE("  - &amp;MethodID",TEXT($A46,"0000"),
" {","MethodTypeCV:  ",CHAR(34),INDEX(Methods[Method Type],$A46),CHAR(34),
", MethodCode:  ",CHAR(34),INDEX(Methods[Method Code],$A46),CHAR(34),
", MethodName:  ",CHAR(34),INDEX(Methods[Method Name],$A46),CHAR(34),
", MethodDescription:  ",CHAR(34),INDEX(Methods[Method Description],$A46),CHAR(34),
", MethodLink:  ",CHAR(34),INDEX(Methods[Method Link],$A46),CHAR(34),
", OrganizationID: *OrganizationID",TEXT(MATCH(INDEX(Methods[Organization Name],$A46),Organizations[Organization Name],0),"0000"),"}"))</f>
        <v>#REF!</v>
      </c>
      <c r="Q46" t="e">
        <f>IF(INDEX(Variables[Variable Type],$A46)="","",
CONCATENATE("  - &amp;VariableID",TEXT($A46,"0000"),
" {","VariableTypeCV:  ",CHAR(34),INDEX(Variables[Variable Type],$A46),CHAR(34),
", VariableCode:  ",CHAR(34),INDEX(Variables[Variable Code],$A46),CHAR(34),
", VariableNameCV:  ",CHAR(34),INDEX(Variables[Variable Name],$A46),CHAR(34),
", VariableDefinition:  ",CHAR(34),INDEX(Variables[Variable Definition],$A46),CHAR(34),
", SpecciationCV:  ",CHAR(34),INDEX(Variables[Speciation],$A46),CHAR(34),
", NoDataValue:  ",CHAR(34),INDEX(Variables[No Data Value],$A46),CHAR(34),"}"))</f>
        <v>#REF!</v>
      </c>
    </row>
    <row r="47" spans="1:17" x14ac:dyDescent="0.25">
      <c r="A47">
        <v>45</v>
      </c>
      <c r="D47" t="e">
        <f>IF(INDEX(People[First Name],$A47)="","",
CONCATENATE("  - &amp;PersonID",TEXT($A47,"0000"),
" {","PersonFirstName:  ",CHAR(34),INDEX(People[First Name],$A47),CHAR(34),
", PersonMiddleName:  ",CHAR(34),INDEX(People[Middle Name],$A47),CHAR(34),
", PersonLastName:  ",CHAR(34),INDEX(People[Last Name],$A47),CHAR(34),"}"))</f>
        <v>#REF!</v>
      </c>
      <c r="E47" t="e">
        <f>IF(INDEX(Organizations[Organization Type '[CV']],$A47)="","",
CONCATENATE("  - &amp;OrganizationID",TEXT($A47,"0000"),
" {","OrganizationTypeCV:  ",CHAR(34),INDEX(Organizations[Organization Type '[CV']],$A47),CHAR(34),
", OrganizationCode:  ",CHAR(34),INDEX(Organizations[Organization Code],$A47),CHAR(34),
", OrganizationName:  ",CHAR(34),INDEX(Organizations[Organization Name],$A47),CHAR(34),
", OrganizationDescription:  ",CHAR(34),INDEX(Organizations[Organization Description],$A47),CHAR(34),
", OrganizationLink:  ",CHAR(34),INDEX(Organizations[Organization Link],$A47),CHAR(34),"}"))</f>
        <v>#REF!</v>
      </c>
      <c r="F47" t="e">
        <f>IF(INDEX(People[First Name],$A47)="","",
CONCATENATE("  - &amp;AffiliationID",TEXT($A47,"0000"),
" {PersonID: *PersonID",TEXT($A47,"0000"),
", OrganizationID: *OrganizationID",TEXT(MATCH(INDEX(People[Organization Name],$A47),Organizations[Organization Name],0),"0000"),
", IsPrimaryOrganizationContact: , AffiliationStartDate: , AffiliationEndDate: , PrimaryPhone: ",
", PrimaryEmail: ",CHAR(34),INDEX(People[Primary Email],$A47),CHAR(34),
", PrimaryAddress: ",CHAR(34),INDEX(People[Primary Address],$A47),CHAR(34),
", PersonLink: }"))</f>
        <v>#REF!</v>
      </c>
      <c r="H47" t="e">
        <f>IF(COUNTA(CitationInformation)=0,"",IF(INDEX(AuthorList[Author Name],$A47)="","",
CONCATENATE("  - &amp;AuthorListID",TEXT($A47,"0000"),
"  {CitationID: *CitationID0001",
", PersonID: *PersonID",TEXT(MATCH(INDEX(AuthorList[Author Name],$A47),People[Full Name],0),"0000"),
", AuthorOrder: ",INDEX(AuthorList[Author Number],$A47),"}")))</f>
        <v>#REF!</v>
      </c>
      <c r="K47" t="str">
        <f>IF(INDEX(SamplingFeatures[Feature Code],$A47)="","",
CONCATENATE("  - &amp;SamplingFeatureID",TEXT($A47,"0000"),
" {","SamplingFeatureUUID:  ",CHAR(34),INDEX(SamplingFeatures[Sampling Feature UUID],$A47),CHAR(34),
", SamplingFeatureTypeCV:  ",CHAR(34),INDEX(SamplingFeatures[Sampling Feature Type],$A47),CHAR(34),
", SamplingFeatureCode:  ",CHAR(34),INDEX(SamplingFeatures[Feature Code],$A47),CHAR(34),
", SamplingFeatureName:  ",CHAR(34),INDEX(SamplingFeatures[Feature Name],$A47),CHAR(34),
", SamplingFeatureDescription:  ",CHAR(34),INDEX(SamplingFeatures[Feature Description],$A47),CHAR(34),
", SamplingFeatureGeotypeCV:  ",CHAR(34),INDEX(SamplingFeatures[Feature Geo Type],$A47),CHAR(34),
", FeatureGeometry:  ",CHAR(34),INDEX(SamplingFeatures[Feature Geometry],$A47),CHAR(34),
", Elevation_m:  ",CHAR(34),INDEX(SamplingFeatures[Elevation_m],$A47),CHAR(34),
", ElevationDatumCV:  ",CHAR(34),ElevationDatum,CHAR(34),"}"))</f>
        <v/>
      </c>
      <c r="L47" t="str">
        <f>IF(INDEX(SamplingFeatures[Sampling Feature Type],$A47)&lt;&gt;"Site","",
CONCATENATE("  - &amp;SiteID",TEXT(SUMPRODUCT(--($L$2:$L46&lt;&gt;"")),"0000"),
" {","SamplingFeatureID:  *SamplingFeatureID",TEXT($A47,"0000"),
", SiteTypeCV:  ",CHAR(34),INDEX(Sites[Site Type],$A47),CHAR(34),
", Latitude:  ",INDEX(Sites[Latitude],$A47),
", Longitude:  ",INDEX(Sites[Longitude],$A47),
", SRSName:  ",CHAR(34),LatLonDatum,CHAR(34),"}"))</f>
        <v/>
      </c>
      <c r="M47" t="str">
        <f>IF(INDEX(SamplingFeatures[Sampling Feature Type],$A47)&lt;&gt;"Specimen","",
CONCATENATE("  - &amp;SpecimenID",TEXT(SUMPRODUCT(--($M$2:$M46&lt;&gt;"")),"0000"),
" {","SamplingFeatureID:  *SamplingFeatureID",TEXT($A47,"0000"),
", SpecimenTypeCV:  ",CHAR(34),INDEX(Specimens[Specimen Type],$A47),CHAR(34),
", SpecimenMediumCV:  ",INDEX(Specimens[Specimen Medium],$A47),
", IsFieldSpecimen:  ",CHAR(34),INDEX(Specimens[Is Field Specimen?],$A47),CHAR(34),"}"))</f>
        <v/>
      </c>
      <c r="N47" t="e">
        <f>IF(COUNTA(SpatialOffsets[])=0,"", IF(INDEX(SpatialOffsets[Spatial Offset Type],$A47)="","",
CONCATENATE("  - &amp;SpatialOffsetID",TEXT($A47,"0000"),
" {","SpatialOffsetTypeCV:  ",CHAR(34),INDEX(SpatialOffsets[Spatial Offset Type],$A47),CHAR(34),
", Offset1Value:  ",INDEX(SpatialOffsets[Offset 1 Value],$A47),
", Offset1UnitID:  ",CHAR(34),INDEX(SpatialOffsets[Offset 1 Unit],$A47),CHAR(34),
", Offset2Value:  ",INDEX(SpatialOffsets[Offset 2 Value],$A47),
", Offset2UnitID:  ",CHAR(34),INDEX(SpatialOffsets[Offset 2 Unit],$A47),CHAR(34),
", Offset3Value:  ",INDEX(SpatialOffsets[Offset 3 Value],$A47),
", Offset3UnitID:  ",CHAR(34),INDEX(SpatialOffsets[Offset 3 Unit],$A47),CHAR(34),,"}")))</f>
        <v>#REF!</v>
      </c>
      <c r="O47" t="e">
        <f>IF(COUNTA(RelatedFeatures[])=0,"", IF(INDEX(RelatedFeatures[First Sampling Feature Code],$A47)="","",
CONCATENATE("  - &amp;RelationID",TEXT($A47,"0000"),
" {","SamplingFeatureID:  *SamplingFeatureID",TEXT(MATCH(INDEX(RelatedFeatures[First Sampling Feature Code],$A47),SamplingFeatures[Feature Code],0),"0000"),
", RelationshipTypeCV:  ",CHAR(34),INDEX(RelatedFeatures[Relationship Type],$A47),CHAR(34),
", RelatedFeatureID: *SamplingFeatureID",TEXT(MATCH(INDEX(RelatedFeatures[Second Sampling Feature Code],$A47),SamplingFeatures[Feature Code],0),"0000"),
", SpatialOffsetID:  ",IF(INDEX(RelatedFeatures[Offset Number],$A47)="","",CONCATENATE("*SpatialOffsetID",TEXT(INDEX(RelatedFeatures[Offset Number],$A47),"0000"))),"}")))</f>
        <v>#REF!</v>
      </c>
      <c r="P47" t="e">
        <f>IF(INDEX(Methods[Method Type],$A47)="","",
CONCATENATE("  - &amp;MethodID",TEXT($A47,"0000"),
" {","MethodTypeCV:  ",CHAR(34),INDEX(Methods[Method Type],$A47),CHAR(34),
", MethodCode:  ",CHAR(34),INDEX(Methods[Method Code],$A47),CHAR(34),
", MethodName:  ",CHAR(34),INDEX(Methods[Method Name],$A47),CHAR(34),
", MethodDescription:  ",CHAR(34),INDEX(Methods[Method Description],$A47),CHAR(34),
", MethodLink:  ",CHAR(34),INDEX(Methods[Method Link],$A47),CHAR(34),
", OrganizationID: *OrganizationID",TEXT(MATCH(INDEX(Methods[Organization Name],$A47),Organizations[Organization Name],0),"0000"),"}"))</f>
        <v>#REF!</v>
      </c>
      <c r="Q47" t="e">
        <f>IF(INDEX(Variables[Variable Type],$A47)="","",
CONCATENATE("  - &amp;VariableID",TEXT($A47,"0000"),
" {","VariableTypeCV:  ",CHAR(34),INDEX(Variables[Variable Type],$A47),CHAR(34),
", VariableCode:  ",CHAR(34),INDEX(Variables[Variable Code],$A47),CHAR(34),
", VariableNameCV:  ",CHAR(34),INDEX(Variables[Variable Name],$A47),CHAR(34),
", VariableDefinition:  ",CHAR(34),INDEX(Variables[Variable Definition],$A47),CHAR(34),
", SpecciationCV:  ",CHAR(34),INDEX(Variables[Speciation],$A47),CHAR(34),
", NoDataValue:  ",CHAR(34),INDEX(Variables[No Data Value],$A47),CHAR(34),"}"))</f>
        <v>#REF!</v>
      </c>
    </row>
    <row r="48" spans="1:17" x14ac:dyDescent="0.25">
      <c r="A48">
        <v>46</v>
      </c>
      <c r="D48" t="e">
        <f>IF(INDEX(People[First Name],$A48)="","",
CONCATENATE("  - &amp;PersonID",TEXT($A48,"0000"),
" {","PersonFirstName:  ",CHAR(34),INDEX(People[First Name],$A48),CHAR(34),
", PersonMiddleName:  ",CHAR(34),INDEX(People[Middle Name],$A48),CHAR(34),
", PersonLastName:  ",CHAR(34),INDEX(People[Last Name],$A48),CHAR(34),"}"))</f>
        <v>#REF!</v>
      </c>
      <c r="E48" t="e">
        <f>IF(INDEX(Organizations[Organization Type '[CV']],$A48)="","",
CONCATENATE("  - &amp;OrganizationID",TEXT($A48,"0000"),
" {","OrganizationTypeCV:  ",CHAR(34),INDEX(Organizations[Organization Type '[CV']],$A48),CHAR(34),
", OrganizationCode:  ",CHAR(34),INDEX(Organizations[Organization Code],$A48),CHAR(34),
", OrganizationName:  ",CHAR(34),INDEX(Organizations[Organization Name],$A48),CHAR(34),
", OrganizationDescription:  ",CHAR(34),INDEX(Organizations[Organization Description],$A48),CHAR(34),
", OrganizationLink:  ",CHAR(34),INDEX(Organizations[Organization Link],$A48),CHAR(34),"}"))</f>
        <v>#REF!</v>
      </c>
      <c r="F48" t="e">
        <f>IF(INDEX(People[First Name],$A48)="","",
CONCATENATE("  - &amp;AffiliationID",TEXT($A48,"0000"),
" {PersonID: *PersonID",TEXT($A48,"0000"),
", OrganizationID: *OrganizationID",TEXT(MATCH(INDEX(People[Organization Name],$A48),Organizations[Organization Name],0),"0000"),
", IsPrimaryOrganizationContact: , AffiliationStartDate: , AffiliationEndDate: , PrimaryPhone: ",
", PrimaryEmail: ",CHAR(34),INDEX(People[Primary Email],$A48),CHAR(34),
", PrimaryAddress: ",CHAR(34),INDEX(People[Primary Address],$A48),CHAR(34),
", PersonLink: }"))</f>
        <v>#REF!</v>
      </c>
      <c r="H48" t="e">
        <f>IF(COUNTA(CitationInformation)=0,"",IF(INDEX(AuthorList[Author Name],$A48)="","",
CONCATENATE("  - &amp;AuthorListID",TEXT($A48,"0000"),
"  {CitationID: *CitationID0001",
", PersonID: *PersonID",TEXT(MATCH(INDEX(AuthorList[Author Name],$A48),People[Full Name],0),"0000"),
", AuthorOrder: ",INDEX(AuthorList[Author Number],$A48),"}")))</f>
        <v>#REF!</v>
      </c>
      <c r="K48" t="str">
        <f>IF(INDEX(SamplingFeatures[Feature Code],$A48)="","",
CONCATENATE("  - &amp;SamplingFeatureID",TEXT($A48,"0000"),
" {","SamplingFeatureUUID:  ",CHAR(34),INDEX(SamplingFeatures[Sampling Feature UUID],$A48),CHAR(34),
", SamplingFeatureTypeCV:  ",CHAR(34),INDEX(SamplingFeatures[Sampling Feature Type],$A48),CHAR(34),
", SamplingFeatureCode:  ",CHAR(34),INDEX(SamplingFeatures[Feature Code],$A48),CHAR(34),
", SamplingFeatureName:  ",CHAR(34),INDEX(SamplingFeatures[Feature Name],$A48),CHAR(34),
", SamplingFeatureDescription:  ",CHAR(34),INDEX(SamplingFeatures[Feature Description],$A48),CHAR(34),
", SamplingFeatureGeotypeCV:  ",CHAR(34),INDEX(SamplingFeatures[Feature Geo Type],$A48),CHAR(34),
", FeatureGeometry:  ",CHAR(34),INDEX(SamplingFeatures[Feature Geometry],$A48),CHAR(34),
", Elevation_m:  ",CHAR(34),INDEX(SamplingFeatures[Elevation_m],$A48),CHAR(34),
", ElevationDatumCV:  ",CHAR(34),ElevationDatum,CHAR(34),"}"))</f>
        <v/>
      </c>
      <c r="L48" t="str">
        <f>IF(INDEX(SamplingFeatures[Sampling Feature Type],$A48)&lt;&gt;"Site","",
CONCATENATE("  - &amp;SiteID",TEXT(SUMPRODUCT(--($L$2:$L47&lt;&gt;"")),"0000"),
" {","SamplingFeatureID:  *SamplingFeatureID",TEXT($A48,"0000"),
", SiteTypeCV:  ",CHAR(34),INDEX(Sites[Site Type],$A48),CHAR(34),
", Latitude:  ",INDEX(Sites[Latitude],$A48),
", Longitude:  ",INDEX(Sites[Longitude],$A48),
", SRSName:  ",CHAR(34),LatLonDatum,CHAR(34),"}"))</f>
        <v/>
      </c>
      <c r="M48" t="str">
        <f>IF(INDEX(SamplingFeatures[Sampling Feature Type],$A48)&lt;&gt;"Specimen","",
CONCATENATE("  - &amp;SpecimenID",TEXT(SUMPRODUCT(--($M$2:$M47&lt;&gt;"")),"0000"),
" {","SamplingFeatureID:  *SamplingFeatureID",TEXT($A48,"0000"),
", SpecimenTypeCV:  ",CHAR(34),INDEX(Specimens[Specimen Type],$A48),CHAR(34),
", SpecimenMediumCV:  ",INDEX(Specimens[Specimen Medium],$A48),
", IsFieldSpecimen:  ",CHAR(34),INDEX(Specimens[Is Field Specimen?],$A48),CHAR(34),"}"))</f>
        <v/>
      </c>
      <c r="N48" t="e">
        <f>IF(COUNTA(SpatialOffsets[])=0,"", IF(INDEX(SpatialOffsets[Spatial Offset Type],$A48)="","",
CONCATENATE("  - &amp;SpatialOffsetID",TEXT($A48,"0000"),
" {","SpatialOffsetTypeCV:  ",CHAR(34),INDEX(SpatialOffsets[Spatial Offset Type],$A48),CHAR(34),
", Offset1Value:  ",INDEX(SpatialOffsets[Offset 1 Value],$A48),
", Offset1UnitID:  ",CHAR(34),INDEX(SpatialOffsets[Offset 1 Unit],$A48),CHAR(34),
", Offset2Value:  ",INDEX(SpatialOffsets[Offset 2 Value],$A48),
", Offset2UnitID:  ",CHAR(34),INDEX(SpatialOffsets[Offset 2 Unit],$A48),CHAR(34),
", Offset3Value:  ",INDEX(SpatialOffsets[Offset 3 Value],$A48),
", Offset3UnitID:  ",CHAR(34),INDEX(SpatialOffsets[Offset 3 Unit],$A48),CHAR(34),,"}")))</f>
        <v>#REF!</v>
      </c>
      <c r="O48" t="e">
        <f>IF(COUNTA(RelatedFeatures[])=0,"", IF(INDEX(RelatedFeatures[First Sampling Feature Code],$A48)="","",
CONCATENATE("  - &amp;RelationID",TEXT($A48,"0000"),
" {","SamplingFeatureID:  *SamplingFeatureID",TEXT(MATCH(INDEX(RelatedFeatures[First Sampling Feature Code],$A48),SamplingFeatures[Feature Code],0),"0000"),
", RelationshipTypeCV:  ",CHAR(34),INDEX(RelatedFeatures[Relationship Type],$A48),CHAR(34),
", RelatedFeatureID: *SamplingFeatureID",TEXT(MATCH(INDEX(RelatedFeatures[Second Sampling Feature Code],$A48),SamplingFeatures[Feature Code],0),"0000"),
", SpatialOffsetID:  ",IF(INDEX(RelatedFeatures[Offset Number],$A48)="","",CONCATENATE("*SpatialOffsetID",TEXT(INDEX(RelatedFeatures[Offset Number],$A48),"0000"))),"}")))</f>
        <v>#REF!</v>
      </c>
      <c r="P48" t="e">
        <f>IF(INDEX(Methods[Method Type],$A48)="","",
CONCATENATE("  - &amp;MethodID",TEXT($A48,"0000"),
" {","MethodTypeCV:  ",CHAR(34),INDEX(Methods[Method Type],$A48),CHAR(34),
", MethodCode:  ",CHAR(34),INDEX(Methods[Method Code],$A48),CHAR(34),
", MethodName:  ",CHAR(34),INDEX(Methods[Method Name],$A48),CHAR(34),
", MethodDescription:  ",CHAR(34),INDEX(Methods[Method Description],$A48),CHAR(34),
", MethodLink:  ",CHAR(34),INDEX(Methods[Method Link],$A48),CHAR(34),
", OrganizationID: *OrganizationID",TEXT(MATCH(INDEX(Methods[Organization Name],$A48),Organizations[Organization Name],0),"0000"),"}"))</f>
        <v>#REF!</v>
      </c>
      <c r="Q48" t="e">
        <f>IF(INDEX(Variables[Variable Type],$A48)="","",
CONCATENATE("  - &amp;VariableID",TEXT($A48,"0000"),
" {","VariableTypeCV:  ",CHAR(34),INDEX(Variables[Variable Type],$A48),CHAR(34),
", VariableCode:  ",CHAR(34),INDEX(Variables[Variable Code],$A48),CHAR(34),
", VariableNameCV:  ",CHAR(34),INDEX(Variables[Variable Name],$A48),CHAR(34),
", VariableDefinition:  ",CHAR(34),INDEX(Variables[Variable Definition],$A48),CHAR(34),
", SpecciationCV:  ",CHAR(34),INDEX(Variables[Speciation],$A48),CHAR(34),
", NoDataValue:  ",CHAR(34),INDEX(Variables[No Data Value],$A48),CHAR(34),"}"))</f>
        <v>#REF!</v>
      </c>
    </row>
    <row r="49" spans="1:17" x14ac:dyDescent="0.25">
      <c r="A49">
        <v>47</v>
      </c>
      <c r="D49" t="e">
        <f>IF(INDEX(People[First Name],$A49)="","",
CONCATENATE("  - &amp;PersonID",TEXT($A49,"0000"),
" {","PersonFirstName:  ",CHAR(34),INDEX(People[First Name],$A49),CHAR(34),
", PersonMiddleName:  ",CHAR(34),INDEX(People[Middle Name],$A49),CHAR(34),
", PersonLastName:  ",CHAR(34),INDEX(People[Last Name],$A49),CHAR(34),"}"))</f>
        <v>#REF!</v>
      </c>
      <c r="E49" t="e">
        <f>IF(INDEX(Organizations[Organization Type '[CV']],$A49)="","",
CONCATENATE("  - &amp;OrganizationID",TEXT($A49,"0000"),
" {","OrganizationTypeCV:  ",CHAR(34),INDEX(Organizations[Organization Type '[CV']],$A49),CHAR(34),
", OrganizationCode:  ",CHAR(34),INDEX(Organizations[Organization Code],$A49),CHAR(34),
", OrganizationName:  ",CHAR(34),INDEX(Organizations[Organization Name],$A49),CHAR(34),
", OrganizationDescription:  ",CHAR(34),INDEX(Organizations[Organization Description],$A49),CHAR(34),
", OrganizationLink:  ",CHAR(34),INDEX(Organizations[Organization Link],$A49),CHAR(34),"}"))</f>
        <v>#REF!</v>
      </c>
      <c r="F49" t="e">
        <f>IF(INDEX(People[First Name],$A49)="","",
CONCATENATE("  - &amp;AffiliationID",TEXT($A49,"0000"),
" {PersonID: *PersonID",TEXT($A49,"0000"),
", OrganizationID: *OrganizationID",TEXT(MATCH(INDEX(People[Organization Name],$A49),Organizations[Organization Name],0),"0000"),
", IsPrimaryOrganizationContact: , AffiliationStartDate: , AffiliationEndDate: , PrimaryPhone: ",
", PrimaryEmail: ",CHAR(34),INDEX(People[Primary Email],$A49),CHAR(34),
", PrimaryAddress: ",CHAR(34),INDEX(People[Primary Address],$A49),CHAR(34),
", PersonLink: }"))</f>
        <v>#REF!</v>
      </c>
      <c r="H49" t="e">
        <f>IF(COUNTA(CitationInformation)=0,"",IF(INDEX(AuthorList[Author Name],$A49)="","",
CONCATENATE("  - &amp;AuthorListID",TEXT($A49,"0000"),
"  {CitationID: *CitationID0001",
", PersonID: *PersonID",TEXT(MATCH(INDEX(AuthorList[Author Name],$A49),People[Full Name],0),"0000"),
", AuthorOrder: ",INDEX(AuthorList[Author Number],$A49),"}")))</f>
        <v>#REF!</v>
      </c>
      <c r="K49" t="str">
        <f>IF(INDEX(SamplingFeatures[Feature Code],$A49)="","",
CONCATENATE("  - &amp;SamplingFeatureID",TEXT($A49,"0000"),
" {","SamplingFeatureUUID:  ",CHAR(34),INDEX(SamplingFeatures[Sampling Feature UUID],$A49),CHAR(34),
", SamplingFeatureTypeCV:  ",CHAR(34),INDEX(SamplingFeatures[Sampling Feature Type],$A49),CHAR(34),
", SamplingFeatureCode:  ",CHAR(34),INDEX(SamplingFeatures[Feature Code],$A49),CHAR(34),
", SamplingFeatureName:  ",CHAR(34),INDEX(SamplingFeatures[Feature Name],$A49),CHAR(34),
", SamplingFeatureDescription:  ",CHAR(34),INDEX(SamplingFeatures[Feature Description],$A49),CHAR(34),
", SamplingFeatureGeotypeCV:  ",CHAR(34),INDEX(SamplingFeatures[Feature Geo Type],$A49),CHAR(34),
", FeatureGeometry:  ",CHAR(34),INDEX(SamplingFeatures[Feature Geometry],$A49),CHAR(34),
", Elevation_m:  ",CHAR(34),INDEX(SamplingFeatures[Elevation_m],$A49),CHAR(34),
", ElevationDatumCV:  ",CHAR(34),ElevationDatum,CHAR(34),"}"))</f>
        <v/>
      </c>
      <c r="L49" t="str">
        <f>IF(INDEX(SamplingFeatures[Sampling Feature Type],$A49)&lt;&gt;"Site","",
CONCATENATE("  - &amp;SiteID",TEXT(SUMPRODUCT(--($L$2:$L48&lt;&gt;"")),"0000"),
" {","SamplingFeatureID:  *SamplingFeatureID",TEXT($A49,"0000"),
", SiteTypeCV:  ",CHAR(34),INDEX(Sites[Site Type],$A49),CHAR(34),
", Latitude:  ",INDEX(Sites[Latitude],$A49),
", Longitude:  ",INDEX(Sites[Longitude],$A49),
", SRSName:  ",CHAR(34),LatLonDatum,CHAR(34),"}"))</f>
        <v/>
      </c>
      <c r="M49" t="str">
        <f>IF(INDEX(SamplingFeatures[Sampling Feature Type],$A49)&lt;&gt;"Specimen","",
CONCATENATE("  - &amp;SpecimenID",TEXT(SUMPRODUCT(--($M$2:$M48&lt;&gt;"")),"0000"),
" {","SamplingFeatureID:  *SamplingFeatureID",TEXT($A49,"0000"),
", SpecimenTypeCV:  ",CHAR(34),INDEX(Specimens[Specimen Type],$A49),CHAR(34),
", SpecimenMediumCV:  ",INDEX(Specimens[Specimen Medium],$A49),
", IsFieldSpecimen:  ",CHAR(34),INDEX(Specimens[Is Field Specimen?],$A49),CHAR(34),"}"))</f>
        <v/>
      </c>
      <c r="N49" t="e">
        <f>IF(COUNTA(SpatialOffsets[])=0,"", IF(INDEX(SpatialOffsets[Spatial Offset Type],$A49)="","",
CONCATENATE("  - &amp;SpatialOffsetID",TEXT($A49,"0000"),
" {","SpatialOffsetTypeCV:  ",CHAR(34),INDEX(SpatialOffsets[Spatial Offset Type],$A49),CHAR(34),
", Offset1Value:  ",INDEX(SpatialOffsets[Offset 1 Value],$A49),
", Offset1UnitID:  ",CHAR(34),INDEX(SpatialOffsets[Offset 1 Unit],$A49),CHAR(34),
", Offset2Value:  ",INDEX(SpatialOffsets[Offset 2 Value],$A49),
", Offset2UnitID:  ",CHAR(34),INDEX(SpatialOffsets[Offset 2 Unit],$A49),CHAR(34),
", Offset3Value:  ",INDEX(SpatialOffsets[Offset 3 Value],$A49),
", Offset3UnitID:  ",CHAR(34),INDEX(SpatialOffsets[Offset 3 Unit],$A49),CHAR(34),,"}")))</f>
        <v>#REF!</v>
      </c>
      <c r="O49" t="e">
        <f>IF(COUNTA(RelatedFeatures[])=0,"", IF(INDEX(RelatedFeatures[First Sampling Feature Code],$A49)="","",
CONCATENATE("  - &amp;RelationID",TEXT($A49,"0000"),
" {","SamplingFeatureID:  *SamplingFeatureID",TEXT(MATCH(INDEX(RelatedFeatures[First Sampling Feature Code],$A49),SamplingFeatures[Feature Code],0),"0000"),
", RelationshipTypeCV:  ",CHAR(34),INDEX(RelatedFeatures[Relationship Type],$A49),CHAR(34),
", RelatedFeatureID: *SamplingFeatureID",TEXT(MATCH(INDEX(RelatedFeatures[Second Sampling Feature Code],$A49),SamplingFeatures[Feature Code],0),"0000"),
", SpatialOffsetID:  ",IF(INDEX(RelatedFeatures[Offset Number],$A49)="","",CONCATENATE("*SpatialOffsetID",TEXT(INDEX(RelatedFeatures[Offset Number],$A49),"0000"))),"}")))</f>
        <v>#REF!</v>
      </c>
      <c r="P49" t="e">
        <f>IF(INDEX(Methods[Method Type],$A49)="","",
CONCATENATE("  - &amp;MethodID",TEXT($A49,"0000"),
" {","MethodTypeCV:  ",CHAR(34),INDEX(Methods[Method Type],$A49),CHAR(34),
", MethodCode:  ",CHAR(34),INDEX(Methods[Method Code],$A49),CHAR(34),
", MethodName:  ",CHAR(34),INDEX(Methods[Method Name],$A49),CHAR(34),
", MethodDescription:  ",CHAR(34),INDEX(Methods[Method Description],$A49),CHAR(34),
", MethodLink:  ",CHAR(34),INDEX(Methods[Method Link],$A49),CHAR(34),
", OrganizationID: *OrganizationID",TEXT(MATCH(INDEX(Methods[Organization Name],$A49),Organizations[Organization Name],0),"0000"),"}"))</f>
        <v>#REF!</v>
      </c>
      <c r="Q49" t="e">
        <f>IF(INDEX(Variables[Variable Type],$A49)="","",
CONCATENATE("  - &amp;VariableID",TEXT($A49,"0000"),
" {","VariableTypeCV:  ",CHAR(34),INDEX(Variables[Variable Type],$A49),CHAR(34),
", VariableCode:  ",CHAR(34),INDEX(Variables[Variable Code],$A49),CHAR(34),
", VariableNameCV:  ",CHAR(34),INDEX(Variables[Variable Name],$A49),CHAR(34),
", VariableDefinition:  ",CHAR(34),INDEX(Variables[Variable Definition],$A49),CHAR(34),
", SpecciationCV:  ",CHAR(34),INDEX(Variables[Speciation],$A49),CHAR(34),
", NoDataValue:  ",CHAR(34),INDEX(Variables[No Data Value],$A49),CHAR(34),"}"))</f>
        <v>#REF!</v>
      </c>
    </row>
    <row r="50" spans="1:17" x14ac:dyDescent="0.25">
      <c r="A50">
        <v>48</v>
      </c>
      <c r="D50" t="e">
        <f>IF(INDEX(People[First Name],$A50)="","",
CONCATENATE("  - &amp;PersonID",TEXT($A50,"0000"),
" {","PersonFirstName:  ",CHAR(34),INDEX(People[First Name],$A50),CHAR(34),
", PersonMiddleName:  ",CHAR(34),INDEX(People[Middle Name],$A50),CHAR(34),
", PersonLastName:  ",CHAR(34),INDEX(People[Last Name],$A50),CHAR(34),"}"))</f>
        <v>#REF!</v>
      </c>
      <c r="E50" t="e">
        <f>IF(INDEX(Organizations[Organization Type '[CV']],$A50)="","",
CONCATENATE("  - &amp;OrganizationID",TEXT($A50,"0000"),
" {","OrganizationTypeCV:  ",CHAR(34),INDEX(Organizations[Organization Type '[CV']],$A50),CHAR(34),
", OrganizationCode:  ",CHAR(34),INDEX(Organizations[Organization Code],$A50),CHAR(34),
", OrganizationName:  ",CHAR(34),INDEX(Organizations[Organization Name],$A50),CHAR(34),
", OrganizationDescription:  ",CHAR(34),INDEX(Organizations[Organization Description],$A50),CHAR(34),
", OrganizationLink:  ",CHAR(34),INDEX(Organizations[Organization Link],$A50),CHAR(34),"}"))</f>
        <v>#REF!</v>
      </c>
      <c r="F50" t="e">
        <f>IF(INDEX(People[First Name],$A50)="","",
CONCATENATE("  - &amp;AffiliationID",TEXT($A50,"0000"),
" {PersonID: *PersonID",TEXT($A50,"0000"),
", OrganizationID: *OrganizationID",TEXT(MATCH(INDEX(People[Organization Name],$A50),Organizations[Organization Name],0),"0000"),
", IsPrimaryOrganizationContact: , AffiliationStartDate: , AffiliationEndDate: , PrimaryPhone: ",
", PrimaryEmail: ",CHAR(34),INDEX(People[Primary Email],$A50),CHAR(34),
", PrimaryAddress: ",CHAR(34),INDEX(People[Primary Address],$A50),CHAR(34),
", PersonLink: }"))</f>
        <v>#REF!</v>
      </c>
      <c r="H50" t="e">
        <f>IF(COUNTA(CitationInformation)=0,"",IF(INDEX(AuthorList[Author Name],$A50)="","",
CONCATENATE("  - &amp;AuthorListID",TEXT($A50,"0000"),
"  {CitationID: *CitationID0001",
", PersonID: *PersonID",TEXT(MATCH(INDEX(AuthorList[Author Name],$A50),People[Full Name],0),"0000"),
", AuthorOrder: ",INDEX(AuthorList[Author Number],$A50),"}")))</f>
        <v>#REF!</v>
      </c>
      <c r="K50" t="str">
        <f>IF(INDEX(SamplingFeatures[Feature Code],$A50)="","",
CONCATENATE("  - &amp;SamplingFeatureID",TEXT($A50,"0000"),
" {","SamplingFeatureUUID:  ",CHAR(34),INDEX(SamplingFeatures[Sampling Feature UUID],$A50),CHAR(34),
", SamplingFeatureTypeCV:  ",CHAR(34),INDEX(SamplingFeatures[Sampling Feature Type],$A50),CHAR(34),
", SamplingFeatureCode:  ",CHAR(34),INDEX(SamplingFeatures[Feature Code],$A50),CHAR(34),
", SamplingFeatureName:  ",CHAR(34),INDEX(SamplingFeatures[Feature Name],$A50),CHAR(34),
", SamplingFeatureDescription:  ",CHAR(34),INDEX(SamplingFeatures[Feature Description],$A50),CHAR(34),
", SamplingFeatureGeotypeCV:  ",CHAR(34),INDEX(SamplingFeatures[Feature Geo Type],$A50),CHAR(34),
", FeatureGeometry:  ",CHAR(34),INDEX(SamplingFeatures[Feature Geometry],$A50),CHAR(34),
", Elevation_m:  ",CHAR(34),INDEX(SamplingFeatures[Elevation_m],$A50),CHAR(34),
", ElevationDatumCV:  ",CHAR(34),ElevationDatum,CHAR(34),"}"))</f>
        <v/>
      </c>
      <c r="L50" t="str">
        <f>IF(INDEX(SamplingFeatures[Sampling Feature Type],$A50)&lt;&gt;"Site","",
CONCATENATE("  - &amp;SiteID",TEXT(SUMPRODUCT(--($L$2:$L49&lt;&gt;"")),"0000"),
" {","SamplingFeatureID:  *SamplingFeatureID",TEXT($A50,"0000"),
", SiteTypeCV:  ",CHAR(34),INDEX(Sites[Site Type],$A50),CHAR(34),
", Latitude:  ",INDEX(Sites[Latitude],$A50),
", Longitude:  ",INDEX(Sites[Longitude],$A50),
", SRSName:  ",CHAR(34),LatLonDatum,CHAR(34),"}"))</f>
        <v/>
      </c>
      <c r="M50" t="str">
        <f>IF(INDEX(SamplingFeatures[Sampling Feature Type],$A50)&lt;&gt;"Specimen","",
CONCATENATE("  - &amp;SpecimenID",TEXT(SUMPRODUCT(--($M$2:$M49&lt;&gt;"")),"0000"),
" {","SamplingFeatureID:  *SamplingFeatureID",TEXT($A50,"0000"),
", SpecimenTypeCV:  ",CHAR(34),INDEX(Specimens[Specimen Type],$A50),CHAR(34),
", SpecimenMediumCV:  ",INDEX(Specimens[Specimen Medium],$A50),
", IsFieldSpecimen:  ",CHAR(34),INDEX(Specimens[Is Field Specimen?],$A50),CHAR(34),"}"))</f>
        <v/>
      </c>
      <c r="N50" t="e">
        <f>IF(COUNTA(SpatialOffsets[])=0,"", IF(INDEX(SpatialOffsets[Spatial Offset Type],$A50)="","",
CONCATENATE("  - &amp;SpatialOffsetID",TEXT($A50,"0000"),
" {","SpatialOffsetTypeCV:  ",CHAR(34),INDEX(SpatialOffsets[Spatial Offset Type],$A50),CHAR(34),
", Offset1Value:  ",INDEX(SpatialOffsets[Offset 1 Value],$A50),
", Offset1UnitID:  ",CHAR(34),INDEX(SpatialOffsets[Offset 1 Unit],$A50),CHAR(34),
", Offset2Value:  ",INDEX(SpatialOffsets[Offset 2 Value],$A50),
", Offset2UnitID:  ",CHAR(34),INDEX(SpatialOffsets[Offset 2 Unit],$A50),CHAR(34),
", Offset3Value:  ",INDEX(SpatialOffsets[Offset 3 Value],$A50),
", Offset3UnitID:  ",CHAR(34),INDEX(SpatialOffsets[Offset 3 Unit],$A50),CHAR(34),,"}")))</f>
        <v>#REF!</v>
      </c>
      <c r="O50" t="e">
        <f>IF(COUNTA(RelatedFeatures[])=0,"", IF(INDEX(RelatedFeatures[First Sampling Feature Code],$A50)="","",
CONCATENATE("  - &amp;RelationID",TEXT($A50,"0000"),
" {","SamplingFeatureID:  *SamplingFeatureID",TEXT(MATCH(INDEX(RelatedFeatures[First Sampling Feature Code],$A50),SamplingFeatures[Feature Code],0),"0000"),
", RelationshipTypeCV:  ",CHAR(34),INDEX(RelatedFeatures[Relationship Type],$A50),CHAR(34),
", RelatedFeatureID: *SamplingFeatureID",TEXT(MATCH(INDEX(RelatedFeatures[Second Sampling Feature Code],$A50),SamplingFeatures[Feature Code],0),"0000"),
", SpatialOffsetID:  ",IF(INDEX(RelatedFeatures[Offset Number],$A50)="","",CONCATENATE("*SpatialOffsetID",TEXT(INDEX(RelatedFeatures[Offset Number],$A50),"0000"))),"}")))</f>
        <v>#REF!</v>
      </c>
      <c r="P50" t="e">
        <f>IF(INDEX(Methods[Method Type],$A50)="","",
CONCATENATE("  - &amp;MethodID",TEXT($A50,"0000"),
" {","MethodTypeCV:  ",CHAR(34),INDEX(Methods[Method Type],$A50),CHAR(34),
", MethodCode:  ",CHAR(34),INDEX(Methods[Method Code],$A50),CHAR(34),
", MethodName:  ",CHAR(34),INDEX(Methods[Method Name],$A50),CHAR(34),
", MethodDescription:  ",CHAR(34),INDEX(Methods[Method Description],$A50),CHAR(34),
", MethodLink:  ",CHAR(34),INDEX(Methods[Method Link],$A50),CHAR(34),
", OrganizationID: *OrganizationID",TEXT(MATCH(INDEX(Methods[Organization Name],$A50),Organizations[Organization Name],0),"0000"),"}"))</f>
        <v>#REF!</v>
      </c>
      <c r="Q50" t="e">
        <f>IF(INDEX(Variables[Variable Type],$A50)="","",
CONCATENATE("  - &amp;VariableID",TEXT($A50,"0000"),
" {","VariableTypeCV:  ",CHAR(34),INDEX(Variables[Variable Type],$A50),CHAR(34),
", VariableCode:  ",CHAR(34),INDEX(Variables[Variable Code],$A50),CHAR(34),
", VariableNameCV:  ",CHAR(34),INDEX(Variables[Variable Name],$A50),CHAR(34),
", VariableDefinition:  ",CHAR(34),INDEX(Variables[Variable Definition],$A50),CHAR(34),
", SpecciationCV:  ",CHAR(34),INDEX(Variables[Speciation],$A50),CHAR(34),
", NoDataValue:  ",CHAR(34),INDEX(Variables[No Data Value],$A50),CHAR(34),"}"))</f>
        <v>#REF!</v>
      </c>
    </row>
    <row r="51" spans="1:17" x14ac:dyDescent="0.25">
      <c r="A51">
        <v>49</v>
      </c>
      <c r="D51" t="e">
        <f>IF(INDEX(People[First Name],$A51)="","",
CONCATENATE("  - &amp;PersonID",TEXT($A51,"0000"),
" {","PersonFirstName:  ",CHAR(34),INDEX(People[First Name],$A51),CHAR(34),
", PersonMiddleName:  ",CHAR(34),INDEX(People[Middle Name],$A51),CHAR(34),
", PersonLastName:  ",CHAR(34),INDEX(People[Last Name],$A51),CHAR(34),"}"))</f>
        <v>#REF!</v>
      </c>
      <c r="E51" t="e">
        <f>IF(INDEX(Organizations[Organization Type '[CV']],$A51)="","",
CONCATENATE("  - &amp;OrganizationID",TEXT($A51,"0000"),
" {","OrganizationTypeCV:  ",CHAR(34),INDEX(Organizations[Organization Type '[CV']],$A51),CHAR(34),
", OrganizationCode:  ",CHAR(34),INDEX(Organizations[Organization Code],$A51),CHAR(34),
", OrganizationName:  ",CHAR(34),INDEX(Organizations[Organization Name],$A51),CHAR(34),
", OrganizationDescription:  ",CHAR(34),INDEX(Organizations[Organization Description],$A51),CHAR(34),
", OrganizationLink:  ",CHAR(34),INDEX(Organizations[Organization Link],$A51),CHAR(34),"}"))</f>
        <v>#REF!</v>
      </c>
      <c r="F51" t="e">
        <f>IF(INDEX(People[First Name],$A51)="","",
CONCATENATE("  - &amp;AffiliationID",TEXT($A51,"0000"),
" {PersonID: *PersonID",TEXT($A51,"0000"),
", OrganizationID: *OrganizationID",TEXT(MATCH(INDEX(People[Organization Name],$A51),Organizations[Organization Name],0),"0000"),
", IsPrimaryOrganizationContact: , AffiliationStartDate: , AffiliationEndDate: , PrimaryPhone: ",
", PrimaryEmail: ",CHAR(34),INDEX(People[Primary Email],$A51),CHAR(34),
", PrimaryAddress: ",CHAR(34),INDEX(People[Primary Address],$A51),CHAR(34),
", PersonLink: }"))</f>
        <v>#REF!</v>
      </c>
      <c r="H51" t="e">
        <f>IF(COUNTA(CitationInformation)=0,"",IF(INDEX(AuthorList[Author Name],$A51)="","",
CONCATENATE("  - &amp;AuthorListID",TEXT($A51,"0000"),
"  {CitationID: *CitationID0001",
", PersonID: *PersonID",TEXT(MATCH(INDEX(AuthorList[Author Name],$A51),People[Full Name],0),"0000"),
", AuthorOrder: ",INDEX(AuthorList[Author Number],$A51),"}")))</f>
        <v>#REF!</v>
      </c>
      <c r="K51" t="str">
        <f>IF(INDEX(SamplingFeatures[Feature Code],$A51)="","",
CONCATENATE("  - &amp;SamplingFeatureID",TEXT($A51,"0000"),
" {","SamplingFeatureUUID:  ",CHAR(34),INDEX(SamplingFeatures[Sampling Feature UUID],$A51),CHAR(34),
", SamplingFeatureTypeCV:  ",CHAR(34),INDEX(SamplingFeatures[Sampling Feature Type],$A51),CHAR(34),
", SamplingFeatureCode:  ",CHAR(34),INDEX(SamplingFeatures[Feature Code],$A51),CHAR(34),
", SamplingFeatureName:  ",CHAR(34),INDEX(SamplingFeatures[Feature Name],$A51),CHAR(34),
", SamplingFeatureDescription:  ",CHAR(34),INDEX(SamplingFeatures[Feature Description],$A51),CHAR(34),
", SamplingFeatureGeotypeCV:  ",CHAR(34),INDEX(SamplingFeatures[Feature Geo Type],$A51),CHAR(34),
", FeatureGeometry:  ",CHAR(34),INDEX(SamplingFeatures[Feature Geometry],$A51),CHAR(34),
", Elevation_m:  ",CHAR(34),INDEX(SamplingFeatures[Elevation_m],$A51),CHAR(34),
", ElevationDatumCV:  ",CHAR(34),ElevationDatum,CHAR(34),"}"))</f>
        <v/>
      </c>
      <c r="L51" t="str">
        <f>IF(INDEX(SamplingFeatures[Sampling Feature Type],$A51)&lt;&gt;"Site","",
CONCATENATE("  - &amp;SiteID",TEXT(SUMPRODUCT(--($L$2:$L50&lt;&gt;"")),"0000"),
" {","SamplingFeatureID:  *SamplingFeatureID",TEXT($A51,"0000"),
", SiteTypeCV:  ",CHAR(34),INDEX(Sites[Site Type],$A51),CHAR(34),
", Latitude:  ",INDEX(Sites[Latitude],$A51),
", Longitude:  ",INDEX(Sites[Longitude],$A51),
", SRSName:  ",CHAR(34),LatLonDatum,CHAR(34),"}"))</f>
        <v/>
      </c>
      <c r="M51" t="str">
        <f>IF(INDEX(SamplingFeatures[Sampling Feature Type],$A51)&lt;&gt;"Specimen","",
CONCATENATE("  - &amp;SpecimenID",TEXT(SUMPRODUCT(--($M$2:$M50&lt;&gt;"")),"0000"),
" {","SamplingFeatureID:  *SamplingFeatureID",TEXT($A51,"0000"),
", SpecimenTypeCV:  ",CHAR(34),INDEX(Specimens[Specimen Type],$A51),CHAR(34),
", SpecimenMediumCV:  ",INDEX(Specimens[Specimen Medium],$A51),
", IsFieldSpecimen:  ",CHAR(34),INDEX(Specimens[Is Field Specimen?],$A51),CHAR(34),"}"))</f>
        <v/>
      </c>
      <c r="N51" t="e">
        <f>IF(COUNTA(SpatialOffsets[])=0,"", IF(INDEX(SpatialOffsets[Spatial Offset Type],$A51)="","",
CONCATENATE("  - &amp;SpatialOffsetID",TEXT($A51,"0000"),
" {","SpatialOffsetTypeCV:  ",CHAR(34),INDEX(SpatialOffsets[Spatial Offset Type],$A51),CHAR(34),
", Offset1Value:  ",INDEX(SpatialOffsets[Offset 1 Value],$A51),
", Offset1UnitID:  ",CHAR(34),INDEX(SpatialOffsets[Offset 1 Unit],$A51),CHAR(34),
", Offset2Value:  ",INDEX(SpatialOffsets[Offset 2 Value],$A51),
", Offset2UnitID:  ",CHAR(34),INDEX(SpatialOffsets[Offset 2 Unit],$A51),CHAR(34),
", Offset3Value:  ",INDEX(SpatialOffsets[Offset 3 Value],$A51),
", Offset3UnitID:  ",CHAR(34),INDEX(SpatialOffsets[Offset 3 Unit],$A51),CHAR(34),,"}")))</f>
        <v>#REF!</v>
      </c>
      <c r="O51" t="e">
        <f>IF(COUNTA(RelatedFeatures[])=0,"", IF(INDEX(RelatedFeatures[First Sampling Feature Code],$A51)="","",
CONCATENATE("  - &amp;RelationID",TEXT($A51,"0000"),
" {","SamplingFeatureID:  *SamplingFeatureID",TEXT(MATCH(INDEX(RelatedFeatures[First Sampling Feature Code],$A51),SamplingFeatures[Feature Code],0),"0000"),
", RelationshipTypeCV:  ",CHAR(34),INDEX(RelatedFeatures[Relationship Type],$A51),CHAR(34),
", RelatedFeatureID: *SamplingFeatureID",TEXT(MATCH(INDEX(RelatedFeatures[Second Sampling Feature Code],$A51),SamplingFeatures[Feature Code],0),"0000"),
", SpatialOffsetID:  ",IF(INDEX(RelatedFeatures[Offset Number],$A51)="","",CONCATENATE("*SpatialOffsetID",TEXT(INDEX(RelatedFeatures[Offset Number],$A51),"0000"))),"}")))</f>
        <v>#REF!</v>
      </c>
      <c r="P51" t="e">
        <f>IF(INDEX(Methods[Method Type],$A51)="","",
CONCATENATE("  - &amp;MethodID",TEXT($A51,"0000"),
" {","MethodTypeCV:  ",CHAR(34),INDEX(Methods[Method Type],$A51),CHAR(34),
", MethodCode:  ",CHAR(34),INDEX(Methods[Method Code],$A51),CHAR(34),
", MethodName:  ",CHAR(34),INDEX(Methods[Method Name],$A51),CHAR(34),
", MethodDescription:  ",CHAR(34),INDEX(Methods[Method Description],$A51),CHAR(34),
", MethodLink:  ",CHAR(34),INDEX(Methods[Method Link],$A51),CHAR(34),
", OrganizationID: *OrganizationID",TEXT(MATCH(INDEX(Methods[Organization Name],$A51),Organizations[Organization Name],0),"0000"),"}"))</f>
        <v>#REF!</v>
      </c>
      <c r="Q51" t="e">
        <f>IF(INDEX(Variables[Variable Type],$A51)="","",
CONCATENATE("  - &amp;VariableID",TEXT($A51,"0000"),
" {","VariableTypeCV:  ",CHAR(34),INDEX(Variables[Variable Type],$A51),CHAR(34),
", VariableCode:  ",CHAR(34),INDEX(Variables[Variable Code],$A51),CHAR(34),
", VariableNameCV:  ",CHAR(34),INDEX(Variables[Variable Name],$A51),CHAR(34),
", VariableDefinition:  ",CHAR(34),INDEX(Variables[Variable Definition],$A51),CHAR(34),
", SpecciationCV:  ",CHAR(34),INDEX(Variables[Speciation],$A51),CHAR(34),
", NoDataValue:  ",CHAR(34),INDEX(Variables[No Data Value],$A51),CHAR(34),"}"))</f>
        <v>#REF!</v>
      </c>
    </row>
    <row r="52" spans="1:17" x14ac:dyDescent="0.25">
      <c r="A52">
        <v>50</v>
      </c>
      <c r="D52" t="e">
        <f>IF(INDEX(People[First Name],$A52)="","",
CONCATENATE("  - &amp;PersonID",TEXT($A52,"0000"),
" {","PersonFirstName:  ",CHAR(34),INDEX(People[First Name],$A52),CHAR(34),
", PersonMiddleName:  ",CHAR(34),INDEX(People[Middle Name],$A52),CHAR(34),
", PersonLastName:  ",CHAR(34),INDEX(People[Last Name],$A52),CHAR(34),"}"))</f>
        <v>#REF!</v>
      </c>
      <c r="E52" t="e">
        <f>IF(INDEX(Organizations[Organization Type '[CV']],$A52)="","",
CONCATENATE("  - &amp;OrganizationID",TEXT($A52,"0000"),
" {","OrganizationTypeCV:  ",CHAR(34),INDEX(Organizations[Organization Type '[CV']],$A52),CHAR(34),
", OrganizationCode:  ",CHAR(34),INDEX(Organizations[Organization Code],$A52),CHAR(34),
", OrganizationName:  ",CHAR(34),INDEX(Organizations[Organization Name],$A52),CHAR(34),
", OrganizationDescription:  ",CHAR(34),INDEX(Organizations[Organization Description],$A52),CHAR(34),
", OrganizationLink:  ",CHAR(34),INDEX(Organizations[Organization Link],$A52),CHAR(34),"}"))</f>
        <v>#REF!</v>
      </c>
      <c r="F52" t="e">
        <f>IF(INDEX(People[First Name],$A52)="","",
CONCATENATE("  - &amp;AffiliationID",TEXT($A52,"0000"),
" {PersonID: *PersonID",TEXT($A52,"0000"),
", OrganizationID: *OrganizationID",TEXT(MATCH(INDEX(People[Organization Name],$A52),Organizations[Organization Name],0),"0000"),
", IsPrimaryOrganizationContact: , AffiliationStartDate: , AffiliationEndDate: , PrimaryPhone: ",
", PrimaryEmail: ",CHAR(34),INDEX(People[Primary Email],$A52),CHAR(34),
", PrimaryAddress: ",CHAR(34),INDEX(People[Primary Address],$A52),CHAR(34),
", PersonLink: }"))</f>
        <v>#REF!</v>
      </c>
      <c r="H52" t="e">
        <f>IF(COUNTA(CitationInformation)=0,"",IF(INDEX(AuthorList[Author Name],$A52)="","",
CONCATENATE("  - &amp;AuthorListID",TEXT($A52,"0000"),
"  {CitationID: *CitationID0001",
", PersonID: *PersonID",TEXT(MATCH(INDEX(AuthorList[Author Name],$A52),People[Full Name],0),"0000"),
", AuthorOrder: ",INDEX(AuthorList[Author Number],$A52),"}")))</f>
        <v>#REF!</v>
      </c>
      <c r="K52" t="str">
        <f>IF(INDEX(SamplingFeatures[Feature Code],$A52)="","",
CONCATENATE("  - &amp;SamplingFeatureID",TEXT($A52,"0000"),
" {","SamplingFeatureUUID:  ",CHAR(34),INDEX(SamplingFeatures[Sampling Feature UUID],$A52),CHAR(34),
", SamplingFeatureTypeCV:  ",CHAR(34),INDEX(SamplingFeatures[Sampling Feature Type],$A52),CHAR(34),
", SamplingFeatureCode:  ",CHAR(34),INDEX(SamplingFeatures[Feature Code],$A52),CHAR(34),
", SamplingFeatureName:  ",CHAR(34),INDEX(SamplingFeatures[Feature Name],$A52),CHAR(34),
", SamplingFeatureDescription:  ",CHAR(34),INDEX(SamplingFeatures[Feature Description],$A52),CHAR(34),
", SamplingFeatureGeotypeCV:  ",CHAR(34),INDEX(SamplingFeatures[Feature Geo Type],$A52),CHAR(34),
", FeatureGeometry:  ",CHAR(34),INDEX(SamplingFeatures[Feature Geometry],$A52),CHAR(34),
", Elevation_m:  ",CHAR(34),INDEX(SamplingFeatures[Elevation_m],$A52),CHAR(34),
", ElevationDatumCV:  ",CHAR(34),ElevationDatum,CHAR(34),"}"))</f>
        <v/>
      </c>
      <c r="L52" t="str">
        <f>IF(INDEX(SamplingFeatures[Sampling Feature Type],$A52)&lt;&gt;"Site","",
CONCATENATE("  - &amp;SiteID",TEXT(SUMPRODUCT(--($L$2:$L51&lt;&gt;"")),"0000"),
" {","SamplingFeatureID:  *SamplingFeatureID",TEXT($A52,"0000"),
", SiteTypeCV:  ",CHAR(34),INDEX(Sites[Site Type],$A52),CHAR(34),
", Latitude:  ",INDEX(Sites[Latitude],$A52),
", Longitude:  ",INDEX(Sites[Longitude],$A52),
", SRSName:  ",CHAR(34),LatLonDatum,CHAR(34),"}"))</f>
        <v/>
      </c>
      <c r="M52" t="str">
        <f>IF(INDEX(SamplingFeatures[Sampling Feature Type],$A52)&lt;&gt;"Specimen","",
CONCATENATE("  - &amp;SpecimenID",TEXT(SUMPRODUCT(--($M$2:$M51&lt;&gt;"")),"0000"),
" {","SamplingFeatureID:  *SamplingFeatureID",TEXT($A52,"0000"),
", SpecimenTypeCV:  ",CHAR(34),INDEX(Specimens[Specimen Type],$A52),CHAR(34),
", SpecimenMediumCV:  ",INDEX(Specimens[Specimen Medium],$A52),
", IsFieldSpecimen:  ",CHAR(34),INDEX(Specimens[Is Field Specimen?],$A52),CHAR(34),"}"))</f>
        <v/>
      </c>
      <c r="N52" t="e">
        <f>IF(COUNTA(SpatialOffsets[])=0,"", IF(INDEX(SpatialOffsets[Spatial Offset Type],$A52)="","",
CONCATENATE("  - &amp;SpatialOffsetID",TEXT($A52,"0000"),
" {","SpatialOffsetTypeCV:  ",CHAR(34),INDEX(SpatialOffsets[Spatial Offset Type],$A52),CHAR(34),
", Offset1Value:  ",INDEX(SpatialOffsets[Offset 1 Value],$A52),
", Offset1UnitID:  ",CHAR(34),INDEX(SpatialOffsets[Offset 1 Unit],$A52),CHAR(34),
", Offset2Value:  ",INDEX(SpatialOffsets[Offset 2 Value],$A52),
", Offset2UnitID:  ",CHAR(34),INDEX(SpatialOffsets[Offset 2 Unit],$A52),CHAR(34),
", Offset3Value:  ",INDEX(SpatialOffsets[Offset 3 Value],$A52),
", Offset3UnitID:  ",CHAR(34),INDEX(SpatialOffsets[Offset 3 Unit],$A52),CHAR(34),,"}")))</f>
        <v>#REF!</v>
      </c>
      <c r="O52" t="e">
        <f>IF(COUNTA(RelatedFeatures[])=0,"", IF(INDEX(RelatedFeatures[First Sampling Feature Code],$A52)="","",
CONCATENATE("  - &amp;RelationID",TEXT($A52,"0000"),
" {","SamplingFeatureID:  *SamplingFeatureID",TEXT(MATCH(INDEX(RelatedFeatures[First Sampling Feature Code],$A52),SamplingFeatures[Feature Code],0),"0000"),
", RelationshipTypeCV:  ",CHAR(34),INDEX(RelatedFeatures[Relationship Type],$A52),CHAR(34),
", RelatedFeatureID: *SamplingFeatureID",TEXT(MATCH(INDEX(RelatedFeatures[Second Sampling Feature Code],$A52),SamplingFeatures[Feature Code],0),"0000"),
", SpatialOffsetID:  ",IF(INDEX(RelatedFeatures[Offset Number],$A52)="","",CONCATENATE("*SpatialOffsetID",TEXT(INDEX(RelatedFeatures[Offset Number],$A52),"0000"))),"}")))</f>
        <v>#REF!</v>
      </c>
      <c r="P52" t="e">
        <f>IF(INDEX(Methods[Method Type],$A52)="","",
CONCATENATE("  - &amp;MethodID",TEXT($A52,"0000"),
" {","MethodTypeCV:  ",CHAR(34),INDEX(Methods[Method Type],$A52),CHAR(34),
", MethodCode:  ",CHAR(34),INDEX(Methods[Method Code],$A52),CHAR(34),
", MethodName:  ",CHAR(34),INDEX(Methods[Method Name],$A52),CHAR(34),
", MethodDescription:  ",CHAR(34),INDEX(Methods[Method Description],$A52),CHAR(34),
", MethodLink:  ",CHAR(34),INDEX(Methods[Method Link],$A52),CHAR(34),
", OrganizationID: *OrganizationID",TEXT(MATCH(INDEX(Methods[Organization Name],$A52),Organizations[Organization Name],0),"0000"),"}"))</f>
        <v>#REF!</v>
      </c>
      <c r="Q52" t="e">
        <f>IF(INDEX(Variables[Variable Type],$A52)="","",
CONCATENATE("  - &amp;VariableID",TEXT($A52,"0000"),
" {","VariableTypeCV:  ",CHAR(34),INDEX(Variables[Variable Type],$A52),CHAR(34),
", VariableCode:  ",CHAR(34),INDEX(Variables[Variable Code],$A52),CHAR(34),
", VariableNameCV:  ",CHAR(34),INDEX(Variables[Variable Name],$A52),CHAR(34),
", VariableDefinition:  ",CHAR(34),INDEX(Variables[Variable Definition],$A52),CHAR(34),
", SpecciationCV:  ",CHAR(34),INDEX(Variables[Speciation],$A52),CHAR(34),
", NoDataValue:  ",CHAR(34),INDEX(Variables[No Data Value],$A52),CHAR(34),"}"))</f>
        <v>#REF!</v>
      </c>
    </row>
  </sheetData>
  <conditionalFormatting sqref="A1:XFD1048576">
    <cfRule type="containsText" dxfId="5" priority="3" operator="containsText" text="PLEASE FILL IN">
      <formula>NOT(ISERROR(SEARCH("PLEASE FILL IN",A1)))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People and Organizations</vt:lpstr>
      <vt:lpstr>Dataset Citation</vt:lpstr>
      <vt:lpstr>Sampling Features</vt:lpstr>
      <vt:lpstr>Related Features (optional)</vt:lpstr>
      <vt:lpstr>Methods</vt:lpstr>
      <vt:lpstr>Variables</vt:lpstr>
      <vt:lpstr>Results Description</vt:lpstr>
      <vt:lpstr>Data Values</vt:lpstr>
      <vt:lpstr>YODA Blocks</vt:lpstr>
      <vt:lpstr>YODA File</vt:lpstr>
      <vt:lpstr>YODA File - Clean</vt:lpstr>
      <vt:lpstr>Controlled Vocabularies</vt:lpstr>
      <vt:lpstr>CitationDOI</vt:lpstr>
      <vt:lpstr>CitationInformation</vt:lpstr>
      <vt:lpstr>CitationLink</vt:lpstr>
      <vt:lpstr>CitationTitle</vt:lpstr>
      <vt:lpstr>DatasetAbstract</vt:lpstr>
      <vt:lpstr>DatasetCitationRelationship</vt:lpstr>
      <vt:lpstr>DatasetCode</vt:lpstr>
      <vt:lpstr>DatasetTitle</vt:lpstr>
      <vt:lpstr>DatasetType</vt:lpstr>
      <vt:lpstr>DatasetUUID</vt:lpstr>
      <vt:lpstr>ElevationDatum</vt:lpstr>
      <vt:lpstr>LatLonDatum</vt:lpstr>
      <vt:lpstr>ListOfVocabularies</vt:lpstr>
      <vt:lpstr>PriorVersionUUID</vt:lpstr>
      <vt:lpstr>PublicationYear</vt:lpstr>
      <vt:lpstr>Publisher</vt:lpstr>
      <vt:lpstr>VersionCode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Geleskie Damiano</dc:creator>
  <cp:lastModifiedBy>Sara Geleskie Damiano</cp:lastModifiedBy>
  <dcterms:created xsi:type="dcterms:W3CDTF">2015-02-03T15:37:42Z</dcterms:created>
  <dcterms:modified xsi:type="dcterms:W3CDTF">2015-02-18T22:42:41Z</dcterms:modified>
</cp:coreProperties>
</file>