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<sst xmlns="http://schemas.openxmlformats.org/spreadsheetml/2006/main" count="21" uniqueCount="21">
  <si>
    <t xml:space="preserve">h1</t>
  </si>
  <si>
    <t xml:space="preserve">2,5 см</t>
  </si>
  <si>
    <t xml:space="preserve">P_1</t>
  </si>
  <si>
    <t xml:space="preserve">223,668 Па</t>
  </si>
  <si>
    <t xml:space="preserve">delta h(P)</t>
  </si>
  <si>
    <t xml:space="preserve">T</t>
  </si>
  <si>
    <t xml:space="preserve">h2</t>
  </si>
  <si>
    <t xml:space="preserve">0,8 см </t>
  </si>
  <si>
    <t xml:space="preserve">p_2</t>
  </si>
  <si>
    <t xml:space="preserve">408,096 Па</t>
  </si>
  <si>
    <t xml:space="preserve">1,84 см</t>
  </si>
  <si>
    <t xml:space="preserve">delta h</t>
  </si>
  <si>
    <t xml:space="preserve">1,7 см</t>
  </si>
  <si>
    <t xml:space="preserve">delta P_спирт</t>
  </si>
  <si>
    <t xml:space="preserve">2r</t>
  </si>
  <si>
    <t xml:space="preserve">1,2 мм(по микрометру)</t>
  </si>
  <si>
    <t xml:space="preserve">1,23 мм(по формуле)</t>
  </si>
  <si>
    <t xml:space="preserve">спирт этиловый gamma</t>
  </si>
  <si>
    <t xml:space="preserve">0,8095 г/см^3</t>
  </si>
  <si>
    <t xml:space="preserve">t, С</t>
  </si>
  <si>
    <t xml:space="preserve">P, Па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</si>
</sst>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00"/>
    <numFmt numFmtId="166" formatCode="d/m"/>
    <numFmt numFmtId="167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Arial"/>
      <family val="0"/>
      <charset val="1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q</c:f>
              <c:strCache>
                <c:ptCount val="1"/>
                <c:pt idx="0">
                  <c:v>q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Лист1!$G$1:$G$9</c:f>
              <c:numCache>
                <c:formatCode>General</c:formatCode>
                <c:ptCount val="9"/>
                <c:pt idx="0">
                  <c:v>21.6</c:v>
                </c:pt>
                <c:pt idx="1">
                  <c:v>25.5</c:v>
                </c:pt>
                <c:pt idx="2">
                  <c:v>30.4</c:v>
                </c:pt>
                <c:pt idx="3">
                  <c:v>35.3</c:v>
                </c:pt>
                <c:pt idx="4">
                  <c:v>40.1</c:v>
                </c:pt>
                <c:pt idx="5">
                  <c:v>45.2</c:v>
                </c:pt>
                <c:pt idx="6">
                  <c:v>50.1</c:v>
                </c:pt>
                <c:pt idx="7">
                  <c:v>55</c:v>
                </c:pt>
                <c:pt idx="8">
                  <c:v>59</c:v>
                </c:pt>
              </c:numCache>
            </c:numRef>
          </c:xVal>
          <c:yVal>
            <c:numRef>
              <c:f>Лист1!$L$1:$L$9</c:f>
              <c:numCache>
                <c:formatCode>General</c:formatCode>
                <c:ptCount val="9"/>
                <c:pt idx="0">
                  <c:v>5.8104</c:v>
                </c:pt>
                <c:pt idx="1">
                  <c:v>6.8595</c:v>
                </c:pt>
                <c:pt idx="2">
                  <c:v>8.1776</c:v>
                </c:pt>
                <c:pt idx="3">
                  <c:v>9.4957</c:v>
                </c:pt>
                <c:pt idx="4">
                  <c:v>10.7869</c:v>
                </c:pt>
                <c:pt idx="5">
                  <c:v>12.1588</c:v>
                </c:pt>
                <c:pt idx="6">
                  <c:v>13.4769</c:v>
                </c:pt>
                <c:pt idx="7">
                  <c:v>14.795</c:v>
                </c:pt>
                <c:pt idx="8">
                  <c:v>15.871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u</c:f>
              <c:strCache>
                <c:ptCount val="1"/>
                <c:pt idx="0">
                  <c:v>u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Лист1!$G$1:$G$9</c:f>
              <c:numCache>
                <c:formatCode>General</c:formatCode>
                <c:ptCount val="9"/>
                <c:pt idx="0">
                  <c:v>21.6</c:v>
                </c:pt>
                <c:pt idx="1">
                  <c:v>25.5</c:v>
                </c:pt>
                <c:pt idx="2">
                  <c:v>30.4</c:v>
                </c:pt>
                <c:pt idx="3">
                  <c:v>35.3</c:v>
                </c:pt>
                <c:pt idx="4">
                  <c:v>40.1</c:v>
                </c:pt>
                <c:pt idx="5">
                  <c:v>45.2</c:v>
                </c:pt>
                <c:pt idx="6">
                  <c:v>50.1</c:v>
                </c:pt>
                <c:pt idx="7">
                  <c:v>55</c:v>
                </c:pt>
                <c:pt idx="8">
                  <c:v>59</c:v>
                </c:pt>
              </c:numCache>
            </c:numRef>
          </c:xVal>
          <c:yVal>
            <c:numRef>
              <c:f>Лист1!$M$1:$M$9</c:f>
              <c:numCache>
                <c:formatCode>General</c:formatCode>
                <c:ptCount val="9"/>
                <c:pt idx="0">
                  <c:v>58.8515142857143</c:v>
                </c:pt>
                <c:pt idx="1">
                  <c:v>57.8024142857143</c:v>
                </c:pt>
                <c:pt idx="2">
                  <c:v>59.5114</c:v>
                </c:pt>
                <c:pt idx="3">
                  <c:v>57.6887857142857</c:v>
                </c:pt>
                <c:pt idx="4">
                  <c:v>56.4816714285714</c:v>
                </c:pt>
                <c:pt idx="5">
                  <c:v>53.5121428571429</c:v>
                </c:pt>
                <c:pt idx="6">
                  <c:v>50.9327571428572</c:v>
                </c:pt>
                <c:pt idx="7">
                  <c:v>48.5215428571429</c:v>
                </c:pt>
                <c:pt idx="8">
                  <c:v>46.1842571428572</c:v>
                </c:pt>
              </c:numCache>
            </c:numRef>
          </c:yVal>
          <c:smooth val="0"/>
        </c:ser>
        <c:axId val="78355644"/>
        <c:axId val="21177752"/>
      </c:scatterChart>
      <c:valAx>
        <c:axId val="7835564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t, 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177752"/>
        <c:crosses val="autoZero"/>
        <c:crossBetween val="between"/>
      </c:valAx>
      <c:valAx>
        <c:axId val="2117775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sigma, Н/м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35564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668160</xdr:colOff>
      <xdr:row>14</xdr:row>
      <xdr:rowOff>56880</xdr:rowOff>
    </xdr:from>
    <xdr:to>
      <xdr:col>13</xdr:col>
      <xdr:colOff>191880</xdr:colOff>
      <xdr:row>32</xdr:row>
      <xdr:rowOff>116280</xdr:rowOff>
    </xdr:to>
    <xdr:graphicFrame>
      <xdr:nvGraphicFramePr>
        <xdr:cNvPr id="0" name=""/>
        <xdr:cNvGraphicFramePr/>
      </xdr:nvGraphicFramePr>
      <xdr:xfrm>
        <a:off x="6013440" y="2584800"/>
        <a:ext cx="576036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7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7" activeCellId="0" sqref="N17"/>
    </sheetView>
  </sheetViews>
  <sheetFormatPr defaultColWidth="12.640625" defaultRowHeight="15.75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n">
        <v>21.6</v>
      </c>
      <c r="H1" s="1" t="n">
        <f aca="false">AVERAGE(B13:B19)</f>
        <v>399.967714285714</v>
      </c>
      <c r="J1" s="2" t="n">
        <f aca="false">((H1-184.428) * 0.0006)/2*1000</f>
        <v>64.6619142857143</v>
      </c>
      <c r="L1" s="0" t="n">
        <f aca="false">0.269*G1</f>
        <v>5.8104</v>
      </c>
      <c r="M1" s="0" t="n">
        <f aca="false">J1-L1</f>
        <v>58.8515142857143</v>
      </c>
    </row>
    <row r="2" customFormat="false" ht="13.8" hidden="false" customHeight="false" outlineLevel="0" collapsed="false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G2" s="3" t="n">
        <v>25.5</v>
      </c>
      <c r="H2" s="4" t="n">
        <f aca="false">AVERAGE(B13:B19)</f>
        <v>399.967714285714</v>
      </c>
      <c r="J2" s="2" t="n">
        <f aca="false">((H2-184.428) * 0.0006)/2*1000</f>
        <v>64.6619142857143</v>
      </c>
      <c r="L2" s="0" t="n">
        <f aca="false">0.269*25.5</f>
        <v>6.8595</v>
      </c>
      <c r="M2" s="0" t="n">
        <f aca="false">J2-L2</f>
        <v>57.8024142857143</v>
      </c>
    </row>
    <row r="3" customFormat="false" ht="13.8" hidden="false" customHeight="false" outlineLevel="0" collapsed="false">
      <c r="A3" s="1" t="s">
        <v>11</v>
      </c>
      <c r="B3" s="1" t="s">
        <v>12</v>
      </c>
      <c r="D3" s="0" t="n">
        <f aca="false">408.096-223.668</f>
        <v>184.428</v>
      </c>
      <c r="G3" s="1" t="n">
        <v>30.4</v>
      </c>
      <c r="H3" s="4" t="n">
        <f aca="false">AVERAGE(B20:B27)</f>
        <v>410.058</v>
      </c>
      <c r="J3" s="2" t="n">
        <f aca="false">((H3-184.428) * 0.0006)/2*1000</f>
        <v>67.689</v>
      </c>
      <c r="L3" s="0" t="n">
        <f aca="false">0.269*G3</f>
        <v>8.1776</v>
      </c>
      <c r="M3" s="0" t="n">
        <f aca="false">J3-L3</f>
        <v>59.5114</v>
      </c>
    </row>
    <row r="4" customFormat="false" ht="13.8" hidden="false" customHeight="false" outlineLevel="0" collapsed="false">
      <c r="A4" s="1" t="s">
        <v>13</v>
      </c>
      <c r="G4" s="1" t="n">
        <v>35.3</v>
      </c>
      <c r="H4" s="4" t="n">
        <f aca="false">AVERAGE(B28:B34)</f>
        <v>408.376285714286</v>
      </c>
      <c r="J4" s="2" t="n">
        <f aca="false">((H4-184.428) * 0.0006)/2*1000</f>
        <v>67.1844857142857</v>
      </c>
      <c r="L4" s="0" t="n">
        <f aca="false">0.269*G4</f>
        <v>9.4957</v>
      </c>
      <c r="M4" s="0" t="n">
        <f aca="false">J4-L4</f>
        <v>57.6887857142857</v>
      </c>
    </row>
    <row r="5" customFormat="false" ht="13.8" hidden="false" customHeight="false" outlineLevel="0" collapsed="false">
      <c r="A5" s="1" t="s">
        <v>14</v>
      </c>
      <c r="B5" s="1" t="s">
        <v>15</v>
      </c>
      <c r="G5" s="1" t="n">
        <v>40.1</v>
      </c>
      <c r="H5" s="4" t="n">
        <f aca="false">AVERAGE(B35:B41)</f>
        <v>408.656571428571</v>
      </c>
      <c r="I5" s="0" t="n">
        <v>40.1</v>
      </c>
      <c r="J5" s="2" t="n">
        <f aca="false">((H5-184.428) * 0.0006)/2*1000</f>
        <v>67.2685714285714</v>
      </c>
      <c r="L5" s="0" t="n">
        <f aca="false">0.269*G5</f>
        <v>10.7869</v>
      </c>
      <c r="M5" s="0" t="n">
        <f aca="false">J5-L5</f>
        <v>56.4816714285714</v>
      </c>
    </row>
    <row r="6" customFormat="false" ht="13.8" hidden="false" customHeight="false" outlineLevel="0" collapsed="false">
      <c r="B6" s="1" t="s">
        <v>16</v>
      </c>
      <c r="G6" s="1" t="n">
        <v>45.2</v>
      </c>
      <c r="H6" s="4" t="n">
        <f aca="false">AVERAGE(B42:B48)</f>
        <v>403.331142857143</v>
      </c>
      <c r="I6" s="0" t="n">
        <v>45.2</v>
      </c>
      <c r="J6" s="2" t="n">
        <f aca="false">((H6-184.428) * 0.0006)/2*1000</f>
        <v>65.6709428571429</v>
      </c>
      <c r="L6" s="0" t="n">
        <f aca="false">0.269*G6</f>
        <v>12.1588</v>
      </c>
      <c r="M6" s="0" t="n">
        <f aca="false">J6-L6</f>
        <v>53.5121428571429</v>
      </c>
    </row>
    <row r="7" customFormat="false" ht="13.8" hidden="false" customHeight="false" outlineLevel="0" collapsed="false">
      <c r="G7" s="1" t="n">
        <v>50.1</v>
      </c>
      <c r="H7" s="4" t="n">
        <f aca="false">AVERAGE(B51:B57)</f>
        <v>399.126857142857</v>
      </c>
      <c r="I7" s="0" t="n">
        <v>50.1</v>
      </c>
      <c r="J7" s="2" t="n">
        <f aca="false">((H7-184.428) * 0.0006)/2*1000</f>
        <v>64.4096571428572</v>
      </c>
      <c r="L7" s="0" t="n">
        <f aca="false">0.269*G7</f>
        <v>13.4769</v>
      </c>
      <c r="M7" s="0" t="n">
        <f aca="false">J7-L7</f>
        <v>50.9327571428572</v>
      </c>
    </row>
    <row r="8" customFormat="false" ht="13.8" hidden="false" customHeight="false" outlineLevel="0" collapsed="false">
      <c r="A8" s="1" t="s">
        <v>17</v>
      </c>
      <c r="C8" s="1" t="s">
        <v>18</v>
      </c>
      <c r="G8" s="1" t="n">
        <v>55</v>
      </c>
      <c r="H8" s="4" t="n">
        <f aca="false">AVERAGE(B60:B66)</f>
        <v>395.483142857143</v>
      </c>
      <c r="I8" s="0" t="n">
        <v>55</v>
      </c>
      <c r="J8" s="2" t="n">
        <f aca="false">((H8-184.428) * 0.0006)/2*1000</f>
        <v>63.3165428571429</v>
      </c>
      <c r="L8" s="0" t="n">
        <f aca="false">0.269*G8</f>
        <v>14.795</v>
      </c>
      <c r="M8" s="0" t="n">
        <f aca="false">J8-L8</f>
        <v>48.5215428571429</v>
      </c>
    </row>
    <row r="9" customFormat="false" ht="13.8" hidden="false" customHeight="false" outlineLevel="0" collapsed="false">
      <c r="A9" s="1" t="n">
        <v>2</v>
      </c>
      <c r="G9" s="1" t="n">
        <v>59</v>
      </c>
      <c r="H9" s="0" t="n">
        <f aca="false">AVERAGE(B68:B74)</f>
        <v>391.278857142857</v>
      </c>
      <c r="I9" s="0" t="n">
        <v>59</v>
      </c>
      <c r="J9" s="2" t="n">
        <f aca="false">((H9-184.428) * 0.0006)/2*1000</f>
        <v>62.0552571428572</v>
      </c>
      <c r="L9" s="0" t="n">
        <f aca="false">0.269*G9</f>
        <v>15.871</v>
      </c>
      <c r="M9" s="0" t="n">
        <f aca="false">J9-L9</f>
        <v>46.1842571428572</v>
      </c>
    </row>
    <row r="12" customFormat="false" ht="15.75" hidden="false" customHeight="false" outlineLevel="0" collapsed="false">
      <c r="A12" s="1" t="s">
        <v>19</v>
      </c>
      <c r="B12" s="1" t="s">
        <v>20</v>
      </c>
    </row>
    <row r="13" customFormat="false" ht="13.8" hidden="false" customHeight="false" outlineLevel="0" collapsed="false">
      <c r="A13" s="3" t="n">
        <v>44706</v>
      </c>
      <c r="B13" s="4" t="n">
        <f aca="false">D13*9.81*0.2</f>
        <v>412.02</v>
      </c>
      <c r="C13" s="0" t="n">
        <f aca="false">(B13-399.968)^2</f>
        <v>145.250703999999</v>
      </c>
      <c r="D13" s="1" t="n">
        <v>210</v>
      </c>
      <c r="E13" s="0" t="n">
        <f aca="false">(SUM(C13:C19)/7)^0.5+2</f>
        <v>7.78503196682115</v>
      </c>
      <c r="G13" s="0" t="n">
        <f aca="false">0.05/1.2</f>
        <v>0.0416666666666667</v>
      </c>
    </row>
    <row r="14" customFormat="false" ht="13.8" hidden="false" customHeight="false" outlineLevel="0" collapsed="false">
      <c r="B14" s="4" t="n">
        <f aca="false">D14*9.81*0.2</f>
        <v>402.21</v>
      </c>
      <c r="C14" s="0" t="n">
        <f aca="false">(B14-399.968)^2</f>
        <v>5.02656400000008</v>
      </c>
      <c r="D14" s="1" t="n">
        <v>205</v>
      </c>
    </row>
    <row r="15" customFormat="false" ht="13.8" hidden="false" customHeight="false" outlineLevel="0" collapsed="false">
      <c r="B15" s="4" t="n">
        <f aca="false">D15*9.81*0.2</f>
        <v>400.248</v>
      </c>
      <c r="C15" s="0" t="n">
        <f aca="false">(B15-399.968)^2</f>
        <v>0.0784000000000166</v>
      </c>
      <c r="D15" s="1" t="n">
        <v>204</v>
      </c>
    </row>
    <row r="16" customFormat="false" ht="13.8" hidden="false" customHeight="false" outlineLevel="0" collapsed="false">
      <c r="B16" s="4" t="n">
        <f aca="false">D16*9.81*0.2</f>
        <v>400.248</v>
      </c>
      <c r="C16" s="0" t="n">
        <f aca="false">(B16-399.968)^2</f>
        <v>0.0784000000000166</v>
      </c>
      <c r="D16" s="1" t="n">
        <v>204</v>
      </c>
    </row>
    <row r="17" customFormat="false" ht="13.8" hidden="false" customHeight="false" outlineLevel="0" collapsed="false">
      <c r="B17" s="4" t="n">
        <f aca="false">D17*9.81*0.2</f>
        <v>392.4</v>
      </c>
      <c r="C17" s="0" t="n">
        <f aca="false">(B17-399.968)^2</f>
        <v>57.2746239999998</v>
      </c>
      <c r="D17" s="1" t="n">
        <v>200</v>
      </c>
    </row>
    <row r="18" customFormat="false" ht="13.8" hidden="false" customHeight="false" outlineLevel="0" collapsed="false">
      <c r="B18" s="4" t="n">
        <f aca="false">D18*9.81*0.2</f>
        <v>396.324</v>
      </c>
      <c r="C18" s="0" t="n">
        <f aca="false">(B18-399.968)^2</f>
        <v>13.2787359999996</v>
      </c>
      <c r="D18" s="1" t="n">
        <v>202</v>
      </c>
    </row>
    <row r="19" customFormat="false" ht="13.8" hidden="false" customHeight="false" outlineLevel="0" collapsed="false">
      <c r="B19" s="4" t="n">
        <f aca="false">D19*9.81*0.2</f>
        <v>396.324</v>
      </c>
      <c r="C19" s="0" t="n">
        <f aca="false">(B19-399.968)^2</f>
        <v>13.2787359999996</v>
      </c>
      <c r="D19" s="1" t="n">
        <v>202</v>
      </c>
    </row>
    <row r="20" customFormat="false" ht="15.75" hidden="false" customHeight="false" outlineLevel="0" collapsed="false">
      <c r="A20" s="1" t="n">
        <v>30.4</v>
      </c>
      <c r="B20" s="4" t="n">
        <f aca="false">D20*9.81*0.2</f>
        <v>415.944</v>
      </c>
      <c r="D20" s="1" t="n">
        <v>212</v>
      </c>
    </row>
    <row r="21" customFormat="false" ht="13.8" hidden="false" customHeight="false" outlineLevel="0" collapsed="false">
      <c r="B21" s="4" t="n">
        <f aca="false">D21*9.81*0.2</f>
        <v>412.02</v>
      </c>
      <c r="C21" s="0" t="n">
        <f aca="false">(B21-410.058)^2</f>
        <v>3.84944399999996</v>
      </c>
      <c r="D21" s="1" t="n">
        <v>210</v>
      </c>
      <c r="E21" s="0" t="n">
        <f aca="false">(SUM(C21:C27)/7)^0.5+2</f>
        <v>4.45949716115189</v>
      </c>
    </row>
    <row r="22" customFormat="false" ht="13.8" hidden="false" customHeight="false" outlineLevel="0" collapsed="false">
      <c r="B22" s="4" t="n">
        <f aca="false">D22*9.81*0.2</f>
        <v>412.02</v>
      </c>
      <c r="C22" s="0" t="n">
        <f aca="false">(B22-410.058)^2</f>
        <v>3.84944399999996</v>
      </c>
      <c r="D22" s="1" t="n">
        <v>210</v>
      </c>
    </row>
    <row r="23" customFormat="false" ht="13.8" hidden="false" customHeight="false" outlineLevel="0" collapsed="false">
      <c r="B23" s="4" t="n">
        <f aca="false">D23*9.81*0.2</f>
        <v>410.058</v>
      </c>
      <c r="C23" s="0" t="n">
        <f aca="false">(B23-410.058)^2</f>
        <v>0</v>
      </c>
      <c r="D23" s="1" t="n">
        <v>209</v>
      </c>
    </row>
    <row r="24" customFormat="false" ht="13.8" hidden="false" customHeight="false" outlineLevel="0" collapsed="false">
      <c r="B24" s="4" t="n">
        <f aca="false">D24*9.81*0.2</f>
        <v>410.058</v>
      </c>
      <c r="C24" s="0" t="n">
        <f aca="false">(B24-410.058)^2</f>
        <v>0</v>
      </c>
      <c r="D24" s="1" t="n">
        <v>209</v>
      </c>
    </row>
    <row r="25" customFormat="false" ht="13.8" hidden="false" customHeight="false" outlineLevel="0" collapsed="false">
      <c r="B25" s="4" t="n">
        <f aca="false">D25*9.81*0.2</f>
        <v>408.096</v>
      </c>
      <c r="C25" s="0" t="n">
        <f aca="false">(B25-410.058)^2</f>
        <v>3.84944399999996</v>
      </c>
      <c r="D25" s="1" t="n">
        <v>208</v>
      </c>
    </row>
    <row r="26" customFormat="false" ht="13.8" hidden="false" customHeight="false" outlineLevel="0" collapsed="false">
      <c r="B26" s="4" t="n">
        <f aca="false">D26*9.81*0.2</f>
        <v>406.134</v>
      </c>
      <c r="C26" s="0" t="n">
        <f aca="false">(B26-410.058)^2</f>
        <v>15.3977759999998</v>
      </c>
      <c r="D26" s="1" t="n">
        <v>207</v>
      </c>
    </row>
    <row r="27" customFormat="false" ht="13.8" hidden="false" customHeight="false" outlineLevel="0" collapsed="false">
      <c r="B27" s="4" t="n">
        <f aca="false">D27*9.81*0.2</f>
        <v>406.134</v>
      </c>
      <c r="C27" s="0" t="n">
        <f aca="false">(B27-410.058)^2</f>
        <v>15.3977759999998</v>
      </c>
      <c r="D27" s="1" t="n">
        <v>207</v>
      </c>
    </row>
    <row r="28" customFormat="false" ht="13.8" hidden="false" customHeight="false" outlineLevel="0" collapsed="false">
      <c r="A28" s="1" t="n">
        <v>35.3</v>
      </c>
      <c r="B28" s="4" t="n">
        <f aca="false">D28*9.81*0.2</f>
        <v>412.02</v>
      </c>
      <c r="C28" s="0" t="n">
        <f aca="false">(B28-408.3763)^2</f>
        <v>13.2765496899998</v>
      </c>
      <c r="D28" s="1" t="n">
        <v>210</v>
      </c>
      <c r="E28" s="0" t="n">
        <f aca="false">(SUM(C28:C34)/7)^0.5+2</f>
        <v>3.9418763911669</v>
      </c>
    </row>
    <row r="29" customFormat="false" ht="13.8" hidden="false" customHeight="false" outlineLevel="0" collapsed="false">
      <c r="B29" s="4" t="n">
        <f aca="false">D29*9.81*0.2</f>
        <v>410.058</v>
      </c>
      <c r="C29" s="0" t="n">
        <f aca="false">(B29-408.3763)^2</f>
        <v>2.82811488999993</v>
      </c>
      <c r="D29" s="1" t="n">
        <v>209</v>
      </c>
    </row>
    <row r="30" customFormat="false" ht="13.8" hidden="false" customHeight="false" outlineLevel="0" collapsed="false">
      <c r="B30" s="4" t="n">
        <f aca="false">D30*9.81*0.2</f>
        <v>408.096</v>
      </c>
      <c r="C30" s="0" t="n">
        <f aca="false">(B30-408.3763)^2</f>
        <v>0.0785680900000062</v>
      </c>
      <c r="D30" s="1" t="n">
        <v>208</v>
      </c>
    </row>
    <row r="31" customFormat="false" ht="13.8" hidden="false" customHeight="false" outlineLevel="0" collapsed="false">
      <c r="B31" s="4" t="n">
        <f aca="false">D31*9.81*0.2</f>
        <v>408.096</v>
      </c>
      <c r="C31" s="0" t="n">
        <f aca="false">(B31-408.3763)^2</f>
        <v>0.0785680900000062</v>
      </c>
      <c r="D31" s="1" t="n">
        <v>208</v>
      </c>
    </row>
    <row r="32" customFormat="false" ht="13.8" hidden="false" customHeight="false" outlineLevel="0" collapsed="false">
      <c r="B32" s="4" t="n">
        <f aca="false">D32*9.81*0.2</f>
        <v>406.134</v>
      </c>
      <c r="C32" s="0" t="n">
        <f aca="false">(B32-408.3763)^2</f>
        <v>5.02790929</v>
      </c>
      <c r="D32" s="1" t="n">
        <v>207</v>
      </c>
    </row>
    <row r="33" customFormat="false" ht="13.8" hidden="false" customHeight="false" outlineLevel="0" collapsed="false">
      <c r="B33" s="4" t="n">
        <f aca="false">D33*9.81*0.2</f>
        <v>408.096</v>
      </c>
      <c r="C33" s="0" t="n">
        <f aca="false">(B33-408.3763)^2</f>
        <v>0.0785680900000062</v>
      </c>
      <c r="D33" s="1" t="n">
        <v>208</v>
      </c>
    </row>
    <row r="34" customFormat="false" ht="13.8" hidden="false" customHeight="false" outlineLevel="0" collapsed="false">
      <c r="B34" s="4" t="n">
        <f aca="false">D34*9.81*0.2</f>
        <v>406.134</v>
      </c>
      <c r="C34" s="0" t="n">
        <f aca="false">(B34-408.3763)^2</f>
        <v>5.02790929</v>
      </c>
      <c r="D34" s="1" t="n">
        <v>207</v>
      </c>
    </row>
    <row r="35" customFormat="false" ht="13.8" hidden="false" customHeight="false" outlineLevel="0" collapsed="false">
      <c r="A35" s="1" t="n">
        <v>40.1</v>
      </c>
      <c r="B35" s="4" t="n">
        <f aca="false">D35*9.81*0.2</f>
        <v>412.02</v>
      </c>
      <c r="C35" s="0" t="n">
        <f aca="false">(B35-408.6566)^2</f>
        <v>11.3124595599997</v>
      </c>
      <c r="D35" s="1" t="n">
        <v>210</v>
      </c>
      <c r="E35" s="0" t="n">
        <f aca="false">(SUM(C35:C41)/7)^0.5+2</f>
        <v>3.72779718221124</v>
      </c>
      <c r="F35" s="0" t="n">
        <f aca="false">E35/(H5-D3)</f>
        <v>0.016624987433409</v>
      </c>
      <c r="G35" s="0" t="n">
        <f aca="false">(F35^2+G13^2)^0.5</f>
        <v>0.0448609108052001</v>
      </c>
    </row>
    <row r="36" customFormat="false" ht="13.8" hidden="false" customHeight="false" outlineLevel="0" collapsed="false">
      <c r="B36" s="4" t="n">
        <f aca="false">D36*9.81*0.2</f>
        <v>410.058</v>
      </c>
      <c r="C36" s="0" t="n">
        <f aca="false">(B36-408.6566)^2</f>
        <v>1.96392195999991</v>
      </c>
      <c r="D36" s="1" t="n">
        <v>209</v>
      </c>
    </row>
    <row r="37" customFormat="false" ht="13.8" hidden="false" customHeight="false" outlineLevel="0" collapsed="false">
      <c r="B37" s="4" t="n">
        <f aca="false">D37*9.81*0.2</f>
        <v>408.096</v>
      </c>
      <c r="C37" s="0" t="n">
        <f aca="false">(B37-408.6566)^2</f>
        <v>0.314272360000025</v>
      </c>
      <c r="D37" s="1" t="n">
        <v>208</v>
      </c>
    </row>
    <row r="38" customFormat="false" ht="13.8" hidden="false" customHeight="false" outlineLevel="0" collapsed="false">
      <c r="B38" s="4" t="n">
        <f aca="false">D38*9.81*0.2</f>
        <v>406.134</v>
      </c>
      <c r="C38" s="0" t="n">
        <f aca="false">(B38-408.6566)^2</f>
        <v>6.36351076000006</v>
      </c>
      <c r="D38" s="1" t="n">
        <v>207</v>
      </c>
    </row>
    <row r="39" customFormat="false" ht="13.8" hidden="false" customHeight="false" outlineLevel="0" collapsed="false">
      <c r="B39" s="4" t="n">
        <f aca="false">D39*9.81*0.2</f>
        <v>408.096</v>
      </c>
      <c r="C39" s="0" t="n">
        <f aca="false">(B39-408.6566)^2</f>
        <v>0.314272360000025</v>
      </c>
      <c r="D39" s="1" t="n">
        <v>208</v>
      </c>
    </row>
    <row r="40" customFormat="false" ht="13.8" hidden="false" customHeight="false" outlineLevel="0" collapsed="false">
      <c r="B40" s="4" t="n">
        <f aca="false">D40*9.81*0.2</f>
        <v>408.096</v>
      </c>
      <c r="C40" s="0" t="n">
        <f aca="false">(B40-408.6566)^2</f>
        <v>0.314272360000025</v>
      </c>
      <c r="D40" s="1" t="n">
        <v>208</v>
      </c>
    </row>
    <row r="41" customFormat="false" ht="13.8" hidden="false" customHeight="false" outlineLevel="0" collapsed="false">
      <c r="B41" s="4" t="n">
        <f aca="false">D41*9.81*0.2</f>
        <v>408.096</v>
      </c>
      <c r="C41" s="0" t="n">
        <f aca="false">(B41-408.6566)^2</f>
        <v>0.314272360000025</v>
      </c>
      <c r="D41" s="1" t="n">
        <v>208</v>
      </c>
    </row>
    <row r="42" customFormat="false" ht="15.75" hidden="false" customHeight="false" outlineLevel="0" collapsed="false">
      <c r="A42" s="1" t="n">
        <v>45.2</v>
      </c>
      <c r="B42" s="4" t="n">
        <f aca="false">D42*9.81*0.2</f>
        <v>404.172</v>
      </c>
      <c r="D42" s="1" t="n">
        <v>206</v>
      </c>
    </row>
    <row r="43" customFormat="false" ht="13.8" hidden="false" customHeight="false" outlineLevel="0" collapsed="false">
      <c r="B43" s="4" t="n">
        <f aca="false">D43*9.81*0.2</f>
        <v>404.172</v>
      </c>
      <c r="C43" s="0" t="n">
        <f aca="false">(B43-403.3311)^2</f>
        <v>0.707112810000056</v>
      </c>
      <c r="D43" s="1" t="n">
        <v>206</v>
      </c>
      <c r="E43" s="0" t="n">
        <f aca="false">(SUM(C43:C49)/7)^0.5+2</f>
        <v>3.01057262904325</v>
      </c>
      <c r="F43" s="0" t="n">
        <f aca="false">E43/(H6-D3)</f>
        <v>0.013752989517414</v>
      </c>
      <c r="G43" s="0" t="n">
        <f aca="false">(F43^2+G13^2)^0.5</f>
        <v>0.0438777373137815</v>
      </c>
    </row>
    <row r="44" customFormat="false" ht="13.8" hidden="false" customHeight="false" outlineLevel="0" collapsed="false">
      <c r="B44" s="4" t="n">
        <f aca="false">D44*9.81*0.2</f>
        <v>404.172</v>
      </c>
      <c r="C44" s="0" t="n">
        <f aca="false">(B44-403.3311)^2</f>
        <v>0.707112810000056</v>
      </c>
      <c r="D44" s="1" t="n">
        <v>206</v>
      </c>
    </row>
    <row r="45" customFormat="false" ht="13.8" hidden="false" customHeight="false" outlineLevel="0" collapsed="false">
      <c r="B45" s="4" t="n">
        <f aca="false">D45*9.81*0.2</f>
        <v>402.21</v>
      </c>
      <c r="C45" s="0" t="n">
        <f aca="false">(B45-403.3311)^2</f>
        <v>1.2568652099999</v>
      </c>
      <c r="D45" s="1" t="n">
        <v>205</v>
      </c>
    </row>
    <row r="46" customFormat="false" ht="13.8" hidden="false" customHeight="false" outlineLevel="0" collapsed="false">
      <c r="B46" s="4" t="n">
        <f aca="false">D46*9.81*0.2</f>
        <v>404.172</v>
      </c>
      <c r="C46" s="0" t="n">
        <f aca="false">(B46-403.3311)^2</f>
        <v>0.707112810000056</v>
      </c>
      <c r="D46" s="1" t="n">
        <v>206</v>
      </c>
    </row>
    <row r="47" customFormat="false" ht="13.8" hidden="false" customHeight="false" outlineLevel="0" collapsed="false">
      <c r="B47" s="4" t="n">
        <f aca="false">D47*9.81*0.2</f>
        <v>402.21</v>
      </c>
      <c r="C47" s="0" t="n">
        <f aca="false">(B47-403.3311)^2</f>
        <v>1.2568652099999</v>
      </c>
      <c r="D47" s="1" t="n">
        <v>205</v>
      </c>
    </row>
    <row r="48" customFormat="false" ht="13.8" hidden="false" customHeight="false" outlineLevel="0" collapsed="false">
      <c r="B48" s="4" t="n">
        <f aca="false">D48*9.81*0.2</f>
        <v>402.21</v>
      </c>
      <c r="C48" s="0" t="n">
        <f aca="false">(B48-403.3311)^2</f>
        <v>1.2568652099999</v>
      </c>
      <c r="D48" s="1" t="n">
        <v>205</v>
      </c>
    </row>
    <row r="49" customFormat="false" ht="13.8" hidden="false" customHeight="false" outlineLevel="0" collapsed="false">
      <c r="B49" s="4" t="n">
        <f aca="false">D49*9.81*0.2</f>
        <v>402.21</v>
      </c>
      <c r="C49" s="0" t="n">
        <f aca="false">(B49-403.3311)^2</f>
        <v>1.2568652099999</v>
      </c>
      <c r="D49" s="1" t="n">
        <v>205</v>
      </c>
    </row>
    <row r="50" customFormat="false" ht="15.75" hidden="false" customHeight="false" outlineLevel="0" collapsed="false">
      <c r="A50" s="1" t="n">
        <v>50.1</v>
      </c>
      <c r="B50" s="4" t="n">
        <f aca="false">D50*9.81*0.2</f>
        <v>402.21</v>
      </c>
      <c r="D50" s="1" t="n">
        <v>205</v>
      </c>
    </row>
    <row r="51" customFormat="false" ht="13.8" hidden="false" customHeight="false" outlineLevel="0" collapsed="false">
      <c r="B51" s="4" t="n">
        <f aca="false">D51*9.81*0.2</f>
        <v>400.248</v>
      </c>
      <c r="C51" s="0" t="n">
        <f aca="false">(B51-399.1269)^2</f>
        <v>1.25686521000016</v>
      </c>
      <c r="D51" s="1" t="n">
        <v>204</v>
      </c>
      <c r="E51" s="0" t="n">
        <f aca="false">(SUM(C51:C57)/7)^0.5+2</f>
        <v>3.42918232716672</v>
      </c>
      <c r="F51" s="0" t="n">
        <f aca="false">E51/(H7-D3)</f>
        <v>0.0159720567347268</v>
      </c>
      <c r="G51" s="0" t="n">
        <f aca="false">(F51^2+G13^2)^0.5</f>
        <v>0.0446230625063817</v>
      </c>
    </row>
    <row r="52" customFormat="false" ht="13.8" hidden="false" customHeight="false" outlineLevel="0" collapsed="false">
      <c r="B52" s="4" t="n">
        <f aca="false">D52*9.81*0.2</f>
        <v>400.248</v>
      </c>
      <c r="C52" s="0" t="n">
        <f aca="false">(B52-399.1269)^2</f>
        <v>1.25686521000016</v>
      </c>
      <c r="D52" s="1" t="n">
        <v>204</v>
      </c>
    </row>
    <row r="53" customFormat="false" ht="13.8" hidden="false" customHeight="false" outlineLevel="0" collapsed="false">
      <c r="B53" s="4" t="n">
        <f aca="false">D53*9.81*0.2</f>
        <v>400.248</v>
      </c>
      <c r="C53" s="0" t="n">
        <f aca="false">(B53-399.1269)^2</f>
        <v>1.25686521000016</v>
      </c>
      <c r="D53" s="1" t="n">
        <v>204</v>
      </c>
    </row>
    <row r="54" customFormat="false" ht="13.8" hidden="false" customHeight="false" outlineLevel="0" collapsed="false">
      <c r="B54" s="4" t="n">
        <f aca="false">D54*9.81*0.2</f>
        <v>400.248</v>
      </c>
      <c r="C54" s="0" t="n">
        <f aca="false">(B54-399.1269)^2</f>
        <v>1.25686521000016</v>
      </c>
      <c r="D54" s="1" t="n">
        <v>204</v>
      </c>
    </row>
    <row r="55" customFormat="false" ht="13.8" hidden="false" customHeight="false" outlineLevel="0" collapsed="false">
      <c r="B55" s="4" t="n">
        <f aca="false">D55*9.81*0.2</f>
        <v>398.286</v>
      </c>
      <c r="C55" s="0" t="n">
        <f aca="false">(B55-399.1269)^2</f>
        <v>0.707112809999865</v>
      </c>
      <c r="D55" s="1" t="n">
        <v>203</v>
      </c>
    </row>
    <row r="56" customFormat="false" ht="13.8" hidden="false" customHeight="false" outlineLevel="0" collapsed="false">
      <c r="B56" s="4" t="n">
        <f aca="false">D56*9.81*0.2</f>
        <v>396.324</v>
      </c>
      <c r="C56" s="0" t="n">
        <f aca="false">(B56-399.1269)^2</f>
        <v>7.85624840999949</v>
      </c>
      <c r="D56" s="1" t="n">
        <v>202</v>
      </c>
    </row>
    <row r="57" customFormat="false" ht="13.8" hidden="false" customHeight="false" outlineLevel="0" collapsed="false">
      <c r="B57" s="4" t="n">
        <f aca="false">D57*9.81*0.2</f>
        <v>398.286</v>
      </c>
      <c r="C57" s="0" t="n">
        <f aca="false">(B57-399.1269)^2</f>
        <v>0.707112809999865</v>
      </c>
      <c r="D57" s="1" t="n">
        <v>203</v>
      </c>
    </row>
    <row r="58" customFormat="false" ht="15.75" hidden="false" customHeight="false" outlineLevel="0" collapsed="false">
      <c r="A58" s="1" t="n">
        <v>55</v>
      </c>
      <c r="B58" s="4" t="n">
        <f aca="false">D58*9.81*0.2</f>
        <v>398.286</v>
      </c>
      <c r="D58" s="1" t="n">
        <v>203</v>
      </c>
    </row>
    <row r="59" customFormat="false" ht="15.75" hidden="false" customHeight="false" outlineLevel="0" collapsed="false">
      <c r="B59" s="4" t="n">
        <f aca="false">D59*9.81*0.2</f>
        <v>398.286</v>
      </c>
      <c r="D59" s="1" t="n">
        <v>203</v>
      </c>
    </row>
    <row r="60" customFormat="false" ht="13.8" hidden="false" customHeight="false" outlineLevel="0" collapsed="false">
      <c r="B60" s="4" t="n">
        <f aca="false">D60*9.81*0.2</f>
        <v>398.286</v>
      </c>
      <c r="C60" s="0" t="n">
        <f aca="false">(B60-395.4831)^2</f>
        <v>7.85624841000044</v>
      </c>
      <c r="D60" s="1" t="n">
        <v>203</v>
      </c>
      <c r="E60" s="0" t="n">
        <f aca="false">(SUM(C60:C66)/7)^0.5+2</f>
        <v>3.77268250601817</v>
      </c>
      <c r="F60" s="0" t="n">
        <f aca="false">E60/(H8-D3)</f>
        <v>0.0178753403254987</v>
      </c>
    </row>
    <row r="61" customFormat="false" ht="13.8" hidden="false" customHeight="false" outlineLevel="0" collapsed="false">
      <c r="B61" s="4" t="n">
        <f aca="false">D61*9.81*0.2</f>
        <v>396.324</v>
      </c>
      <c r="C61" s="0" t="n">
        <f aca="false">(B61-395.4831)^2</f>
        <v>0.707112810000152</v>
      </c>
      <c r="D61" s="1" t="n">
        <v>202</v>
      </c>
    </row>
    <row r="62" customFormat="false" ht="13.8" hidden="false" customHeight="false" outlineLevel="0" collapsed="false">
      <c r="B62" s="4" t="n">
        <f aca="false">D62*9.81*0.2</f>
        <v>396.324</v>
      </c>
      <c r="C62" s="0" t="n">
        <f aca="false">(B62-395.4831)^2</f>
        <v>0.707112810000152</v>
      </c>
      <c r="D62" s="1" t="n">
        <v>202</v>
      </c>
    </row>
    <row r="63" customFormat="false" ht="13.8" hidden="false" customHeight="false" outlineLevel="0" collapsed="false">
      <c r="B63" s="4" t="n">
        <f aca="false">D63*9.81*0.2</f>
        <v>396.324</v>
      </c>
      <c r="C63" s="0" t="n">
        <f aca="false">(B63-395.4831)^2</f>
        <v>0.707112810000152</v>
      </c>
      <c r="D63" s="1" t="n">
        <v>202</v>
      </c>
    </row>
    <row r="64" customFormat="false" ht="13.8" hidden="false" customHeight="false" outlineLevel="0" collapsed="false">
      <c r="B64" s="4" t="n">
        <f aca="false">D64*9.81*0.2</f>
        <v>394.362</v>
      </c>
      <c r="C64" s="0" t="n">
        <f aca="false">(B64-395.4831)^2</f>
        <v>1.25686520999977</v>
      </c>
      <c r="D64" s="1" t="n">
        <v>201</v>
      </c>
    </row>
    <row r="65" customFormat="false" ht="13.8" hidden="false" customHeight="false" outlineLevel="0" collapsed="false">
      <c r="B65" s="4" t="n">
        <f aca="false">D65*9.81*0.2</f>
        <v>394.362</v>
      </c>
      <c r="C65" s="0" t="n">
        <f aca="false">(B65-395.4831)^2</f>
        <v>1.25686520999977</v>
      </c>
      <c r="D65" s="1" t="n">
        <v>201</v>
      </c>
    </row>
    <row r="66" customFormat="false" ht="13.8" hidden="false" customHeight="false" outlineLevel="0" collapsed="false">
      <c r="B66" s="4" t="n">
        <f aca="false">D66*9.81*0.2</f>
        <v>392.4</v>
      </c>
      <c r="C66" s="0" t="n">
        <f aca="false">(B66-395.4831)^2</f>
        <v>9.50550560999966</v>
      </c>
      <c r="D66" s="1" t="n">
        <v>200</v>
      </c>
    </row>
    <row r="67" customFormat="false" ht="13.8" hidden="false" customHeight="false" outlineLevel="0" collapsed="false">
      <c r="A67" s="1" t="n">
        <v>59</v>
      </c>
      <c r="B67" s="4" t="n">
        <f aca="false">D67*9.81*0.2</f>
        <v>392.4</v>
      </c>
      <c r="C67" s="0" t="n">
        <f aca="false">(B67-391.2789)^2</f>
        <v>1.25686521000003</v>
      </c>
      <c r="D67" s="1" t="n">
        <v>200</v>
      </c>
      <c r="E67" s="0" t="n">
        <f aca="false">(SUM(C68:C74)/7)^0.5+2</f>
        <v>3.42918232716672</v>
      </c>
      <c r="F67" s="0" t="n">
        <f aca="false">E67/(H9-D3)</f>
        <v>0.0165780426271013</v>
      </c>
    </row>
    <row r="68" customFormat="false" ht="13.8" hidden="false" customHeight="false" outlineLevel="0" collapsed="false">
      <c r="B68" s="4" t="n">
        <f aca="false">D68*9.81*0.2</f>
        <v>392.4</v>
      </c>
      <c r="C68" s="0" t="n">
        <f aca="false">(B68-391.2789)^2</f>
        <v>1.25686521000003</v>
      </c>
      <c r="D68" s="1" t="n">
        <v>200</v>
      </c>
    </row>
    <row r="69" customFormat="false" ht="13.8" hidden="false" customHeight="false" outlineLevel="0" collapsed="false">
      <c r="B69" s="4" t="n">
        <f aca="false">D69*9.81*0.2</f>
        <v>392.4</v>
      </c>
      <c r="C69" s="0" t="n">
        <f aca="false">(B69-391.2789)^2</f>
        <v>1.25686521000003</v>
      </c>
      <c r="D69" s="1" t="n">
        <v>200</v>
      </c>
    </row>
    <row r="70" customFormat="false" ht="13.8" hidden="false" customHeight="false" outlineLevel="0" collapsed="false">
      <c r="B70" s="4" t="n">
        <f aca="false">D70*9.81*0.2</f>
        <v>392.4</v>
      </c>
      <c r="C70" s="0" t="n">
        <f aca="false">(B70-391.2789)^2</f>
        <v>1.25686521000003</v>
      </c>
      <c r="D70" s="1" t="n">
        <v>200</v>
      </c>
    </row>
    <row r="71" customFormat="false" ht="13.8" hidden="false" customHeight="false" outlineLevel="0" collapsed="false">
      <c r="B71" s="4" t="n">
        <f aca="false">D71*9.81*0.2</f>
        <v>392.4</v>
      </c>
      <c r="C71" s="0" t="n">
        <f aca="false">(B71-391.2789)^2</f>
        <v>1.25686521000003</v>
      </c>
      <c r="D71" s="1" t="n">
        <v>200</v>
      </c>
    </row>
    <row r="72" customFormat="false" ht="13.8" hidden="false" customHeight="false" outlineLevel="0" collapsed="false">
      <c r="B72" s="4" t="n">
        <f aca="false">D72*9.81*0.2</f>
        <v>388.476</v>
      </c>
      <c r="C72" s="0" t="n">
        <f aca="false">(B72-391.2789)^2</f>
        <v>7.85624840999981</v>
      </c>
      <c r="D72" s="1" t="n">
        <v>198</v>
      </c>
    </row>
    <row r="73" customFormat="false" ht="13.8" hidden="false" customHeight="false" outlineLevel="0" collapsed="false">
      <c r="B73" s="4" t="n">
        <f aca="false">D73*9.81*0.2</f>
        <v>390.438</v>
      </c>
      <c r="C73" s="0" t="n">
        <f aca="false">(B73-391.2789)^2</f>
        <v>0.70711280999996</v>
      </c>
      <c r="D73" s="1" t="n">
        <v>199</v>
      </c>
    </row>
    <row r="74" customFormat="false" ht="13.8" hidden="false" customHeight="false" outlineLevel="0" collapsed="false">
      <c r="B74" s="4" t="n">
        <f aca="false">D74*9.81*0.2</f>
        <v>390.438</v>
      </c>
      <c r="C74" s="0" t="n">
        <f aca="false">(B74-391.2789)^2</f>
        <v>0.70711280999996</v>
      </c>
      <c r="D74" s="1" t="n">
        <v>199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2022-04-12T19:04:46Z</dcterms:modified>
  <cp:revision>1</cp:revision>
  <dc:subject/>
  <dc:title/>
</cp:coreProperties>
</file>