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2B8D56E8-5959-4493-83E0-C234737B59CE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550" sheetId="7" r:id="rId3"/>
    <sheet name="CHA_RETAU395" sheetId="10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0" l="1"/>
  <c r="V5" i="10"/>
  <c r="U5" i="10"/>
  <c r="S5" i="10"/>
  <c r="Q5" i="10"/>
  <c r="R5" i="10" s="1"/>
  <c r="P5" i="10"/>
  <c r="T5" i="10" s="1"/>
  <c r="I5" i="10"/>
  <c r="X2" i="10"/>
  <c r="W2" i="10"/>
  <c r="V2" i="10"/>
  <c r="U2" i="10"/>
  <c r="S2" i="10"/>
  <c r="Q2" i="10"/>
  <c r="P2" i="10"/>
  <c r="T2" i="10" s="1"/>
  <c r="I2" i="10"/>
  <c r="W4" i="10"/>
  <c r="V4" i="10"/>
  <c r="U4" i="10"/>
  <c r="S4" i="10"/>
  <c r="Q4" i="10"/>
  <c r="P4" i="10"/>
  <c r="T4" i="10" s="1"/>
  <c r="I4" i="10"/>
  <c r="X3" i="10"/>
  <c r="W3" i="10"/>
  <c r="V3" i="10"/>
  <c r="U3" i="10"/>
  <c r="S3" i="10"/>
  <c r="Q3" i="10"/>
  <c r="P3" i="10"/>
  <c r="T3" i="10" s="1"/>
  <c r="I3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I20" i="4"/>
  <c r="F20" i="4"/>
  <c r="E20" i="4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4" i="4"/>
  <c r="W15" i="4"/>
  <c r="X11" i="4"/>
  <c r="X14" i="4"/>
  <c r="X15" i="4"/>
  <c r="X16" i="4"/>
  <c r="X17" i="4"/>
  <c r="X8" i="4"/>
  <c r="X9" i="4"/>
  <c r="X10" i="4"/>
  <c r="W8" i="4"/>
  <c r="W9" i="4"/>
  <c r="W10" i="4"/>
  <c r="V8" i="4"/>
  <c r="V9" i="4"/>
  <c r="U8" i="4"/>
  <c r="U9" i="4"/>
  <c r="W17" i="4"/>
  <c r="V17" i="4"/>
  <c r="U17" i="4"/>
  <c r="W16" i="4"/>
  <c r="V16" i="4"/>
  <c r="U16" i="4"/>
  <c r="V15" i="4"/>
  <c r="U15" i="4"/>
  <c r="W11" i="4"/>
  <c r="V11" i="4"/>
  <c r="U11" i="4"/>
  <c r="V10" i="4"/>
  <c r="U10" i="4"/>
  <c r="X5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T17" i="4"/>
  <c r="S17" i="4"/>
  <c r="Q17" i="4"/>
  <c r="R17" i="4" s="1"/>
  <c r="P17" i="4"/>
  <c r="G17" i="4"/>
  <c r="H17" i="4" s="1"/>
  <c r="M17" i="4" s="1"/>
  <c r="S16" i="4"/>
  <c r="Q16" i="4"/>
  <c r="R16" i="4" s="1"/>
  <c r="P16" i="4"/>
  <c r="T16" i="4" s="1"/>
  <c r="G16" i="4"/>
  <c r="H16" i="4" s="1"/>
  <c r="M16" i="4" s="1"/>
  <c r="T15" i="4"/>
  <c r="S15" i="4"/>
  <c r="Q15" i="4"/>
  <c r="R15" i="4" s="1"/>
  <c r="P15" i="4"/>
  <c r="G15" i="4"/>
  <c r="H15" i="4" s="1"/>
  <c r="M15" i="4" s="1"/>
  <c r="S14" i="4"/>
  <c r="Q14" i="4"/>
  <c r="R14" i="4" s="1"/>
  <c r="P14" i="4"/>
  <c r="T14" i="4" s="1"/>
  <c r="G14" i="4"/>
  <c r="H14" i="4" s="1"/>
  <c r="M14" i="4" s="1"/>
  <c r="S11" i="4"/>
  <c r="Q11" i="4"/>
  <c r="R11" i="4" s="1"/>
  <c r="P11" i="4"/>
  <c r="T11" i="4" s="1"/>
  <c r="G11" i="4"/>
  <c r="H11" i="4" s="1"/>
  <c r="M11" i="4" s="1"/>
  <c r="S10" i="4"/>
  <c r="Q10" i="4"/>
  <c r="R10" i="4" s="1"/>
  <c r="P10" i="4"/>
  <c r="T10" i="4" s="1"/>
  <c r="G10" i="4"/>
  <c r="H10" i="4" s="1"/>
  <c r="M10" i="4" s="1"/>
  <c r="S9" i="4"/>
  <c r="Q9" i="4"/>
  <c r="R9" i="4" s="1"/>
  <c r="P9" i="4"/>
  <c r="T9" i="4" s="1"/>
  <c r="G9" i="4"/>
  <c r="H9" i="4" s="1"/>
  <c r="M9" i="4" s="1"/>
  <c r="S8" i="4"/>
  <c r="Q8" i="4"/>
  <c r="R8" i="4" s="1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H5" i="4"/>
  <c r="M5" i="4" s="1"/>
  <c r="G5" i="4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2" i="10" l="1"/>
  <c r="R4" i="10"/>
  <c r="R3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<sst xmlns="http://schemas.openxmlformats.org/spreadsheetml/2006/main" count="897" uniqueCount="176">
  <si>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</si>
  <si>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</si>
  <si>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</si>
  <si>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</si>
  <si>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</si>
  <si>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</si>
  <si>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</si>
  <si>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</si>
  <si>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</si>
  <si>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</si>
  <si>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</si>
  <si>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</si>
  <si>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</si>
  <si>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</si>
  <si>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</si>
  <si>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</si>
  <si>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</si>
  <si>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</si>
  <si>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</si>
  <si>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</si>
  <si>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</si>
  <si>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</si>
  <si>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</si>
  <si>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</si>
  <si>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</si>
  <si>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</si>
  <si>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</si>
  <si>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</si>
  <si>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</si>
  <si>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</si>
  <si>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</si>
  <si>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</si>
  <si>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</si>
  <si>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</si>
  <si>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</si>
  <si>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</si>
  <si>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</si>
  <si>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</si>
  <si>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</si>
  <si>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</si>
  <si>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</si>
  <si>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</si>
  <si>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</si>
  <si>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</si>
  <si>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</si>
  <si>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</si>
  <si>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</si>
  <si>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</si>
  <si>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</si>
  <si>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</si>
  <si>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</si>
  <si>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</si>
  <si>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</si>
  <si>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</si>
  <si>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</si>
  <si>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</si>
  <si>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</si>
  <si>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</si>
  <si>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</si>
  <si>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</si>
  <si>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</si>
  <si>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</si>
  <si>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</si>
  <si>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</si>
  <si>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</si>
  <si>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</si>
  <si>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</si>
  <si>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</si>
  <si>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</si>
  <si>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</si>
  <si>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</si>
  <si>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</si>
  <si>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</si>
  <si>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</si>
  <si>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</si>
  <si>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</si>
  <si>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</si>
  <si>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</si>
  <si>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</si>
  <si>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</si>
  <si>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</si>
  <si>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</si>
  <si>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</si>
  <si>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</si>
  <si>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</si>
  <si>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</si>
  <si>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</si>
  <si>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</si>
  <si>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</si>
  <si>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</si>
  <si>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</si>
  <si>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</si>
  <si>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</si>
  <si>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</si>
  <si>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</si>
  <si>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</si>
  <si>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</si>
  <si>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</si>
  <si>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</si>
  <si>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</si>
  <si>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</si>
  <si>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</si>
  <si>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</si>
  <si>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</si>
  <si>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</si>
  <si>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</si>
  <si>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</si>
  <si>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</si>
  <si>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</si>
  <si>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</si>
  <si>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</si>
  <si>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</si>
  <si>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</si>
  <si>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</si>
  <si>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</si>
  <si>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</si>
  <si>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</si>
  <si>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</si>
  <si>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</si>
  <si>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</si>
  <si>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</si>
  <si>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</si>
  <si>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</si>
  <si>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</si>
  <si>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</si>
  <si>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</si>
  <si>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</si>
  <si>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</si>
  <si>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</si>
  <si>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</si>
  <si>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</si>
  <si>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</si>
  <si>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</si>
  <si>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</si>
  <si>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</si>
  <si>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</si>
  <si>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</si>
  <si>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</si>
  <si>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</si>
  <si>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</si>
  <si>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</si>
  <si>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</si>
  <si>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</si>
  <si>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</si>
  <si>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</si>
  <si>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</si>
  <si>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</si>
  <si>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</si>
  <si>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</si>
  <si>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</si>
  <si>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</si>
  <si>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</si>
  <si>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</si>
  <si>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</si>
  <si>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</si>
  <si>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</si>
  <si>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</si>
  <si>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</si>
  <si>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</si>
  <si>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</si>
  <si>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</si>
  <si>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</si>
  <si>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</si>
  <si>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</si>
  <si>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</si>
  <si>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</si>
  <si>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</si>
  <si>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</si>
  <si>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</si>
  <si>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</si>
  <si>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</si>
  <si>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</si>
  <si>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</si>
  <si>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</si>
  <si>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</si>
  <si>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NOSLIP+SMAG+SMALL+CS0.18+NEWDAMP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</si>
</sst>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18"/>
  <sheetViews>
    <sheetView topLeftCell="A62" zoomScale="55" zoomScaleNormal="55" workbookViewId="0">
      <selection activeCell="B103" sqref="B103"/>
    </sheetView>
  </sheetViews>
  <sheetFormatPr defaultRowHeight="14.5"/>
  <cols>
    <col min="1" max="1" width="43.26953125" customWidth="1"/>
    <col min="2" max="2" width="91.3632812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3">
      <c r="A113" t="s">
        <v>113</v>
      </c>
      <c r="B113" t="s">
        <v>110</v>
      </c>
    </row>
    <row r="115" spans="1:3">
      <c r="A115" t="s">
        <v>35</v>
      </c>
      <c r="B115">
        <v>1.1775</v>
      </c>
      <c r="C115">
        <f>(1/B115)^2</f>
        <v>0.72123728255822872</v>
      </c>
    </row>
    <row r="116" spans="1:3">
      <c r="A116" t="s">
        <v>36</v>
      </c>
      <c r="B116">
        <v>0.78500000000000003</v>
      </c>
      <c r="C116">
        <f>(1/B116)^2</f>
        <v>1.6227838857560142</v>
      </c>
    </row>
    <row r="117" spans="1:3">
      <c r="A117" t="s">
        <v>154</v>
      </c>
      <c r="B117">
        <v>0.22453129999999999</v>
      </c>
      <c r="C117">
        <f>(1/B117)^2</f>
        <v>19.835640030216698</v>
      </c>
    </row>
    <row r="118" spans="1:3">
      <c r="C118">
        <f>SUM(C115:C117)/2857</f>
        <v>7.7632695829649772E-3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29"/>
  <sheetViews>
    <sheetView zoomScale="55" zoomScaleNormal="55" workbookViewId="0">
      <selection sqref="A1:X29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>8*(N20/B20)^2</f>
        <v>5.772630931736967E-3</v>
      </c>
      <c r="Q20" s="9">
        <f>8*(O20/B20)^2</f>
        <v>6.3363277269372579E-3</v>
      </c>
      <c r="R20" s="10">
        <f>(Q20-P20)/P20</f>
        <v>9.7649893413621749E-2</v>
      </c>
      <c r="S20" s="8">
        <f>200*2*O20/B20</f>
        <v>11.257288951552463</v>
      </c>
      <c r="T20" s="4">
        <f>B20/4*P20</f>
        <v>29.642459834469324</v>
      </c>
      <c r="U20" s="8">
        <f>E20*N20</f>
        <v>36.783333333333296</v>
      </c>
      <c r="V20" s="8">
        <f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>E21/F21</f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>8*(N21/B21)^2</f>
        <v>5.772630931736967E-3</v>
      </c>
      <c r="Q21" s="9">
        <f>8*(O21/B21)^2</f>
        <v>6.3431285220338944E-3</v>
      </c>
      <c r="R21" s="10">
        <f>(Q21-P21)/P21</f>
        <v>9.8828003564271918E-2</v>
      </c>
      <c r="S21" s="8">
        <f>200*2*O21/B21</f>
        <v>11.26332856844183</v>
      </c>
      <c r="T21" s="4">
        <f>B21/4*P21</f>
        <v>29.642459834469324</v>
      </c>
      <c r="U21" s="8">
        <f>E21*N21</f>
        <v>36.783333333333296</v>
      </c>
      <c r="V21" s="8">
        <f>F21*N21</f>
        <v>20.690625000000001</v>
      </c>
      <c r="W21" s="8">
        <f t="shared" ref="W21" si="27">G21*N21</f>
        <v>21.834044112499999</v>
      </c>
      <c r="X21" s="8">
        <f t="shared" ref="X21" si="28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>E22/F22</f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>8*(N22/B22)^2</f>
        <v>5.772630931736967E-3</v>
      </c>
      <c r="Q22" s="9">
        <f>8*(O22/B22)^2</f>
        <v>6.3759325254074605E-3</v>
      </c>
      <c r="R22" s="10">
        <f>(Q22-P22)/P22</f>
        <v>0.10451068166399509</v>
      </c>
      <c r="S22" s="8">
        <f>200*2*O22/B22</f>
        <v>11.292415618819085</v>
      </c>
      <c r="T22" s="4">
        <f>B22/4*P22</f>
        <v>29.642459834469324</v>
      </c>
      <c r="U22" s="8">
        <f>E22*N22</f>
        <v>36.783333333333296</v>
      </c>
      <c r="V22" s="8">
        <f>F22*N22</f>
        <v>20.690625000000001</v>
      </c>
      <c r="W22" s="8">
        <f t="shared" ref="W22:W25" si="29">G22*N22</f>
        <v>21.834044112499999</v>
      </c>
      <c r="X22" s="8">
        <f t="shared" ref="X22:X25" si="30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>E23/F23</f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>8*(N23/B23)^2</f>
        <v>5.772630931736967E-3</v>
      </c>
      <c r="Q23" s="9">
        <f>8*(O23/B23)^2</f>
        <v>6.0708648969258526E-3</v>
      </c>
      <c r="R23" s="10">
        <f>(Q23-P23)/P23</f>
        <v>5.1663438857531101E-2</v>
      </c>
      <c r="S23" s="8">
        <v>11</v>
      </c>
      <c r="T23" s="4">
        <f>B23/4*P23</f>
        <v>29.642459834469324</v>
      </c>
      <c r="U23" s="8">
        <f>E23*N23</f>
        <v>18.391666666666648</v>
      </c>
      <c r="V23" s="8">
        <f>F23*N23</f>
        <v>10.3453125</v>
      </c>
      <c r="W23" s="8">
        <f t="shared" si="29"/>
        <v>14.560252135000001</v>
      </c>
      <c r="X23" s="8">
        <f t="shared" si="30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>E24/F24</f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>8*(N24/B24)^2</f>
        <v>5.772630931736967E-3</v>
      </c>
      <c r="Q24" s="9">
        <f>8*(O24/B24)^2</f>
        <v>6.7464590385163999E-3</v>
      </c>
      <c r="R24" s="10">
        <f>(Q24-P24)/P24</f>
        <v>0.16869744806055201</v>
      </c>
      <c r="S24" s="8">
        <f>200*2*O24/B24</f>
        <v>11.615902064425647</v>
      </c>
      <c r="T24" s="4">
        <f>B24/4*P24</f>
        <v>29.642459834469324</v>
      </c>
      <c r="U24" s="8">
        <f>E24*N24</f>
        <v>36.783333333333296</v>
      </c>
      <c r="V24" s="8">
        <f>F24*N24</f>
        <v>20.690625000000001</v>
      </c>
      <c r="W24" s="8">
        <f t="shared" si="29"/>
        <v>21.834044112499999</v>
      </c>
      <c r="X24" s="8">
        <f t="shared" si="30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>E25/F25</f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>8*(N25/B25)^2</f>
        <v>5.772630931736967E-3</v>
      </c>
      <c r="Q25" s="9">
        <f>8*(O25/B25)^2</f>
        <v>5.4103463844241738E-3</v>
      </c>
      <c r="R25" s="10">
        <f>(Q25-P25)/P25</f>
        <v>-6.2759000462165856E-2</v>
      </c>
      <c r="S25" s="8">
        <f>200*2*O25/B25</f>
        <v>10.402255894203115</v>
      </c>
      <c r="T25" s="4">
        <f>B25/4*P25</f>
        <v>29.642459834469324</v>
      </c>
      <c r="U25" s="8">
        <f>E25*N25</f>
        <v>36.783333333333296</v>
      </c>
      <c r="V25" s="8">
        <f>F25*N25</f>
        <v>20.690625000000001</v>
      </c>
      <c r="W25" s="8">
        <f t="shared" si="29"/>
        <v>21.834044112499999</v>
      </c>
      <c r="X25" s="8">
        <f t="shared" si="30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>E26/F26</f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>8*(N26/B26)^2</f>
        <v>5.772630931736967E-3</v>
      </c>
      <c r="Q26" s="9">
        <f>8*(O26/B26)^2</f>
        <v>5.832975322820017E-3</v>
      </c>
      <c r="R26" s="10">
        <f>(Q26-P26)/P26</f>
        <v>1.0453533544174207E-2</v>
      </c>
      <c r="S26" s="8">
        <f>200*2*O26/B26</f>
        <v>10.80090303893153</v>
      </c>
      <c r="T26" s="4">
        <f>B26/4*P26</f>
        <v>29.642459834469324</v>
      </c>
      <c r="U26" s="8">
        <f>E26*N26</f>
        <v>36.783333333333296</v>
      </c>
      <c r="V26" s="8">
        <f>F26*N26</f>
        <v>20.690625000000001</v>
      </c>
      <c r="W26" s="8">
        <f t="shared" ref="W26" si="31">G26*N26</f>
        <v>21.834044112499999</v>
      </c>
      <c r="X26" s="8">
        <f t="shared" ref="X26" si="32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>E27/F27</f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>8*(N27/B27)^2</f>
        <v>5.772630931736967E-3</v>
      </c>
      <c r="Q27" s="9">
        <f>8*(O27/B27)^2</f>
        <v>5.9388303888888699E-3</v>
      </c>
      <c r="R27" s="10">
        <f>(Q27-P27)/P27</f>
        <v>2.879093763610727E-2</v>
      </c>
      <c r="S27" s="8">
        <f>200*2*O27/B27</f>
        <v>10.898468139044926</v>
      </c>
      <c r="T27" s="4">
        <f>B27/4*P27</f>
        <v>29.642459834469324</v>
      </c>
      <c r="U27" s="8">
        <f>E27*N27</f>
        <v>36.783333333333296</v>
      </c>
      <c r="V27" s="8">
        <f>F27*N27</f>
        <v>20.690625000000001</v>
      </c>
      <c r="W27" s="8">
        <f t="shared" ref="W27:W29" si="33">G27*N27</f>
        <v>21.834044112499999</v>
      </c>
      <c r="X27" s="8">
        <f t="shared" ref="X27:X29" si="34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>E28/F28</f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>8*(N28/B28)^2</f>
        <v>5.772630931736967E-3</v>
      </c>
      <c r="Q28" s="9">
        <f>8*(O28/B28)^2</f>
        <v>5.7896090675909791E-3</v>
      </c>
      <c r="R28" s="10">
        <f>(Q28-P28)/P28</f>
        <v>2.9411434846231123E-3</v>
      </c>
      <c r="S28" s="8">
        <v>11</v>
      </c>
      <c r="T28" s="4">
        <f>B28/4*P28</f>
        <v>29.642459834469324</v>
      </c>
      <c r="U28" s="8">
        <f>E28*N28</f>
        <v>36.783333333333296</v>
      </c>
      <c r="V28" s="8">
        <f>F28*N28</f>
        <v>20.690625000000001</v>
      </c>
      <c r="W28" s="8">
        <f t="shared" si="33"/>
        <v>43.60162442</v>
      </c>
      <c r="X28" s="8">
        <f t="shared" si="34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>E29/F29</f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>8*(N29/B29)^2</f>
        <v>5.772630931736967E-3</v>
      </c>
      <c r="Q29" s="9">
        <f>8*(O29/B29)^2</f>
        <v>6.3777134705251676E-3</v>
      </c>
      <c r="R29" s="10">
        <f>(Q29-P29)/P29</f>
        <v>0.10481919699067493</v>
      </c>
      <c r="S29" s="8">
        <f>200*2*O29/B29</f>
        <v>11.293992624864927</v>
      </c>
      <c r="T29" s="4">
        <f>B29/4*P29</f>
        <v>29.642459834469324</v>
      </c>
      <c r="U29" s="8">
        <f>E29*N29</f>
        <v>36.783333333333296</v>
      </c>
      <c r="V29" s="8">
        <f>F29*N29</f>
        <v>20.690625000000001</v>
      </c>
      <c r="W29" s="8">
        <f t="shared" si="33"/>
        <v>17.879756694999998</v>
      </c>
      <c r="X29" s="8">
        <f t="shared" si="34"/>
        <v>1.3024439457499999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tabSelected="1" zoomScale="70" zoomScaleNormal="70" workbookViewId="0">
      <selection activeCell="A5" sqref="A5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164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419.189718479828</v>
      </c>
      <c r="P2" s="9">
        <f>8*(N2/B2)^2</f>
        <v>6.5101103645619834E-3</v>
      </c>
      <c r="Q2" s="9">
        <f>8*(O2/B2)^2</f>
        <v>7.4354256430205863E-3</v>
      </c>
      <c r="R2" s="10">
        <f>(Q2-P2)/P2</f>
        <v>0.14213511394454836</v>
      </c>
      <c r="S2" s="8">
        <f>200*2*O2/B2</f>
        <v>12.194609992140451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170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400.57025121806299</v>
      </c>
      <c r="P3" s="9">
        <f>8*(N3/B3)^2</f>
        <v>6.5101103645619834E-3</v>
      </c>
      <c r="Q3" s="9">
        <f>8*(O3/B3)^2</f>
        <v>6.7895654044943703E-3</v>
      </c>
      <c r="R3" s="10">
        <f>(Q3-P3)/P3</f>
        <v>4.2926313730963811E-2</v>
      </c>
      <c r="S3" s="8">
        <f>200*2*O3/B3</f>
        <v>11.652952762707287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174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352.74297174230901</v>
      </c>
      <c r="P4" s="9">
        <f>8*(N4/B4)^2</f>
        <v>6.5101103645619834E-3</v>
      </c>
      <c r="Q4" s="9">
        <f>8*(O4/B4)^2</f>
        <v>5.2650358104265162E-3</v>
      </c>
      <c r="R4" s="10">
        <f>(Q4-P4)/P4</f>
        <v>-0.19125244956108189</v>
      </c>
      <c r="S4" s="8">
        <f>200*2*O4/B4</f>
        <v>10.261613723412626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v>1.5</v>
      </c>
    </row>
    <row r="5" spans="1:24">
      <c r="A5" t="s">
        <v>175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4"/>
  <sheetViews>
    <sheetView zoomScale="40" zoomScaleNormal="40" workbookViewId="0">
      <selection activeCell="Q51" sqref="Q51"/>
    </sheetView>
  </sheetViews>
  <sheetFormatPr defaultRowHeight="14.5"/>
  <cols>
    <col min="1" max="1" width="22.269531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U22" s="8"/>
      <c r="V22" s="8"/>
      <c r="W22" s="8"/>
      <c r="X22" s="4"/>
    </row>
    <row r="23" spans="1:24">
      <c r="U23" s="8"/>
      <c r="V23" s="8"/>
      <c r="W23" s="8"/>
      <c r="X23" s="4"/>
    </row>
    <row r="24" spans="1:24">
      <c r="U24" s="8"/>
      <c r="V24" s="8"/>
      <c r="W24" s="8"/>
      <c r="X24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N50" sqref="N50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CHA_RETAU550</vt:lpstr>
      <vt:lpstr>CHA_RETAU395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2024-04-29T10:12:08Z</dcterms:modified>
</cp:coreProperties>
</file>