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7595DB3F-A977-4B2D-8034-EA81125513FF}" xr6:coauthVersionLast="47" xr6:coauthVersionMax="47" xr10:uidLastSave="{00000000-0000-0000-0000-000000000000}"/>
  <bookViews>
    <workbookView xWindow="-110" yWindow="-110" windowWidth="25820" windowHeight="15500" activeTab="3" xr2:uid="{01D2C22A-6FDC-4C8A-89EA-CFEF89D4AB13}"/>
  </bookViews>
  <sheets>
    <sheet name="debug" sheetId="1" r:id="rId1"/>
    <sheet name="CHA_RETAU180" sheetId="9" r:id="rId2"/>
    <sheet name="CHA_RETAU550" sheetId="7" r:id="rId3"/>
    <sheet name="CHA_RETAU1000" sheetId="4" r:id="rId4"/>
    <sheet name="CHA_RETAU5200" sheetId="6" r:id="rId5"/>
    <sheet name="main" sheetId="2" r:id="rId6"/>
    <sheet name="initsolver" sheetId="3" r:id="rId7"/>
    <sheet name="no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9" i="6" l="1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4" i="4"/>
  <c r="W15" i="4"/>
  <c r="X11" i="4"/>
  <c r="X14" i="4"/>
  <c r="X15" i="4"/>
  <c r="X16" i="4"/>
  <c r="X17" i="4"/>
  <c r="X8" i="4"/>
  <c r="X9" i="4"/>
  <c r="X10" i="4"/>
  <c r="W8" i="4"/>
  <c r="W9" i="4"/>
  <c r="W10" i="4"/>
  <c r="V8" i="4"/>
  <c r="V9" i="4"/>
  <c r="U8" i="4"/>
  <c r="U9" i="4"/>
  <c r="W17" i="4"/>
  <c r="V17" i="4"/>
  <c r="U17" i="4"/>
  <c r="W16" i="4"/>
  <c r="V16" i="4"/>
  <c r="U16" i="4"/>
  <c r="V15" i="4"/>
  <c r="U15" i="4"/>
  <c r="W11" i="4"/>
  <c r="V11" i="4"/>
  <c r="U11" i="4"/>
  <c r="V10" i="4"/>
  <c r="U10" i="4"/>
  <c r="X5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T17" i="4"/>
  <c r="S17" i="4"/>
  <c r="Q17" i="4"/>
  <c r="R17" i="4" s="1"/>
  <c r="P17" i="4"/>
  <c r="G17" i="4"/>
  <c r="H17" i="4" s="1"/>
  <c r="M17" i="4" s="1"/>
  <c r="S16" i="4"/>
  <c r="Q16" i="4"/>
  <c r="R16" i="4" s="1"/>
  <c r="P16" i="4"/>
  <c r="T16" i="4" s="1"/>
  <c r="G16" i="4"/>
  <c r="H16" i="4" s="1"/>
  <c r="M16" i="4" s="1"/>
  <c r="T15" i="4"/>
  <c r="S15" i="4"/>
  <c r="Q15" i="4"/>
  <c r="R15" i="4" s="1"/>
  <c r="P15" i="4"/>
  <c r="G15" i="4"/>
  <c r="H15" i="4" s="1"/>
  <c r="M15" i="4" s="1"/>
  <c r="S14" i="4"/>
  <c r="Q14" i="4"/>
  <c r="R14" i="4" s="1"/>
  <c r="P14" i="4"/>
  <c r="T14" i="4" s="1"/>
  <c r="G14" i="4"/>
  <c r="H14" i="4" s="1"/>
  <c r="M14" i="4" s="1"/>
  <c r="S11" i="4"/>
  <c r="Q11" i="4"/>
  <c r="R11" i="4" s="1"/>
  <c r="P11" i="4"/>
  <c r="T11" i="4" s="1"/>
  <c r="G11" i="4"/>
  <c r="H11" i="4" s="1"/>
  <c r="M11" i="4" s="1"/>
  <c r="S10" i="4"/>
  <c r="Q10" i="4"/>
  <c r="R10" i="4" s="1"/>
  <c r="P10" i="4"/>
  <c r="T10" i="4" s="1"/>
  <c r="G10" i="4"/>
  <c r="H10" i="4" s="1"/>
  <c r="M10" i="4" s="1"/>
  <c r="S9" i="4"/>
  <c r="Q9" i="4"/>
  <c r="R9" i="4" s="1"/>
  <c r="P9" i="4"/>
  <c r="T9" i="4" s="1"/>
  <c r="G9" i="4"/>
  <c r="H9" i="4" s="1"/>
  <c r="M9" i="4" s="1"/>
  <c r="S8" i="4"/>
  <c r="Q8" i="4"/>
  <c r="R8" i="4" s="1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H5" i="4"/>
  <c r="M5" i="4" s="1"/>
  <c r="G5" i="4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M16" i="7" l="1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14" i="7" l="1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<sst xmlns="http://schemas.openxmlformats.org/spreadsheetml/2006/main" count="769" uniqueCount="155">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</sst>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0" fillId="0" borderId="0" xfId="0" applyNumberFormat="1" applyFont="1"/>
    <xf numFmtId="165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18"/>
  <sheetViews>
    <sheetView topLeftCell="A56" zoomScale="55" zoomScaleNormal="55" workbookViewId="0">
      <selection activeCell="B85" sqref="B85"/>
    </sheetView>
  </sheetViews>
  <sheetFormatPr defaultRowHeight="14.5"/>
  <cols>
    <col min="1" max="1" width="43.26953125" customWidth="1"/>
    <col min="2" max="2" width="91.36328125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75" spans="1:3">
      <c r="A75" t="s">
        <v>151</v>
      </c>
      <c r="B75" t="s">
        <v>144</v>
      </c>
      <c r="C75" t="s">
        <v>152</v>
      </c>
    </row>
    <row r="76" spans="1:3">
      <c r="B76" t="s">
        <v>145</v>
      </c>
      <c r="C76" t="s">
        <v>152</v>
      </c>
    </row>
    <row r="77" spans="1:3">
      <c r="B77" t="s">
        <v>146</v>
      </c>
      <c r="C77" t="s">
        <v>152</v>
      </c>
    </row>
    <row r="79" spans="1:3">
      <c r="A79" t="s">
        <v>153</v>
      </c>
      <c r="B79" t="s">
        <v>144</v>
      </c>
      <c r="C79" t="s">
        <v>152</v>
      </c>
    </row>
    <row r="80" spans="1:3">
      <c r="B80" t="s">
        <v>145</v>
      </c>
      <c r="C80" t="s">
        <v>152</v>
      </c>
    </row>
    <row r="81" spans="1:4">
      <c r="B81" t="s">
        <v>146</v>
      </c>
      <c r="C81" t="s">
        <v>152</v>
      </c>
    </row>
    <row r="85" spans="1:4">
      <c r="A85" t="s">
        <v>150</v>
      </c>
      <c r="B85" t="s">
        <v>147</v>
      </c>
    </row>
    <row r="86" spans="1:4">
      <c r="B86" t="s">
        <v>148</v>
      </c>
    </row>
    <row r="87" spans="1:4">
      <c r="B87" t="s">
        <v>149</v>
      </c>
    </row>
    <row r="93" spans="1:4">
      <c r="A93" t="s">
        <v>90</v>
      </c>
      <c r="B93" t="s">
        <v>88</v>
      </c>
      <c r="C93" t="s">
        <v>87</v>
      </c>
      <c r="D93" t="s">
        <v>89</v>
      </c>
    </row>
    <row r="94" spans="1:4">
      <c r="A94" t="s">
        <v>91</v>
      </c>
      <c r="B94" t="s">
        <v>95</v>
      </c>
      <c r="C94" t="s">
        <v>95</v>
      </c>
      <c r="D94" t="s">
        <v>95</v>
      </c>
    </row>
    <row r="95" spans="1:4">
      <c r="A95" s="15" t="s">
        <v>92</v>
      </c>
      <c r="B95" t="s">
        <v>95</v>
      </c>
      <c r="C95" t="s">
        <v>95</v>
      </c>
      <c r="D95" t="s">
        <v>95</v>
      </c>
    </row>
    <row r="96" spans="1:4">
      <c r="A96" s="15" t="s">
        <v>93</v>
      </c>
      <c r="B96" t="s">
        <v>95</v>
      </c>
      <c r="C96" t="s">
        <v>95</v>
      </c>
      <c r="D96" t="s">
        <v>95</v>
      </c>
    </row>
    <row r="97" spans="1:3">
      <c r="A97" t="s">
        <v>94</v>
      </c>
      <c r="B97" t="s">
        <v>96</v>
      </c>
    </row>
    <row r="100" spans="1:3">
      <c r="C100" t="s">
        <v>116</v>
      </c>
    </row>
    <row r="101" spans="1:3">
      <c r="A101" t="s">
        <v>114</v>
      </c>
      <c r="B101" t="s">
        <v>110</v>
      </c>
      <c r="C101" t="s">
        <v>117</v>
      </c>
    </row>
    <row r="102" spans="1:3">
      <c r="B102" t="s">
        <v>108</v>
      </c>
      <c r="C102" t="s">
        <v>117</v>
      </c>
    </row>
    <row r="103" spans="1:3">
      <c r="B103" t="s">
        <v>109</v>
      </c>
      <c r="C103" t="s">
        <v>117</v>
      </c>
    </row>
    <row r="104" spans="1:3">
      <c r="B104" t="s">
        <v>111</v>
      </c>
      <c r="C104" t="s">
        <v>117</v>
      </c>
    </row>
    <row r="106" spans="1:3">
      <c r="A106" t="s">
        <v>112</v>
      </c>
      <c r="B106" t="s">
        <v>110</v>
      </c>
      <c r="C106" t="s">
        <v>117</v>
      </c>
    </row>
    <row r="108" spans="1:3">
      <c r="A108" t="s">
        <v>113</v>
      </c>
      <c r="B108" t="s">
        <v>110</v>
      </c>
    </row>
    <row r="115" spans="1:3">
      <c r="A115" t="s">
        <v>35</v>
      </c>
      <c r="B115">
        <v>1.1775</v>
      </c>
      <c r="C115">
        <f>(1/B115)^2</f>
        <v>0.72123728255822872</v>
      </c>
    </row>
    <row r="116" spans="1:3">
      <c r="A116" t="s">
        <v>36</v>
      </c>
      <c r="B116">
        <v>0.78500000000000003</v>
      </c>
      <c r="C116">
        <f>(1/B116)^2</f>
        <v>1.6227838857560142</v>
      </c>
    </row>
    <row r="117" spans="1:3">
      <c r="A117" t="s">
        <v>154</v>
      </c>
      <c r="B117">
        <v>0.22453129999999999</v>
      </c>
      <c r="C117">
        <f>(1/B117)^2</f>
        <v>19.835640030216698</v>
      </c>
    </row>
    <row r="118" spans="1:3">
      <c r="C118">
        <f>SUM(C115:C117)/2857</f>
        <v>7.7632695829649772E-3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zoomScale="55" zoomScaleNormal="55" workbookViewId="0">
      <selection activeCell="U1" sqref="U1:X24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s="17" t="s">
        <v>119</v>
      </c>
      <c r="B5" s="18">
        <v>5714</v>
      </c>
      <c r="C5" s="18" t="s">
        <v>39</v>
      </c>
      <c r="D5" s="18" t="s">
        <v>45</v>
      </c>
      <c r="E5" s="18">
        <v>3.3000000000000002E-2</v>
      </c>
      <c r="F5" s="18">
        <v>3.3000000000000002E-2</v>
      </c>
      <c r="G5" s="17">
        <f>F5</f>
        <v>3.3000000000000002E-2</v>
      </c>
      <c r="H5" s="18">
        <f>0.25*G5</f>
        <v>8.2500000000000004E-3</v>
      </c>
      <c r="I5" s="18">
        <v>1</v>
      </c>
      <c r="J5" s="18" t="s">
        <v>40</v>
      </c>
      <c r="K5" s="18" t="s">
        <v>28</v>
      </c>
      <c r="L5" s="17">
        <v>0.1</v>
      </c>
      <c r="M5" s="19">
        <f t="shared" si="0"/>
        <v>12.121212121212121</v>
      </c>
      <c r="N5" s="20">
        <v>180.601843765257</v>
      </c>
      <c r="O5" s="21">
        <v>183.668368577509</v>
      </c>
      <c r="P5" s="17">
        <f>8*(N5/B5)^2</f>
        <v>7.9919705400696046E-3</v>
      </c>
      <c r="Q5" s="22">
        <f t="shared" si="1"/>
        <v>8.2656736025973811E-3</v>
      </c>
      <c r="R5" s="7">
        <f t="shared" si="2"/>
        <v>3.4247256187382384E-2</v>
      </c>
      <c r="S5" s="19">
        <f t="shared" si="3"/>
        <v>6.4287143359296115</v>
      </c>
      <c r="T5" s="21">
        <f t="shared" si="4"/>
        <v>11.416529916489431</v>
      </c>
      <c r="U5" s="19">
        <f t="shared" si="5"/>
        <v>5.9598608442534813</v>
      </c>
      <c r="V5" s="19">
        <f t="shared" si="6"/>
        <v>6.0610561630577973</v>
      </c>
      <c r="W5" s="19">
        <f t="shared" si="7"/>
        <v>5.9598608442534813</v>
      </c>
      <c r="X5" s="21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2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22"/>
  <sheetViews>
    <sheetView zoomScale="55" zoomScaleNormal="55" workbookViewId="0">
      <selection activeCell="M5" sqref="M5"/>
    </sheetView>
  </sheetViews>
  <sheetFormatPr defaultRowHeight="14.5"/>
  <cols>
    <col min="1" max="1" width="23.7265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17" si="25">G15*N15</f>
        <v>36.96725</v>
      </c>
      <c r="X15" s="8">
        <f t="shared" ref="X15:X17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22" spans="1:24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24"/>
  <sheetViews>
    <sheetView tabSelected="1" zoomScale="55" zoomScaleNormal="55" workbookViewId="0">
      <selection activeCell="X4" sqref="X4"/>
    </sheetView>
  </sheetViews>
  <sheetFormatPr defaultRowHeight="14.5"/>
  <cols>
    <col min="1" max="1" width="22.269531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1.08984375" customWidth="1"/>
    <col min="8" max="8" width="9.26953125" customWidth="1"/>
    <col min="9" max="9" width="10.81640625" customWidth="1"/>
    <col min="10" max="10" width="13.9062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19">
        <f t="shared" si="6"/>
        <v>33.069300000000005</v>
      </c>
      <c r="V5" s="19">
        <f t="shared" si="6"/>
        <v>32.650016026515495</v>
      </c>
      <c r="W5" s="19">
        <f t="shared" si="7"/>
        <v>33.069300000000005</v>
      </c>
      <c r="X5" s="21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19"/>
      <c r="V6" s="19"/>
      <c r="W6" s="19"/>
      <c r="X6" s="21"/>
    </row>
    <row r="7" spans="1:24">
      <c r="B7" s="5"/>
      <c r="C7" s="5"/>
      <c r="D7" s="6"/>
      <c r="E7" s="5"/>
      <c r="F7" s="5"/>
      <c r="G7" s="5"/>
      <c r="H7" s="5"/>
      <c r="L7" s="7"/>
      <c r="M7" s="4"/>
      <c r="U7" s="19"/>
      <c r="V7" s="19"/>
      <c r="W7" s="19"/>
      <c r="X7" s="21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19">
        <f t="shared" si="6"/>
        <v>100.21000000000001</v>
      </c>
      <c r="V8" s="19">
        <f t="shared" si="6"/>
        <v>100.41610701336801</v>
      </c>
      <c r="W8" s="19">
        <f t="shared" si="7"/>
        <v>100.21000000000001</v>
      </c>
      <c r="X8" s="21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19">
        <f t="shared" si="6"/>
        <v>67.14070000000001</v>
      </c>
      <c r="V9" s="19">
        <f t="shared" si="6"/>
        <v>68.494842662602153</v>
      </c>
      <c r="W9" s="19">
        <f t="shared" si="7"/>
        <v>67.14070000000001</v>
      </c>
      <c r="X9" s="21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19">
        <f t="shared" si="7"/>
        <v>50.105000000000004</v>
      </c>
      <c r="X10" s="21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0:W15" si="16">G11*N11</f>
        <v>33.069300000000005</v>
      </c>
      <c r="X11" s="21">
        <f t="shared" si="8"/>
        <v>8.2673250000000014</v>
      </c>
    </row>
    <row r="12" spans="1:24">
      <c r="U12" s="8"/>
      <c r="V12" s="8"/>
      <c r="W12" s="8"/>
      <c r="X12" s="21"/>
    </row>
    <row r="13" spans="1:24">
      <c r="U13" s="8"/>
      <c r="V13" s="8"/>
      <c r="W13" s="8"/>
      <c r="X13" s="21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2:V14" si="17">F14*N14</f>
        <v>100.21000000000001</v>
      </c>
      <c r="W14" s="8">
        <f t="shared" si="16"/>
        <v>100.21000000000001</v>
      </c>
      <c r="X14" s="21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21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8" si="24">E16*N16</f>
        <v>50.105000000000004</v>
      </c>
      <c r="V16" s="8">
        <f>F16*N16</f>
        <v>50.105000000000004</v>
      </c>
      <c r="W16" s="8">
        <f t="shared" ref="W16:W18" si="25">G16*N16</f>
        <v>50.105000000000004</v>
      </c>
      <c r="X16" s="21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21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U20" s="5"/>
      <c r="V20" s="8"/>
      <c r="W20" s="5"/>
      <c r="X20" s="5"/>
    </row>
    <row r="21" spans="1:24">
      <c r="U21" s="8"/>
      <c r="V21" s="8"/>
      <c r="W21" s="8"/>
      <c r="X21" s="4"/>
    </row>
    <row r="22" spans="1:24">
      <c r="U22" s="8"/>
      <c r="V22" s="8"/>
      <c r="W22" s="8"/>
      <c r="X22" s="4"/>
    </row>
    <row r="23" spans="1:24">
      <c r="U23" s="8"/>
      <c r="V23" s="8"/>
      <c r="W23" s="8"/>
      <c r="X23" s="4"/>
    </row>
    <row r="24" spans="1:24">
      <c r="U24" s="8"/>
      <c r="V24" s="8"/>
      <c r="W24" s="8"/>
      <c r="X24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87"/>
  <sheetViews>
    <sheetView topLeftCell="A28" zoomScale="55" zoomScaleNormal="55" workbookViewId="0">
      <selection activeCell="W78" sqref="W78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2" si="4">E3*N3</f>
        <v>347.45509900000002</v>
      </c>
      <c r="V3" s="8">
        <f t="shared" ref="V3:V32" si="5">F3*O3</f>
        <v>334.86600000000004</v>
      </c>
      <c r="W3" s="8">
        <f t="shared" ref="W3:W32" si="6">G3*N3</f>
        <v>347.45509900000002</v>
      </c>
      <c r="X3" s="4">
        <f t="shared" ref="X3:X32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1:U78" si="48">E63*N63</f>
        <v>518.58969999999999</v>
      </c>
      <c r="V63" s="8">
        <f t="shared" ref="V61:V78" si="49">F63*O63</f>
        <v>486.30764273383807</v>
      </c>
      <c r="W63" s="8">
        <f t="shared" ref="W61:W78" si="50">G63*N63</f>
        <v>518.58969999999999</v>
      </c>
      <c r="X63" s="4">
        <f t="shared" ref="X61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56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56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CHA_RETAU180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Maochao Xiao</cp:lastModifiedBy>
  <dcterms:created xsi:type="dcterms:W3CDTF">2023-11-18T20:01:01Z</dcterms:created>
  <dcterms:modified xsi:type="dcterms:W3CDTF">2024-04-26T14:34:46Z</dcterms:modified>
</cp:coreProperties>
</file>