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19AEF7B5-9AED-4C9C-8C08-F8BAEF7F3FE2}" xr6:coauthVersionLast="47" xr6:coauthVersionMax="47" xr10:uidLastSave="{00000000-0000-0000-0000-000000000000}"/>
  <bookViews>
    <workbookView xWindow="-110" yWindow="-110" windowWidth="25820" windowHeight="15500" activeTab="1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9" l="1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29" i="9"/>
  <c r="V30" i="9"/>
  <c r="V31" i="9"/>
  <c r="V9" i="9"/>
  <c r="V10" i="9"/>
  <c r="V11" i="9"/>
  <c r="V12" i="9"/>
  <c r="V28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R66" i="6" s="1"/>
  <c r="P66" i="6"/>
  <c r="T66" i="6" s="1"/>
  <c r="H66" i="6"/>
  <c r="M66" i="6" s="1"/>
  <c r="G66" i="6"/>
  <c r="S65" i="6"/>
  <c r="Q65" i="6"/>
  <c r="R65" i="6" s="1"/>
  <c r="P65" i="6"/>
  <c r="T65" i="6" s="1"/>
  <c r="G65" i="6"/>
  <c r="H65" i="6" s="1"/>
  <c r="M65" i="6" s="1"/>
  <c r="S64" i="6"/>
  <c r="Q64" i="6"/>
  <c r="R64" i="6" s="1"/>
  <c r="P64" i="6"/>
  <c r="T64" i="6" s="1"/>
  <c r="G64" i="6"/>
  <c r="H64" i="6" s="1"/>
  <c r="M64" i="6" s="1"/>
  <c r="S63" i="6"/>
  <c r="Q63" i="6"/>
  <c r="R63" i="6" s="1"/>
  <c r="P63" i="6"/>
  <c r="T63" i="6" s="1"/>
  <c r="G63" i="6"/>
  <c r="H63" i="6" s="1"/>
  <c r="M63" i="6" s="1"/>
  <c r="S48" i="6"/>
  <c r="Q48" i="6"/>
  <c r="R48" i="6" s="1"/>
  <c r="P48" i="6"/>
  <c r="T48" i="6" s="1"/>
  <c r="G48" i="6"/>
  <c r="H48" i="6" s="1"/>
  <c r="M48" i="6" s="1"/>
  <c r="S47" i="6"/>
  <c r="Q47" i="6"/>
  <c r="R47" i="6" s="1"/>
  <c r="P47" i="6"/>
  <c r="T47" i="6" s="1"/>
  <c r="G47" i="6"/>
  <c r="H47" i="6" s="1"/>
  <c r="M47" i="6" s="1"/>
  <c r="S46" i="6"/>
  <c r="Q46" i="6"/>
  <c r="R46" i="6" s="1"/>
  <c r="P46" i="6"/>
  <c r="T46" i="6" s="1"/>
  <c r="G46" i="6"/>
  <c r="H46" i="6" s="1"/>
  <c r="M46" i="6" s="1"/>
  <c r="S45" i="6"/>
  <c r="Q45" i="6"/>
  <c r="R45" i="6" s="1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R42" i="6" s="1"/>
  <c r="P42" i="6"/>
  <c r="T42" i="6" s="1"/>
  <c r="G42" i="6"/>
  <c r="H42" i="6" s="1"/>
  <c r="M42" i="6" s="1"/>
  <c r="T41" i="6"/>
  <c r="S41" i="6"/>
  <c r="Q41" i="6"/>
  <c r="R41" i="6" s="1"/>
  <c r="P41" i="6"/>
  <c r="G41" i="6"/>
  <c r="H41" i="6" s="1"/>
  <c r="M41" i="6" s="1"/>
  <c r="S40" i="6"/>
  <c r="Q40" i="6"/>
  <c r="R40" i="6" s="1"/>
  <c r="P40" i="6"/>
  <c r="T40" i="6" s="1"/>
  <c r="G40" i="6"/>
  <c r="H40" i="6" s="1"/>
  <c r="M40" i="6" s="1"/>
  <c r="T39" i="6"/>
  <c r="S39" i="6"/>
  <c r="Q39" i="6"/>
  <c r="R39" i="6" s="1"/>
  <c r="P39" i="6"/>
  <c r="G39" i="6"/>
  <c r="H39" i="6" s="1"/>
  <c r="M39" i="6" s="1"/>
  <c r="T36" i="6"/>
  <c r="S36" i="6"/>
  <c r="Q36" i="6"/>
  <c r="R36" i="6" s="1"/>
  <c r="P36" i="6"/>
  <c r="G36" i="6"/>
  <c r="H36" i="6" s="1"/>
  <c r="M36" i="6" s="1"/>
  <c r="S35" i="6"/>
  <c r="Q35" i="6"/>
  <c r="R35" i="6" s="1"/>
  <c r="P35" i="6"/>
  <c r="T35" i="6" s="1"/>
  <c r="G35" i="6"/>
  <c r="H35" i="6" s="1"/>
  <c r="M35" i="6" s="1"/>
  <c r="T34" i="6"/>
  <c r="S34" i="6"/>
  <c r="Q34" i="6"/>
  <c r="R34" i="6" s="1"/>
  <c r="P34" i="6"/>
  <c r="G34" i="6"/>
  <c r="H34" i="6" s="1"/>
  <c r="M34" i="6" s="1"/>
  <c r="S33" i="6"/>
  <c r="Q33" i="6"/>
  <c r="R33" i="6" s="1"/>
  <c r="P33" i="6"/>
  <c r="T33" i="6" s="1"/>
  <c r="G33" i="6"/>
  <c r="H33" i="6" s="1"/>
  <c r="M33" i="6" s="1"/>
  <c r="S30" i="6"/>
  <c r="Q30" i="6"/>
  <c r="R30" i="6" s="1"/>
  <c r="P30" i="6"/>
  <c r="T30" i="6" s="1"/>
  <c r="G30" i="6"/>
  <c r="H30" i="6" s="1"/>
  <c r="M30" i="6" s="1"/>
  <c r="S29" i="6"/>
  <c r="Q29" i="6"/>
  <c r="R29" i="6" s="1"/>
  <c r="P29" i="6"/>
  <c r="T29" i="6" s="1"/>
  <c r="G29" i="6"/>
  <c r="H29" i="6" s="1"/>
  <c r="M29" i="6" s="1"/>
  <c r="S28" i="6"/>
  <c r="Q28" i="6"/>
  <c r="R28" i="6" s="1"/>
  <c r="P28" i="6"/>
  <c r="T28" i="6" s="1"/>
  <c r="G28" i="6"/>
  <c r="H28" i="6" s="1"/>
  <c r="M28" i="6" s="1"/>
  <c r="T27" i="6"/>
  <c r="S27" i="6"/>
  <c r="Q27" i="6"/>
  <c r="R27" i="6" s="1"/>
  <c r="P27" i="6"/>
  <c r="G27" i="6"/>
  <c r="H27" i="6" s="1"/>
  <c r="M27" i="6" s="1"/>
  <c r="T24" i="6"/>
  <c r="S24" i="6"/>
  <c r="Q24" i="6"/>
  <c r="R24" i="6" s="1"/>
  <c r="P24" i="6"/>
  <c r="G24" i="6"/>
  <c r="H24" i="6" s="1"/>
  <c r="M24" i="6" s="1"/>
  <c r="S23" i="6"/>
  <c r="Q23" i="6"/>
  <c r="R23" i="6" s="1"/>
  <c r="P23" i="6"/>
  <c r="T23" i="6" s="1"/>
  <c r="G23" i="6"/>
  <c r="H23" i="6" s="1"/>
  <c r="M23" i="6" s="1"/>
  <c r="T22" i="6"/>
  <c r="S22" i="6"/>
  <c r="Q22" i="6"/>
  <c r="R22" i="6" s="1"/>
  <c r="P22" i="6"/>
  <c r="G22" i="6"/>
  <c r="H22" i="6" s="1"/>
  <c r="M22" i="6" s="1"/>
  <c r="S21" i="6"/>
  <c r="Q21" i="6"/>
  <c r="R21" i="6" s="1"/>
  <c r="P21" i="6"/>
  <c r="T21" i="6" s="1"/>
  <c r="G21" i="6"/>
  <c r="H21" i="6" s="1"/>
  <c r="M21" i="6" s="1"/>
  <c r="S18" i="6"/>
  <c r="Q18" i="6"/>
  <c r="R18" i="6" s="1"/>
  <c r="P18" i="6"/>
  <c r="T18" i="6" s="1"/>
  <c r="G18" i="6"/>
  <c r="H18" i="6" s="1"/>
  <c r="M18" i="6" s="1"/>
  <c r="S17" i="6"/>
  <c r="Q17" i="6"/>
  <c r="R17" i="6" s="1"/>
  <c r="P17" i="6"/>
  <c r="T17" i="6" s="1"/>
  <c r="G17" i="6"/>
  <c r="H17" i="6" s="1"/>
  <c r="M17" i="6" s="1"/>
  <c r="S16" i="6"/>
  <c r="Q16" i="6"/>
  <c r="R16" i="6" s="1"/>
  <c r="P16" i="6"/>
  <c r="T16" i="6" s="1"/>
  <c r="G16" i="6"/>
  <c r="H16" i="6" s="1"/>
  <c r="M16" i="6" s="1"/>
  <c r="S15" i="6"/>
  <c r="Q15" i="6"/>
  <c r="R15" i="6" s="1"/>
  <c r="P15" i="6"/>
  <c r="T15" i="6" s="1"/>
  <c r="G15" i="6"/>
  <c r="H15" i="6" s="1"/>
  <c r="M15" i="6" s="1"/>
  <c r="S10" i="6"/>
  <c r="S11" i="6"/>
  <c r="S12" i="6"/>
  <c r="S9" i="6"/>
  <c r="Q9" i="6"/>
  <c r="Q12" i="6"/>
  <c r="R12" i="6" s="1"/>
  <c r="P12" i="6"/>
  <c r="T12" i="6" s="1"/>
  <c r="G12" i="6"/>
  <c r="H12" i="6" s="1"/>
  <c r="M12" i="6" s="1"/>
  <c r="Q11" i="6"/>
  <c r="R11" i="6" s="1"/>
  <c r="P11" i="6"/>
  <c r="T11" i="6" s="1"/>
  <c r="G11" i="6"/>
  <c r="H11" i="6" s="1"/>
  <c r="M11" i="6" s="1"/>
  <c r="Q10" i="6"/>
  <c r="R10" i="6" s="1"/>
  <c r="P10" i="6"/>
  <c r="T10" i="6" s="1"/>
  <c r="G10" i="6"/>
  <c r="H10" i="6" s="1"/>
  <c r="M10" i="6" s="1"/>
  <c r="R9" i="6"/>
  <c r="P9" i="6"/>
  <c r="T9" i="6" s="1"/>
  <c r="G9" i="6"/>
  <c r="H9" i="6" s="1"/>
  <c r="M9" i="6" s="1"/>
  <c r="W3" i="7"/>
  <c r="W4" i="7"/>
  <c r="W5" i="7"/>
  <c r="W2" i="7"/>
  <c r="V3" i="7"/>
  <c r="V4" i="7"/>
  <c r="V5" i="7"/>
  <c r="V2" i="7"/>
  <c r="U3" i="7"/>
  <c r="U4" i="7"/>
  <c r="U5" i="7"/>
  <c r="U2" i="7"/>
  <c r="T3" i="7"/>
  <c r="T4" i="7"/>
  <c r="T5" i="7"/>
  <c r="T2" i="7"/>
  <c r="R13" i="7"/>
  <c r="P13" i="7"/>
  <c r="O13" i="7"/>
  <c r="S13" i="7" s="1"/>
  <c r="F13" i="7"/>
  <c r="G13" i="7" s="1"/>
  <c r="L13" i="7" s="1"/>
  <c r="R12" i="7"/>
  <c r="P12" i="7"/>
  <c r="O12" i="7"/>
  <c r="S12" i="7" s="1"/>
  <c r="G12" i="7"/>
  <c r="L12" i="7" s="1"/>
  <c r="F12" i="7"/>
  <c r="R11" i="7"/>
  <c r="P11" i="7"/>
  <c r="Q11" i="7" s="1"/>
  <c r="O11" i="7"/>
  <c r="S11" i="7" s="1"/>
  <c r="F11" i="7"/>
  <c r="G11" i="7" s="1"/>
  <c r="L11" i="7" s="1"/>
  <c r="R10" i="7"/>
  <c r="P10" i="7"/>
  <c r="Q10" i="7" s="1"/>
  <c r="O10" i="7"/>
  <c r="S10" i="7" s="1"/>
  <c r="G10" i="7"/>
  <c r="L10" i="7" s="1"/>
  <c r="F10" i="7"/>
  <c r="U31" i="9"/>
  <c r="S31" i="9"/>
  <c r="Q31" i="9"/>
  <c r="P31" i="9"/>
  <c r="T31" i="9" s="1"/>
  <c r="G31" i="9"/>
  <c r="W31" i="9" s="1"/>
  <c r="U30" i="9"/>
  <c r="S30" i="9"/>
  <c r="Q30" i="9"/>
  <c r="P30" i="9"/>
  <c r="T30" i="9" s="1"/>
  <c r="G30" i="9"/>
  <c r="H30" i="9" s="1"/>
  <c r="U29" i="9"/>
  <c r="S29" i="9"/>
  <c r="Q29" i="9"/>
  <c r="P29" i="9"/>
  <c r="T29" i="9" s="1"/>
  <c r="G29" i="9"/>
  <c r="H29" i="9" s="1"/>
  <c r="U28" i="9"/>
  <c r="S28" i="9"/>
  <c r="Q28" i="9"/>
  <c r="P28" i="9"/>
  <c r="T28" i="9" s="1"/>
  <c r="G28" i="9"/>
  <c r="W28" i="9" s="1"/>
  <c r="X6" i="9"/>
  <c r="W6" i="9"/>
  <c r="X4" i="9"/>
  <c r="W5" i="9"/>
  <c r="V3" i="9"/>
  <c r="V4" i="9"/>
  <c r="V5" i="9"/>
  <c r="U3" i="9"/>
  <c r="U4" i="9"/>
  <c r="U5" i="9"/>
  <c r="V2" i="9"/>
  <c r="U2" i="9"/>
  <c r="S3" i="7"/>
  <c r="S4" i="7"/>
  <c r="S5" i="7"/>
  <c r="S2" i="7"/>
  <c r="S3" i="4"/>
  <c r="S4" i="4"/>
  <c r="S5" i="4"/>
  <c r="S2" i="4"/>
  <c r="P6" i="9"/>
  <c r="T6" i="9" s="1"/>
  <c r="Q6" i="9"/>
  <c r="R6" i="9" s="1"/>
  <c r="S6" i="9"/>
  <c r="M6" i="9"/>
  <c r="F6" i="9"/>
  <c r="V6" i="9" s="1"/>
  <c r="E6" i="9"/>
  <c r="I6" i="9" s="1"/>
  <c r="H34" i="9"/>
  <c r="G34" i="9"/>
  <c r="F34" i="9"/>
  <c r="E34" i="9"/>
  <c r="I34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T3" i="6"/>
  <c r="T4" i="6"/>
  <c r="T5" i="6"/>
  <c r="R3" i="7"/>
  <c r="R4" i="7"/>
  <c r="R5" i="7"/>
  <c r="R2" i="7"/>
  <c r="Q3" i="7"/>
  <c r="Q4" i="7"/>
  <c r="Q5" i="7"/>
  <c r="P3" i="7"/>
  <c r="P4" i="7"/>
  <c r="P5" i="7"/>
  <c r="P2" i="7"/>
  <c r="P34" i="9"/>
  <c r="T34" i="9" s="1"/>
  <c r="S3" i="6"/>
  <c r="S4" i="6"/>
  <c r="S5" i="6"/>
  <c r="Q3" i="6"/>
  <c r="R3" i="6" s="1"/>
  <c r="Q4" i="6"/>
  <c r="R4" i="6" s="1"/>
  <c r="Q5" i="6"/>
  <c r="R5" i="6" s="1"/>
  <c r="S2" i="6"/>
  <c r="D83" i="6"/>
  <c r="D84" i="6"/>
  <c r="D82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G81" i="6"/>
  <c r="L81" i="6" s="1"/>
  <c r="G3" i="6"/>
  <c r="H3" i="6" s="1"/>
  <c r="M3" i="6" s="1"/>
  <c r="G4" i="6"/>
  <c r="H4" i="6" s="1"/>
  <c r="M4" i="6" s="1"/>
  <c r="G5" i="6"/>
  <c r="H5" i="6" s="1"/>
  <c r="M5" i="6" s="1"/>
  <c r="F82" i="6"/>
  <c r="G82" i="6" s="1"/>
  <c r="L82" i="6" s="1"/>
  <c r="F83" i="6"/>
  <c r="G83" i="6" s="1"/>
  <c r="L83" i="6" s="1"/>
  <c r="F84" i="6"/>
  <c r="G84" i="6" s="1"/>
  <c r="L84" i="6" s="1"/>
  <c r="G2" i="6"/>
  <c r="H2" i="6" s="1"/>
  <c r="M2" i="6" s="1"/>
  <c r="P2" i="6"/>
  <c r="P3" i="6"/>
  <c r="P4" i="6"/>
  <c r="P5" i="6"/>
  <c r="O81" i="6"/>
  <c r="O82" i="6"/>
  <c r="O83" i="6"/>
  <c r="O84" i="6"/>
  <c r="M17" i="9" l="1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R31" i="9"/>
  <c r="R29" i="9"/>
  <c r="X3" i="9"/>
  <c r="U6" i="9"/>
  <c r="W29" i="9"/>
  <c r="W2" i="9"/>
  <c r="X2" i="9"/>
  <c r="R30" i="9"/>
  <c r="R28" i="9"/>
  <c r="W30" i="9"/>
  <c r="R52" i="6"/>
  <c r="R57" i="6"/>
  <c r="R58" i="6"/>
  <c r="R53" i="6"/>
  <c r="R59" i="6"/>
  <c r="R54" i="6"/>
  <c r="R51" i="6"/>
  <c r="R60" i="6"/>
  <c r="R2" i="6"/>
  <c r="Q12" i="7"/>
  <c r="Q13" i="7"/>
  <c r="X30" i="9"/>
  <c r="X29" i="9"/>
  <c r="H28" i="9"/>
  <c r="H31" i="9"/>
  <c r="T2" i="6"/>
  <c r="R5" i="9"/>
  <c r="R3" i="9"/>
  <c r="R4" i="9"/>
  <c r="R2" i="9"/>
  <c r="Q3" i="4"/>
  <c r="Q5" i="4"/>
  <c r="Q4" i="4"/>
  <c r="Q2" i="4"/>
  <c r="Q2" i="7"/>
  <c r="M18" i="9" l="1"/>
  <c r="X18" i="9"/>
  <c r="X9" i="9"/>
  <c r="M9" i="9"/>
  <c r="X31" i="9"/>
  <c r="X28" i="9"/>
</calcChain>
</file>

<file path=xl/sharedStrings.xml><?xml version="1.0" encoding="utf-8"?>
<sst xmlns="http://schemas.openxmlformats.org/spreadsheetml/2006/main" count="626" uniqueCount="143">
  <si>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</si>
  <si>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</si>
  <si>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</si>
  <si>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</si>
  <si>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</si>
  <si>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</si>
  <si>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</si>
  <si>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</si>
  <si>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</si>
  <si>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</si>
  <si>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</si>
  <si>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</si>
  <si>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</si>
  <si>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</si>
  <si>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</si>
  <si>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</si>
  <si>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</si>
  <si>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</si>
  <si>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</si>
  <si>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</si>
  <si>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</si>
  <si>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</si>
  <si>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</si>
  <si>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</si>
  <si>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</si>
  <si>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</si>
  <si>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</si>
  <si>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</si>
  <si>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</si>
  <si>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</si>
  <si>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</si>
  <si>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</si>
  <si>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</si>
  <si>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</si>
  <si>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</si>
  <si>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</si>
  <si>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</si>
  <si>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</si>
  <si>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</si>
  <si>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</si>
  <si>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</si>
  <si>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</si>
  <si>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</si>
  <si>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</si>
  <si>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</si>
  <si>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</si>
  <si>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</si>
  <si>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</si>
  <si>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</si>
  <si>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</si>
  <si>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</si>
  <si>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</si>
  <si>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</si>
  <si>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</si>
  <si>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</si>
  <si>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</si>
  <si>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</si>
  <si>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</si>
  <si>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</si>
  <si>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</si>
  <si>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</si>
  <si>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</si>
  <si>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</si>
  <si>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</si>
  <si>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</si>
  <si>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</si>
  <si>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</si>
  <si>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</si>
  <si>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</si>
  <si>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</si>
  <si>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NOSP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</si>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</sst>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91"/>
  <sheetViews>
    <sheetView topLeftCell="A44" zoomScale="70" zoomScaleNormal="70" workbookViewId="0">
      <selection activeCell="B69" sqref="B69"/>
    </sheetView>
  </sheetViews>
  <sheetFormatPr defaultRowHeight="14.5"/>
  <cols>
    <col min="1" max="1" width="43.26953125" customWidth="1"/>
    <col min="2" max="2" width="98.179687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71</v>
      </c>
      <c r="B29" t="s">
        <v>82</v>
      </c>
    </row>
    <row r="30" spans="1:5">
      <c r="B30" t="s">
        <v>74</v>
      </c>
    </row>
    <row r="31" spans="1:5">
      <c r="B31" t="s">
        <v>73</v>
      </c>
    </row>
    <row r="32" spans="1:5">
      <c r="B32" t="s">
        <v>72</v>
      </c>
    </row>
    <row r="33" spans="2:2">
      <c r="B33" t="s">
        <v>75</v>
      </c>
    </row>
    <row r="34" spans="2:2">
      <c r="B34" t="s">
        <v>77</v>
      </c>
    </row>
    <row r="35" spans="2:2">
      <c r="B35" t="s">
        <v>76</v>
      </c>
    </row>
    <row r="36" spans="2:2">
      <c r="B36" t="s">
        <v>78</v>
      </c>
    </row>
    <row r="38" spans="2:2">
      <c r="B38" t="s">
        <v>81</v>
      </c>
    </row>
    <row r="39" spans="2:2">
      <c r="B39" t="s">
        <v>79</v>
      </c>
    </row>
    <row r="41" spans="2:2">
      <c r="B41" t="s">
        <v>80</v>
      </c>
    </row>
    <row r="42" spans="2:2">
      <c r="B42" t="s">
        <v>83</v>
      </c>
    </row>
    <row r="43" spans="2:2">
      <c r="B43" t="s">
        <v>103</v>
      </c>
    </row>
    <row r="44" spans="2:2">
      <c r="B44" t="s">
        <v>84</v>
      </c>
    </row>
    <row r="46" spans="2:2">
      <c r="B46" t="s">
        <v>104</v>
      </c>
    </row>
    <row r="47" spans="2:2">
      <c r="B47" t="s">
        <v>106</v>
      </c>
    </row>
    <row r="48" spans="2:2">
      <c r="B48" s="2" t="s">
        <v>107</v>
      </c>
    </row>
    <row r="49" spans="2:2">
      <c r="B49" t="s">
        <v>108</v>
      </c>
    </row>
    <row r="50" spans="2:2">
      <c r="B50" t="s">
        <v>116</v>
      </c>
    </row>
    <row r="51" spans="2:2">
      <c r="B51" s="2" t="s">
        <v>102</v>
      </c>
    </row>
    <row r="52" spans="2:2">
      <c r="B52" t="s">
        <v>119</v>
      </c>
    </row>
    <row r="53" spans="2:2">
      <c r="B53" t="s">
        <v>122</v>
      </c>
    </row>
    <row r="54" spans="2:2">
      <c r="B54" t="s">
        <v>123</v>
      </c>
    </row>
    <row r="55" spans="2:2">
      <c r="B55" t="s">
        <v>125</v>
      </c>
    </row>
    <row r="56" spans="2:2">
      <c r="B56" s="18" t="s">
        <v>126</v>
      </c>
    </row>
    <row r="57" spans="2:2">
      <c r="B57" t="s">
        <v>127</v>
      </c>
    </row>
    <row r="58" spans="2:2">
      <c r="B58" t="s">
        <v>128</v>
      </c>
    </row>
    <row r="59" spans="2:2">
      <c r="B59" t="s">
        <v>129</v>
      </c>
    </row>
    <row r="62" spans="2:2">
      <c r="B62" t="s">
        <v>105</v>
      </c>
    </row>
    <row r="64" spans="2:2">
      <c r="B64" t="s">
        <v>85</v>
      </c>
    </row>
    <row r="65" spans="1:4">
      <c r="B65" t="s">
        <v>86</v>
      </c>
    </row>
    <row r="66" spans="1:4">
      <c r="B66" t="s">
        <v>87</v>
      </c>
    </row>
    <row r="67" spans="1:4">
      <c r="B67" t="s">
        <v>98</v>
      </c>
    </row>
    <row r="68" spans="1:4">
      <c r="B68" t="s">
        <v>101</v>
      </c>
    </row>
    <row r="69" spans="1:4">
      <c r="B69" t="s">
        <v>99</v>
      </c>
    </row>
    <row r="70" spans="1:4">
      <c r="B70" t="s">
        <v>100</v>
      </c>
    </row>
    <row r="76" spans="1:4">
      <c r="A76" t="s">
        <v>91</v>
      </c>
      <c r="B76" t="s">
        <v>89</v>
      </c>
      <c r="C76" t="s">
        <v>88</v>
      </c>
      <c r="D76" t="s">
        <v>90</v>
      </c>
    </row>
    <row r="77" spans="1:4">
      <c r="A77" t="s">
        <v>92</v>
      </c>
      <c r="B77" t="s">
        <v>96</v>
      </c>
      <c r="C77" t="s">
        <v>96</v>
      </c>
      <c r="D77" t="s">
        <v>96</v>
      </c>
    </row>
    <row r="78" spans="1:4">
      <c r="A78" s="16" t="s">
        <v>93</v>
      </c>
      <c r="B78" t="s">
        <v>96</v>
      </c>
      <c r="C78" t="s">
        <v>96</v>
      </c>
      <c r="D78" t="s">
        <v>96</v>
      </c>
    </row>
    <row r="79" spans="1:4">
      <c r="A79" s="16" t="s">
        <v>94</v>
      </c>
      <c r="B79" t="s">
        <v>96</v>
      </c>
      <c r="C79" t="s">
        <v>96</v>
      </c>
      <c r="D79" t="s">
        <v>96</v>
      </c>
    </row>
    <row r="80" spans="1:4">
      <c r="A80" t="s">
        <v>95</v>
      </c>
      <c r="B80" t="s">
        <v>97</v>
      </c>
    </row>
    <row r="83" spans="1:3">
      <c r="C83" t="s">
        <v>117</v>
      </c>
    </row>
    <row r="84" spans="1:3">
      <c r="A84" t="s">
        <v>115</v>
      </c>
      <c r="B84" t="s">
        <v>111</v>
      </c>
      <c r="C84" t="s">
        <v>118</v>
      </c>
    </row>
    <row r="85" spans="1:3">
      <c r="B85" t="s">
        <v>109</v>
      </c>
      <c r="C85" t="s">
        <v>118</v>
      </c>
    </row>
    <row r="86" spans="1:3">
      <c r="B86" t="s">
        <v>110</v>
      </c>
      <c r="C86" t="s">
        <v>118</v>
      </c>
    </row>
    <row r="87" spans="1:3">
      <c r="B87" t="s">
        <v>112</v>
      </c>
      <c r="C87" t="s">
        <v>118</v>
      </c>
    </row>
    <row r="89" spans="1:3">
      <c r="A89" t="s">
        <v>113</v>
      </c>
      <c r="B89" t="s">
        <v>111</v>
      </c>
      <c r="C89" t="s">
        <v>118</v>
      </c>
    </row>
    <row r="91" spans="1:3">
      <c r="A91" t="s">
        <v>114</v>
      </c>
      <c r="B91" t="s">
        <v>111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tabSelected="1" topLeftCell="F1" zoomScale="55" zoomScaleNormal="55" workbookViewId="0">
      <selection activeCell="R18" sqref="R18"/>
    </sheetView>
  </sheetViews>
  <sheetFormatPr defaultRowHeight="14.5"/>
  <cols>
    <col min="1" max="1" width="12.63281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120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3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120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3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120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3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120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3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10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120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4">
        <v>2.2990199999999999E-2</v>
      </c>
      <c r="H6" s="14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3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121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3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121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3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121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3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121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3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142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3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142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3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142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3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142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3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7" spans="1:24">
      <c r="B27" s="5" t="s">
        <v>70</v>
      </c>
    </row>
    <row r="28" spans="1:24"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>
        <v>0</v>
      </c>
      <c r="M28" s="8">
        <v>0</v>
      </c>
      <c r="N28" s="13">
        <v>180.601843765257</v>
      </c>
      <c r="O28" s="4">
        <v>181.51132402826201</v>
      </c>
      <c r="P28">
        <f>8*(N28/B28)^2</f>
        <v>7.9919705400696046E-3</v>
      </c>
      <c r="Q28" s="9">
        <f>8*(O28/B28)^2</f>
        <v>8.0726656302520777E-3</v>
      </c>
      <c r="R28" s="10">
        <f>(Q28-P28)/P28</f>
        <v>1.0097020475474653E-2</v>
      </c>
      <c r="S28" s="8">
        <f>100*2*O28/B28</f>
        <v>6.3532140016892553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8">
        <f>H28*N28</f>
        <v>4.5150460941314252</v>
      </c>
    </row>
    <row r="29" spans="1:24"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>
        <v>0</v>
      </c>
      <c r="M29" s="8">
        <v>0</v>
      </c>
      <c r="N29" s="13">
        <v>180.601843765257</v>
      </c>
      <c r="O29" s="4">
        <v>182.633280201991</v>
      </c>
      <c r="P29">
        <f>8*(N29/B29)^2</f>
        <v>7.9919705400696046E-3</v>
      </c>
      <c r="Q29" s="9">
        <f t="shared" ref="Q29:Q31" si="25">8*(O29/B29)^2</f>
        <v>8.1727714408602013E-3</v>
      </c>
      <c r="R29" s="10">
        <f t="shared" ref="R29:R31" si="26">(Q29-P29)/P29</f>
        <v>2.2622818725883596E-2</v>
      </c>
      <c r="S29" s="8">
        <f t="shared" ref="S29:S31" si="27">100*2*O29/B29</f>
        <v>6.3924844312912494</v>
      </c>
      <c r="T29" s="4">
        <f t="shared" ref="T29:T31" si="28">B29/4*P29</f>
        <v>11.416529916489431</v>
      </c>
      <c r="U29" s="8">
        <f t="shared" ref="U29:U31" si="29">E29*N29</f>
        <v>12.10032353227222</v>
      </c>
      <c r="V29" s="8">
        <f>F29*N29</f>
        <v>12.10032353227222</v>
      </c>
      <c r="W29" s="8">
        <f t="shared" ref="W29:W31" si="30">G29*N29</f>
        <v>12.10032353227222</v>
      </c>
      <c r="X29" s="8">
        <f t="shared" ref="X29:X31" si="31">H29*N29</f>
        <v>3.0250808830680551</v>
      </c>
    </row>
    <row r="30" spans="1:24"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>
        <v>0</v>
      </c>
      <c r="M30" s="8">
        <v>0</v>
      </c>
      <c r="N30" s="13">
        <v>180.601843765257</v>
      </c>
      <c r="O30" s="4">
        <v>181.289661622458</v>
      </c>
      <c r="P30">
        <f>8*(N30/B30)^2</f>
        <v>7.9919705400696046E-3</v>
      </c>
      <c r="Q30" s="9">
        <f t="shared" si="25"/>
        <v>8.0529609217001707E-3</v>
      </c>
      <c r="R30" s="10">
        <f t="shared" si="26"/>
        <v>7.6314572638595908E-3</v>
      </c>
      <c r="S30" s="8">
        <f t="shared" si="27"/>
        <v>6.3454554295575081</v>
      </c>
      <c r="T30" s="4">
        <f t="shared" si="28"/>
        <v>11.416529916489431</v>
      </c>
      <c r="U30" s="8">
        <f t="shared" si="29"/>
        <v>9.0300921882628504</v>
      </c>
      <c r="V30" s="8">
        <f>F30*N30</f>
        <v>9.0300921882628504</v>
      </c>
      <c r="W30" s="8">
        <f t="shared" si="30"/>
        <v>9.0300921882628504</v>
      </c>
      <c r="X30" s="8">
        <f t="shared" si="31"/>
        <v>2.2575230470657126</v>
      </c>
    </row>
    <row r="31" spans="1:24"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>
        <v>0</v>
      </c>
      <c r="M31" s="8">
        <v>0</v>
      </c>
      <c r="N31" s="13">
        <v>180.601843765257</v>
      </c>
      <c r="O31" s="4">
        <v>180.70061309741001</v>
      </c>
      <c r="P31">
        <f>8*(N31/B31)^2</f>
        <v>7.9919705400696046E-3</v>
      </c>
      <c r="Q31" s="9">
        <f t="shared" si="25"/>
        <v>8.0007143870129832E-3</v>
      </c>
      <c r="R31" s="10">
        <f t="shared" si="26"/>
        <v>1.0940789758344649E-3</v>
      </c>
      <c r="S31" s="8">
        <f t="shared" si="27"/>
        <v>6.3248377002943652</v>
      </c>
      <c r="T31" s="4">
        <f t="shared" si="28"/>
        <v>11.416529916489431</v>
      </c>
      <c r="U31" s="8">
        <f t="shared" si="29"/>
        <v>5.9598608442534813</v>
      </c>
      <c r="V31" s="8">
        <f>F31*N31</f>
        <v>5.9598608442534813</v>
      </c>
      <c r="W31" s="8">
        <f t="shared" si="30"/>
        <v>5.9598608442534813</v>
      </c>
      <c r="X31" s="8">
        <f t="shared" si="31"/>
        <v>1.4899652110633703</v>
      </c>
    </row>
    <row r="32" spans="1:24">
      <c r="B32" s="5" t="s">
        <v>62</v>
      </c>
    </row>
    <row r="33" spans="2:20">
      <c r="B33" s="5" t="s">
        <v>24</v>
      </c>
      <c r="C33" s="5" t="s">
        <v>27</v>
      </c>
      <c r="D33" s="5" t="s">
        <v>26</v>
      </c>
      <c r="E33" s="5" t="s">
        <v>54</v>
      </c>
      <c r="F33" s="5" t="s">
        <v>55</v>
      </c>
      <c r="G33" s="5" t="s">
        <v>57</v>
      </c>
      <c r="H33" s="5" t="s">
        <v>56</v>
      </c>
      <c r="I33" s="5" t="s">
        <v>42</v>
      </c>
      <c r="J33" s="5" t="s">
        <v>50</v>
      </c>
      <c r="K33" s="5" t="s">
        <v>29</v>
      </c>
      <c r="L33" s="5" t="s">
        <v>23</v>
      </c>
      <c r="M33" s="5" t="s">
        <v>53</v>
      </c>
      <c r="N33" s="5" t="s">
        <v>30</v>
      </c>
      <c r="O33" s="5" t="s">
        <v>25</v>
      </c>
      <c r="P33" s="5" t="s">
        <v>32</v>
      </c>
      <c r="Q33" s="5" t="s">
        <v>31</v>
      </c>
      <c r="R33" s="5" t="s">
        <v>33</v>
      </c>
      <c r="S33" s="5" t="s">
        <v>34</v>
      </c>
      <c r="T33" s="5" t="s">
        <v>58</v>
      </c>
    </row>
    <row r="34" spans="2:20">
      <c r="B34" s="5">
        <v>5714</v>
      </c>
      <c r="C34" s="5" t="s">
        <v>59</v>
      </c>
      <c r="D34" s="5" t="s">
        <v>60</v>
      </c>
      <c r="E34" s="8">
        <f>18.84*N34/384</f>
        <v>8.8607779597329213</v>
      </c>
      <c r="F34" s="8">
        <f>6.28*N34/256</f>
        <v>4.4303889798664606</v>
      </c>
      <c r="G34" s="8">
        <f>0.0229902*N34</f>
        <v>4.1520725085320116</v>
      </c>
      <c r="H34" s="4">
        <f>0.0001509047*N34</f>
        <v>2.7253667052842979E-2</v>
      </c>
      <c r="I34" s="4">
        <f>E34/F34</f>
        <v>2</v>
      </c>
      <c r="J34" s="5" t="s">
        <v>61</v>
      </c>
      <c r="K34" s="11" t="s">
        <v>28</v>
      </c>
      <c r="L34">
        <v>0</v>
      </c>
      <c r="M34">
        <v>0</v>
      </c>
      <c r="N34" s="4">
        <v>180.601843765257</v>
      </c>
      <c r="P34">
        <f>8*(N34/B34)^2</f>
        <v>7.9919705400696046E-3</v>
      </c>
      <c r="T34" s="4">
        <f>2857*P34/2</f>
        <v>11.416529916489431</v>
      </c>
    </row>
    <row r="45" spans="2:20">
      <c r="B45" t="s">
        <v>64</v>
      </c>
    </row>
    <row r="46" spans="2:20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W22"/>
  <sheetViews>
    <sheetView zoomScale="55" zoomScaleNormal="55" workbookViewId="0">
      <selection activeCell="J38" sqref="J38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  <col min="22" max="22" width="10.7265625" customWidth="1"/>
    <col min="23" max="23" width="11.5429687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  <c r="T2" s="8">
        <f>D2*M2</f>
        <v>55.175000000000004</v>
      </c>
      <c r="U2" s="8">
        <f>E2*M2</f>
        <v>55.175000000000004</v>
      </c>
      <c r="V2" s="8">
        <f>F2*M2</f>
        <v>55.175000000000004</v>
      </c>
      <c r="W2" s="8">
        <f>G2*M2</f>
        <v>13.793750000000001</v>
      </c>
    </row>
    <row r="3" spans="1:23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  <c r="T3" s="8">
        <f t="shared" ref="T3:T5" si="5">D3*M3</f>
        <v>36.96725</v>
      </c>
      <c r="U3" s="8">
        <f t="shared" ref="U3:U5" si="6">E3*M3</f>
        <v>36.96725</v>
      </c>
      <c r="V3" s="8">
        <f t="shared" ref="V3:V5" si="7">F3*M3</f>
        <v>36.96725</v>
      </c>
      <c r="W3" s="8">
        <f t="shared" ref="W3:W5" si="8">G3*M3</f>
        <v>9.2418125</v>
      </c>
    </row>
    <row r="4" spans="1:23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  <c r="T4" s="8">
        <f t="shared" si="5"/>
        <v>27.587500000000002</v>
      </c>
      <c r="U4" s="8">
        <f t="shared" si="6"/>
        <v>27.587500000000002</v>
      </c>
      <c r="V4" s="8">
        <f t="shared" si="7"/>
        <v>27.587500000000002</v>
      </c>
      <c r="W4" s="8">
        <f t="shared" si="8"/>
        <v>6.8968750000000005</v>
      </c>
    </row>
    <row r="5" spans="1:23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  <c r="T5" s="8">
        <f t="shared" si="5"/>
        <v>18.207750000000001</v>
      </c>
      <c r="U5" s="8">
        <f t="shared" si="6"/>
        <v>18.207750000000001</v>
      </c>
      <c r="V5" s="8">
        <f t="shared" si="7"/>
        <v>18.207750000000001</v>
      </c>
      <c r="W5" s="8">
        <f t="shared" si="8"/>
        <v>4.5519375000000002</v>
      </c>
    </row>
    <row r="6" spans="1:23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23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23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23">
      <c r="A9" s="5" t="s">
        <v>70</v>
      </c>
      <c r="B9" s="5"/>
      <c r="D9" s="5"/>
      <c r="E9" s="5"/>
      <c r="G9" s="5"/>
      <c r="H9" s="5"/>
      <c r="I9" s="5"/>
      <c r="J9" s="5"/>
      <c r="L9" s="8"/>
      <c r="M9" s="13"/>
      <c r="O9" s="9"/>
    </row>
    <row r="10" spans="1:23">
      <c r="A10" s="5">
        <v>20540</v>
      </c>
      <c r="B10" s="5" t="s">
        <v>39</v>
      </c>
      <c r="C10" s="5" t="s">
        <v>41</v>
      </c>
      <c r="D10" s="5">
        <v>0.1</v>
      </c>
      <c r="E10" s="5">
        <v>0.1</v>
      </c>
      <c r="F10">
        <f>E10</f>
        <v>0.1</v>
      </c>
      <c r="G10" s="5">
        <f>0.25*F10</f>
        <v>2.5000000000000001E-2</v>
      </c>
      <c r="H10" s="5">
        <v>1</v>
      </c>
      <c r="I10" s="5" t="s">
        <v>40</v>
      </c>
      <c r="J10" s="5" t="s">
        <v>28</v>
      </c>
      <c r="K10">
        <v>0</v>
      </c>
      <c r="L10" s="8">
        <f>K10/G10</f>
        <v>0</v>
      </c>
      <c r="M10" s="13">
        <v>551.75</v>
      </c>
      <c r="N10" s="15">
        <v>560.00502063061197</v>
      </c>
      <c r="O10" s="9">
        <f>8*(M10/A10)^2</f>
        <v>5.772630931736967E-3</v>
      </c>
      <c r="P10" s="9">
        <f>8*(N10/A10)^2</f>
        <v>5.9466578264462649E-3</v>
      </c>
      <c r="Q10" s="10">
        <f>(P10-O10)/O10</f>
        <v>3.0146894330716146E-2</v>
      </c>
      <c r="R10" s="8">
        <f>200*2*N10/A10</f>
        <v>10.905647918804517</v>
      </c>
      <c r="S10" s="4">
        <f>A10/4*O10</f>
        <v>29.642459834469324</v>
      </c>
    </row>
    <row r="11" spans="1:23">
      <c r="A11" s="5">
        <v>20540</v>
      </c>
      <c r="B11" s="5" t="s">
        <v>39</v>
      </c>
      <c r="C11" s="5" t="s">
        <v>43</v>
      </c>
      <c r="D11" s="5">
        <v>6.7000000000000004E-2</v>
      </c>
      <c r="E11" s="5">
        <v>6.7000000000000004E-2</v>
      </c>
      <c r="F11">
        <f>E11</f>
        <v>6.7000000000000004E-2</v>
      </c>
      <c r="G11" s="5">
        <f>0.25*F11</f>
        <v>1.6750000000000001E-2</v>
      </c>
      <c r="H11" s="5">
        <v>1</v>
      </c>
      <c r="I11" s="5" t="s">
        <v>40</v>
      </c>
      <c r="J11" s="5" t="s">
        <v>28</v>
      </c>
      <c r="K11">
        <v>0</v>
      </c>
      <c r="L11" s="8">
        <f t="shared" ref="L11:L13" si="9">K11/G11</f>
        <v>0</v>
      </c>
      <c r="M11" s="13">
        <v>551.75</v>
      </c>
      <c r="N11" s="15">
        <v>564.04199736140004</v>
      </c>
      <c r="O11" s="9">
        <f>8*(M11/A11)^2</f>
        <v>5.772630931736967E-3</v>
      </c>
      <c r="P11" s="9">
        <f t="shared" ref="P11:P13" si="10">8*(N11/A11)^2</f>
        <v>6.032703657288984E-3</v>
      </c>
      <c r="Q11" s="10">
        <f t="shared" ref="Q11:Q13" si="11">(P11-O11)/O11</f>
        <v>4.5052720090276395E-2</v>
      </c>
      <c r="R11" s="8">
        <f t="shared" ref="R11:R13" si="12">200*2*N11/A11</f>
        <v>10.984264797690361</v>
      </c>
      <c r="S11" s="4">
        <f t="shared" ref="S11:S13" si="13">A11/4*O11</f>
        <v>29.642459834469324</v>
      </c>
    </row>
    <row r="12" spans="1:23">
      <c r="A12" s="5">
        <v>20540</v>
      </c>
      <c r="B12" s="5" t="s">
        <v>39</v>
      </c>
      <c r="C12" s="5" t="s">
        <v>44</v>
      </c>
      <c r="D12" s="5">
        <v>0.05</v>
      </c>
      <c r="E12" s="5">
        <v>0.05</v>
      </c>
      <c r="F12">
        <f>E12</f>
        <v>0.05</v>
      </c>
      <c r="G12" s="5">
        <f>0.25*F12</f>
        <v>1.2500000000000001E-2</v>
      </c>
      <c r="H12" s="5">
        <v>1</v>
      </c>
      <c r="I12" s="5" t="s">
        <v>40</v>
      </c>
      <c r="J12" s="5" t="s">
        <v>28</v>
      </c>
      <c r="K12">
        <v>0</v>
      </c>
      <c r="L12" s="8">
        <f t="shared" si="9"/>
        <v>0</v>
      </c>
      <c r="M12" s="13">
        <v>551.75</v>
      </c>
      <c r="N12" s="15">
        <v>578.50252578898403</v>
      </c>
      <c r="O12" s="9">
        <f>8*(M12/A12)^2</f>
        <v>5.772630931736967E-3</v>
      </c>
      <c r="P12" s="9">
        <f t="shared" si="10"/>
        <v>6.3459935650623835E-3</v>
      </c>
      <c r="Q12" s="10">
        <f t="shared" si="11"/>
        <v>9.9324318513619808E-2</v>
      </c>
      <c r="R12" s="8">
        <f t="shared" si="12"/>
        <v>11.265871972521598</v>
      </c>
      <c r="S12" s="4">
        <f t="shared" si="13"/>
        <v>29.642459834469324</v>
      </c>
    </row>
    <row r="13" spans="1:23">
      <c r="A13" s="5">
        <v>20540</v>
      </c>
      <c r="B13" s="5" t="s">
        <v>39</v>
      </c>
      <c r="C13" s="5" t="s">
        <v>45</v>
      </c>
      <c r="D13" s="5">
        <v>3.3000000000000002E-2</v>
      </c>
      <c r="E13" s="5">
        <v>3.3000000000000002E-2</v>
      </c>
      <c r="F13">
        <f>E13</f>
        <v>3.3000000000000002E-2</v>
      </c>
      <c r="G13" s="5">
        <f>0.25*F13</f>
        <v>8.2500000000000004E-3</v>
      </c>
      <c r="H13" s="5">
        <v>1</v>
      </c>
      <c r="I13" s="5" t="s">
        <v>40</v>
      </c>
      <c r="J13" s="5" t="s">
        <v>28</v>
      </c>
      <c r="K13">
        <v>0</v>
      </c>
      <c r="L13" s="8">
        <f t="shared" si="9"/>
        <v>0</v>
      </c>
      <c r="M13" s="13">
        <v>551.75</v>
      </c>
      <c r="N13" s="15">
        <v>582.44997203883202</v>
      </c>
      <c r="O13" s="9">
        <f>8*(M13/A13)^2</f>
        <v>5.772630931736967E-3</v>
      </c>
      <c r="P13" s="9">
        <f t="shared" si="10"/>
        <v>6.4328935665566456E-3</v>
      </c>
      <c r="Q13" s="10">
        <f t="shared" si="11"/>
        <v>0.11437811331219257</v>
      </c>
      <c r="R13" s="8">
        <f t="shared" si="12"/>
        <v>11.342745317211918</v>
      </c>
      <c r="S13" s="4">
        <f t="shared" si="13"/>
        <v>29.642459834469324</v>
      </c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3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55" zoomScaleNormal="55" workbookViewId="0">
      <selection activeCell="P42" sqref="P42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84"/>
  <sheetViews>
    <sheetView zoomScale="55" zoomScaleNormal="55" workbookViewId="0">
      <selection activeCell="A2" sqref="A2:A5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  <col min="20" max="20" width="11.7265625" customWidth="1"/>
  </cols>
  <sheetData>
    <row r="1" spans="1:20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</row>
    <row r="2" spans="1:20">
      <c r="A2" t="s">
        <v>120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</row>
    <row r="3" spans="1:20">
      <c r="A3" t="s">
        <v>120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</row>
    <row r="4" spans="1:20">
      <c r="A4" t="s">
        <v>120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</row>
    <row r="5" spans="1:20">
      <c r="A5" t="s">
        <v>120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P7" s="4"/>
      <c r="T7" s="6"/>
    </row>
    <row r="8" spans="1:20">
      <c r="T8" s="6"/>
    </row>
    <row r="9" spans="1:20">
      <c r="A9" t="s">
        <v>121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7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</row>
    <row r="10" spans="1:20">
      <c r="A10" t="s">
        <v>121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7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4">(Q10-P10)/P10</f>
        <v>-2.3720870052610196E-2</v>
      </c>
      <c r="S10" s="8">
        <f t="shared" ref="S10:S12" si="5">500*2*O10/B10</f>
        <v>20.496083457639962</v>
      </c>
      <c r="T10" s="4">
        <f t="shared" ref="T10:T12" si="6">B10/4*P10</f>
        <v>215.14822155687202</v>
      </c>
    </row>
    <row r="11" spans="1:20">
      <c r="A11" t="s">
        <v>121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7">
        <v>5139.2474953825704</v>
      </c>
      <c r="P11">
        <f>8*(N11/B11)^2</f>
        <v>3.4423715449099523E-3</v>
      </c>
      <c r="Q11" s="9">
        <f t="shared" ref="Q11:Q12" si="7">8*(O11/B11)^2</f>
        <v>3.3807186968058912E-3</v>
      </c>
      <c r="R11" s="10">
        <f t="shared" si="4"/>
        <v>-1.7909992370005439E-2</v>
      </c>
      <c r="S11" s="8">
        <f t="shared" si="5"/>
        <v>20.556989981530283</v>
      </c>
      <c r="T11" s="4">
        <f t="shared" si="6"/>
        <v>215.14822155687202</v>
      </c>
    </row>
    <row r="12" spans="1:20">
      <c r="A12" t="s">
        <v>121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7">
        <v>5166.3797844559504</v>
      </c>
      <c r="P12">
        <f>8*(N12/B12)^2</f>
        <v>3.4423715449099523E-3</v>
      </c>
      <c r="Q12" s="9">
        <f t="shared" si="7"/>
        <v>3.4165094498860944E-3</v>
      </c>
      <c r="R12" s="10">
        <f t="shared" si="4"/>
        <v>-7.5128714859669272E-3</v>
      </c>
      <c r="S12" s="8">
        <f t="shared" si="5"/>
        <v>20.6655191378238</v>
      </c>
      <c r="T12" s="4">
        <f t="shared" si="6"/>
        <v>215.14822155687202</v>
      </c>
    </row>
    <row r="15" spans="1:20">
      <c r="A15" t="s">
        <v>124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7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</row>
    <row r="16" spans="1:20">
      <c r="A16" t="s">
        <v>124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7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8">(Q16-P16)/P16</f>
        <v>-1.8873240180365815E-2</v>
      </c>
      <c r="S16" s="8">
        <f t="shared" ref="S16:S18" si="9">500*2*O16/B16</f>
        <v>20.546906214661643</v>
      </c>
      <c r="T16" s="4">
        <f t="shared" ref="T16:T18" si="10">B16/4*P16</f>
        <v>215.14822155687202</v>
      </c>
    </row>
    <row r="17" spans="1:20">
      <c r="A17" t="s">
        <v>124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7">
        <v>5147.0208386715803</v>
      </c>
      <c r="P17">
        <f>8*(N17/B17)^2</f>
        <v>3.4423715449099523E-3</v>
      </c>
      <c r="Q17" s="9">
        <f t="shared" ref="Q17:Q18" si="11">8*(O17/B17)^2</f>
        <v>3.3909534097560962E-3</v>
      </c>
      <c r="R17" s="10">
        <f t="shared" si="8"/>
        <v>-1.4936834819554941E-2</v>
      </c>
      <c r="S17" s="8">
        <f t="shared" si="9"/>
        <v>20.588083354686319</v>
      </c>
      <c r="T17" s="4">
        <f t="shared" si="10"/>
        <v>215.14822155687202</v>
      </c>
    </row>
    <row r="18" spans="1:20">
      <c r="A18" t="s">
        <v>124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7">
        <v>5190.7707276150904</v>
      </c>
      <c r="P18">
        <f>8*(N18/B18)^2</f>
        <v>3.4423715449099523E-3</v>
      </c>
      <c r="Q18" s="9">
        <f t="shared" si="11"/>
        <v>3.4488448955732093E-3</v>
      </c>
      <c r="R18" s="10">
        <f t="shared" si="8"/>
        <v>1.8804915677474731E-3</v>
      </c>
      <c r="S18" s="8">
        <f t="shared" si="9"/>
        <v>20.763082910460362</v>
      </c>
      <c r="T18" s="4">
        <f t="shared" si="10"/>
        <v>215.14822155687202</v>
      </c>
    </row>
    <row r="21" spans="1:20">
      <c r="A21" t="s">
        <v>130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7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</row>
    <row r="22" spans="1:20">
      <c r="A22" t="s">
        <v>130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7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2">(Q22-P22)/P22</f>
        <v>-8.6629176524995632E-2</v>
      </c>
      <c r="S22" s="8">
        <f t="shared" ref="S22:S24" si="13">500*2*O22/B22</f>
        <v>19.824737490952202</v>
      </c>
      <c r="T22" s="4">
        <f t="shared" ref="T22:T24" si="14">B22/4*P22</f>
        <v>215.14822155687202</v>
      </c>
    </row>
    <row r="23" spans="1:20">
      <c r="A23" t="s">
        <v>130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7">
        <v>4967.0733698676504</v>
      </c>
      <c r="P23">
        <f>8*(N23/B23)^2</f>
        <v>3.4423715449099523E-3</v>
      </c>
      <c r="Q23" s="9">
        <f t="shared" ref="Q23:Q24" si="15">8*(O23/B23)^2</f>
        <v>3.157992686290992E-3</v>
      </c>
      <c r="R23" s="10">
        <f t="shared" si="12"/>
        <v>-8.2611320396096075E-2</v>
      </c>
      <c r="S23" s="8">
        <f t="shared" si="13"/>
        <v>19.868293479470601</v>
      </c>
      <c r="T23" s="4">
        <f t="shared" si="14"/>
        <v>215.14822155687202</v>
      </c>
    </row>
    <row r="24" spans="1:20">
      <c r="A24" t="s">
        <v>130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7">
        <v>5024.9827306890502</v>
      </c>
      <c r="P24">
        <f>8*(N24/B24)^2</f>
        <v>3.4423715449099523E-3</v>
      </c>
      <c r="Q24" s="9">
        <f t="shared" si="15"/>
        <v>3.2320577847965671E-3</v>
      </c>
      <c r="R24" s="10">
        <f t="shared" si="12"/>
        <v>-6.1095601497277274E-2</v>
      </c>
      <c r="S24" s="8">
        <f t="shared" si="13"/>
        <v>20.099930922756201</v>
      </c>
      <c r="T24" s="4">
        <f t="shared" si="14"/>
        <v>215.14822155687202</v>
      </c>
    </row>
    <row r="27" spans="1:20">
      <c r="A27" t="s">
        <v>131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7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</row>
    <row r="28" spans="1:20">
      <c r="A28" t="s">
        <v>131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7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16">(Q28-P28)/P28</f>
        <v>-9.9707953247191158E-2</v>
      </c>
      <c r="S28" s="8">
        <f t="shared" ref="S28:S30" si="17">500*2*O28/B28</f>
        <v>19.682288116002322</v>
      </c>
      <c r="T28" s="4">
        <f t="shared" ref="T28:T30" si="18">B28/4*P28</f>
        <v>215.14822155687202</v>
      </c>
    </row>
    <row r="29" spans="1:20">
      <c r="A29" t="s">
        <v>131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7">
        <v>5123.7630065744997</v>
      </c>
      <c r="P29">
        <f>8*(N29/B29)^2</f>
        <v>3.4423715449099523E-3</v>
      </c>
      <c r="Q29" s="9">
        <f t="shared" ref="Q29:Q30" si="19">8*(O29/B29)^2</f>
        <v>3.3603772604852934E-3</v>
      </c>
      <c r="R29" s="10">
        <f t="shared" si="16"/>
        <v>-2.3819126830135286E-2</v>
      </c>
      <c r="S29" s="8">
        <f t="shared" si="17"/>
        <v>20.495052026297998</v>
      </c>
      <c r="T29" s="4">
        <f t="shared" si="18"/>
        <v>215.14822155687202</v>
      </c>
    </row>
    <row r="30" spans="1:20">
      <c r="A30" t="s">
        <v>131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7">
        <v>5206.2071308491204</v>
      </c>
      <c r="P30">
        <f>8*(N30/B30)^2</f>
        <v>3.4423715449099523E-3</v>
      </c>
      <c r="Q30" s="9">
        <f t="shared" si="19"/>
        <v>3.4693878642309416E-3</v>
      </c>
      <c r="R30" s="10">
        <f t="shared" si="16"/>
        <v>7.8481706487891611E-3</v>
      </c>
      <c r="S30" s="8">
        <f t="shared" si="17"/>
        <v>20.82482852339648</v>
      </c>
      <c r="T30" s="4">
        <f t="shared" si="18"/>
        <v>215.14822155687202</v>
      </c>
    </row>
    <row r="33" spans="1:20">
      <c r="A33" t="s">
        <v>132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7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</row>
    <row r="34" spans="1:20">
      <c r="A34" t="s">
        <v>132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7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0">(Q34-P34)/P34</f>
        <v>-1.3202413753947324E-2</v>
      </c>
      <c r="S34" s="8">
        <f t="shared" ref="S34:S36" si="21">500*2*O34/B34</f>
        <v>20.606200315315398</v>
      </c>
      <c r="T34" s="4">
        <f t="shared" ref="T34:T36" si="22">B34/4*P34</f>
        <v>215.14822155687202</v>
      </c>
    </row>
    <row r="35" spans="1:20">
      <c r="A35" t="s">
        <v>132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7">
        <v>5154.6921491920903</v>
      </c>
      <c r="P35">
        <f>8*(N35/B35)^2</f>
        <v>3.4423715449099523E-3</v>
      </c>
      <c r="Q35" s="9">
        <f t="shared" ref="Q35:Q36" si="23">8*(O35/B35)^2</f>
        <v>3.4010689475766484E-3</v>
      </c>
      <c r="R35" s="10">
        <f t="shared" si="20"/>
        <v>-1.1998297334979957E-2</v>
      </c>
      <c r="S35" s="8">
        <f t="shared" si="21"/>
        <v>20.618768596768362</v>
      </c>
      <c r="T35" s="4">
        <f t="shared" si="22"/>
        <v>215.14822155687202</v>
      </c>
    </row>
    <row r="36" spans="1:20">
      <c r="A36" t="s">
        <v>132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7">
        <v>5164.9259814324196</v>
      </c>
      <c r="P36">
        <f>8*(N36/B36)^2</f>
        <v>3.4423715449099523E-3</v>
      </c>
      <c r="Q36" s="9">
        <f t="shared" si="23"/>
        <v>3.4145869303904824E-3</v>
      </c>
      <c r="R36" s="10">
        <f t="shared" si="20"/>
        <v>-8.0713584100337785E-3</v>
      </c>
      <c r="S36" s="8">
        <f t="shared" si="21"/>
        <v>20.659703925729676</v>
      </c>
      <c r="T36" s="4">
        <f t="shared" si="22"/>
        <v>215.14822155687202</v>
      </c>
    </row>
    <row r="39" spans="1:20">
      <c r="A39" t="s">
        <v>133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7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</row>
    <row r="40" spans="1:20">
      <c r="A40" t="s">
        <v>133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7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24">(Q40-P40)/P40</f>
        <v>-2.7031030288743259E-2</v>
      </c>
      <c r="S40" s="8">
        <f t="shared" ref="S40:S42" si="25">500*2*O40/B40</f>
        <v>20.461307067897639</v>
      </c>
      <c r="T40" s="4">
        <f t="shared" ref="T40:T42" si="26">B40/4*P40</f>
        <v>215.14822155687202</v>
      </c>
    </row>
    <row r="41" spans="1:20">
      <c r="A41" t="s">
        <v>133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7">
        <v>5125.0459836528198</v>
      </c>
      <c r="P41">
        <f>8*(N41/B41)^2</f>
        <v>3.4423715449099523E-3</v>
      </c>
      <c r="Q41" s="9">
        <f t="shared" ref="Q41:Q42" si="27">8*(O41/B41)^2</f>
        <v>3.3620603308231549E-3</v>
      </c>
      <c r="R41" s="10">
        <f t="shared" si="24"/>
        <v>-2.3330199264965799E-2</v>
      </c>
      <c r="S41" s="8">
        <f t="shared" si="25"/>
        <v>20.500183934611279</v>
      </c>
      <c r="T41" s="4">
        <f t="shared" si="26"/>
        <v>215.14822155687202</v>
      </c>
    </row>
    <row r="42" spans="1:20">
      <c r="A42" t="s">
        <v>133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7">
        <v>5082.5638219350403</v>
      </c>
      <c r="P42">
        <f>8*(N42/B42)^2</f>
        <v>3.4423715449099523E-3</v>
      </c>
      <c r="Q42" s="9">
        <f t="shared" si="27"/>
        <v>3.3065542405174937E-3</v>
      </c>
      <c r="R42" s="10">
        <f t="shared" si="24"/>
        <v>-3.9454574446876389E-2</v>
      </c>
      <c r="S42" s="8">
        <f t="shared" si="25"/>
        <v>20.330255287740158</v>
      </c>
      <c r="T42" s="4">
        <f t="shared" si="26"/>
        <v>215.14822155687202</v>
      </c>
    </row>
    <row r="45" spans="1:20">
      <c r="A45" t="s">
        <v>141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7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</row>
    <row r="46" spans="1:20">
      <c r="A46" t="s">
        <v>141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7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28">(Q46-P46)/P46</f>
        <v>-2.7404058250920682E-2</v>
      </c>
      <c r="S46" s="8">
        <f t="shared" ref="S46:S48" si="29">500*2*O46/B46</f>
        <v>20.457384347014919</v>
      </c>
      <c r="T46" s="4">
        <f t="shared" ref="T46:T48" si="30">B46/4*P46</f>
        <v>215.14822155687202</v>
      </c>
    </row>
    <row r="47" spans="1:20">
      <c r="A47" t="s">
        <v>141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7">
        <v>5128.4397753326903</v>
      </c>
      <c r="P47">
        <f>8*(N47/B47)^2</f>
        <v>3.4423715449099523E-3</v>
      </c>
      <c r="Q47" s="9">
        <f t="shared" ref="Q47:Q48" si="31">8*(O47/B47)^2</f>
        <v>3.3665144997394457E-3</v>
      </c>
      <c r="R47" s="10">
        <f t="shared" si="28"/>
        <v>-2.2036274754441386E-2</v>
      </c>
      <c r="S47" s="8">
        <f t="shared" si="29"/>
        <v>20.513759101330759</v>
      </c>
      <c r="T47" s="4">
        <f t="shared" si="30"/>
        <v>215.14822155687202</v>
      </c>
    </row>
    <row r="48" spans="1:20">
      <c r="A48" t="s">
        <v>141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7">
        <v>5071.0831041415604</v>
      </c>
      <c r="P48">
        <f>8*(N48/B48)^2</f>
        <v>3.4423715449099523E-3</v>
      </c>
      <c r="Q48" s="9">
        <f t="shared" si="31"/>
        <v>3.2916331326860804E-3</v>
      </c>
      <c r="R48" s="10">
        <f t="shared" si="28"/>
        <v>-4.3789117547976646E-2</v>
      </c>
      <c r="S48" s="8">
        <f t="shared" si="29"/>
        <v>20.28433241656624</v>
      </c>
      <c r="T48" s="4">
        <f t="shared" si="30"/>
        <v>215.14822155687202</v>
      </c>
    </row>
    <row r="51" spans="1:20">
      <c r="A51" t="s">
        <v>134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7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</row>
    <row r="52" spans="1:20">
      <c r="A52" t="s">
        <v>134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7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32">(Q52-P52)/P52</f>
        <v>-3.3599810227864714E-2</v>
      </c>
      <c r="S52" s="8">
        <f t="shared" ref="S52:S54" si="33">500*2*O52/B52</f>
        <v>20.392120151749722</v>
      </c>
      <c r="T52" s="4">
        <f t="shared" ref="T52:T54" si="34">B52/4*P52</f>
        <v>215.14822155687202</v>
      </c>
    </row>
    <row r="53" spans="1:20">
      <c r="A53" t="s">
        <v>134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7">
        <v>5115.2850269746104</v>
      </c>
      <c r="P53">
        <f>8*(N53/B53)^2</f>
        <v>3.4423715449099523E-3</v>
      </c>
      <c r="Q53" s="9">
        <f t="shared" ref="Q53:Q54" si="35">8*(O53/B53)^2</f>
        <v>3.3492660361204023E-3</v>
      </c>
      <c r="R53" s="10">
        <f t="shared" si="32"/>
        <v>-2.7046908671790545E-2</v>
      </c>
      <c r="S53" s="8">
        <f t="shared" si="33"/>
        <v>20.461140107898441</v>
      </c>
      <c r="T53" s="4">
        <f t="shared" si="34"/>
        <v>215.14822155687202</v>
      </c>
    </row>
    <row r="54" spans="1:20">
      <c r="A54" t="s">
        <v>134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7">
        <v>5085.5458759715702</v>
      </c>
      <c r="P54">
        <f>8*(N54/B54)^2</f>
        <v>3.4423715449099523E-3</v>
      </c>
      <c r="Q54" s="9">
        <f t="shared" si="35"/>
        <v>3.3104354376462647E-3</v>
      </c>
      <c r="R54" s="10">
        <f t="shared" si="32"/>
        <v>-3.8327096753624487E-2</v>
      </c>
      <c r="S54" s="8">
        <f t="shared" si="33"/>
        <v>20.342183503886282</v>
      </c>
      <c r="T54" s="4">
        <f t="shared" si="34"/>
        <v>215.14822155687202</v>
      </c>
    </row>
    <row r="57" spans="1:20">
      <c r="A57" t="s">
        <v>135</v>
      </c>
      <c r="B57" s="5">
        <v>250000</v>
      </c>
      <c r="C57" s="5" t="s">
        <v>136</v>
      </c>
      <c r="D57" s="5" t="s">
        <v>137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7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</row>
    <row r="58" spans="1:20">
      <c r="A58" t="s">
        <v>135</v>
      </c>
      <c r="B58" s="5">
        <v>250000</v>
      </c>
      <c r="C58" s="5" t="s">
        <v>136</v>
      </c>
      <c r="D58" s="5" t="s">
        <v>138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7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36">(Q58-P58)/P58</f>
        <v>-2.4327829305753234E-2</v>
      </c>
      <c r="S58" s="8">
        <f t="shared" ref="S58:S60" si="37">500*2*O58/B58</f>
        <v>20.489711191102721</v>
      </c>
      <c r="T58" s="4">
        <f t="shared" ref="T58:T60" si="38">B58/4*P58</f>
        <v>215.14822155687202</v>
      </c>
    </row>
    <row r="59" spans="1:20">
      <c r="A59" t="s">
        <v>135</v>
      </c>
      <c r="B59" s="5">
        <v>250000</v>
      </c>
      <c r="C59" s="5" t="s">
        <v>136</v>
      </c>
      <c r="D59" s="5" t="s">
        <v>139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7">
        <v>5140.7578715457903</v>
      </c>
      <c r="P59">
        <f>8*(N59/B59)^2</f>
        <v>3.4423715449099523E-3</v>
      </c>
      <c r="Q59" s="9">
        <f t="shared" ref="Q59:Q60" si="39">8*(O59/B59)^2</f>
        <v>3.382706111214081E-3</v>
      </c>
      <c r="R59" s="10">
        <f t="shared" si="36"/>
        <v>-1.7332653642252921E-2</v>
      </c>
      <c r="S59" s="8">
        <f t="shared" si="37"/>
        <v>20.563031486183164</v>
      </c>
      <c r="T59" s="4">
        <f t="shared" si="38"/>
        <v>215.14822155687202</v>
      </c>
    </row>
    <row r="60" spans="1:20">
      <c r="A60" t="s">
        <v>135</v>
      </c>
      <c r="B60" s="5">
        <v>250000</v>
      </c>
      <c r="C60" s="5" t="s">
        <v>136</v>
      </c>
      <c r="D60" s="5" t="s">
        <v>140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7">
        <v>5161.2717558357099</v>
      </c>
      <c r="P60">
        <f>8*(N60/B60)^2</f>
        <v>3.4423715449099523E-3</v>
      </c>
      <c r="Q60" s="9">
        <f t="shared" si="39"/>
        <v>3.4097569456111917E-3</v>
      </c>
      <c r="R60" s="10">
        <f t="shared" si="36"/>
        <v>-9.4744564534255601E-3</v>
      </c>
      <c r="S60" s="8">
        <f t="shared" si="37"/>
        <v>20.645087023342839</v>
      </c>
      <c r="T60" s="4">
        <f t="shared" si="38"/>
        <v>215.14822155687202</v>
      </c>
    </row>
    <row r="63" spans="1:20">
      <c r="A63" t="s">
        <v>142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7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</row>
    <row r="64" spans="1:20">
      <c r="A64" t="s">
        <v>142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7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40">(Q64-P64)/P64</f>
        <v>-2.5785657920936959E-2</v>
      </c>
      <c r="S64" s="8">
        <f t="shared" ref="S64:S66" si="41">500*2*O64/B64</f>
        <v>20.474397823306482</v>
      </c>
      <c r="T64" s="4">
        <f t="shared" ref="T64:T66" si="42">B64/4*P64</f>
        <v>215.14822155687202</v>
      </c>
    </row>
    <row r="65" spans="1:20">
      <c r="A65" t="s">
        <v>142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7">
        <v>5140.2711235485604</v>
      </c>
      <c r="P65">
        <f>8*(N65/B65)^2</f>
        <v>3.4423715449099523E-3</v>
      </c>
      <c r="Q65" s="9">
        <f t="shared" ref="Q65:Q66" si="43">8*(O65/B65)^2</f>
        <v>3.3820655646191588E-3</v>
      </c>
      <c r="R65" s="10">
        <f t="shared" si="40"/>
        <v>-1.7518730765702695E-2</v>
      </c>
      <c r="S65" s="8">
        <f t="shared" si="41"/>
        <v>20.561084494194244</v>
      </c>
      <c r="T65" s="4">
        <f t="shared" si="42"/>
        <v>215.14822155687202</v>
      </c>
    </row>
    <row r="66" spans="1:20">
      <c r="A66" t="s">
        <v>142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7">
        <v>5164.2975147391799</v>
      </c>
      <c r="P66">
        <f>8*(N66/B66)^2</f>
        <v>3.4423715449099523E-3</v>
      </c>
      <c r="Q66" s="9">
        <f t="shared" si="43"/>
        <v>3.4137560090548827E-3</v>
      </c>
      <c r="R66" s="10">
        <f t="shared" si="40"/>
        <v>-8.3127389015813305E-3</v>
      </c>
      <c r="S66" s="8">
        <f t="shared" si="41"/>
        <v>20.657190058956719</v>
      </c>
      <c r="T66" s="4">
        <f t="shared" si="42"/>
        <v>215.14822155687202</v>
      </c>
    </row>
    <row r="81" spans="1:15">
      <c r="A81" s="5">
        <v>250000</v>
      </c>
      <c r="B81" s="5" t="s">
        <v>39</v>
      </c>
      <c r="C81" s="5" t="s">
        <v>46</v>
      </c>
      <c r="D81" s="5">
        <v>0.2</v>
      </c>
      <c r="E81" s="5">
        <v>0.1</v>
      </c>
      <c r="F81">
        <v>0.1</v>
      </c>
      <c r="G81" s="5">
        <f>0.25*F81</f>
        <v>2.5000000000000001E-2</v>
      </c>
      <c r="H81" s="5">
        <v>2</v>
      </c>
      <c r="I81" s="5" t="s">
        <v>40</v>
      </c>
      <c r="J81" s="5" t="s">
        <v>28</v>
      </c>
      <c r="K81">
        <v>0.1</v>
      </c>
      <c r="L81" s="8">
        <f>K81/G81</f>
        <v>4</v>
      </c>
      <c r="M81" s="8">
        <v>5185.8969999999999</v>
      </c>
      <c r="O81">
        <f>8*(M81/A81)^2</f>
        <v>3.4423715449099523E-3</v>
      </c>
    </row>
    <row r="82" spans="1:15">
      <c r="A82" s="5">
        <v>250000</v>
      </c>
      <c r="B82" s="5" t="s">
        <v>39</v>
      </c>
      <c r="C82" s="5" t="s">
        <v>47</v>
      </c>
      <c r="D82" s="5">
        <f>E82*2</f>
        <v>0.13400000000000001</v>
      </c>
      <c r="E82" s="5">
        <v>6.7000000000000004E-2</v>
      </c>
      <c r="F82">
        <f>E82</f>
        <v>6.7000000000000004E-2</v>
      </c>
      <c r="G82" s="5">
        <f>0.25*F82</f>
        <v>1.6750000000000001E-2</v>
      </c>
      <c r="H82" s="5">
        <v>2</v>
      </c>
      <c r="I82" s="5" t="s">
        <v>40</v>
      </c>
      <c r="J82" s="5" t="s">
        <v>28</v>
      </c>
      <c r="K82">
        <v>0.1</v>
      </c>
      <c r="L82" s="8">
        <f>K82/G82</f>
        <v>5.9701492537313436</v>
      </c>
      <c r="M82" s="8">
        <v>5185.8969999999999</v>
      </c>
      <c r="O82">
        <f>8*(M82/A82)^2</f>
        <v>3.4423715449099523E-3</v>
      </c>
    </row>
    <row r="83" spans="1:15">
      <c r="A83" s="5">
        <v>250000</v>
      </c>
      <c r="B83" s="5" t="s">
        <v>39</v>
      </c>
      <c r="C83" s="5" t="s">
        <v>48</v>
      </c>
      <c r="D83" s="5">
        <f t="shared" ref="D83:D84" si="44">E83*2</f>
        <v>0.1</v>
      </c>
      <c r="E83" s="5">
        <v>0.05</v>
      </c>
      <c r="F83">
        <f>E83</f>
        <v>0.05</v>
      </c>
      <c r="G83" s="5">
        <f>0.25*F83</f>
        <v>1.2500000000000001E-2</v>
      </c>
      <c r="H83" s="5">
        <v>2</v>
      </c>
      <c r="I83" s="5" t="s">
        <v>40</v>
      </c>
      <c r="J83" s="5" t="s">
        <v>28</v>
      </c>
      <c r="K83">
        <v>0.1</v>
      </c>
      <c r="L83" s="8">
        <f>K83/G83</f>
        <v>8</v>
      </c>
      <c r="M83" s="8">
        <v>5185.8969999999999</v>
      </c>
      <c r="O83">
        <f>8*(M83/A83)^2</f>
        <v>3.4423715449099523E-3</v>
      </c>
    </row>
    <row r="84" spans="1:15">
      <c r="A84" s="5">
        <v>250000</v>
      </c>
      <c r="B84" s="5" t="s">
        <v>39</v>
      </c>
      <c r="C84" s="5" t="s">
        <v>49</v>
      </c>
      <c r="D84" s="5">
        <f t="shared" si="44"/>
        <v>6.6000000000000003E-2</v>
      </c>
      <c r="E84" s="5">
        <v>3.3000000000000002E-2</v>
      </c>
      <c r="F84">
        <f>E84</f>
        <v>3.3000000000000002E-2</v>
      </c>
      <c r="G84" s="5">
        <f>0.25*F84</f>
        <v>8.2500000000000004E-3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12.121212121212121</v>
      </c>
      <c r="M84" s="8">
        <v>5185.8969999999999</v>
      </c>
      <c r="O84">
        <f>8*(M84/A84)^2</f>
        <v>3.4423715449099523E-3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2024-04-21T15:13:48Z</dcterms:modified>
</cp:coreProperties>
</file>