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C5A0A75B-469A-43BB-8010-9BDA6085FF50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" i="7" l="1"/>
  <c r="W40" i="7"/>
  <c r="V40" i="7"/>
  <c r="U40" i="7"/>
  <c r="T40" i="7"/>
  <c r="Q40" i="7"/>
  <c r="R40" i="7" s="1"/>
  <c r="P40" i="7"/>
  <c r="I40" i="7"/>
  <c r="X39" i="7"/>
  <c r="W39" i="7"/>
  <c r="V39" i="7"/>
  <c r="U39" i="7"/>
  <c r="T39" i="7"/>
  <c r="Q39" i="7"/>
  <c r="R39" i="7" s="1"/>
  <c r="P39" i="7"/>
  <c r="I39" i="7"/>
  <c r="X38" i="7"/>
  <c r="W38" i="7"/>
  <c r="V38" i="7"/>
  <c r="U38" i="7"/>
  <c r="Q38" i="7"/>
  <c r="P38" i="7"/>
  <c r="T38" i="7" s="1"/>
  <c r="I38" i="7"/>
  <c r="X37" i="7"/>
  <c r="W37" i="7"/>
  <c r="V37" i="7"/>
  <c r="U37" i="7"/>
  <c r="T37" i="7"/>
  <c r="Q37" i="7"/>
  <c r="R37" i="7" s="1"/>
  <c r="P37" i="7"/>
  <c r="I37" i="7"/>
  <c r="E32" i="7"/>
  <c r="F32" i="7"/>
  <c r="V32" i="7" s="1"/>
  <c r="X35" i="7"/>
  <c r="W35" i="7"/>
  <c r="V35" i="7"/>
  <c r="U35" i="7"/>
  <c r="S35" i="7"/>
  <c r="Q35" i="7"/>
  <c r="P35" i="7"/>
  <c r="T35" i="7" s="1"/>
  <c r="I35" i="7"/>
  <c r="X36" i="7"/>
  <c r="W36" i="7"/>
  <c r="V36" i="7"/>
  <c r="U36" i="7"/>
  <c r="Q36" i="7"/>
  <c r="P36" i="7"/>
  <c r="T36" i="7" s="1"/>
  <c r="I36" i="7"/>
  <c r="X33" i="7"/>
  <c r="W33" i="7"/>
  <c r="S33" i="7"/>
  <c r="Q33" i="7"/>
  <c r="P33" i="7"/>
  <c r="T33" i="7" s="1"/>
  <c r="F33" i="7"/>
  <c r="V33" i="7" s="1"/>
  <c r="E33" i="7"/>
  <c r="U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38" i="7" l="1"/>
  <c r="R36" i="7"/>
  <c r="R32" i="7"/>
  <c r="R35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<sst xmlns="http://schemas.openxmlformats.org/spreadsheetml/2006/main" count="1011" uniqueCount="199">
  <si>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</si>
  <si>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</si>
  <si>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</si>
  <si>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</si>
  <si>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</si>
  <si>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</si>
  <si>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</si>
  <si>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</si>
  <si>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</si>
  <si>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</si>
  <si>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</si>
  <si>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</si>
  <si>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</si>
  <si>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</si>
  <si>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</si>
  <si>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</si>
  <si>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</si>
  <si>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</si>
  <si>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</si>
  <si>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</si>
  <si>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</si>
  <si>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</si>
  <si>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</si>
  <si>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</si>
  <si>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</si>
  <si>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</si>
  <si>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</si>
  <si>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</si>
  <si>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</si>
  <si>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</si>
  <si>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</si>
  <si>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</si>
  <si>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</si>
  <si>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</si>
  <si>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</si>
  <si>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</si>
  <si>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</si>
  <si>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</si>
  <si>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</si>
  <si>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</si>
  <si>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</si>
  <si>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</si>
  <si>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</si>
  <si>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</si>
  <si>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</si>
  <si>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</si>
  <si>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</si>
  <si>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</si>
  <si>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</si>
  <si>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</si>
  <si>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</si>
  <si>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</si>
  <si>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</si>
  <si>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</si>
  <si>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</si>
  <si>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</si>
  <si>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</si>
  <si>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</si>
  <si>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</si>
  <si>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</si>
  <si>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</si>
  <si>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</si>
  <si>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</si>
  <si>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</si>
  <si>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</si>
  <si>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</si>
  <si>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</si>
  <si>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</si>
  <si>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</si>
  <si>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</si>
  <si>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</si>
  <si>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</si>
  <si>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</si>
  <si>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</si>
  <si>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</si>
  <si>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</si>
  <si>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</si>
  <si>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</si>
  <si>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</si>
  <si>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</si>
  <si>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</si>
  <si>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</si>
  <si>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</si>
  <si>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</si>
  <si>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</si>
  <si>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</si>
  <si>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</si>
  <si>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</si>
  <si>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</si>
  <si>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</si>
  <si>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</si>
  <si>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</si>
  <si>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</si>
  <si>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</si>
  <si>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</si>
  <si>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</si>
  <si>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</si>
  <si>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</si>
  <si>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</si>
  <si>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</si>
  <si>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</si>
  <si>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</si>
  <si>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</si>
  <si>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</si>
  <si>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</si>
  <si>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</si>
  <si>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</si>
  <si>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</si>
  <si>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</si>
  <si>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</si>
  <si>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</si>
  <si>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</si>
  <si>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</si>
  <si>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</si>
  <si>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</si>
  <si>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</si>
  <si>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</si>
  <si>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</si>
  <si>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</si>
  <si>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</si>
  <si>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</si>
  <si>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</si>
  <si>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</si>
  <si>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</si>
  <si>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</si>
  <si>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</si>
  <si>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</si>
  <si>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</si>
  <si>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</si>
  <si>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</si>
  <si>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</si>
  <si>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</si>
  <si>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</si>
  <si>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</si>
  <si>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</si>
  <si>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</si>
  <si>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</si>
  <si>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</si>
  <si>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</si>
  <si>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</si>
  <si>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</si>
  <si>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</si>
  <si>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</si>
  <si>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</si>
  <si>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</si>
  <si>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</si>
  <si>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</si>
  <si>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</si>
  <si>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</si>
  <si>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</si>
  <si>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</si>
  <si>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</si>
  <si>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</si>
  <si>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</si>
  <si>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</si>
  <si>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</si>
  <si>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</si>
  <si>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</si>
  <si>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</si>
  <si>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</si>
  <si>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</si>
  <si>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</si>
  <si>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</si>
  <si>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</si>
  <si>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</si>
  <si>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</si>
  <si>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</si>
  <si>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</si>
  <si>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</si>
  <si>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</si>
  <si>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</si>
  <si>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</si>
  <si>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</si>
  <si>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</si>
  <si>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</si>
  <si>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</si>
  <si>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</si>
  <si>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</si>
  <si>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</si>
  <si>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</si>
  <si>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</si>
  <si>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</si>
  <si>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</si>
  <si>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</si>
  <si>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</si>
  <si>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</si>
  <si>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</si>
  <si>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</si>
  <si>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</si>
  <si>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</si>
  <si>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</si>
  <si>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</si>
  <si>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</si>
  <si>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</si>
  <si>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</si>
  <si>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NOSLIP+DSMAG+SMALL+UPDT1</t>
  </si>
  <si>
    <t>NOSLIP+DSMAG+SMALL+ALPH2.52</t>
  </si>
  <si>
    <t>NOSLIP+DSMAG+SMALL+ALPH4.00</t>
  </si>
  <si>
    <t>NOSLIP+DSMAG+SMALL+FILTER2D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</si>
</sst>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0"/>
  <sheetViews>
    <sheetView tabSelected="1" zoomScale="55" zoomScaleNormal="55" workbookViewId="0">
      <selection activeCell="R40" sqref="R40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5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5" si="45">8*(N32/B32)^2</f>
        <v>5.772630931736967E-3</v>
      </c>
      <c r="Q32" s="9">
        <f t="shared" ref="Q32:Q35" si="46">8*(O32/B32)^2</f>
        <v>5.7390011065929555E-3</v>
      </c>
      <c r="R32" s="10">
        <f t="shared" ref="R32:R35" si="47">(Q32-P32)/P32</f>
        <v>-5.8257362269810769E-3</v>
      </c>
      <c r="S32" s="8">
        <f>200*2*O32/B32</f>
        <v>10.71354386428035</v>
      </c>
      <c r="T32" s="4">
        <f t="shared" ref="T32:T35" si="48">B32/4*P32</f>
        <v>29.642459834469324</v>
      </c>
      <c r="U32" s="8">
        <f t="shared" ref="U32:U35" si="49">E32*N32</f>
        <v>9.1958333333333329</v>
      </c>
      <c r="V32" s="8">
        <f t="shared" ref="V32:V35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194</v>
      </c>
      <c r="E33" s="18">
        <f>6.4/192</f>
        <v>3.3333333333333333E-2</v>
      </c>
      <c r="F33" s="5">
        <f>2.4/128</f>
        <v>1.8749999999999999E-2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18.391666666666666</v>
      </c>
      <c r="V33" s="8">
        <f t="shared" si="50"/>
        <v>10.3453125</v>
      </c>
      <c r="W33" s="8">
        <f t="shared" ref="W33:W35" si="51">G33*N33</f>
        <v>10.92118501</v>
      </c>
      <c r="X33" s="8">
        <f t="shared" ref="X33:X35" si="52">H33*N33</f>
        <v>0.29612416982499995</v>
      </c>
    </row>
    <row r="35" spans="1:24">
      <c r="A35" t="s">
        <v>193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44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549.52612835823697</v>
      </c>
      <c r="P35" s="9">
        <f t="shared" si="45"/>
        <v>5.772630931736967E-3</v>
      </c>
      <c r="Q35" s="9">
        <f t="shared" si="46"/>
        <v>5.7261906280834897E-3</v>
      </c>
      <c r="R35" s="10">
        <f t="shared" si="47"/>
        <v>-8.0449112722859699E-3</v>
      </c>
      <c r="S35" s="8">
        <f>200*2*O35/B35</f>
        <v>10.701579909605394</v>
      </c>
      <c r="T35" s="4">
        <f t="shared" si="48"/>
        <v>29.642459834469324</v>
      </c>
      <c r="U35" s="8">
        <f t="shared" si="49"/>
        <v>36.783333333333296</v>
      </c>
      <c r="V35" s="8">
        <f t="shared" si="50"/>
        <v>20.690625000000001</v>
      </c>
      <c r="W35" s="8">
        <f t="shared" si="51"/>
        <v>21.834044112499999</v>
      </c>
      <c r="X35" s="8">
        <f t="shared" si="52"/>
        <v>0.60387713300000001</v>
      </c>
    </row>
    <row r="36" spans="1:24">
      <c r="A36" t="s">
        <v>193</v>
      </c>
      <c r="B36" s="5">
        <v>20540</v>
      </c>
      <c r="C36" s="5" t="s">
        <v>158</v>
      </c>
      <c r="D36" s="5" t="s">
        <v>168</v>
      </c>
      <c r="E36" s="18">
        <v>6.6666666666666596E-2</v>
      </c>
      <c r="F36" s="5">
        <v>3.7499999999999999E-2</v>
      </c>
      <c r="G36" s="18">
        <v>7.9024239999999996E-2</v>
      </c>
      <c r="H36" s="13">
        <v>2.2765490000000001E-3</v>
      </c>
      <c r="I36" s="19">
        <f>E36/F36</f>
        <v>1.7777777777777759</v>
      </c>
      <c r="J36" s="5" t="s">
        <v>157</v>
      </c>
      <c r="K36" s="5" t="s">
        <v>28</v>
      </c>
      <c r="L36" s="5" t="s">
        <v>156</v>
      </c>
      <c r="M36" s="19" t="s">
        <v>156</v>
      </c>
      <c r="N36" s="12">
        <v>551.75</v>
      </c>
      <c r="O36" s="4">
        <v>529.85379316914896</v>
      </c>
      <c r="P36" s="9">
        <f>8*(N36/B36)^2</f>
        <v>5.772630931736967E-3</v>
      </c>
      <c r="Q36" s="9">
        <f>8*(O36/B36)^2</f>
        <v>5.3235483642857136E-3</v>
      </c>
      <c r="R36" s="10">
        <f>(Q36-P36)/P36</f>
        <v>-7.7795128904269983E-2</v>
      </c>
      <c r="S36" s="8">
        <v>11</v>
      </c>
      <c r="T36" s="4">
        <f>B36/4*P36</f>
        <v>29.642459834469324</v>
      </c>
      <c r="U36" s="8">
        <f>E36*N36</f>
        <v>36.783333333333296</v>
      </c>
      <c r="V36" s="8">
        <f>F36*N36</f>
        <v>20.690625000000001</v>
      </c>
      <c r="W36" s="8">
        <f>G36*N36</f>
        <v>43.60162442</v>
      </c>
      <c r="X36" s="8">
        <f>H36*N36</f>
        <v>1.25608591075</v>
      </c>
    </row>
    <row r="37" spans="1:24">
      <c r="A37" t="s">
        <v>196</v>
      </c>
      <c r="B37" s="5">
        <v>20540</v>
      </c>
      <c r="C37" s="5" t="s">
        <v>158</v>
      </c>
      <c r="D37" s="5" t="s">
        <v>168</v>
      </c>
      <c r="E37" s="18">
        <v>6.6666666666666596E-2</v>
      </c>
      <c r="F37" s="5">
        <v>3.7499999999999999E-2</v>
      </c>
      <c r="G37" s="18">
        <v>7.9024239999999996E-2</v>
      </c>
      <c r="H37" s="13">
        <v>2.2765490000000001E-3</v>
      </c>
      <c r="I37" s="19">
        <f>E37/F37</f>
        <v>1.7777777777777759</v>
      </c>
      <c r="J37" s="5" t="s">
        <v>157</v>
      </c>
      <c r="K37" s="5" t="s">
        <v>28</v>
      </c>
      <c r="L37" s="5" t="s">
        <v>156</v>
      </c>
      <c r="M37" s="19" t="s">
        <v>156</v>
      </c>
      <c r="N37" s="12">
        <v>551.75</v>
      </c>
      <c r="O37" s="4">
        <v>500.92975237128002</v>
      </c>
      <c r="P37" s="9">
        <f>8*(N37/B37)^2</f>
        <v>5.772630931736967E-3</v>
      </c>
      <c r="Q37" s="9">
        <f>8*(O37/B37)^2</f>
        <v>4.7582007664670623E-3</v>
      </c>
      <c r="R37" s="10">
        <f>(Q37-P37)/P37</f>
        <v>-0.17573099289835697</v>
      </c>
      <c r="S37" s="8">
        <v>11</v>
      </c>
      <c r="T37" s="4">
        <f>B37/4*P37</f>
        <v>29.642459834469324</v>
      </c>
      <c r="U37" s="8">
        <f>E37*N37</f>
        <v>36.783333333333296</v>
      </c>
      <c r="V37" s="8">
        <f>F37*N37</f>
        <v>20.690625000000001</v>
      </c>
      <c r="W37" s="8">
        <f>G37*N37</f>
        <v>43.60162442</v>
      </c>
      <c r="X37" s="8">
        <f>H37*N37</f>
        <v>1.25608591075</v>
      </c>
    </row>
    <row r="38" spans="1:24">
      <c r="A38" t="s">
        <v>197</v>
      </c>
      <c r="B38" s="5">
        <v>20540</v>
      </c>
      <c r="C38" s="5" t="s">
        <v>158</v>
      </c>
      <c r="D38" s="5" t="s">
        <v>168</v>
      </c>
      <c r="E38" s="18">
        <v>6.6666666666666596E-2</v>
      </c>
      <c r="F38" s="5">
        <v>3.7499999999999999E-2</v>
      </c>
      <c r="G38" s="18">
        <v>7.9024239999999996E-2</v>
      </c>
      <c r="H38" s="13">
        <v>2.2765490000000001E-3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530.15400812668804</v>
      </c>
      <c r="P38" s="9">
        <f>8*(N38/B38)^2</f>
        <v>5.772630931736967E-3</v>
      </c>
      <c r="Q38" s="9">
        <f>8*(O38/B38)^2</f>
        <v>5.3295827142857055E-3</v>
      </c>
      <c r="R38" s="10">
        <f>(Q38-P38)/P38</f>
        <v>-7.6749790986195915E-2</v>
      </c>
      <c r="S38" s="8">
        <v>11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43.60162442</v>
      </c>
      <c r="X38" s="8">
        <f>H38*N38</f>
        <v>1.25608591075</v>
      </c>
    </row>
    <row r="39" spans="1:24">
      <c r="A39" t="s">
        <v>198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513.70343622884798</v>
      </c>
      <c r="P39" s="9">
        <f>8*(N39/B39)^2</f>
        <v>5.772630931736967E-3</v>
      </c>
      <c r="Q39" s="9">
        <f>8*(O39/B39)^2</f>
        <v>5.0039625419103125E-3</v>
      </c>
      <c r="R39" s="10">
        <f>(Q39-P39)/P39</f>
        <v>-0.13315737640538275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195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532.50976369392004</v>
      </c>
      <c r="P40" s="9">
        <f>8*(N40/B40)^2</f>
        <v>5.772630931736967E-3</v>
      </c>
      <c r="Q40" s="9">
        <f>8*(O40/B40)^2</f>
        <v>5.3770522746478871E-3</v>
      </c>
      <c r="R40" s="10">
        <f>(Q40-P40)/P40</f>
        <v>-6.852658030054444E-2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2024-05-09T07:37:00Z</dcterms:modified>
</cp:coreProperties>
</file>