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D02FFDC0-6EAE-4FA0-BA78-876E67878BA5}" xr6:coauthVersionLast="47" xr6:coauthVersionMax="47" xr10:uidLastSave="{00000000-0000-0000-0000-000000000000}"/>
  <bookViews>
    <workbookView xWindow="-110" yWindow="-110" windowWidth="25820" windowHeight="15500" tabRatio="781" activeTab="9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  <sheet name="profile" sheetId="13" r:id="rId10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  <c r="D20" i="13"/>
  <c r="D21" i="13"/>
  <c r="D12" i="13"/>
  <c r="D13" i="13"/>
  <c r="D11" i="13"/>
  <c r="D4" i="13"/>
  <c r="D5" i="13"/>
  <c r="D6" i="13"/>
  <c r="D7" i="13"/>
  <c r="D3" i="13"/>
  <c r="V125" i="6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U6" i="12" s="1"/>
  <c r="X6" i="12"/>
  <c r="T6" i="12"/>
  <c r="S6" i="12"/>
  <c r="Q6" i="12"/>
  <c r="R6" i="12" s="1"/>
  <c r="P6" i="12"/>
  <c r="H3" i="11"/>
  <c r="G3" i="11"/>
  <c r="F3" i="11"/>
  <c r="V3" i="11" s="1"/>
  <c r="E3" i="11"/>
  <c r="S5" i="12"/>
  <c r="Q5" i="12"/>
  <c r="P5" i="12"/>
  <c r="T5" i="12" s="1"/>
  <c r="H5" i="12"/>
  <c r="X5" i="12" s="1"/>
  <c r="G5" i="12"/>
  <c r="W5" i="12" s="1"/>
  <c r="F5" i="12"/>
  <c r="V5" i="12" s="1"/>
  <c r="E5" i="12"/>
  <c r="U5" i="12" s="1"/>
  <c r="W2" i="12"/>
  <c r="S2" i="12"/>
  <c r="Q2" i="12"/>
  <c r="P2" i="12"/>
  <c r="T2" i="12" s="1"/>
  <c r="H2" i="12"/>
  <c r="G2" i="12"/>
  <c r="F2" i="12"/>
  <c r="V2" i="12" s="1"/>
  <c r="E2" i="12"/>
  <c r="U2" i="12" s="1"/>
  <c r="S3" i="12"/>
  <c r="Q3" i="12"/>
  <c r="P3" i="12"/>
  <c r="T3" i="12" s="1"/>
  <c r="H3" i="12"/>
  <c r="G3" i="12"/>
  <c r="W3" i="12" s="1"/>
  <c r="F3" i="12"/>
  <c r="V3" i="12" s="1"/>
  <c r="E3" i="12"/>
  <c r="U3" i="12" s="1"/>
  <c r="S4" i="12"/>
  <c r="Q4" i="12"/>
  <c r="R4" i="12" s="1"/>
  <c r="P4" i="12"/>
  <c r="T4" i="12" s="1"/>
  <c r="H4" i="12"/>
  <c r="X4" i="12" s="1"/>
  <c r="G4" i="12"/>
  <c r="W4" i="12" s="1"/>
  <c r="F4" i="12"/>
  <c r="V4" i="12" s="1"/>
  <c r="E4" i="12"/>
  <c r="U4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3" i="6"/>
  <c r="H3" i="6" s="1"/>
  <c r="M3" i="6" s="1"/>
  <c r="G4" i="6"/>
  <c r="H4" i="6" s="1"/>
  <c r="M4" i="6" s="1"/>
  <c r="G5" i="6"/>
  <c r="H5" i="6" s="1"/>
  <c r="M5" i="6" s="1"/>
  <c r="G2" i="6"/>
  <c r="H2" i="6" s="1"/>
  <c r="M2" i="6" s="1"/>
  <c r="P2" i="6"/>
  <c r="P3" i="6"/>
  <c r="T3" i="6" s="1"/>
  <c r="P4" i="6"/>
  <c r="T4" i="6" s="1"/>
  <c r="P5" i="6"/>
  <c r="T5" i="6" s="1"/>
  <c r="R2" i="12" l="1"/>
  <c r="R5" i="12"/>
  <c r="R3" i="12"/>
  <c r="M123" i="6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<sst xmlns="http://schemas.openxmlformats.org/spreadsheetml/2006/main" count="1476" uniqueCount="234">
  <si>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</si>
  <si>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</si>
  <si>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</si>
  <si>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</si>
  <si>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</si>
  <si>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</si>
  <si>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</si>
  <si>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</si>
  <si>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</si>
  <si>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</si>
  <si>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</si>
  <si>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</si>
  <si>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</si>
  <si>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</si>
  <si>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</si>
  <si>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</si>
  <si>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</si>
  <si>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</si>
  <si>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</si>
  <si>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</si>
  <si>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</si>
  <si>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</si>
  <si>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</si>
  <si>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</si>
  <si>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</si>
  <si>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</si>
  <si>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</si>
  <si>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</si>
  <si>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</si>
  <si>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</si>
  <si>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</si>
  <si>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</si>
  <si>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</si>
  <si>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</si>
  <si>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</si>
  <si>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</si>
  <si>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</si>
  <si>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</si>
  <si>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</si>
  <si>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</si>
  <si>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</si>
  <si>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</si>
  <si>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</si>
  <si>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</si>
  <si>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</si>
  <si>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</si>
  <si>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</si>
  <si>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</si>
  <si>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</si>
  <si>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</si>
  <si>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</si>
  <si>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</si>
  <si>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</si>
  <si>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</si>
  <si>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</si>
  <si>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</si>
  <si>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</si>
  <si>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</si>
  <si>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</si>
  <si>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</si>
  <si>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</si>
  <si>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</si>
  <si>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</si>
  <si>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</si>
  <si>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</si>
  <si>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</si>
  <si>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</si>
  <si>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</si>
  <si>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</si>
  <si>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</si>
  <si>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</si>
  <si>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</si>
  <si>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</si>
  <si>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</si>
  <si>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</si>
  <si>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</si>
  <si>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</si>
  <si>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</si>
  <si>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</si>
  <si>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</si>
  <si>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</si>
  <si>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</si>
  <si>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</si>
  <si>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</si>
  <si>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</si>
  <si>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</si>
  <si>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</si>
  <si>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</si>
  <si>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</si>
  <si>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</si>
  <si>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</si>
  <si>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</si>
  <si>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</si>
  <si>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</si>
  <si>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</si>
  <si>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</si>
  <si>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</si>
  <si>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</si>
  <si>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</si>
  <si>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</si>
  <si>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</si>
  <si>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</si>
  <si>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</si>
  <si>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</si>
  <si>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</si>
  <si>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</si>
  <si>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</si>
  <si>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</si>
  <si>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</si>
  <si>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</si>
  <si>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</si>
  <si>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</si>
  <si>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</si>
  <si>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</si>
  <si>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</si>
  <si>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</si>
  <si>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</si>
  <si>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</si>
  <si>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</si>
  <si>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</si>
  <si>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</si>
  <si>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</si>
  <si>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</si>
  <si>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</si>
  <si>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</si>
  <si>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</si>
  <si>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</si>
  <si>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</si>
  <si>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</si>
  <si>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</si>
  <si>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</si>
  <si>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</si>
  <si>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</si>
  <si>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</si>
  <si>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</si>
  <si>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</si>
  <si>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</si>
  <si>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</si>
  <si>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</si>
  <si>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</si>
  <si>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</si>
  <si>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</si>
  <si>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</si>
  <si>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</si>
  <si>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</si>
  <si>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</si>
  <si>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</si>
  <si>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</si>
  <si>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</si>
  <si>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</si>
  <si>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</si>
  <si>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</si>
  <si>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</si>
  <si>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</si>
  <si>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</si>
  <si>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</si>
  <si>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</si>
  <si>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</si>
  <si>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</si>
  <si>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</si>
  <si>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</si>
  <si>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</si>
  <si>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</si>
  <si>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</si>
  <si>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</si>
  <si>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</si>
  <si>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</si>
  <si>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</si>
  <si>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</si>
  <si>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</si>
  <si>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</si>
  <si>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</si>
  <si>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</si>
  <si>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</si>
  <si>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</si>
  <si>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</si>
  <si>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</si>
  <si>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</si>
  <si>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</si>
  <si>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</si>
  <si>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</si>
  <si>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</si>
  <si>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</si>
  <si>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</si>
  <si>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</si>
  <si>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</si>
  <si>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</si>
  <si>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</si>
  <si>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</si>
  <si>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</si>
  <si>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</si>
  <si>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</si>
  <si>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</si>
  <si>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</si>
  <si>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</si>
  <si>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</si>
  <si>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</si>
  <si>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</si>
  <si>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</si>
  <si>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</si>
  <si>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</si>
  <si>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</si>
  <si>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</si>
  <si>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</si>
  <si>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</si>
  <si>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</si>
  <si>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</si>
  <si>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</si>
  <si>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</si>
  <si>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</si>
  <si>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</si>
  <si>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</si>
  <si>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</si>
  <si>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</si>
  <si>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</si>
  <si>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</si>
  <si>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</si>
  <si>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</si>
  <si>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</si>
  <si>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</si>
  <si>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</si>
  <si>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</si>
  <si>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</si>
  <si>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</si>
  <si>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</si>
  <si>
    <t>GPU</t>
  </si>
  <si>
    <t>SMAG</t>
  </si>
  <si>
    <t>DSMAG</t>
  </si>
  <si>
    <t>SMAG-WM</t>
  </si>
  <si>
    <t>DSMAG-WM</t>
  </si>
  <si>
    <t>EXPLICIT</t>
  </si>
  <si>
    <t>IMPLICIT3D</t>
  </si>
  <si>
    <t>CPU(32)</t>
  </si>
  <si>
    <t>cpu smag and dsmag can be divergent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</si>
</sst>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opLeftCell="A86" zoomScale="55" zoomScaleNormal="55" workbookViewId="0">
      <selection activeCell="B111" sqref="B111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B2" t="s">
        <v>4</v>
      </c>
      <c r="C2" t="s">
        <v>2</v>
      </c>
      <c r="D2" t="s">
        <v>3</v>
      </c>
    </row>
    <row r="3" spans="1:5" x14ac:dyDescent="0.35">
      <c r="B3" t="s">
        <v>5</v>
      </c>
      <c r="C3" t="s">
        <v>2</v>
      </c>
      <c r="D3" t="s">
        <v>3</v>
      </c>
    </row>
    <row r="4" spans="1:5" x14ac:dyDescent="0.35">
      <c r="B4" t="s">
        <v>6</v>
      </c>
      <c r="C4" t="s">
        <v>2</v>
      </c>
      <c r="D4" t="s">
        <v>3</v>
      </c>
    </row>
    <row r="5" spans="1:5" x14ac:dyDescent="0.35">
      <c r="B5" t="s">
        <v>1</v>
      </c>
      <c r="C5" t="s">
        <v>7</v>
      </c>
      <c r="D5" t="s">
        <v>3</v>
      </c>
    </row>
    <row r="6" spans="1:5" x14ac:dyDescent="0.35">
      <c r="B6" t="s">
        <v>4</v>
      </c>
      <c r="C6" t="s">
        <v>7</v>
      </c>
      <c r="D6" t="s">
        <v>3</v>
      </c>
    </row>
    <row r="7" spans="1:5" x14ac:dyDescent="0.35">
      <c r="B7" t="s">
        <v>5</v>
      </c>
      <c r="C7" t="s">
        <v>7</v>
      </c>
      <c r="D7" t="s">
        <v>3</v>
      </c>
    </row>
    <row r="8" spans="1:5" x14ac:dyDescent="0.35">
      <c r="B8" t="s">
        <v>6</v>
      </c>
      <c r="C8" t="s">
        <v>7</v>
      </c>
      <c r="D8" t="s">
        <v>3</v>
      </c>
    </row>
    <row r="10" spans="1:5" x14ac:dyDescent="0.35">
      <c r="A10" t="s">
        <v>8</v>
      </c>
      <c r="B10" t="s">
        <v>1</v>
      </c>
      <c r="C10" t="s">
        <v>2</v>
      </c>
      <c r="D10" t="s">
        <v>3</v>
      </c>
    </row>
    <row r="11" spans="1:5" x14ac:dyDescent="0.35">
      <c r="B11" t="s">
        <v>4</v>
      </c>
      <c r="C11" t="s">
        <v>2</v>
      </c>
      <c r="D11" t="s">
        <v>3</v>
      </c>
    </row>
    <row r="12" spans="1:5" ht="13.75" customHeight="1" x14ac:dyDescent="0.35">
      <c r="B12" t="s">
        <v>5</v>
      </c>
      <c r="C12" t="s">
        <v>2</v>
      </c>
      <c r="D12" t="s">
        <v>3</v>
      </c>
      <c r="E12" s="1" t="s">
        <v>9</v>
      </c>
    </row>
    <row r="13" spans="1:5" x14ac:dyDescent="0.35">
      <c r="B13" t="s">
        <v>6</v>
      </c>
      <c r="C13" t="s">
        <v>2</v>
      </c>
      <c r="D13" t="s">
        <v>3</v>
      </c>
    </row>
    <row r="14" spans="1:5" x14ac:dyDescent="0.35">
      <c r="B14" t="s">
        <v>1</v>
      </c>
      <c r="C14" t="s">
        <v>7</v>
      </c>
      <c r="D14" t="s">
        <v>3</v>
      </c>
    </row>
    <row r="15" spans="1:5" x14ac:dyDescent="0.35">
      <c r="B15" t="s">
        <v>4</v>
      </c>
      <c r="C15" t="s">
        <v>7</v>
      </c>
      <c r="D15" t="s">
        <v>3</v>
      </c>
    </row>
    <row r="16" spans="1:5" ht="58" x14ac:dyDescent="0.35">
      <c r="B16" t="s">
        <v>5</v>
      </c>
      <c r="C16" t="s">
        <v>7</v>
      </c>
      <c r="D16" t="s">
        <v>3</v>
      </c>
      <c r="E16" s="1" t="s">
        <v>9</v>
      </c>
    </row>
    <row r="17" spans="1:5" x14ac:dyDescent="0.35">
      <c r="B17" t="s">
        <v>6</v>
      </c>
      <c r="C17" t="s">
        <v>7</v>
      </c>
      <c r="D17" t="s">
        <v>3</v>
      </c>
    </row>
    <row r="20" spans="1:5" x14ac:dyDescent="0.35">
      <c r="A20" t="s">
        <v>10</v>
      </c>
    </row>
    <row r="21" spans="1:5" x14ac:dyDescent="0.35">
      <c r="A21" t="s">
        <v>11</v>
      </c>
      <c r="B21" t="s">
        <v>12</v>
      </c>
      <c r="C21" t="s">
        <v>13</v>
      </c>
    </row>
    <row r="22" spans="1:5" x14ac:dyDescent="0.35">
      <c r="A22" t="s">
        <v>14</v>
      </c>
      <c r="B22" t="s">
        <v>12</v>
      </c>
      <c r="C22" t="s">
        <v>13</v>
      </c>
    </row>
    <row r="23" spans="1:5" x14ac:dyDescent="0.35">
      <c r="A23" t="s">
        <v>14</v>
      </c>
      <c r="B23" t="s">
        <v>15</v>
      </c>
      <c r="C23" t="s">
        <v>13</v>
      </c>
      <c r="E23" s="2"/>
    </row>
    <row r="24" spans="1:5" x14ac:dyDescent="0.35">
      <c r="A24" s="2" t="s">
        <v>11</v>
      </c>
      <c r="B24" s="2" t="s">
        <v>16</v>
      </c>
      <c r="C24" s="2" t="s">
        <v>17</v>
      </c>
      <c r="D24" s="2"/>
    </row>
    <row r="25" spans="1:5" x14ac:dyDescent="0.35">
      <c r="A25" s="2" t="s">
        <v>11</v>
      </c>
      <c r="B25" s="2" t="s">
        <v>18</v>
      </c>
      <c r="C25" s="2" t="s">
        <v>13</v>
      </c>
    </row>
    <row r="29" spans="1:5" x14ac:dyDescent="0.35">
      <c r="A29" t="s">
        <v>19</v>
      </c>
      <c r="B29" t="s">
        <v>20</v>
      </c>
    </row>
    <row r="30" spans="1:5" x14ac:dyDescent="0.35">
      <c r="B30" t="s">
        <v>21</v>
      </c>
    </row>
    <row r="31" spans="1:5" x14ac:dyDescent="0.35">
      <c r="B31" t="s">
        <v>22</v>
      </c>
    </row>
    <row r="32" spans="1:5" x14ac:dyDescent="0.35">
      <c r="B32" t="s">
        <v>23</v>
      </c>
    </row>
    <row r="33" spans="2:2" x14ac:dyDescent="0.35">
      <c r="B33" t="s">
        <v>24</v>
      </c>
    </row>
    <row r="34" spans="2:2" x14ac:dyDescent="0.35">
      <c r="B34" t="s">
        <v>25</v>
      </c>
    </row>
    <row r="35" spans="2:2" x14ac:dyDescent="0.35">
      <c r="B35" t="s">
        <v>26</v>
      </c>
    </row>
    <row r="36" spans="2:2" x14ac:dyDescent="0.35">
      <c r="B36" t="s">
        <v>27</v>
      </c>
    </row>
    <row r="38" spans="2:2" x14ac:dyDescent="0.35">
      <c r="B38" t="s">
        <v>28</v>
      </c>
    </row>
    <row r="39" spans="2:2" x14ac:dyDescent="0.35">
      <c r="B39" t="s">
        <v>29</v>
      </c>
    </row>
    <row r="41" spans="2:2" x14ac:dyDescent="0.35">
      <c r="B41" t="s">
        <v>30</v>
      </c>
    </row>
    <row r="42" spans="2:2" x14ac:dyDescent="0.35">
      <c r="B42" t="s">
        <v>31</v>
      </c>
    </row>
    <row r="43" spans="2:2" x14ac:dyDescent="0.35">
      <c r="B43" t="s">
        <v>32</v>
      </c>
    </row>
    <row r="44" spans="2:2" x14ac:dyDescent="0.35">
      <c r="B44" t="s">
        <v>33</v>
      </c>
    </row>
    <row r="46" spans="2:2" x14ac:dyDescent="0.35">
      <c r="B46" t="s">
        <v>34</v>
      </c>
    </row>
    <row r="47" spans="2:2" x14ac:dyDescent="0.35">
      <c r="B47" t="s">
        <v>35</v>
      </c>
    </row>
    <row r="48" spans="2:2" x14ac:dyDescent="0.35">
      <c r="B48" s="2" t="s">
        <v>36</v>
      </c>
    </row>
    <row r="49" spans="2:2" x14ac:dyDescent="0.35">
      <c r="B49" t="s">
        <v>37</v>
      </c>
    </row>
    <row r="50" spans="2:2" x14ac:dyDescent="0.35">
      <c r="B50" t="s">
        <v>38</v>
      </c>
    </row>
    <row r="51" spans="2:2" x14ac:dyDescent="0.35">
      <c r="B51" s="2" t="s">
        <v>39</v>
      </c>
    </row>
    <row r="52" spans="2:2" x14ac:dyDescent="0.35">
      <c r="B52" t="s">
        <v>40</v>
      </c>
    </row>
    <row r="53" spans="2:2" x14ac:dyDescent="0.35">
      <c r="B53" t="s">
        <v>41</v>
      </c>
    </row>
    <row r="54" spans="2:2" x14ac:dyDescent="0.35">
      <c r="B54" t="s">
        <v>42</v>
      </c>
    </row>
    <row r="55" spans="2:2" x14ac:dyDescent="0.35">
      <c r="B55" t="s">
        <v>43</v>
      </c>
    </row>
    <row r="56" spans="2:2" x14ac:dyDescent="0.35">
      <c r="B56" t="s">
        <v>44</v>
      </c>
    </row>
    <row r="57" spans="2:2" x14ac:dyDescent="0.35">
      <c r="B57" t="s">
        <v>45</v>
      </c>
    </row>
    <row r="58" spans="2:2" x14ac:dyDescent="0.35">
      <c r="B58" t="s">
        <v>46</v>
      </c>
    </row>
    <row r="59" spans="2:2" x14ac:dyDescent="0.35">
      <c r="B59" t="s">
        <v>47</v>
      </c>
    </row>
    <row r="62" spans="2:2" x14ac:dyDescent="0.35">
      <c r="B62" t="s">
        <v>48</v>
      </c>
    </row>
    <row r="64" spans="2:2" x14ac:dyDescent="0.35">
      <c r="B64" t="s">
        <v>49</v>
      </c>
    </row>
    <row r="65" spans="1:3" x14ac:dyDescent="0.35">
      <c r="B65" t="s">
        <v>50</v>
      </c>
    </row>
    <row r="66" spans="1:3" x14ac:dyDescent="0.35">
      <c r="B66" t="s">
        <v>51</v>
      </c>
    </row>
    <row r="67" spans="1:3" x14ac:dyDescent="0.35">
      <c r="B67" t="s">
        <v>52</v>
      </c>
    </row>
    <row r="68" spans="1:3" x14ac:dyDescent="0.35">
      <c r="B68" t="s">
        <v>53</v>
      </c>
    </row>
    <row r="69" spans="1:3" x14ac:dyDescent="0.35">
      <c r="B69" t="s">
        <v>54</v>
      </c>
    </row>
    <row r="70" spans="1:3" x14ac:dyDescent="0.35">
      <c r="B70" t="s">
        <v>55</v>
      </c>
    </row>
    <row r="80" spans="1:3" x14ac:dyDescent="0.35">
      <c r="A80" t="s">
        <v>56</v>
      </c>
      <c r="B80" t="s">
        <v>57</v>
      </c>
      <c r="C80" t="s">
        <v>58</v>
      </c>
    </row>
    <row r="81" spans="1:3" x14ac:dyDescent="0.35">
      <c r="B81" t="s">
        <v>59</v>
      </c>
      <c r="C81" t="s">
        <v>58</v>
      </c>
    </row>
    <row r="82" spans="1:3" x14ac:dyDescent="0.35">
      <c r="B82" t="s">
        <v>60</v>
      </c>
      <c r="C82" t="s">
        <v>58</v>
      </c>
    </row>
    <row r="84" spans="1:3" x14ac:dyDescent="0.35">
      <c r="A84" t="s">
        <v>61</v>
      </c>
      <c r="B84" t="s">
        <v>57</v>
      </c>
      <c r="C84" t="s">
        <v>58</v>
      </c>
    </row>
    <row r="85" spans="1:3" x14ac:dyDescent="0.35">
      <c r="B85" t="s">
        <v>59</v>
      </c>
      <c r="C85" t="s">
        <v>58</v>
      </c>
    </row>
    <row r="86" spans="1:3" x14ac:dyDescent="0.35">
      <c r="B86" t="s">
        <v>60</v>
      </c>
      <c r="C86" t="s">
        <v>58</v>
      </c>
    </row>
    <row r="90" spans="1:3" x14ac:dyDescent="0.35">
      <c r="A90" t="s">
        <v>62</v>
      </c>
      <c r="B90" t="s">
        <v>63</v>
      </c>
    </row>
    <row r="91" spans="1:3" x14ac:dyDescent="0.35">
      <c r="B91" t="s">
        <v>64</v>
      </c>
    </row>
    <row r="92" spans="1:3" x14ac:dyDescent="0.35">
      <c r="B92" t="s">
        <v>65</v>
      </c>
    </row>
    <row r="98" spans="1:4" x14ac:dyDescent="0.35">
      <c r="A98" t="s">
        <v>66</v>
      </c>
      <c r="B98" t="s">
        <v>67</v>
      </c>
      <c r="C98" t="s">
        <v>68</v>
      </c>
      <c r="D98" t="s">
        <v>69</v>
      </c>
    </row>
    <row r="99" spans="1:4" x14ac:dyDescent="0.35">
      <c r="A99" t="s">
        <v>70</v>
      </c>
      <c r="B99" t="s">
        <v>71</v>
      </c>
      <c r="C99" t="s">
        <v>71</v>
      </c>
      <c r="D99" t="s">
        <v>71</v>
      </c>
    </row>
    <row r="100" spans="1:4" x14ac:dyDescent="0.35">
      <c r="A100" s="14" t="s">
        <v>72</v>
      </c>
      <c r="B100" t="s">
        <v>71</v>
      </c>
      <c r="C100" t="s">
        <v>71</v>
      </c>
      <c r="D100" t="s">
        <v>71</v>
      </c>
    </row>
    <row r="101" spans="1:4" x14ac:dyDescent="0.35">
      <c r="A101" s="14" t="s">
        <v>73</v>
      </c>
      <c r="B101" t="s">
        <v>71</v>
      </c>
      <c r="C101" t="s">
        <v>71</v>
      </c>
      <c r="D101" t="s">
        <v>71</v>
      </c>
    </row>
    <row r="102" spans="1:4" x14ac:dyDescent="0.35">
      <c r="A102" t="s">
        <v>74</v>
      </c>
      <c r="B102" t="s">
        <v>75</v>
      </c>
    </row>
    <row r="105" spans="1:4" x14ac:dyDescent="0.35">
      <c r="C105" t="s">
        <v>76</v>
      </c>
    </row>
    <row r="106" spans="1:4" x14ac:dyDescent="0.35">
      <c r="A106" t="s">
        <v>77</v>
      </c>
      <c r="B106" t="s">
        <v>78</v>
      </c>
      <c r="C106" t="s">
        <v>79</v>
      </c>
    </row>
    <row r="107" spans="1:4" x14ac:dyDescent="0.35">
      <c r="B107" t="s">
        <v>80</v>
      </c>
      <c r="C107" t="s">
        <v>79</v>
      </c>
    </row>
    <row r="108" spans="1:4" x14ac:dyDescent="0.35">
      <c r="B108" t="s">
        <v>81</v>
      </c>
      <c r="C108" t="s">
        <v>79</v>
      </c>
    </row>
    <row r="109" spans="1:4" x14ac:dyDescent="0.35">
      <c r="B109" t="s">
        <v>82</v>
      </c>
      <c r="C109" t="s">
        <v>79</v>
      </c>
    </row>
    <row r="111" spans="1:4" x14ac:dyDescent="0.35">
      <c r="A111" t="s">
        <v>83</v>
      </c>
      <c r="B111" t="s">
        <v>78</v>
      </c>
      <c r="C111" t="s">
        <v>79</v>
      </c>
    </row>
    <row r="113" spans="1:5" x14ac:dyDescent="0.35">
      <c r="A113" t="s">
        <v>84</v>
      </c>
      <c r="B113" t="s">
        <v>78</v>
      </c>
    </row>
    <row r="115" spans="1:5" x14ac:dyDescent="0.35">
      <c r="A115" t="s">
        <v>85</v>
      </c>
      <c r="B115">
        <v>1.1775</v>
      </c>
      <c r="C115">
        <f>(1/B115)^2</f>
        <v>0.72123728255822872</v>
      </c>
    </row>
    <row r="116" spans="1:5" x14ac:dyDescent="0.35">
      <c r="A116" t="s">
        <v>86</v>
      </c>
      <c r="B116">
        <v>0.78500000000000003</v>
      </c>
      <c r="C116">
        <f>(1/B116)^2</f>
        <v>1.6227838857560142</v>
      </c>
    </row>
    <row r="117" spans="1:5" x14ac:dyDescent="0.35">
      <c r="A117" t="s">
        <v>87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 x14ac:dyDescent="0.3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 x14ac:dyDescent="0.35">
      <c r="B126" t="s">
        <v>97</v>
      </c>
    </row>
    <row r="128" spans="1:5" x14ac:dyDescent="0.3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 x14ac:dyDescent="0.35">
      <c r="A137" t="s">
        <v>100</v>
      </c>
    </row>
    <row r="138" spans="1:2" x14ac:dyDescent="0.35">
      <c r="A138" t="s">
        <v>101</v>
      </c>
      <c r="B138" t="s">
        <v>102</v>
      </c>
    </row>
    <row r="139" spans="1:2" x14ac:dyDescent="0.35">
      <c r="A139" t="s">
        <v>103</v>
      </c>
    </row>
    <row r="140" spans="1:2" x14ac:dyDescent="0.35">
      <c r="A140" t="s">
        <v>104</v>
      </c>
    </row>
    <row r="141" spans="1:2" x14ac:dyDescent="0.35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399A-8EF1-4A26-BF60-05A47F07A583}">
  <dimension ref="A2:H26"/>
  <sheetViews>
    <sheetView tabSelected="1" workbookViewId="0">
      <selection activeCell="J25" sqref="J25"/>
    </sheetView>
  </sheetViews>
  <sheetFormatPr defaultRowHeight="14.5" x14ac:dyDescent="0.35"/>
  <cols>
    <col min="1" max="1" width="15.08984375" customWidth="1"/>
    <col min="2" max="2" width="11" customWidth="1"/>
    <col min="3" max="3" width="9.7265625" customWidth="1"/>
  </cols>
  <sheetData>
    <row r="2" spans="1:8" x14ac:dyDescent="0.35">
      <c r="A2" t="s">
        <v>230</v>
      </c>
      <c r="B2" t="s">
        <v>232</v>
      </c>
      <c r="C2" t="s">
        <v>225</v>
      </c>
      <c r="H2" s="4"/>
    </row>
    <row r="3" spans="1:8" x14ac:dyDescent="0.35">
      <c r="A3" t="s">
        <v>147</v>
      </c>
      <c r="B3">
        <v>1.49</v>
      </c>
      <c r="C3">
        <v>0.11</v>
      </c>
      <c r="D3">
        <f>B3/0.11*32</f>
        <v>433.45454545454544</v>
      </c>
      <c r="H3" s="12"/>
    </row>
    <row r="4" spans="1:8" x14ac:dyDescent="0.35">
      <c r="A4" t="s">
        <v>226</v>
      </c>
      <c r="B4">
        <v>2.3199999999999998</v>
      </c>
      <c r="C4">
        <v>0.13500000000000001</v>
      </c>
      <c r="D4">
        <f t="shared" ref="D4:D7" si="0">B4/0.11*32</f>
        <v>674.90909090909088</v>
      </c>
      <c r="H4" s="12"/>
    </row>
    <row r="5" spans="1:8" x14ac:dyDescent="0.35">
      <c r="A5" t="s">
        <v>227</v>
      </c>
      <c r="B5">
        <v>4.0999999999999996</v>
      </c>
      <c r="C5">
        <v>0.36099999999999999</v>
      </c>
      <c r="D5">
        <f t="shared" si="0"/>
        <v>1192.7272727272725</v>
      </c>
    </row>
    <row r="6" spans="1:8" x14ac:dyDescent="0.35">
      <c r="A6" t="s">
        <v>228</v>
      </c>
      <c r="B6">
        <v>2.3199999999999998</v>
      </c>
      <c r="C6">
        <v>0.13500000000000001</v>
      </c>
      <c r="D6">
        <f t="shared" si="0"/>
        <v>674.90909090909088</v>
      </c>
    </row>
    <row r="7" spans="1:8" x14ac:dyDescent="0.35">
      <c r="A7" t="s">
        <v>229</v>
      </c>
      <c r="B7">
        <v>4.0999999999999996</v>
      </c>
      <c r="C7">
        <v>0.36099999999999999</v>
      </c>
      <c r="D7">
        <f t="shared" si="0"/>
        <v>1192.7272727272725</v>
      </c>
    </row>
    <row r="10" spans="1:8" x14ac:dyDescent="0.35">
      <c r="A10" t="s">
        <v>5</v>
      </c>
      <c r="B10" t="s">
        <v>232</v>
      </c>
      <c r="C10" t="s">
        <v>225</v>
      </c>
    </row>
    <row r="11" spans="1:8" x14ac:dyDescent="0.35">
      <c r="A11" t="s">
        <v>147</v>
      </c>
      <c r="B11">
        <v>2.1800000000000002</v>
      </c>
      <c r="C11">
        <v>0.18</v>
      </c>
      <c r="D11">
        <f>B11/C11*32</f>
        <v>387.5555555555556</v>
      </c>
    </row>
    <row r="12" spans="1:8" x14ac:dyDescent="0.35">
      <c r="A12" t="s">
        <v>226</v>
      </c>
      <c r="B12" s="34">
        <v>3.21</v>
      </c>
      <c r="C12">
        <v>0.20499999999999999</v>
      </c>
      <c r="D12">
        <f t="shared" ref="D12:D21" si="1">B12/C12*32</f>
        <v>501.07317073170736</v>
      </c>
    </row>
    <row r="13" spans="1:8" x14ac:dyDescent="0.35">
      <c r="A13" t="s">
        <v>227</v>
      </c>
      <c r="B13">
        <v>4.83</v>
      </c>
      <c r="C13">
        <v>0.43</v>
      </c>
      <c r="D13">
        <f t="shared" si="1"/>
        <v>359.44186046511629</v>
      </c>
    </row>
    <row r="14" spans="1:8" x14ac:dyDescent="0.35">
      <c r="A14" t="s">
        <v>228</v>
      </c>
      <c r="C14">
        <v>0.20499999999999999</v>
      </c>
    </row>
    <row r="15" spans="1:8" x14ac:dyDescent="0.35">
      <c r="A15" t="s">
        <v>229</v>
      </c>
      <c r="C15">
        <v>0.43</v>
      </c>
    </row>
    <row r="18" spans="1:4" x14ac:dyDescent="0.35">
      <c r="A18" t="s">
        <v>231</v>
      </c>
      <c r="B18" t="s">
        <v>232</v>
      </c>
      <c r="C18" t="s">
        <v>225</v>
      </c>
    </row>
    <row r="19" spans="1:4" x14ac:dyDescent="0.35">
      <c r="A19" t="s">
        <v>147</v>
      </c>
      <c r="B19">
        <v>4.09</v>
      </c>
      <c r="C19">
        <v>0.26800000000000002</v>
      </c>
      <c r="D19">
        <f t="shared" si="1"/>
        <v>488.35820895522386</v>
      </c>
    </row>
    <row r="20" spans="1:4" x14ac:dyDescent="0.35">
      <c r="A20" t="s">
        <v>226</v>
      </c>
      <c r="B20">
        <v>4.67</v>
      </c>
      <c r="C20">
        <v>0.29299999999999998</v>
      </c>
      <c r="D20">
        <f t="shared" si="1"/>
        <v>510.03412969283278</v>
      </c>
    </row>
    <row r="21" spans="1:4" x14ac:dyDescent="0.35">
      <c r="A21" t="s">
        <v>227</v>
      </c>
      <c r="B21">
        <v>6.79</v>
      </c>
      <c r="C21">
        <v>0.51800000000000002</v>
      </c>
      <c r="D21">
        <f t="shared" si="1"/>
        <v>419.45945945945942</v>
      </c>
    </row>
    <row r="22" spans="1:4" x14ac:dyDescent="0.35">
      <c r="A22" t="s">
        <v>228</v>
      </c>
      <c r="C22">
        <v>0.29299999999999998</v>
      </c>
    </row>
    <row r="23" spans="1:4" x14ac:dyDescent="0.35">
      <c r="A23" t="s">
        <v>229</v>
      </c>
      <c r="C23">
        <v>0.51800000000000002</v>
      </c>
    </row>
    <row r="26" spans="1:4" x14ac:dyDescent="0.35">
      <c r="B26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27" sqref="A27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106</v>
      </c>
    </row>
    <row r="2" spans="1:1" ht="58" x14ac:dyDescent="0.35">
      <c r="A2" s="1" t="s">
        <v>107</v>
      </c>
    </row>
    <row r="3" spans="1:1" x14ac:dyDescent="0.35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R46" sqref="R46"/>
    </sheetView>
  </sheetViews>
  <sheetFormatPr defaultRowHeight="14.5" x14ac:dyDescent="0.35"/>
  <cols>
    <col min="1" max="1" width="25.7265625" customWidth="1"/>
    <col min="2" max="2" width="17.54296875" customWidth="1"/>
    <col min="3" max="3" width="15.54296875" customWidth="1"/>
    <col min="4" max="4" width="13" customWidth="1"/>
    <col min="5" max="5" width="11.1796875" customWidth="1"/>
    <col min="6" max="6" width="11.453125" customWidth="1"/>
    <col min="7" max="7" width="14.26953125" customWidth="1"/>
    <col min="8" max="8" width="11.81640625" customWidth="1"/>
    <col min="9" max="9" width="12.26953125" customWidth="1"/>
    <col min="10" max="10" width="20.7265625" customWidth="1"/>
    <col min="13" max="13" width="10" customWidth="1"/>
    <col min="14" max="14" width="10.81640625" customWidth="1"/>
    <col min="15" max="15" width="11.453125" customWidth="1"/>
    <col min="16" max="16" width="12.54296875" customWidth="1"/>
    <col min="18" max="18" width="14.1796875" customWidth="1"/>
    <col min="19" max="19" width="16.17968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147</v>
      </c>
    </row>
    <row r="55" spans="1:19" x14ac:dyDescent="0.35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 x14ac:dyDescent="0.35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152</v>
      </c>
    </row>
    <row r="59" spans="1:19" x14ac:dyDescent="0.35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K55" sqref="K55"/>
    </sheetView>
  </sheetViews>
  <sheetFormatPr defaultRowHeight="14.5" x14ac:dyDescent="0.35"/>
  <cols>
    <col min="1" max="1" width="36.8164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453125" bestFit="1" customWidth="1"/>
    <col min="7" max="7" width="9.1796875" customWidth="1"/>
    <col min="8" max="8" width="12.81640625" customWidth="1"/>
    <col min="9" max="9" width="8.81640625" bestFit="1" customWidth="1"/>
    <col min="10" max="10" width="15.1796875" bestFit="1" customWidth="1"/>
    <col min="11" max="11" width="8.1796875" bestFit="1" customWidth="1"/>
    <col min="12" max="12" width="5" bestFit="1" customWidth="1"/>
    <col min="13" max="13" width="5.453125" bestFit="1" customWidth="1"/>
    <col min="14" max="14" width="13.6328125" customWidth="1"/>
    <col min="15" max="15" width="11.26953125" customWidth="1"/>
    <col min="16" max="17" width="7.453125" bestFit="1" customWidth="1"/>
    <col min="18" max="18" width="12.1796875" customWidth="1"/>
    <col min="19" max="19" width="13.453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J27" sqref="J27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1796875" customWidth="1"/>
    <col min="14" max="14" width="10.81640625" customWidth="1"/>
    <col min="16" max="16" width="13.90625" customWidth="1"/>
    <col min="18" max="18" width="13.17968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180</v>
      </c>
    </row>
    <row r="49" spans="1:24" x14ac:dyDescent="0.35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40" sqref="Q40"/>
    </sheetView>
  </sheetViews>
  <sheetFormatPr defaultRowHeight="14.5" x14ac:dyDescent="0.35"/>
  <cols>
    <col min="1" max="1" width="31.81640625" customWidth="1"/>
    <col min="2" max="2" width="7.26953125" customWidth="1"/>
    <col min="3" max="3" width="15.1796875" customWidth="1"/>
    <col min="4" max="4" width="13.453125" customWidth="1"/>
    <col min="5" max="5" width="13.7265625" customWidth="1"/>
    <col min="6" max="6" width="12.17968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453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zoomScale="55" zoomScaleNormal="55" workbookViewId="0">
      <selection activeCell="W4" sqref="W4"/>
    </sheetView>
  </sheetViews>
  <sheetFormatPr defaultRowHeight="14.5" x14ac:dyDescent="0.35"/>
  <cols>
    <col min="1" max="1" width="29.54296875" customWidth="1"/>
    <col min="2" max="2" width="12.54296875" customWidth="1"/>
    <col min="3" max="3" width="12.1796875" customWidth="1"/>
    <col min="4" max="4" width="12.81640625" customWidth="1"/>
    <col min="5" max="5" width="8.1796875" customWidth="1"/>
    <col min="6" max="6" width="9.453125" customWidth="1"/>
    <col min="7" max="7" width="14.453125" customWidth="1"/>
    <col min="8" max="8" width="11.81640625" customWidth="1"/>
    <col min="9" max="9" width="10.1796875" customWidth="1"/>
    <col min="10" max="10" width="14.1796875" customWidth="1"/>
    <col min="12" max="12" width="8.81640625" customWidth="1"/>
    <col min="13" max="13" width="14.81640625" customWidth="1"/>
    <col min="14" max="14" width="12.1796875" customWidth="1"/>
    <col min="15" max="15" width="8.54296875" customWidth="1"/>
    <col min="16" max="16" width="10.81640625" customWidth="1"/>
    <col min="17" max="17" width="15.453125" customWidth="1"/>
    <col min="18" max="18" width="14.7265625" customWidth="1"/>
    <col min="19" max="19" width="19" customWidth="1"/>
    <col min="20" max="20" width="14.81640625" customWidth="1"/>
    <col min="21" max="21" width="14.1796875" customWidth="1"/>
    <col min="22" max="22" width="12" customWidth="1"/>
    <col min="23" max="23" width="13.54296875" customWidth="1"/>
    <col min="24" max="24" width="13.4531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11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180</v>
      </c>
    </row>
    <row r="104" spans="1:24" x14ac:dyDescent="0.35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3" x14ac:dyDescent="0.35">
      <c r="A131" s="4"/>
      <c r="B131" s="4"/>
      <c r="C131" s="4"/>
      <c r="D131" s="4"/>
      <c r="E131" s="4"/>
      <c r="G131" s="4"/>
      <c r="H131" s="4"/>
      <c r="I131" s="4"/>
      <c r="J131" s="4"/>
      <c r="L131" s="7"/>
      <c r="M131" s="7"/>
    </row>
    <row r="132" spans="1:13" x14ac:dyDescent="0.35">
      <c r="A132" s="4"/>
      <c r="B132" s="4"/>
      <c r="C132" s="4"/>
      <c r="D132" s="4"/>
      <c r="E132" s="4"/>
      <c r="G132" s="4"/>
      <c r="H132" s="4"/>
      <c r="I132" s="4"/>
      <c r="J132" s="4"/>
      <c r="L132" s="7"/>
      <c r="M132" s="7"/>
    </row>
    <row r="133" spans="1:13" x14ac:dyDescent="0.35">
      <c r="A133" s="4"/>
      <c r="B133" s="4"/>
      <c r="C133" s="4"/>
      <c r="D133" s="4"/>
      <c r="E133" s="4"/>
      <c r="G133" s="4"/>
      <c r="H133" s="4"/>
      <c r="I133" s="4"/>
      <c r="J133" s="4"/>
      <c r="L133" s="7"/>
      <c r="M133" s="7"/>
    </row>
    <row r="134" spans="1:13" x14ac:dyDescent="0.35">
      <c r="A134" s="4"/>
      <c r="B134" s="4"/>
      <c r="C134" s="4"/>
      <c r="D134" s="4"/>
      <c r="E134" s="4"/>
      <c r="G134" s="4"/>
      <c r="H134" s="4"/>
      <c r="I134" s="4"/>
      <c r="J134" s="4"/>
      <c r="L134" s="7"/>
      <c r="M134" s="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N38" sqref="N38"/>
    </sheetView>
  </sheetViews>
  <sheetFormatPr defaultRowHeight="14.5" x14ac:dyDescent="0.35"/>
  <cols>
    <col min="1" max="1" width="17.453125" customWidth="1"/>
    <col min="2" max="2" width="10.81640625" customWidth="1"/>
    <col min="3" max="3" width="12.453125" customWidth="1"/>
    <col min="4" max="4" width="12.26953125" customWidth="1"/>
    <col min="5" max="5" width="9.7265625" customWidth="1"/>
    <col min="6" max="6" width="11.1796875" customWidth="1"/>
    <col min="8" max="8" width="11.453125" customWidth="1"/>
    <col min="9" max="9" width="9.81640625" customWidth="1"/>
    <col min="10" max="10" width="13.453125" customWidth="1"/>
    <col min="18" max="18" width="12.26953125" customWidth="1"/>
    <col min="19" max="19" width="14.81640625" customWidth="1"/>
    <col min="24" max="24" width="10.8164062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147</v>
      </c>
      <c r="B2" s="4">
        <v>4410</v>
      </c>
      <c r="C2" s="4" t="s">
        <v>213</v>
      </c>
      <c r="D2" s="4" t="s">
        <v>214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216</v>
      </c>
      <c r="B3" s="4">
        <v>4410</v>
      </c>
      <c r="C3" s="4" t="s">
        <v>213</v>
      </c>
      <c r="D3" s="4" t="s">
        <v>217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218</v>
      </c>
      <c r="B4" s="4">
        <v>4410</v>
      </c>
      <c r="C4" s="4" t="s">
        <v>219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85" zoomScaleNormal="85" workbookViewId="0">
      <selection activeCell="N20" sqref="N20"/>
    </sheetView>
  </sheetViews>
  <sheetFormatPr defaultRowHeight="14.5" x14ac:dyDescent="0.35"/>
  <cols>
    <col min="1" max="1" width="18.1796875" customWidth="1"/>
    <col min="2" max="2" width="13.54296875" customWidth="1"/>
    <col min="3" max="3" width="14.54296875" customWidth="1"/>
    <col min="4" max="4" width="11.453125" customWidth="1"/>
    <col min="18" max="18" width="13.453125" customWidth="1"/>
    <col min="24" max="24" width="11.54296875" customWidth="1"/>
  </cols>
  <sheetData>
    <row r="1" spans="1:24" x14ac:dyDescent="0.35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212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 x14ac:dyDescent="0.35">
      <c r="A2" t="s">
        <v>181</v>
      </c>
      <c r="B2" s="4">
        <v>40000</v>
      </c>
      <c r="C2" s="4" t="s">
        <v>219</v>
      </c>
      <c r="D2" s="4" t="s">
        <v>222</v>
      </c>
      <c r="E2" s="17">
        <f>6.4/64</f>
        <v>0.1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4</v>
      </c>
      <c r="J2" s="4" t="s">
        <v>215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1065.6540405542701</v>
      </c>
      <c r="P2" s="8">
        <f>8*(N2/B2)^2</f>
        <v>5.5651249999999998E-3</v>
      </c>
      <c r="Q2" s="8">
        <f>8*(O2/B2)^2</f>
        <v>5.6780926707482096E-3</v>
      </c>
      <c r="R2" s="9">
        <f>(Q2-P2)/P2</f>
        <v>2.0299215336261067E-2</v>
      </c>
      <c r="S2" s="7">
        <f>1700*O2/B2</f>
        <v>45.29029672355648</v>
      </c>
      <c r="T2" s="3">
        <f>B2/4*P2</f>
        <v>55.651249999999997</v>
      </c>
      <c r="U2" s="7">
        <f>E2*N2</f>
        <v>105.5</v>
      </c>
      <c r="V2" s="7">
        <f>F2*N2</f>
        <v>26.375</v>
      </c>
      <c r="W2" s="7">
        <f>G2*N2</f>
        <v>26.375</v>
      </c>
      <c r="X2" s="7">
        <v>26.4</v>
      </c>
    </row>
    <row r="3" spans="1:24" x14ac:dyDescent="0.35">
      <c r="A3" t="s">
        <v>181</v>
      </c>
      <c r="B3" s="4">
        <v>40000</v>
      </c>
      <c r="C3" s="4" t="s">
        <v>219</v>
      </c>
      <c r="D3" s="4" t="s">
        <v>221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215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181</v>
      </c>
      <c r="B4" s="4">
        <v>40000</v>
      </c>
      <c r="C4" s="4" t="s">
        <v>219</v>
      </c>
      <c r="D4" s="4" t="s">
        <v>220</v>
      </c>
      <c r="E4" s="17">
        <f>6.4/256</f>
        <v>2.5000000000000001E-2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1</v>
      </c>
      <c r="J4" s="4" t="s">
        <v>215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1038.48230917147</v>
      </c>
      <c r="P4" s="8">
        <f>8*(N4/B4)^2</f>
        <v>5.5651249999999998E-3</v>
      </c>
      <c r="Q4" s="8">
        <f>8*(O4/B4)^2</f>
        <v>5.3922275323105423E-3</v>
      </c>
      <c r="R4" s="9">
        <f>(Q4-P4)/P4</f>
        <v>-3.106802950328294E-2</v>
      </c>
      <c r="S4" s="7">
        <f>1700*O4/B4</f>
        <v>44.135498139787479</v>
      </c>
      <c r="T4" s="3">
        <f>B4/4*P4</f>
        <v>55.651249999999997</v>
      </c>
      <c r="U4" s="7">
        <f>E4*N4</f>
        <v>26.375</v>
      </c>
      <c r="V4" s="7">
        <f>F4*N4</f>
        <v>26.375</v>
      </c>
      <c r="W4" s="7">
        <f>G4*N4</f>
        <v>26.375</v>
      </c>
      <c r="X4" s="7">
        <f>H4*N4</f>
        <v>26.375</v>
      </c>
    </row>
    <row r="5" spans="1:24" x14ac:dyDescent="0.35">
      <c r="A5" t="s">
        <v>181</v>
      </c>
      <c r="B5" s="4">
        <v>40000</v>
      </c>
      <c r="C5" s="4" t="s">
        <v>219</v>
      </c>
      <c r="D5" s="4" t="s">
        <v>223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215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181</v>
      </c>
      <c r="B6" s="4">
        <v>40000</v>
      </c>
      <c r="C6" s="4" t="s">
        <v>219</v>
      </c>
      <c r="D6" s="4" t="s">
        <v>224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215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  <vt:lpstr>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2024-08-13T08:37:40Z</dcterms:modified>
  <cp:category/>
  <cp:contentStatus/>
</cp:coreProperties>
</file>