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bre\Documents\PROYECTOS\"/>
    </mc:Choice>
  </mc:AlternateContent>
  <xr:revisionPtr revIDLastSave="0" documentId="13_ncr:1_{8F1F4A4D-BBAE-458F-AA02-2514B5ABEAC9}" xr6:coauthVersionLast="47" xr6:coauthVersionMax="47" xr10:uidLastSave="{00000000-0000-0000-0000-000000000000}"/>
  <bookViews>
    <workbookView xWindow="-108" yWindow="-108" windowWidth="23256" windowHeight="13896" activeTab="1" xr2:uid="{EECF0ADD-FEDB-4617-B632-49D488248C9C}"/>
  </bookViews>
  <sheets>
    <sheet name="TRANSFERENCIAS" sheetId="1" r:id="rId1"/>
    <sheet name="EJECUCION DE PROYECTOS EJE 1" sheetId="2" r:id="rId2"/>
    <sheet name="EJECUCIÓN DE PROYECTOS EJE 2" sheetId="4" r:id="rId3"/>
    <sheet name="GASTOS OPERATIVOS" sheetId="3" r:id="rId4"/>
    <sheet name="MESE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/>
  <c r="G2" i="5"/>
  <c r="F2" i="5"/>
  <c r="E2" i="5"/>
  <c r="D2" i="5"/>
  <c r="C2" i="5"/>
  <c r="H14" i="2"/>
  <c r="K14" i="4"/>
  <c r="K13" i="4"/>
  <c r="I13" i="4" s="1"/>
  <c r="K12" i="4"/>
  <c r="I12" i="4" s="1"/>
  <c r="K11" i="4"/>
  <c r="I11" i="4" s="1"/>
  <c r="K9" i="4"/>
  <c r="I9" i="4" s="1"/>
  <c r="K8" i="4"/>
  <c r="I8" i="4" s="1"/>
  <c r="K7" i="4"/>
  <c r="I7" i="4" s="1"/>
  <c r="K6" i="4"/>
  <c r="I6" i="4" s="1"/>
  <c r="K3" i="4"/>
  <c r="I3" i="4" s="1"/>
  <c r="K4" i="4"/>
  <c r="I4" i="4" s="1"/>
  <c r="K5" i="4"/>
  <c r="I5" i="4" s="1"/>
  <c r="K10" i="4"/>
  <c r="I10" i="4" s="1"/>
  <c r="K2" i="4"/>
  <c r="I2" i="4" s="1"/>
  <c r="I3" i="2"/>
  <c r="I4" i="2"/>
  <c r="I5" i="2"/>
  <c r="I6" i="2"/>
  <c r="I7" i="2"/>
  <c r="I8" i="2"/>
  <c r="I9" i="2"/>
  <c r="I10" i="2"/>
  <c r="I11" i="2"/>
  <c r="I12" i="2"/>
  <c r="I13" i="2"/>
  <c r="D3" i="2"/>
  <c r="D4" i="2"/>
  <c r="D5" i="2"/>
  <c r="D6" i="2"/>
  <c r="D7" i="2"/>
  <c r="D8" i="2"/>
  <c r="D9" i="2"/>
  <c r="D10" i="2"/>
  <c r="D11" i="2"/>
  <c r="D12" i="2"/>
  <c r="D13" i="2"/>
  <c r="D2" i="2"/>
  <c r="D3" i="4"/>
  <c r="D4" i="4"/>
  <c r="D5" i="4"/>
  <c r="D6" i="4"/>
  <c r="D7" i="4"/>
  <c r="D8" i="4"/>
  <c r="D9" i="4"/>
  <c r="D10" i="4"/>
  <c r="D11" i="4"/>
  <c r="D12" i="4"/>
  <c r="D13" i="4"/>
  <c r="D2" i="4"/>
  <c r="I2" i="2"/>
</calcChain>
</file>

<file path=xl/sharedStrings.xml><?xml version="1.0" encoding="utf-8"?>
<sst xmlns="http://schemas.openxmlformats.org/spreadsheetml/2006/main" count="186" uniqueCount="63">
  <si>
    <t>ID Transferencia</t>
  </si>
  <si>
    <t>Municipio</t>
  </si>
  <si>
    <t>Fecha Transferencia</t>
  </si>
  <si>
    <t>Monto</t>
  </si>
  <si>
    <t>Fuente</t>
  </si>
  <si>
    <t>Categoría</t>
  </si>
  <si>
    <t xml:space="preserve">Proyecto/Programa </t>
  </si>
  <si>
    <t>Estado</t>
  </si>
  <si>
    <t>ID Proyecto</t>
  </si>
  <si>
    <t>Fecha Reporte</t>
  </si>
  <si>
    <t>Avance(%)</t>
  </si>
  <si>
    <t>Comentarios</t>
  </si>
  <si>
    <t>En ejecución</t>
  </si>
  <si>
    <t>Cuautla</t>
  </si>
  <si>
    <t>Ramo 20 (Bienestar)</t>
  </si>
  <si>
    <t xml:space="preserve">Proyectos de Inversión  </t>
  </si>
  <si>
    <t>Atlatahucan</t>
  </si>
  <si>
    <t>Ayala</t>
  </si>
  <si>
    <t>Huitzilac</t>
  </si>
  <si>
    <t>Miacatlán</t>
  </si>
  <si>
    <t>Tepalcingo</t>
  </si>
  <si>
    <t>Tetecala</t>
  </si>
  <si>
    <t>Tetela del Volcán</t>
  </si>
  <si>
    <t>Tlalnepantla</t>
  </si>
  <si>
    <t>Tlayacapan</t>
  </si>
  <si>
    <t>Totolapan</t>
  </si>
  <si>
    <t>Xochitepec</t>
  </si>
  <si>
    <t>Grupo de preparación para certificar la educación primaria y/o secundaria.</t>
  </si>
  <si>
    <t>Inversión per Cápita.</t>
  </si>
  <si>
    <t>Personas Beneficiados(Reportados al mes de octubre)</t>
  </si>
  <si>
    <t>50 mujeres</t>
  </si>
  <si>
    <t>70 mujeres</t>
  </si>
  <si>
    <t>Seminario empoderamiento económico</t>
  </si>
  <si>
    <t>60 mujeres</t>
  </si>
  <si>
    <t>40 mujeres</t>
  </si>
  <si>
    <t>Monto de Gastos Operativos (Proporción establecida en las ROP 7%)</t>
  </si>
  <si>
    <t>Monto Ejercido</t>
  </si>
  <si>
    <t>Monto Eje 1</t>
  </si>
  <si>
    <t>Monto Eje 2</t>
  </si>
  <si>
    <t>"ATLATLAHUCAN EN ACCIÓN, CON IGUALDAD Y DERECHOS HUMANOS PARA QUE LAS MUJERES SE EMPODEREN Y LOGREN SU BIENESTAR EN EL AÑO 2023"</t>
  </si>
  <si>
    <t>"ATENCIÓN Y MEDIDAS ESPECIALES EN MATERIA DE IGUALDAD, DERECHOS HUMANOS Y EMPODERAMIENTO ECONÓMICO DE CARÁCTER TEMPORAL, PARA EL ADELANTO Y BIENESTAR DE LAS MUJERES DE AYALA, MORELOS"</t>
  </si>
  <si>
    <t>"POCISIONAR LA PARTICIPACIÓN COMUNITARIA Y POTENCIAR LA AUTONOMÍA ECONÓMICA DE LAS MUJERES CUAUTLENSES PARA CONTRIBUIR A SU ADELANTO, BIENESTAR E IGUALDAD"</t>
  </si>
  <si>
    <t>"IMPULSANDO EL ADELANTO, BIENESTAR E IGUALDAD EN LAS MUJERES DE HUITZILAC 2023"</t>
  </si>
  <si>
    <t>"MIACATLÁN, MORELOS, PROMOVIENDO LA IGUALDAD Y EDUCACIÓN PARA EMPODERAR A LAS MUJERES 2023"</t>
  </si>
  <si>
    <t>"EJECUTAR ACCIONES EN MATERIA DE DERECHOS HUMANOS E IGUALDAD DE GÉNERO PARA DISMINUIR LAS BRECHAS DE DESIGUALDAD A NIVEL LOCAL EN EL MUNICIPIO DE TEPALCINGO 2023"</t>
  </si>
  <si>
    <t>"CONSTRUYENDO LÍNEAS DE ACCIÓN EN MATERIAS DE IGUALDAD Y DERECHOS HUMANOS PARA ENCAMINAR EL EMPODERAMIENTO DE LA MUJER TECATLENSE"</t>
  </si>
  <si>
    <t>"CAMPAÑA PARA FOMENTAR EL ADELANTO, BIENESTAR E IGUALDAD DE LAS MUJERES DEL MUNICIPIO DE TETELA DEL VOLCÁN"</t>
  </si>
  <si>
    <t>"MUJERES AVANZANDO POR LA IGUALDAD EN
EL MUNICIPIO DE TLALNEPANTLA 2023"</t>
  </si>
  <si>
    <t>"IMPULSAR EL ACCESO A LA EDUCACIÓN PARA EL BIENESTAR E IGUALDAD DE LAS MUJERES TLAYACAPENSES 2023"</t>
  </si>
  <si>
    <t xml:space="preserve"> "IMPULSANDO ACCIONES PARA EL BIENESTAR Y LA IGUALDAD SUSTANTIVA DE LAS MUJERES EN TOTOLAPAN 2023"</t>
  </si>
  <si>
    <t>“CONSTRUYENDO ALIANZAS CON IGUALDAD PARA EL EMPODERAMIENTO DE LAS NIÑAS Y MUJERES DE LA MUNICIPALIDAD EN MATERIA DE EDUCACIÓN Y FORMACIÓN”</t>
  </si>
  <si>
    <t>1. Apoyar en la
actividades y servicios (Contratación de servicios profesionales)</t>
  </si>
  <si>
    <t>Terminado</t>
  </si>
  <si>
    <t>Mayo</t>
  </si>
  <si>
    <t>Junio</t>
  </si>
  <si>
    <t>Julio</t>
  </si>
  <si>
    <t>Agosto</t>
  </si>
  <si>
    <t>Septiembre</t>
  </si>
  <si>
    <t>Octubre</t>
  </si>
  <si>
    <t>Noviembre</t>
  </si>
  <si>
    <t>Total de mujeres beneficiadas por los procesos de capacitación y formación para concluir sus estudios alcanzadas.</t>
  </si>
  <si>
    <t>Gasto programado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</si>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</sst>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8" fontId="0" fillId="0" borderId="1" xfId="0" applyNumberFormat="1" applyBorder="1"/>
    <xf numFmtId="9" fontId="0" fillId="0" borderId="1" xfId="0" applyNumberFormat="1" applyBorder="1"/>
    <xf numFmtId="44" fontId="0" fillId="0" borderId="1" xfId="1" applyFont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6" fontId="0" fillId="0" borderId="0" xfId="0" applyNumberFormat="1"/>
    <xf numFmtId="8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6B84-6336-4ACE-98EA-767CFF038458}">
  <dimension ref="A1:H13"/>
  <sheetViews>
    <sheetView workbookViewId="0">
      <selection activeCell="H2" sqref="H2:H13"/>
    </sheetView>
  </sheetViews>
  <sheetFormatPr baseColWidth="10" defaultRowHeight="15" x14ac:dyDescent="0.25"/>
  <cols>
    <col min="1" max="1" width="14.140625" bestFit="1" customWidth="1"/>
    <col min="3" max="3" width="17.5703125" bestFit="1" customWidth="1"/>
    <col min="5" max="5" width="17.28515625" bestFit="1" customWidth="1"/>
    <col min="6" max="6" width="19.7109375" bestFit="1" customWidth="1"/>
    <col min="7" max="7" width="32.42578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75" x14ac:dyDescent="0.25">
      <c r="A2" s="2">
        <v>1</v>
      </c>
      <c r="B2" s="2" t="s">
        <v>16</v>
      </c>
      <c r="C2" s="4">
        <v>45078</v>
      </c>
      <c r="D2" s="5">
        <v>200000</v>
      </c>
      <c r="E2" s="2" t="s">
        <v>14</v>
      </c>
      <c r="F2" s="2" t="s">
        <v>15</v>
      </c>
      <c r="G2" s="3" t="s">
        <v>39</v>
      </c>
      <c r="H2" s="2" t="s">
        <v>52</v>
      </c>
    </row>
    <row r="3" spans="1:8" ht="105" x14ac:dyDescent="0.25">
      <c r="A3" s="2">
        <v>2</v>
      </c>
      <c r="B3" s="2" t="s">
        <v>17</v>
      </c>
      <c r="C3" s="4">
        <v>45078</v>
      </c>
      <c r="D3" s="5">
        <v>200000</v>
      </c>
      <c r="E3" s="2" t="s">
        <v>14</v>
      </c>
      <c r="F3" s="2" t="s">
        <v>15</v>
      </c>
      <c r="G3" s="3" t="s">
        <v>40</v>
      </c>
      <c r="H3" s="2" t="s">
        <v>52</v>
      </c>
    </row>
    <row r="4" spans="1:8" ht="90" x14ac:dyDescent="0.25">
      <c r="A4" s="2">
        <v>3</v>
      </c>
      <c r="B4" s="2" t="s">
        <v>13</v>
      </c>
      <c r="C4" s="4">
        <v>45078</v>
      </c>
      <c r="D4" s="5">
        <v>200000</v>
      </c>
      <c r="E4" s="2" t="s">
        <v>14</v>
      </c>
      <c r="F4" s="2" t="s">
        <v>15</v>
      </c>
      <c r="G4" s="3" t="s">
        <v>41</v>
      </c>
      <c r="H4" s="2" t="s">
        <v>52</v>
      </c>
    </row>
    <row r="5" spans="1:8" ht="45" x14ac:dyDescent="0.25">
      <c r="A5" s="2">
        <v>4</v>
      </c>
      <c r="B5" s="2" t="s">
        <v>18</v>
      </c>
      <c r="C5" s="4">
        <v>45078</v>
      </c>
      <c r="D5" s="5">
        <v>200000</v>
      </c>
      <c r="E5" s="2" t="s">
        <v>14</v>
      </c>
      <c r="F5" s="2" t="s">
        <v>15</v>
      </c>
      <c r="G5" s="3" t="s">
        <v>42</v>
      </c>
      <c r="H5" s="2" t="s">
        <v>52</v>
      </c>
    </row>
    <row r="6" spans="1:8" ht="60" x14ac:dyDescent="0.25">
      <c r="A6" s="2">
        <v>5</v>
      </c>
      <c r="B6" s="2" t="s">
        <v>19</v>
      </c>
      <c r="C6" s="4">
        <v>45078</v>
      </c>
      <c r="D6" s="5">
        <v>200000</v>
      </c>
      <c r="E6" s="2" t="s">
        <v>14</v>
      </c>
      <c r="F6" s="2" t="s">
        <v>15</v>
      </c>
      <c r="G6" s="3" t="s">
        <v>43</v>
      </c>
      <c r="H6" s="2" t="s">
        <v>52</v>
      </c>
    </row>
    <row r="7" spans="1:8" ht="90" x14ac:dyDescent="0.25">
      <c r="A7" s="2">
        <v>6</v>
      </c>
      <c r="B7" s="2" t="s">
        <v>20</v>
      </c>
      <c r="C7" s="4">
        <v>45078</v>
      </c>
      <c r="D7" s="5">
        <v>200000</v>
      </c>
      <c r="E7" s="2" t="s">
        <v>14</v>
      </c>
      <c r="F7" s="2" t="s">
        <v>15</v>
      </c>
      <c r="G7" s="3" t="s">
        <v>44</v>
      </c>
      <c r="H7" s="2" t="s">
        <v>52</v>
      </c>
    </row>
    <row r="8" spans="1:8" ht="75" x14ac:dyDescent="0.25">
      <c r="A8" s="2">
        <v>7</v>
      </c>
      <c r="B8" s="2" t="s">
        <v>21</v>
      </c>
      <c r="C8" s="4">
        <v>45079</v>
      </c>
      <c r="D8" s="5">
        <v>200000</v>
      </c>
      <c r="E8" s="2" t="s">
        <v>14</v>
      </c>
      <c r="F8" s="2" t="s">
        <v>15</v>
      </c>
      <c r="G8" s="3" t="s">
        <v>45</v>
      </c>
      <c r="H8" s="2" t="s">
        <v>52</v>
      </c>
    </row>
    <row r="9" spans="1:8" ht="60" x14ac:dyDescent="0.25">
      <c r="A9" s="2">
        <v>8</v>
      </c>
      <c r="B9" s="2" t="s">
        <v>22</v>
      </c>
      <c r="C9" s="4">
        <v>45079</v>
      </c>
      <c r="D9" s="5">
        <v>200000</v>
      </c>
      <c r="E9" s="2" t="s">
        <v>14</v>
      </c>
      <c r="F9" s="2" t="s">
        <v>15</v>
      </c>
      <c r="G9" s="3" t="s">
        <v>46</v>
      </c>
      <c r="H9" s="2" t="s">
        <v>52</v>
      </c>
    </row>
    <row r="10" spans="1:8" ht="60" x14ac:dyDescent="0.25">
      <c r="A10" s="2">
        <v>9</v>
      </c>
      <c r="B10" s="2" t="s">
        <v>23</v>
      </c>
      <c r="C10" s="4">
        <v>45079</v>
      </c>
      <c r="D10" s="5">
        <v>200000</v>
      </c>
      <c r="E10" s="2" t="s">
        <v>14</v>
      </c>
      <c r="F10" s="2" t="s">
        <v>15</v>
      </c>
      <c r="G10" s="3" t="s">
        <v>47</v>
      </c>
      <c r="H10" s="2" t="s">
        <v>52</v>
      </c>
    </row>
    <row r="11" spans="1:8" ht="60" x14ac:dyDescent="0.25">
      <c r="A11" s="2">
        <v>10</v>
      </c>
      <c r="B11" s="2" t="s">
        <v>24</v>
      </c>
      <c r="C11" s="4">
        <v>45079</v>
      </c>
      <c r="D11" s="5">
        <v>200000</v>
      </c>
      <c r="E11" s="2" t="s">
        <v>14</v>
      </c>
      <c r="F11" s="2" t="s">
        <v>15</v>
      </c>
      <c r="G11" s="8" t="s">
        <v>48</v>
      </c>
      <c r="H11" s="2" t="s">
        <v>52</v>
      </c>
    </row>
    <row r="12" spans="1:8" ht="60" x14ac:dyDescent="0.25">
      <c r="A12" s="2">
        <v>11</v>
      </c>
      <c r="B12" s="2" t="s">
        <v>25</v>
      </c>
      <c r="C12" s="4">
        <v>45079</v>
      </c>
      <c r="D12" s="5">
        <v>200000</v>
      </c>
      <c r="E12" s="2" t="s">
        <v>14</v>
      </c>
      <c r="F12" s="2" t="s">
        <v>15</v>
      </c>
      <c r="G12" s="3" t="s">
        <v>49</v>
      </c>
      <c r="H12" s="2" t="s">
        <v>52</v>
      </c>
    </row>
    <row r="13" spans="1:8" ht="90" x14ac:dyDescent="0.25">
      <c r="A13" s="2">
        <v>12</v>
      </c>
      <c r="B13" s="2" t="s">
        <v>26</v>
      </c>
      <c r="C13" s="4">
        <v>45079</v>
      </c>
      <c r="D13" s="5">
        <v>200000</v>
      </c>
      <c r="E13" s="2" t="s">
        <v>14</v>
      </c>
      <c r="F13" s="2" t="s">
        <v>15</v>
      </c>
      <c r="G13" s="3" t="s">
        <v>50</v>
      </c>
      <c r="H13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6230-3AE6-44E6-B23A-BFE606415E2A}">
  <dimension ref="A1:I14"/>
  <sheetViews>
    <sheetView tabSelected="1" workbookViewId="0">
      <selection activeCell="K3" sqref="K3"/>
    </sheetView>
  </sheetViews>
  <sheetFormatPr baseColWidth="10" defaultRowHeight="15" x14ac:dyDescent="0.25"/>
  <cols>
    <col min="1" max="1" width="10.140625" bestFit="1" customWidth="1"/>
    <col min="2" max="2" width="14.5703125" bestFit="1" customWidth="1"/>
    <col min="3" max="3" width="12.7109375" bestFit="1" customWidth="1"/>
    <col min="4" max="4" width="11.140625" bestFit="1" customWidth="1"/>
    <col min="5" max="5" width="12.42578125" bestFit="1" customWidth="1"/>
    <col min="6" max="6" width="13.140625" bestFit="1" customWidth="1"/>
    <col min="7" max="7" width="23.140625" bestFit="1" customWidth="1"/>
    <col min="9" max="9" width="16.28515625" customWidth="1"/>
  </cols>
  <sheetData>
    <row r="1" spans="1:9" ht="75" x14ac:dyDescent="0.25">
      <c r="A1" s="9" t="s">
        <v>8</v>
      </c>
      <c r="B1" s="9" t="s">
        <v>1</v>
      </c>
      <c r="C1" s="9" t="s">
        <v>9</v>
      </c>
      <c r="D1" s="9" t="s">
        <v>10</v>
      </c>
      <c r="E1" s="9" t="s">
        <v>37</v>
      </c>
      <c r="F1" s="9" t="s">
        <v>36</v>
      </c>
      <c r="G1" s="9" t="s">
        <v>11</v>
      </c>
      <c r="H1" s="10" t="s">
        <v>29</v>
      </c>
      <c r="I1" s="9" t="s">
        <v>28</v>
      </c>
    </row>
    <row r="2" spans="1:9" ht="60" x14ac:dyDescent="0.25">
      <c r="A2" s="2">
        <v>1</v>
      </c>
      <c r="B2" s="2" t="s">
        <v>16</v>
      </c>
      <c r="C2" s="4">
        <v>45229</v>
      </c>
      <c r="D2" s="6">
        <f>_xlfn.PERCENTOF(F2,E2)</f>
        <v>0.86</v>
      </c>
      <c r="E2" s="7">
        <v>100000</v>
      </c>
      <c r="F2" s="7">
        <v>86000</v>
      </c>
      <c r="G2" s="3" t="s">
        <v>51</v>
      </c>
      <c r="H2" s="2">
        <v>70</v>
      </c>
      <c r="I2" s="7">
        <f>F2/H2</f>
        <v>1228.5714285714287</v>
      </c>
    </row>
    <row r="3" spans="1:9" ht="60" x14ac:dyDescent="0.25">
      <c r="A3" s="2">
        <v>2</v>
      </c>
      <c r="B3" s="2" t="s">
        <v>17</v>
      </c>
      <c r="C3" s="4">
        <v>45229</v>
      </c>
      <c r="D3" s="6">
        <f t="shared" ref="D3:D13" si="0">_xlfn.PERCENTOF(F3,E3)</f>
        <v>0.7</v>
      </c>
      <c r="E3" s="7">
        <v>100000</v>
      </c>
      <c r="F3" s="7">
        <v>70000</v>
      </c>
      <c r="G3" s="3" t="s">
        <v>51</v>
      </c>
      <c r="H3" s="2">
        <v>65</v>
      </c>
      <c r="I3" s="7">
        <f t="shared" ref="I3:I13" si="1">F3/H3</f>
        <v>1076.9230769230769</v>
      </c>
    </row>
    <row r="4" spans="1:9" ht="60" x14ac:dyDescent="0.25">
      <c r="A4" s="2">
        <v>3</v>
      </c>
      <c r="B4" s="2" t="s">
        <v>13</v>
      </c>
      <c r="C4" s="4">
        <v>45229</v>
      </c>
      <c r="D4" s="6">
        <f t="shared" si="0"/>
        <v>0.65</v>
      </c>
      <c r="E4" s="7">
        <v>100000</v>
      </c>
      <c r="F4" s="7">
        <v>65000</v>
      </c>
      <c r="G4" s="3" t="s">
        <v>51</v>
      </c>
      <c r="H4" s="2">
        <v>70</v>
      </c>
      <c r="I4" s="7">
        <f t="shared" si="1"/>
        <v>928.57142857142856</v>
      </c>
    </row>
    <row r="5" spans="1:9" ht="60" x14ac:dyDescent="0.25">
      <c r="A5" s="2">
        <v>4</v>
      </c>
      <c r="B5" s="2" t="s">
        <v>18</v>
      </c>
      <c r="C5" s="4">
        <v>45229</v>
      </c>
      <c r="D5" s="6">
        <f t="shared" si="0"/>
        <v>0.75</v>
      </c>
      <c r="E5" s="7">
        <v>100000</v>
      </c>
      <c r="F5" s="7">
        <v>75000</v>
      </c>
      <c r="G5" s="3" t="s">
        <v>51</v>
      </c>
      <c r="H5" s="2">
        <v>79</v>
      </c>
      <c r="I5" s="7">
        <f t="shared" si="1"/>
        <v>949.36708860759495</v>
      </c>
    </row>
    <row r="6" spans="1:9" ht="60" x14ac:dyDescent="0.25">
      <c r="A6" s="2">
        <v>5</v>
      </c>
      <c r="B6" s="2" t="s">
        <v>19</v>
      </c>
      <c r="C6" s="4">
        <v>45229</v>
      </c>
      <c r="D6" s="6">
        <f t="shared" si="0"/>
        <v>0.7</v>
      </c>
      <c r="E6" s="7">
        <v>100000</v>
      </c>
      <c r="F6" s="7">
        <v>70000</v>
      </c>
      <c r="G6" s="3" t="s">
        <v>51</v>
      </c>
      <c r="H6" s="2">
        <v>50</v>
      </c>
      <c r="I6" s="7">
        <f t="shared" si="1"/>
        <v>1400</v>
      </c>
    </row>
    <row r="7" spans="1:9" ht="60" x14ac:dyDescent="0.25">
      <c r="A7" s="2">
        <v>6</v>
      </c>
      <c r="B7" s="2" t="s">
        <v>20</v>
      </c>
      <c r="C7" s="4">
        <v>45229</v>
      </c>
      <c r="D7" s="6">
        <f t="shared" si="0"/>
        <v>0.68</v>
      </c>
      <c r="E7" s="7">
        <v>100000</v>
      </c>
      <c r="F7" s="7">
        <v>68000</v>
      </c>
      <c r="G7" s="3" t="s">
        <v>51</v>
      </c>
      <c r="H7" s="2">
        <v>65</v>
      </c>
      <c r="I7" s="7">
        <f t="shared" si="1"/>
        <v>1046.1538461538462</v>
      </c>
    </row>
    <row r="8" spans="1:9" ht="60" x14ac:dyDescent="0.25">
      <c r="A8" s="2">
        <v>7</v>
      </c>
      <c r="B8" s="2" t="s">
        <v>21</v>
      </c>
      <c r="C8" s="4">
        <v>45229</v>
      </c>
      <c r="D8" s="6">
        <f t="shared" si="0"/>
        <v>0.69</v>
      </c>
      <c r="E8" s="7">
        <v>100000</v>
      </c>
      <c r="F8" s="7">
        <v>69000</v>
      </c>
      <c r="G8" s="3" t="s">
        <v>51</v>
      </c>
      <c r="H8" s="2">
        <v>85</v>
      </c>
      <c r="I8" s="7">
        <f t="shared" si="1"/>
        <v>811.76470588235293</v>
      </c>
    </row>
    <row r="9" spans="1:9" ht="60" x14ac:dyDescent="0.25">
      <c r="A9" s="2">
        <v>8</v>
      </c>
      <c r="B9" s="2" t="s">
        <v>22</v>
      </c>
      <c r="C9" s="4">
        <v>45229</v>
      </c>
      <c r="D9" s="6">
        <f t="shared" si="0"/>
        <v>0.75</v>
      </c>
      <c r="E9" s="7">
        <v>100000</v>
      </c>
      <c r="F9" s="7">
        <v>75000</v>
      </c>
      <c r="G9" s="3" t="s">
        <v>51</v>
      </c>
      <c r="H9" s="2">
        <v>65</v>
      </c>
      <c r="I9" s="7">
        <f t="shared" si="1"/>
        <v>1153.8461538461538</v>
      </c>
    </row>
    <row r="10" spans="1:9" ht="60" x14ac:dyDescent="0.25">
      <c r="A10" s="2">
        <v>9</v>
      </c>
      <c r="B10" s="2" t="s">
        <v>23</v>
      </c>
      <c r="C10" s="4">
        <v>45229</v>
      </c>
      <c r="D10" s="6">
        <f t="shared" si="0"/>
        <v>0.7</v>
      </c>
      <c r="E10" s="7">
        <v>100000</v>
      </c>
      <c r="F10" s="7">
        <v>70000</v>
      </c>
      <c r="G10" s="3" t="s">
        <v>51</v>
      </c>
      <c r="H10" s="2">
        <v>70</v>
      </c>
      <c r="I10" s="7">
        <f t="shared" si="1"/>
        <v>1000</v>
      </c>
    </row>
    <row r="11" spans="1:9" ht="60" x14ac:dyDescent="0.25">
      <c r="A11" s="2">
        <v>10</v>
      </c>
      <c r="B11" s="2" t="s">
        <v>24</v>
      </c>
      <c r="C11" s="4">
        <v>45229</v>
      </c>
      <c r="D11" s="6">
        <f t="shared" si="0"/>
        <v>0.8</v>
      </c>
      <c r="E11" s="7">
        <v>100000</v>
      </c>
      <c r="F11" s="7">
        <v>80000</v>
      </c>
      <c r="G11" s="3" t="s">
        <v>51</v>
      </c>
      <c r="H11" s="2">
        <v>83</v>
      </c>
      <c r="I11" s="7">
        <f t="shared" si="1"/>
        <v>963.85542168674704</v>
      </c>
    </row>
    <row r="12" spans="1:9" ht="60" x14ac:dyDescent="0.25">
      <c r="A12" s="2">
        <v>11</v>
      </c>
      <c r="B12" s="2" t="s">
        <v>25</v>
      </c>
      <c r="C12" s="4">
        <v>45229</v>
      </c>
      <c r="D12" s="6">
        <f t="shared" si="0"/>
        <v>0.85</v>
      </c>
      <c r="E12" s="7">
        <v>100000</v>
      </c>
      <c r="F12" s="7">
        <v>85000</v>
      </c>
      <c r="G12" s="3" t="s">
        <v>51</v>
      </c>
      <c r="H12" s="2">
        <v>74</v>
      </c>
      <c r="I12" s="7">
        <f t="shared" si="1"/>
        <v>1148.6486486486488</v>
      </c>
    </row>
    <row r="13" spans="1:9" ht="60" x14ac:dyDescent="0.25">
      <c r="A13" s="2">
        <v>12</v>
      </c>
      <c r="B13" s="2" t="s">
        <v>26</v>
      </c>
      <c r="C13" s="4">
        <v>45229</v>
      </c>
      <c r="D13" s="6">
        <f t="shared" si="0"/>
        <v>0.75</v>
      </c>
      <c r="E13" s="7">
        <v>100000</v>
      </c>
      <c r="F13" s="7">
        <v>75000</v>
      </c>
      <c r="G13" s="3" t="s">
        <v>51</v>
      </c>
      <c r="H13" s="2">
        <v>115</v>
      </c>
      <c r="I13" s="7">
        <f t="shared" si="1"/>
        <v>652.17391304347825</v>
      </c>
    </row>
    <row r="14" spans="1:9" x14ac:dyDescent="0.25">
      <c r="H14">
        <f>SUM(H2:H13)</f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B2AE-9C3A-4E3A-B215-3B28B570094E}">
  <dimension ref="A1:K14"/>
  <sheetViews>
    <sheetView workbookViewId="0">
      <selection activeCell="L17" sqref="L17"/>
    </sheetView>
  </sheetViews>
  <sheetFormatPr baseColWidth="10" defaultRowHeight="15" x14ac:dyDescent="0.25"/>
  <cols>
    <col min="4" max="5" width="15.85546875" customWidth="1"/>
    <col min="6" max="6" width="18.28515625" customWidth="1"/>
    <col min="8" max="8" width="13.5703125" customWidth="1"/>
    <col min="9" max="9" width="14.140625" customWidth="1"/>
  </cols>
  <sheetData>
    <row r="1" spans="1:11" ht="75" x14ac:dyDescent="0.25">
      <c r="A1" s="9" t="s">
        <v>8</v>
      </c>
      <c r="B1" s="9" t="s">
        <v>1</v>
      </c>
      <c r="C1" s="9" t="s">
        <v>9</v>
      </c>
      <c r="D1" s="9" t="s">
        <v>10</v>
      </c>
      <c r="E1" s="9" t="s">
        <v>38</v>
      </c>
      <c r="F1" s="9" t="s">
        <v>36</v>
      </c>
      <c r="G1" s="9" t="s">
        <v>11</v>
      </c>
      <c r="H1" s="10" t="s">
        <v>29</v>
      </c>
      <c r="I1" s="9" t="s">
        <v>28</v>
      </c>
    </row>
    <row r="2" spans="1:11" ht="60" x14ac:dyDescent="0.25">
      <c r="A2" s="2">
        <v>1</v>
      </c>
      <c r="B2" s="2" t="s">
        <v>16</v>
      </c>
      <c r="C2" s="4">
        <v>45229</v>
      </c>
      <c r="D2" s="6">
        <f>_xlfn.PERCENTOF(F2,E2)</f>
        <v>0.57291666666666663</v>
      </c>
      <c r="E2" s="7">
        <v>96000</v>
      </c>
      <c r="F2" s="7">
        <v>55000</v>
      </c>
      <c r="G2" s="3" t="s">
        <v>32</v>
      </c>
      <c r="H2" s="2" t="s">
        <v>34</v>
      </c>
      <c r="I2" s="7">
        <f t="shared" ref="I2:I13" si="0">F2/K2</f>
        <v>1375</v>
      </c>
      <c r="K2">
        <f t="shared" ref="K2:K13" si="1">VALUE(LEFT(H2, FIND(" ", H2) - 1))</f>
        <v>40</v>
      </c>
    </row>
    <row r="3" spans="1:11" ht="60" x14ac:dyDescent="0.25">
      <c r="A3" s="2">
        <v>2</v>
      </c>
      <c r="B3" s="2" t="s">
        <v>17</v>
      </c>
      <c r="C3" s="4">
        <v>45229</v>
      </c>
      <c r="D3" s="6">
        <f t="shared" ref="D3:D13" si="2">_xlfn.PERCENTOF(F3,E3)</f>
        <v>0.78125</v>
      </c>
      <c r="E3" s="7">
        <v>96000</v>
      </c>
      <c r="F3" s="7">
        <v>75000</v>
      </c>
      <c r="G3" s="3" t="s">
        <v>32</v>
      </c>
      <c r="H3" s="2" t="s">
        <v>30</v>
      </c>
      <c r="I3" s="7">
        <f t="shared" si="0"/>
        <v>1500</v>
      </c>
      <c r="K3">
        <f t="shared" si="1"/>
        <v>50</v>
      </c>
    </row>
    <row r="4" spans="1:11" ht="135" x14ac:dyDescent="0.25">
      <c r="A4" s="2">
        <v>3</v>
      </c>
      <c r="B4" s="2" t="s">
        <v>13</v>
      </c>
      <c r="C4" s="4">
        <v>45229</v>
      </c>
      <c r="D4" s="6">
        <f t="shared" si="2"/>
        <v>0.83333333333333337</v>
      </c>
      <c r="E4" s="7">
        <v>96000</v>
      </c>
      <c r="F4" s="7">
        <v>80000</v>
      </c>
      <c r="G4" s="3" t="s">
        <v>27</v>
      </c>
      <c r="H4" s="2" t="s">
        <v>33</v>
      </c>
      <c r="I4" s="7">
        <f t="shared" si="0"/>
        <v>1333.3333333333333</v>
      </c>
      <c r="K4">
        <f t="shared" si="1"/>
        <v>60</v>
      </c>
    </row>
    <row r="5" spans="1:11" ht="135" x14ac:dyDescent="0.25">
      <c r="A5" s="2">
        <v>4</v>
      </c>
      <c r="B5" s="2" t="s">
        <v>18</v>
      </c>
      <c r="C5" s="4">
        <v>45229</v>
      </c>
      <c r="D5" s="6">
        <f t="shared" si="2"/>
        <v>0.625</v>
      </c>
      <c r="E5" s="7">
        <v>96000</v>
      </c>
      <c r="F5" s="7">
        <v>60000</v>
      </c>
      <c r="G5" s="3" t="s">
        <v>27</v>
      </c>
      <c r="H5" s="2" t="s">
        <v>33</v>
      </c>
      <c r="I5" s="7">
        <f t="shared" si="0"/>
        <v>1000</v>
      </c>
      <c r="K5">
        <f t="shared" si="1"/>
        <v>60</v>
      </c>
    </row>
    <row r="6" spans="1:11" ht="60" x14ac:dyDescent="0.25">
      <c r="A6" s="2">
        <v>5</v>
      </c>
      <c r="B6" s="2" t="s">
        <v>19</v>
      </c>
      <c r="C6" s="4">
        <v>45229</v>
      </c>
      <c r="D6" s="6">
        <f t="shared" si="2"/>
        <v>0.83333333333333337</v>
      </c>
      <c r="E6" s="7">
        <v>96000</v>
      </c>
      <c r="F6" s="7">
        <v>80000</v>
      </c>
      <c r="G6" s="3" t="s">
        <v>32</v>
      </c>
      <c r="H6" s="2" t="s">
        <v>30</v>
      </c>
      <c r="I6" s="7">
        <f t="shared" si="0"/>
        <v>1600</v>
      </c>
      <c r="K6">
        <f t="shared" si="1"/>
        <v>50</v>
      </c>
    </row>
    <row r="7" spans="1:11" ht="135" x14ac:dyDescent="0.25">
      <c r="A7" s="2">
        <v>6</v>
      </c>
      <c r="B7" s="2" t="s">
        <v>20</v>
      </c>
      <c r="C7" s="4">
        <v>45229</v>
      </c>
      <c r="D7" s="6">
        <f t="shared" si="2"/>
        <v>0.78125</v>
      </c>
      <c r="E7" s="7">
        <v>96000</v>
      </c>
      <c r="F7" s="7">
        <v>75000</v>
      </c>
      <c r="G7" s="3" t="s">
        <v>27</v>
      </c>
      <c r="H7" s="2" t="s">
        <v>31</v>
      </c>
      <c r="I7" s="7">
        <f t="shared" si="0"/>
        <v>1071.4285714285713</v>
      </c>
      <c r="K7">
        <f t="shared" si="1"/>
        <v>70</v>
      </c>
    </row>
    <row r="8" spans="1:11" ht="135" x14ac:dyDescent="0.25">
      <c r="A8" s="2">
        <v>7</v>
      </c>
      <c r="B8" s="2" t="s">
        <v>21</v>
      </c>
      <c r="C8" s="4">
        <v>45229</v>
      </c>
      <c r="D8" s="6">
        <f t="shared" si="2"/>
        <v>0.625</v>
      </c>
      <c r="E8" s="7">
        <v>96000</v>
      </c>
      <c r="F8" s="7">
        <v>60000</v>
      </c>
      <c r="G8" s="3" t="s">
        <v>27</v>
      </c>
      <c r="H8" s="2" t="s">
        <v>30</v>
      </c>
      <c r="I8" s="7">
        <f t="shared" si="0"/>
        <v>1200</v>
      </c>
      <c r="K8">
        <f t="shared" si="1"/>
        <v>50</v>
      </c>
    </row>
    <row r="9" spans="1:11" ht="135" x14ac:dyDescent="0.25">
      <c r="A9" s="2">
        <v>8</v>
      </c>
      <c r="B9" s="2" t="s">
        <v>22</v>
      </c>
      <c r="C9" s="4">
        <v>45229</v>
      </c>
      <c r="D9" s="6">
        <f t="shared" si="2"/>
        <v>0.78125</v>
      </c>
      <c r="E9" s="7">
        <v>96000</v>
      </c>
      <c r="F9" s="7">
        <v>75000</v>
      </c>
      <c r="G9" s="3" t="s">
        <v>27</v>
      </c>
      <c r="H9" s="2" t="s">
        <v>33</v>
      </c>
      <c r="I9" s="7">
        <f t="shared" si="0"/>
        <v>1250</v>
      </c>
      <c r="K9">
        <f t="shared" si="1"/>
        <v>60</v>
      </c>
    </row>
    <row r="10" spans="1:11" ht="135" x14ac:dyDescent="0.25">
      <c r="A10" s="2">
        <v>9</v>
      </c>
      <c r="B10" s="2" t="s">
        <v>23</v>
      </c>
      <c r="C10" s="4">
        <v>45229</v>
      </c>
      <c r="D10" s="6">
        <f t="shared" si="2"/>
        <v>0.67708333333333337</v>
      </c>
      <c r="E10" s="7">
        <v>96000</v>
      </c>
      <c r="F10" s="7">
        <v>65000</v>
      </c>
      <c r="G10" s="3" t="s">
        <v>27</v>
      </c>
      <c r="H10" s="2" t="s">
        <v>33</v>
      </c>
      <c r="I10" s="7">
        <f t="shared" si="0"/>
        <v>1083.3333333333333</v>
      </c>
      <c r="K10">
        <f t="shared" si="1"/>
        <v>60</v>
      </c>
    </row>
    <row r="11" spans="1:11" ht="135" x14ac:dyDescent="0.25">
      <c r="A11" s="2">
        <v>10</v>
      </c>
      <c r="B11" s="2" t="s">
        <v>24</v>
      </c>
      <c r="C11" s="4">
        <v>45229</v>
      </c>
      <c r="D11" s="6">
        <f t="shared" si="2"/>
        <v>0.72916666666666663</v>
      </c>
      <c r="E11" s="7">
        <v>96000</v>
      </c>
      <c r="F11" s="7">
        <v>70000</v>
      </c>
      <c r="G11" s="3" t="s">
        <v>27</v>
      </c>
      <c r="H11" s="2" t="s">
        <v>30</v>
      </c>
      <c r="I11" s="7">
        <f t="shared" si="0"/>
        <v>1400</v>
      </c>
      <c r="K11">
        <f t="shared" si="1"/>
        <v>50</v>
      </c>
    </row>
    <row r="12" spans="1:11" ht="60" x14ac:dyDescent="0.25">
      <c r="A12" s="2">
        <v>11</v>
      </c>
      <c r="B12" s="2" t="s">
        <v>25</v>
      </c>
      <c r="C12" s="4">
        <v>45229</v>
      </c>
      <c r="D12" s="6">
        <f t="shared" si="2"/>
        <v>0.67708333333333337</v>
      </c>
      <c r="E12" s="7">
        <v>96000</v>
      </c>
      <c r="F12" s="7">
        <v>65000</v>
      </c>
      <c r="G12" s="3" t="s">
        <v>32</v>
      </c>
      <c r="H12" s="2" t="s">
        <v>31</v>
      </c>
      <c r="I12" s="7">
        <f t="shared" si="0"/>
        <v>928.57142857142856</v>
      </c>
      <c r="K12">
        <f t="shared" si="1"/>
        <v>70</v>
      </c>
    </row>
    <row r="13" spans="1:11" ht="135" x14ac:dyDescent="0.25">
      <c r="A13" s="2">
        <v>12</v>
      </c>
      <c r="B13" s="2" t="s">
        <v>26</v>
      </c>
      <c r="C13" s="4">
        <v>45229</v>
      </c>
      <c r="D13" s="6">
        <f t="shared" si="2"/>
        <v>0.83333333333333337</v>
      </c>
      <c r="E13" s="7">
        <v>96000</v>
      </c>
      <c r="F13" s="7">
        <v>80000</v>
      </c>
      <c r="G13" s="3" t="s">
        <v>27</v>
      </c>
      <c r="H13" s="2" t="s">
        <v>33</v>
      </c>
      <c r="I13" s="7">
        <f t="shared" si="0"/>
        <v>1333.3333333333333</v>
      </c>
      <c r="K13">
        <f t="shared" si="1"/>
        <v>60</v>
      </c>
    </row>
    <row r="14" spans="1:11" x14ac:dyDescent="0.25">
      <c r="K14">
        <f>SUM(K2:K13)</f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C410-D50E-4401-89F0-8C490A377E95}">
  <dimension ref="A1:F13"/>
  <sheetViews>
    <sheetView workbookViewId="0">
      <selection activeCell="F1" sqref="F1"/>
    </sheetView>
  </sheetViews>
  <sheetFormatPr baseColWidth="10" defaultRowHeight="15" x14ac:dyDescent="0.25"/>
  <cols>
    <col min="5" max="5" width="11.85546875" bestFit="1" customWidth="1"/>
  </cols>
  <sheetData>
    <row r="1" spans="1:6" ht="120" x14ac:dyDescent="0.25">
      <c r="A1" s="9" t="s">
        <v>8</v>
      </c>
      <c r="B1" s="9" t="s">
        <v>1</v>
      </c>
      <c r="C1" s="9" t="s">
        <v>9</v>
      </c>
      <c r="D1" s="9" t="s">
        <v>11</v>
      </c>
      <c r="E1" s="9" t="s">
        <v>35</v>
      </c>
      <c r="F1" s="9" t="s">
        <v>36</v>
      </c>
    </row>
    <row r="2" spans="1:6" x14ac:dyDescent="0.25">
      <c r="A2" s="2">
        <v>1</v>
      </c>
      <c r="B2" s="2" t="s">
        <v>16</v>
      </c>
      <c r="C2" s="4">
        <v>45229</v>
      </c>
      <c r="D2" s="2" t="s">
        <v>12</v>
      </c>
      <c r="E2" s="7">
        <v>14000</v>
      </c>
      <c r="F2" s="7">
        <v>5000</v>
      </c>
    </row>
    <row r="3" spans="1:6" x14ac:dyDescent="0.25">
      <c r="A3" s="2">
        <v>2</v>
      </c>
      <c r="B3" s="2" t="s">
        <v>17</v>
      </c>
      <c r="C3" s="4">
        <v>45229</v>
      </c>
      <c r="D3" s="2" t="s">
        <v>12</v>
      </c>
      <c r="E3" s="7">
        <v>14000</v>
      </c>
      <c r="F3" s="7">
        <v>3500</v>
      </c>
    </row>
    <row r="4" spans="1:6" x14ac:dyDescent="0.25">
      <c r="A4" s="2">
        <v>3</v>
      </c>
      <c r="B4" s="2" t="s">
        <v>13</v>
      </c>
      <c r="C4" s="4">
        <v>45229</v>
      </c>
      <c r="D4" s="2" t="s">
        <v>12</v>
      </c>
      <c r="E4" s="7">
        <v>14000</v>
      </c>
      <c r="F4" s="7">
        <v>5500</v>
      </c>
    </row>
    <row r="5" spans="1:6" x14ac:dyDescent="0.25">
      <c r="A5" s="2">
        <v>4</v>
      </c>
      <c r="B5" s="2" t="s">
        <v>18</v>
      </c>
      <c r="C5" s="4">
        <v>45229</v>
      </c>
      <c r="D5" s="2" t="s">
        <v>12</v>
      </c>
      <c r="E5" s="7">
        <v>14000</v>
      </c>
      <c r="F5" s="7">
        <v>2800</v>
      </c>
    </row>
    <row r="6" spans="1:6" x14ac:dyDescent="0.25">
      <c r="A6" s="2">
        <v>5</v>
      </c>
      <c r="B6" s="2" t="s">
        <v>19</v>
      </c>
      <c r="C6" s="4">
        <v>45229</v>
      </c>
      <c r="D6" s="2" t="s">
        <v>12</v>
      </c>
      <c r="E6" s="7">
        <v>14000</v>
      </c>
      <c r="F6" s="7">
        <v>6500</v>
      </c>
    </row>
    <row r="7" spans="1:6" x14ac:dyDescent="0.25">
      <c r="A7" s="2">
        <v>6</v>
      </c>
      <c r="B7" s="2" t="s">
        <v>20</v>
      </c>
      <c r="C7" s="4">
        <v>45229</v>
      </c>
      <c r="D7" s="2" t="s">
        <v>12</v>
      </c>
      <c r="E7" s="7">
        <v>14000</v>
      </c>
      <c r="F7" s="7">
        <v>8000</v>
      </c>
    </row>
    <row r="8" spans="1:6" x14ac:dyDescent="0.25">
      <c r="A8" s="2">
        <v>7</v>
      </c>
      <c r="B8" s="2" t="s">
        <v>21</v>
      </c>
      <c r="C8" s="4">
        <v>45229</v>
      </c>
      <c r="D8" s="2" t="s">
        <v>12</v>
      </c>
      <c r="E8" s="7">
        <v>14000</v>
      </c>
      <c r="F8" s="7">
        <v>4200</v>
      </c>
    </row>
    <row r="9" spans="1:6" x14ac:dyDescent="0.25">
      <c r="A9" s="2">
        <v>8</v>
      </c>
      <c r="B9" s="2" t="s">
        <v>22</v>
      </c>
      <c r="C9" s="4">
        <v>45229</v>
      </c>
      <c r="D9" s="2" t="s">
        <v>12</v>
      </c>
      <c r="E9" s="7">
        <v>14000</v>
      </c>
      <c r="F9" s="7">
        <v>5700</v>
      </c>
    </row>
    <row r="10" spans="1:6" x14ac:dyDescent="0.25">
      <c r="A10" s="2">
        <v>9</v>
      </c>
      <c r="B10" s="2" t="s">
        <v>23</v>
      </c>
      <c r="C10" s="4">
        <v>45229</v>
      </c>
      <c r="D10" s="2" t="s">
        <v>12</v>
      </c>
      <c r="E10" s="7">
        <v>14000</v>
      </c>
      <c r="F10" s="7">
        <v>3500</v>
      </c>
    </row>
    <row r="11" spans="1:6" x14ac:dyDescent="0.25">
      <c r="A11" s="2">
        <v>10</v>
      </c>
      <c r="B11" s="2" t="s">
        <v>24</v>
      </c>
      <c r="C11" s="4">
        <v>45229</v>
      </c>
      <c r="D11" s="2" t="s">
        <v>12</v>
      </c>
      <c r="E11" s="7">
        <v>14000</v>
      </c>
      <c r="F11" s="7">
        <v>6000</v>
      </c>
    </row>
    <row r="12" spans="1:6" x14ac:dyDescent="0.25">
      <c r="A12" s="2">
        <v>11</v>
      </c>
      <c r="B12" s="2" t="s">
        <v>25</v>
      </c>
      <c r="C12" s="4">
        <v>45229</v>
      </c>
      <c r="D12" s="2" t="s">
        <v>12</v>
      </c>
      <c r="E12" s="7">
        <v>14000</v>
      </c>
      <c r="F12" s="7">
        <v>2000</v>
      </c>
    </row>
    <row r="13" spans="1:6" x14ac:dyDescent="0.25">
      <c r="A13" s="2">
        <v>12</v>
      </c>
      <c r="B13" s="2" t="s">
        <v>26</v>
      </c>
      <c r="C13" s="4">
        <v>45229</v>
      </c>
      <c r="D13" s="2" t="s">
        <v>12</v>
      </c>
      <c r="E13" s="7">
        <v>14000</v>
      </c>
      <c r="F13" s="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2BE6-706A-48C3-A4B4-37F6B1201FC1}">
  <dimension ref="A1:H4"/>
  <sheetViews>
    <sheetView workbookViewId="0">
      <selection activeCell="A3" sqref="A3"/>
    </sheetView>
  </sheetViews>
  <sheetFormatPr baseColWidth="10" defaultRowHeight="15" x14ac:dyDescent="0.25"/>
  <cols>
    <col min="1" max="1" width="15.7109375" style="1" customWidth="1"/>
    <col min="7" max="7" width="13" bestFit="1" customWidth="1"/>
    <col min="8" max="8" width="18.5703125" customWidth="1"/>
  </cols>
  <sheetData>
    <row r="1" spans="1:8" x14ac:dyDescent="0.25">
      <c r="A1" s="1" t="s">
        <v>62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ht="30" x14ac:dyDescent="0.25">
      <c r="A2" s="1" t="s">
        <v>61</v>
      </c>
      <c r="B2">
        <v>0</v>
      </c>
      <c r="C2" s="11">
        <f>35000*12</f>
        <v>420000</v>
      </c>
      <c r="D2" s="12">
        <f>40000*12</f>
        <v>480000</v>
      </c>
      <c r="E2" s="12">
        <f>70000*12</f>
        <v>840000</v>
      </c>
      <c r="F2" s="11">
        <f>150000*12</f>
        <v>1800000</v>
      </c>
      <c r="G2" s="12">
        <f>200000*12</f>
        <v>2400000</v>
      </c>
      <c r="H2" s="12">
        <f>200000*12</f>
        <v>2400000</v>
      </c>
    </row>
    <row r="3" spans="1:8" ht="120" x14ac:dyDescent="0.25">
      <c r="A3" s="1" t="s">
        <v>60</v>
      </c>
      <c r="B3">
        <v>0</v>
      </c>
      <c r="C3">
        <v>300</v>
      </c>
      <c r="D3">
        <v>502</v>
      </c>
      <c r="E3">
        <v>660</v>
      </c>
      <c r="F3">
        <v>870</v>
      </c>
      <c r="G3">
        <v>1571</v>
      </c>
      <c r="H3" s="1">
        <v>1571</v>
      </c>
    </row>
    <row r="4" spans="1:8" x14ac:dyDescent="0.25">
      <c r="G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TRANSFERENCIAS</vt:lpstr>
      <vt:lpstr>EJECUCION DE PROYECTOS EJE 1</vt:lpstr>
      <vt:lpstr>EJECUCIÓN DE PROYECTOS EJE 2</vt:lpstr>
      <vt:lpstr>GASTOS OPERATIVOS</vt:lpstr>
      <vt:lpstr>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Cabrera Gutiérrez</dc:creator>
  <cp:lastModifiedBy>Eduardo Cabrera Gutiérrez</cp:lastModifiedBy>
  <dcterms:created xsi:type="dcterms:W3CDTF">2024-12-10T22:29:21Z</dcterms:created>
  <dcterms:modified xsi:type="dcterms:W3CDTF">2024-12-16T06:49:59Z</dcterms:modified>
</cp:coreProperties>
</file>