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psi-my.sharepoint.com/personal/matteo_cadoni_supsi_ch/Documents/A.A. 2021-2022/Corsi/SA/Statistica/"/>
    </mc:Choice>
  </mc:AlternateContent>
  <xr:revisionPtr revIDLastSave="290" documentId="8_{408EC39A-2F4D-45FC-9BBB-99152A68AE5C}" xr6:coauthVersionLast="47" xr6:coauthVersionMax="47" xr10:uidLastSave="{EE5B10B1-D9A6-4F21-B6A3-B72C765F16ED}"/>
  <bookViews>
    <workbookView xWindow="-108" yWindow="-108" windowWidth="23256" windowHeight="12456" xr2:uid="{7EBD6CA5-5E0A-49B0-88C6-854FC2D7FAA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C26" i="1"/>
  <c r="C25" i="1"/>
  <c r="C24" i="1"/>
  <c r="H18" i="1"/>
  <c r="F20" i="1"/>
  <c r="F19" i="1"/>
  <c r="J19" i="1"/>
  <c r="J18" i="1"/>
  <c r="J17" i="1"/>
  <c r="F18" i="1"/>
  <c r="H16" i="1"/>
  <c r="H15" i="1"/>
  <c r="F16" i="1"/>
  <c r="J22" i="1"/>
  <c r="H22" i="1"/>
  <c r="I22" i="1" s="1"/>
  <c r="D13" i="1"/>
  <c r="C14" i="1"/>
  <c r="E21" i="1"/>
  <c r="E20" i="1"/>
  <c r="C21" i="1"/>
  <c r="C20" i="1"/>
  <c r="C19" i="1"/>
  <c r="C18" i="1"/>
  <c r="C17" i="1"/>
  <c r="C15" i="1"/>
  <c r="I29" i="1"/>
  <c r="I28" i="1"/>
  <c r="I25" i="1"/>
  <c r="I26" i="1"/>
  <c r="I27" i="1"/>
  <c r="I24" i="1"/>
  <c r="H25" i="1"/>
  <c r="E32" i="1"/>
  <c r="E31" i="1"/>
  <c r="E25" i="1"/>
  <c r="E26" i="1"/>
  <c r="E27" i="1"/>
  <c r="E28" i="1"/>
  <c r="E29" i="1"/>
  <c r="E30" i="1"/>
  <c r="E24" i="1"/>
  <c r="H28" i="1"/>
  <c r="D31" i="1"/>
  <c r="H6" i="1"/>
  <c r="H7" i="1"/>
  <c r="H8" i="1"/>
  <c r="H5" i="1"/>
  <c r="J5" i="1" s="1"/>
  <c r="J4" i="1" s="1"/>
  <c r="G17" i="1"/>
  <c r="G18" i="1"/>
  <c r="G15" i="1"/>
  <c r="G16" i="1"/>
  <c r="G14" i="1"/>
  <c r="J9" i="1"/>
  <c r="G10" i="1"/>
  <c r="G11" i="1"/>
  <c r="G12" i="1"/>
  <c r="G13" i="1"/>
  <c r="G9" i="1"/>
  <c r="D11" i="1"/>
  <c r="E8" i="1" s="1"/>
  <c r="J8" i="1" l="1"/>
  <c r="E6" i="1"/>
  <c r="E5" i="1"/>
  <c r="F5" i="1" s="1"/>
  <c r="G5" i="1" s="1"/>
  <c r="E7" i="1"/>
  <c r="J11" i="1" l="1"/>
  <c r="J12" i="1" s="1"/>
  <c r="J13" i="1" s="1"/>
  <c r="J10" i="1"/>
  <c r="F6" i="1"/>
  <c r="E11" i="1"/>
  <c r="G6" i="1" l="1"/>
  <c r="F7" i="1"/>
  <c r="J6" i="1" s="1"/>
  <c r="J7" i="1" s="1"/>
  <c r="F8" i="1" l="1"/>
  <c r="G8" i="1" s="1"/>
  <c r="G7" i="1"/>
</calcChain>
</file>

<file path=xl/sharedStrings.xml><?xml version="1.0" encoding="utf-8"?>
<sst xmlns="http://schemas.openxmlformats.org/spreadsheetml/2006/main" count="24" uniqueCount="23">
  <si>
    <t>Classe</t>
  </si>
  <si>
    <t>Frequenza Assoluta</t>
  </si>
  <si>
    <t>Frequenza Relativa</t>
  </si>
  <si>
    <t>Frequenza Cumulativa</t>
  </si>
  <si>
    <t>Esercizio di esempio</t>
  </si>
  <si>
    <t>Limite inferiore</t>
  </si>
  <si>
    <t>Limite superiore</t>
  </si>
  <si>
    <t>Totale</t>
  </si>
  <si>
    <t>Moda</t>
  </si>
  <si>
    <t>#</t>
  </si>
  <si>
    <t>Mediana</t>
  </si>
  <si>
    <t>Classe mediana</t>
  </si>
  <si>
    <t>Attenzione ai dati</t>
  </si>
  <si>
    <t>Media Aritmetica</t>
  </si>
  <si>
    <t>Calcoli</t>
  </si>
  <si>
    <t>Campo di variazione</t>
  </si>
  <si>
    <t>Scarto medio</t>
  </si>
  <si>
    <t>Scarto quadratico medio</t>
  </si>
  <si>
    <t>Sqm</t>
  </si>
  <si>
    <t>Coeff. Variazione</t>
  </si>
  <si>
    <t>Classe modale</t>
  </si>
  <si>
    <t>Calcoli intermedi colonna G</t>
  </si>
  <si>
    <t>Frequenza Specifica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</si>
</sst>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3" borderId="1" xfId="0" applyFill="1" applyBorder="1"/>
    <xf numFmtId="0" fontId="1" fillId="5" borderId="0" xfId="0" applyFont="1" applyFill="1"/>
    <xf numFmtId="0" fontId="3" fillId="6" borderId="0" xfId="0" applyFont="1" applyFill="1"/>
    <xf numFmtId="0" fontId="0" fillId="7" borderId="0" xfId="0" applyFill="1"/>
    <xf numFmtId="0" fontId="0" fillId="8" borderId="0" xfId="0" applyFill="1"/>
    <xf numFmtId="0" fontId="2" fillId="8" borderId="0" xfId="0" applyFont="1" applyFill="1"/>
    <xf numFmtId="0" fontId="0" fillId="9" borderId="0" xfId="0" applyFill="1"/>
    <xf numFmtId="0" fontId="1" fillId="9" borderId="0" xfId="0" applyFont="1" applyFill="1"/>
    <xf numFmtId="0" fontId="0" fillId="2" borderId="0" xfId="0" applyFill="1" applyAlignment="1">
      <alignment horizontal="center"/>
    </xf>
    <xf numFmtId="0" fontId="0" fillId="10" borderId="1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8781C-C48E-4915-9F47-E1D2A8D49A2D}">
  <dimension ref="A2:J32"/>
  <sheetViews>
    <sheetView tabSelected="1" zoomScale="130" zoomScaleNormal="130" workbookViewId="0">
      <selection activeCell="C28" sqref="C28"/>
    </sheetView>
  </sheetViews>
  <sheetFormatPr defaultRowHeight="14.4" x14ac:dyDescent="0.3"/>
  <cols>
    <col min="1" max="1" width="2" bestFit="1" customWidth="1"/>
    <col min="2" max="2" width="13.5546875" bestFit="1" customWidth="1"/>
    <col min="3" max="3" width="17.5546875" bestFit="1" customWidth="1"/>
    <col min="4" max="4" width="17.33203125" bestFit="1" customWidth="1"/>
    <col min="5" max="5" width="19.109375" bestFit="1" customWidth="1"/>
    <col min="6" max="6" width="19.109375" customWidth="1"/>
    <col min="7" max="7" width="2.88671875" style="6" hidden="1" customWidth="1"/>
    <col min="8" max="8" width="23.6640625" bestFit="1" customWidth="1"/>
    <col min="9" max="10" width="15.77734375" bestFit="1" customWidth="1"/>
  </cols>
  <sheetData>
    <row r="2" spans="1:10" x14ac:dyDescent="0.3">
      <c r="C2" t="s">
        <v>4</v>
      </c>
    </row>
    <row r="3" spans="1:10" x14ac:dyDescent="0.3">
      <c r="B3" s="12" t="s">
        <v>0</v>
      </c>
      <c r="C3" s="12"/>
      <c r="D3" s="1"/>
      <c r="E3" s="1"/>
      <c r="F3" s="1"/>
      <c r="H3" s="1"/>
      <c r="I3" s="7" t="s">
        <v>14</v>
      </c>
      <c r="J3" s="5" t="s">
        <v>12</v>
      </c>
    </row>
    <row r="4" spans="1:10" x14ac:dyDescent="0.3">
      <c r="A4" t="s">
        <v>9</v>
      </c>
      <c r="B4" s="1" t="s">
        <v>5</v>
      </c>
      <c r="C4" s="1" t="s">
        <v>6</v>
      </c>
      <c r="D4" s="1" t="s">
        <v>1</v>
      </c>
      <c r="E4" s="1" t="s">
        <v>2</v>
      </c>
      <c r="F4" s="1" t="s">
        <v>3</v>
      </c>
      <c r="G4" s="6" t="s">
        <v>14</v>
      </c>
      <c r="H4" s="1" t="s">
        <v>22</v>
      </c>
      <c r="I4" s="7" t="s">
        <v>20</v>
      </c>
      <c r="J4" s="8">
        <f>LOOKUP(J5,D5:D8,A5:A8)</f>
        <v>2</v>
      </c>
    </row>
    <row r="5" spans="1:10" x14ac:dyDescent="0.3">
      <c r="A5">
        <v>1</v>
      </c>
      <c r="B5" s="13">
        <v>10</v>
      </c>
      <c r="C5" s="13">
        <v>12</v>
      </c>
      <c r="D5" s="13">
        <v>30</v>
      </c>
      <c r="E5" s="3">
        <f>D5/$D$11</f>
        <v>0.15</v>
      </c>
      <c r="F5" s="3">
        <f>E5</f>
        <v>0.15</v>
      </c>
      <c r="G5" s="6">
        <f>IF(F5&gt;=0.5,1,0)</f>
        <v>0</v>
      </c>
      <c r="H5" s="3">
        <f>D5/(C5-B5)</f>
        <v>15</v>
      </c>
      <c r="I5" s="7" t="s">
        <v>8</v>
      </c>
      <c r="J5" s="9">
        <f>MAX(H5:H8)</f>
        <v>45</v>
      </c>
    </row>
    <row r="6" spans="1:10" x14ac:dyDescent="0.3">
      <c r="A6">
        <v>2</v>
      </c>
      <c r="B6" s="13">
        <v>12</v>
      </c>
      <c r="C6" s="13">
        <v>14</v>
      </c>
      <c r="D6" s="13">
        <v>40</v>
      </c>
      <c r="E6" s="3">
        <f>D6/$D$11</f>
        <v>0.2</v>
      </c>
      <c r="F6" s="3">
        <f>(E6+F5)</f>
        <v>0.35</v>
      </c>
      <c r="G6" s="6">
        <f t="shared" ref="G6:G8" si="0">IF(F6&gt;=0.5,1,0)</f>
        <v>0</v>
      </c>
      <c r="H6" s="3">
        <f t="shared" ref="H6:H18" si="1">D6/(C6-B6)</f>
        <v>20</v>
      </c>
      <c r="I6" s="7" t="s">
        <v>11</v>
      </c>
      <c r="J6" s="8">
        <f>LOOKUP(1,F5:G7,A5:A7)</f>
        <v>3</v>
      </c>
    </row>
    <row r="7" spans="1:10" x14ac:dyDescent="0.3">
      <c r="A7">
        <v>3</v>
      </c>
      <c r="B7" s="13">
        <v>14</v>
      </c>
      <c r="C7" s="13">
        <v>16</v>
      </c>
      <c r="D7" s="13">
        <v>90</v>
      </c>
      <c r="E7" s="3">
        <f>D7/$D$11</f>
        <v>0.45</v>
      </c>
      <c r="F7" s="3">
        <f t="shared" ref="F7:F8" si="2">(E7+F6)</f>
        <v>0.8</v>
      </c>
      <c r="G7" s="6">
        <f t="shared" si="0"/>
        <v>1</v>
      </c>
      <c r="H7" s="3">
        <f t="shared" si="1"/>
        <v>45</v>
      </c>
      <c r="I7" s="7" t="s">
        <v>10</v>
      </c>
      <c r="J7" s="9">
        <f>IF(J6=3,B7+(C7-B7)*(0.5-F6)/(F7-F6),IF(J6=2,B6+(C6-B6)*(0.5-F5)/(F6-F5)))</f>
        <v>14.666666666666666</v>
      </c>
    </row>
    <row r="8" spans="1:10" x14ac:dyDescent="0.3">
      <c r="A8">
        <v>4</v>
      </c>
      <c r="B8" s="13">
        <v>16</v>
      </c>
      <c r="C8" s="13">
        <v>18</v>
      </c>
      <c r="D8" s="13">
        <v>40</v>
      </c>
      <c r="E8" s="3">
        <f>D8/$D$11</f>
        <v>0.2</v>
      </c>
      <c r="F8" s="3">
        <f t="shared" si="2"/>
        <v>1</v>
      </c>
      <c r="G8" s="6">
        <f t="shared" si="0"/>
        <v>1</v>
      </c>
      <c r="H8" s="3">
        <f t="shared" si="1"/>
        <v>20</v>
      </c>
      <c r="I8" s="7" t="s">
        <v>13</v>
      </c>
      <c r="J8" s="9">
        <f>SUM(G9:G12)/D11</f>
        <v>14.4</v>
      </c>
    </row>
    <row r="9" spans="1:10" x14ac:dyDescent="0.3">
      <c r="G9" s="6">
        <f>((C5+B5)/2)*D5</f>
        <v>330</v>
      </c>
      <c r="I9" s="7" t="s">
        <v>15</v>
      </c>
      <c r="J9" s="8">
        <f>MAX(D5:D8)-MIN(D5:D8)</f>
        <v>60</v>
      </c>
    </row>
    <row r="10" spans="1:10" x14ac:dyDescent="0.3">
      <c r="D10" s="4" t="s">
        <v>7</v>
      </c>
      <c r="E10" s="2"/>
      <c r="F10" s="2"/>
      <c r="G10" s="6">
        <f t="shared" ref="G10:G13" si="3">((C6+B6)/2)*D6</f>
        <v>520</v>
      </c>
      <c r="I10" s="7" t="s">
        <v>16</v>
      </c>
      <c r="J10" s="9">
        <f>(ABS(G14-$J$8)*D5+ABS(G15-J8)*D6+ABS(G16-J8)*D7+ABS(G17-J8)*D8)/D11</f>
        <v>1.58</v>
      </c>
    </row>
    <row r="11" spans="1:10" x14ac:dyDescent="0.3">
      <c r="D11" s="4">
        <f>SUM(D5:D8)</f>
        <v>200</v>
      </c>
      <c r="E11" s="4">
        <f>SUM(E5:E8)</f>
        <v>1</v>
      </c>
      <c r="F11" s="2"/>
      <c r="G11" s="6">
        <f t="shared" si="3"/>
        <v>1350</v>
      </c>
      <c r="I11" s="7" t="s">
        <v>17</v>
      </c>
      <c r="J11" s="9">
        <f>((G14-J8)^2*D5+(G15-J8)^2*D6+(G16-J8)^2*D7+(G17-J8)^2*D8)/D11</f>
        <v>3.64</v>
      </c>
    </row>
    <row r="12" spans="1:10" x14ac:dyDescent="0.3">
      <c r="G12" s="6">
        <f t="shared" si="3"/>
        <v>680</v>
      </c>
      <c r="I12" s="7" t="s">
        <v>18</v>
      </c>
      <c r="J12" s="9">
        <f>SQRT(J11)</f>
        <v>1.9078784028338913</v>
      </c>
    </row>
    <row r="13" spans="1:10" x14ac:dyDescent="0.3">
      <c r="D13">
        <f>0.05/0.88</f>
        <v>5.6818181818181823E-2</v>
      </c>
      <c r="G13" s="6">
        <f t="shared" si="3"/>
        <v>0</v>
      </c>
      <c r="I13" s="7" t="s">
        <v>19</v>
      </c>
      <c r="J13" s="9">
        <f>J12/J8</f>
        <v>0.13249155575235355</v>
      </c>
    </row>
    <row r="14" spans="1:10" x14ac:dyDescent="0.3">
      <c r="C14">
        <f>0.88*0.12</f>
        <v>0.1056</v>
      </c>
      <c r="G14" s="6">
        <f>(C5+B5)/2</f>
        <v>11</v>
      </c>
      <c r="I14" s="11" t="s">
        <v>21</v>
      </c>
      <c r="J14" s="10"/>
    </row>
    <row r="15" spans="1:10" x14ac:dyDescent="0.3">
      <c r="C15">
        <f>9/25</f>
        <v>0.36</v>
      </c>
      <c r="G15" s="6">
        <f t="shared" ref="G15:G18" si="4">(C6+B6)/2</f>
        <v>13</v>
      </c>
      <c r="H15">
        <f>0.5*0.4</f>
        <v>0.2</v>
      </c>
    </row>
    <row r="16" spans="1:10" x14ac:dyDescent="0.3">
      <c r="F16">
        <f>0.5*0.4+0.1*0.35+0.15*0.15+0.06*0.1</f>
        <v>0.26350000000000001</v>
      </c>
      <c r="G16" s="6">
        <f t="shared" si="4"/>
        <v>15</v>
      </c>
      <c r="H16">
        <f>H15/F16</f>
        <v>0.75901328273244784</v>
      </c>
    </row>
    <row r="17" spans="3:10" x14ac:dyDescent="0.3">
      <c r="C17">
        <f>2/10*2/10+2/10*8/10+8/10*2/10</f>
        <v>0.36</v>
      </c>
      <c r="G17" s="6">
        <f t="shared" si="4"/>
        <v>17</v>
      </c>
      <c r="J17">
        <f>0.2635-0.06*0.1</f>
        <v>0.25750000000000001</v>
      </c>
    </row>
    <row r="18" spans="3:10" x14ac:dyDescent="0.3">
      <c r="C18">
        <f>17/25</f>
        <v>0.68</v>
      </c>
      <c r="F18">
        <f>1-F16</f>
        <v>0.73649999999999993</v>
      </c>
      <c r="G18" s="6">
        <f t="shared" si="4"/>
        <v>0</v>
      </c>
      <c r="H18">
        <f>(F20*0.15)/F18</f>
        <v>0.17311608961303465</v>
      </c>
      <c r="J18">
        <f>J17*(1-0.1)</f>
        <v>0.23175000000000001</v>
      </c>
    </row>
    <row r="19" spans="3:10" x14ac:dyDescent="0.3">
      <c r="C19">
        <f>1-0.12</f>
        <v>0.88</v>
      </c>
      <c r="F19">
        <f>0.15*F18-(1-0.15)</f>
        <v>-0.73952499999999999</v>
      </c>
      <c r="J19">
        <f>J18/F16</f>
        <v>0.87950664136622392</v>
      </c>
    </row>
    <row r="20" spans="3:10" x14ac:dyDescent="0.3">
      <c r="C20">
        <f>1-0.12</f>
        <v>0.88</v>
      </c>
      <c r="D20">
        <v>0.12</v>
      </c>
      <c r="E20">
        <f>C20*D20</f>
        <v>0.1056</v>
      </c>
      <c r="F20">
        <f>1-0.15</f>
        <v>0.85</v>
      </c>
    </row>
    <row r="21" spans="3:10" x14ac:dyDescent="0.3">
      <c r="C21">
        <f>0.88+0.12</f>
        <v>1</v>
      </c>
      <c r="E21">
        <f>C20+D20-E20</f>
        <v>0.89439999999999997</v>
      </c>
    </row>
    <row r="22" spans="3:10" x14ac:dyDescent="0.3">
      <c r="H22">
        <f>D13*0.12</f>
        <v>6.8181818181818187E-3</v>
      </c>
      <c r="I22">
        <f>H22/0.88</f>
        <v>7.7479338842975209E-3</v>
      </c>
      <c r="J22">
        <f>I22*100</f>
        <v>0.77479338842975209</v>
      </c>
    </row>
    <row r="24" spans="3:10" x14ac:dyDescent="0.3">
      <c r="C24">
        <f>0.05/0.12</f>
        <v>0.41666666666666669</v>
      </c>
      <c r="D24">
        <v>1.3</v>
      </c>
      <c r="E24">
        <f>(D24-$D$31)^2</f>
        <v>2.0818367346938786</v>
      </c>
      <c r="H24">
        <v>4</v>
      </c>
      <c r="I24">
        <f>(H24-$H$28)^2</f>
        <v>3.5559183673469388</v>
      </c>
    </row>
    <row r="25" spans="3:10" x14ac:dyDescent="0.3">
      <c r="C25">
        <f>C24*0.12</f>
        <v>0.05</v>
      </c>
      <c r="D25">
        <v>1.4</v>
      </c>
      <c r="E25">
        <f t="shared" ref="E25:E30" si="5">(D25-$D$31)^2</f>
        <v>1.8032653061224504</v>
      </c>
      <c r="F25">
        <v>2</v>
      </c>
      <c r="H25">
        <f>2.1*3</f>
        <v>6.3000000000000007</v>
      </c>
      <c r="I25">
        <f t="shared" ref="I25:I28" si="6">(H25-$H$28)^2</f>
        <v>17.520204081632663</v>
      </c>
    </row>
    <row r="26" spans="3:10" x14ac:dyDescent="0.3">
      <c r="C26">
        <f>C25/0.88</f>
        <v>5.6818181818181823E-2</v>
      </c>
      <c r="D26">
        <v>1.5</v>
      </c>
      <c r="E26">
        <f t="shared" si="5"/>
        <v>1.5446938775510215</v>
      </c>
      <c r="H26">
        <v>2.2000000000000002</v>
      </c>
      <c r="I26">
        <f t="shared" si="6"/>
        <v>7.346938775510228E-3</v>
      </c>
    </row>
    <row r="27" spans="3:10" x14ac:dyDescent="0.3">
      <c r="C27">
        <f>C26*100</f>
        <v>5.6818181818181825</v>
      </c>
      <c r="D27">
        <v>1.6</v>
      </c>
      <c r="E27">
        <f t="shared" si="5"/>
        <v>1.3061224489795926</v>
      </c>
      <c r="H27">
        <v>2.2999999999999998</v>
      </c>
      <c r="I27">
        <f t="shared" si="6"/>
        <v>3.4489795918367268E-2</v>
      </c>
    </row>
    <row r="28" spans="3:10" x14ac:dyDescent="0.3">
      <c r="D28">
        <v>1.7</v>
      </c>
      <c r="E28">
        <f t="shared" si="5"/>
        <v>1.0875510204081644</v>
      </c>
      <c r="H28">
        <f>(2*2+2.1*3+2.2+2.3)/7</f>
        <v>2.1142857142857143</v>
      </c>
      <c r="I28">
        <f>SUM(I24:I27)/7</f>
        <v>3.0168513119533542</v>
      </c>
    </row>
    <row r="29" spans="3:10" x14ac:dyDescent="0.3">
      <c r="D29">
        <v>1.8</v>
      </c>
      <c r="E29">
        <f t="shared" si="5"/>
        <v>0.88897959183673547</v>
      </c>
      <c r="I29">
        <f>SQRT(I28)</f>
        <v>1.7369085502562749</v>
      </c>
    </row>
    <row r="30" spans="3:10" x14ac:dyDescent="0.3">
      <c r="D30">
        <v>9.9</v>
      </c>
      <c r="E30">
        <f t="shared" si="5"/>
        <v>51.224693877551012</v>
      </c>
    </row>
    <row r="31" spans="3:10" x14ac:dyDescent="0.3">
      <c r="D31">
        <f>AVERAGE(D24:D30)</f>
        <v>2.7428571428571433</v>
      </c>
      <c r="E31">
        <f>SUM(E24:E30)/7</f>
        <v>8.5624489795918368</v>
      </c>
    </row>
    <row r="32" spans="3:10" x14ac:dyDescent="0.3">
      <c r="E32">
        <f>SQRT(E31)</f>
        <v>2.9261662597316369</v>
      </c>
    </row>
  </sheetData>
  <mergeCells count="1"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Cadoni</dc:creator>
  <cp:lastModifiedBy>Matteo Cadoni</cp:lastModifiedBy>
  <dcterms:created xsi:type="dcterms:W3CDTF">2021-11-24T18:04:23Z</dcterms:created>
  <dcterms:modified xsi:type="dcterms:W3CDTF">2021-11-26T10:45:05Z</dcterms:modified>
</cp:coreProperties>
</file>