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cus\Estudos\UFOP\universidade\materias 3 periodo\estatistica e probabilidade\provas\"/>
    </mc:Choice>
  </mc:AlternateContent>
  <xr:revisionPtr revIDLastSave="0" documentId="8_{9BB56647-6DC0-4631-A52B-A939100CBC78}" xr6:coauthVersionLast="46" xr6:coauthVersionMax="46" xr10:uidLastSave="{00000000-0000-0000-0000-000000000000}"/>
  <bookViews>
    <workbookView xWindow="-108" yWindow="-108" windowWidth="23256" windowHeight="13176" xr2:uid="{E7BC754D-96CB-430A-AC02-618D6E397A82}"/>
  </bookViews>
  <sheets>
    <sheet name="Tópico 4 - REV(1)" sheetId="4" r:id="rId1"/>
    <sheet name="Tópico 4 - REV(2)" sheetId="5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4" l="1"/>
  <c r="G12" i="4"/>
  <c r="F12" i="4"/>
  <c r="J11" i="5"/>
  <c r="I11" i="5"/>
  <c r="F11" i="5"/>
  <c r="L10" i="5"/>
  <c r="K10" i="5"/>
  <c r="H10" i="5"/>
  <c r="O9" i="5"/>
  <c r="N9" i="5"/>
  <c r="I9" i="5"/>
  <c r="H9" i="5"/>
  <c r="N8" i="5"/>
  <c r="O7" i="5"/>
  <c r="N7" i="5"/>
  <c r="O4" i="5"/>
  <c r="N4" i="5"/>
  <c r="G4" i="5"/>
  <c r="F4" i="5"/>
  <c r="H4" i="5" s="1"/>
  <c r="O3" i="5"/>
  <c r="N3" i="5"/>
  <c r="F3" i="5"/>
  <c r="G3" i="5" s="1"/>
  <c r="O9" i="4"/>
  <c r="N9" i="4"/>
  <c r="J11" i="4"/>
  <c r="I11" i="4"/>
  <c r="F11" i="4"/>
  <c r="L10" i="4"/>
  <c r="K10" i="4"/>
  <c r="H10" i="4"/>
  <c r="I9" i="4"/>
  <c r="H9" i="4"/>
  <c r="N8" i="4"/>
  <c r="O7" i="4"/>
  <c r="N7" i="4"/>
  <c r="O4" i="4"/>
  <c r="N4" i="4"/>
  <c r="G4" i="4"/>
  <c r="F4" i="4"/>
  <c r="H4" i="4" s="1"/>
  <c r="O3" i="4"/>
  <c r="N3" i="4"/>
  <c r="F3" i="4"/>
  <c r="G3" i="4" s="1"/>
  <c r="O10" i="4" l="1"/>
  <c r="O11" i="4"/>
  <c r="N10" i="5"/>
  <c r="O11" i="5"/>
  <c r="O10" i="5"/>
  <c r="N11" i="5"/>
  <c r="N10" i="4"/>
  <c r="N11" i="4"/>
</calcChain>
</file>

<file path=xl/sharedStrings.xml><?xml version="1.0" encoding="utf-8"?>
<sst xmlns="http://schemas.openxmlformats.org/spreadsheetml/2006/main" count="101" uniqueCount="15">
  <si>
    <t>Tópico 4 - 30 pts</t>
  </si>
  <si>
    <t>Questões</t>
  </si>
  <si>
    <t>Aux</t>
  </si>
  <si>
    <t>Respostas</t>
  </si>
  <si>
    <t>V. Tabela P</t>
  </si>
  <si>
    <t>-</t>
  </si>
  <si>
    <t>V. Tabela T</t>
  </si>
  <si>
    <t>Teórica</t>
  </si>
  <si>
    <t>Resposta: (PDF 3  - Pag: 4)</t>
  </si>
  <si>
    <t>Não rejeitar uma hipótese nula falsa (Erro tipo II)</t>
  </si>
  <si>
    <t>x</t>
  </si>
  <si>
    <t>Rejeitar uma hipótese nula verdadeira (Erro tipo I)</t>
  </si>
  <si>
    <t>V. Tabela P &lt;&lt;</t>
  </si>
  <si>
    <t>V.Tabela P ==</t>
  </si>
  <si>
    <t>Fazer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</si>
</sst>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30549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8188-810B-4FA8-8024-5F77D57A2BB3}">
  <dimension ref="A1:Q12"/>
  <sheetViews>
    <sheetView showGridLines="0" tabSelected="1" workbookViewId="0">
      <selection activeCell="J16" sqref="J16"/>
    </sheetView>
  </sheetViews>
  <sheetFormatPr defaultRowHeight="14.45"/>
  <cols>
    <col min="1" max="1" width="9.7109375" bestFit="1" customWidth="1"/>
    <col min="2" max="2" width="10.140625" customWidth="1"/>
    <col min="5" max="5" width="9.42578125" bestFit="1" customWidth="1"/>
    <col min="7" max="7" width="12.7109375" bestFit="1" customWidth="1"/>
    <col min="8" max="8" width="12.85546875" bestFit="1" customWidth="1"/>
    <col min="9" max="9" width="12.7109375" bestFit="1" customWidth="1"/>
    <col min="10" max="10" width="10.28515625" bestFit="1" customWidth="1"/>
    <col min="12" max="12" width="9.42578125" bestFit="1" customWidth="1"/>
    <col min="14" max="14" width="18.5703125" bestFit="1" customWidth="1"/>
    <col min="15" max="15" width="16.28515625" bestFit="1" customWidth="1"/>
    <col min="17" max="17" width="13.7109375" bestFit="1" customWidth="1"/>
  </cols>
  <sheetData>
    <row r="1" spans="1:17" ht="15.6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7" ht="15.6">
      <c r="A2" s="16" t="s">
        <v>1</v>
      </c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 t="s">
        <v>3</v>
      </c>
      <c r="O2" s="18"/>
    </row>
    <row r="3" spans="1:17">
      <c r="A3" s="1">
        <v>1</v>
      </c>
      <c r="B3" s="1">
        <v>10</v>
      </c>
      <c r="C3" s="1">
        <v>15.62</v>
      </c>
      <c r="D3" s="1">
        <v>2.14</v>
      </c>
      <c r="E3" s="1">
        <v>0.95</v>
      </c>
      <c r="F3" s="9">
        <f>1-E3</f>
        <v>5.0000000000000044E-2</v>
      </c>
      <c r="G3" s="2">
        <f>1-(F3/2)</f>
        <v>0.97499999999999998</v>
      </c>
      <c r="H3" s="3" t="s">
        <v>4</v>
      </c>
      <c r="I3" s="1">
        <v>1.96</v>
      </c>
      <c r="J3" s="1" t="s">
        <v>5</v>
      </c>
      <c r="K3" s="1" t="s">
        <v>5</v>
      </c>
      <c r="L3" s="1" t="s">
        <v>5</v>
      </c>
      <c r="M3" s="1" t="s">
        <v>5</v>
      </c>
      <c r="N3" s="6">
        <f>C3-(I3*(D3/SQRT(B3)))</f>
        <v>14.293614258218975</v>
      </c>
      <c r="O3" s="6">
        <f>C3+(I3*(D3/SQRT(B3)))</f>
        <v>16.946385741781025</v>
      </c>
    </row>
    <row r="4" spans="1:17">
      <c r="A4" s="1">
        <v>2</v>
      </c>
      <c r="B4" s="1">
        <v>10</v>
      </c>
      <c r="C4" s="1">
        <v>1065</v>
      </c>
      <c r="D4" s="1">
        <v>149</v>
      </c>
      <c r="E4" s="1">
        <v>0.9</v>
      </c>
      <c r="F4" s="9">
        <f>1-E4</f>
        <v>9.9999999999999978E-2</v>
      </c>
      <c r="G4" s="5">
        <f>B4-1</f>
        <v>9</v>
      </c>
      <c r="H4" s="13">
        <f>F4/2</f>
        <v>4.9999999999999989E-2</v>
      </c>
      <c r="I4" s="3" t="s">
        <v>6</v>
      </c>
      <c r="J4" s="1">
        <v>1.8331</v>
      </c>
      <c r="K4" s="1" t="s">
        <v>5</v>
      </c>
      <c r="L4" s="1" t="s">
        <v>5</v>
      </c>
      <c r="M4" s="1" t="s">
        <v>5</v>
      </c>
      <c r="N4" s="6">
        <f>C4-(J4*(D4/SQRT(B4)))</f>
        <v>978.62810943506565</v>
      </c>
      <c r="O4" s="6">
        <f>C4+(J4*(D4/SQRT(B4)))</f>
        <v>1151.3718905649343</v>
      </c>
    </row>
    <row r="5" spans="1:17">
      <c r="A5" s="1">
        <v>3</v>
      </c>
      <c r="B5" s="19" t="s">
        <v>7</v>
      </c>
      <c r="C5" s="19"/>
      <c r="D5" s="19"/>
      <c r="E5" s="19"/>
      <c r="F5" s="19"/>
      <c r="G5" s="17" t="s">
        <v>8</v>
      </c>
      <c r="H5" s="17"/>
      <c r="I5" s="17" t="s">
        <v>9</v>
      </c>
      <c r="J5" s="17"/>
      <c r="K5" s="17"/>
      <c r="L5" s="17"/>
      <c r="M5" s="17"/>
      <c r="N5" s="7" t="s">
        <v>10</v>
      </c>
      <c r="O5" s="7" t="s">
        <v>10</v>
      </c>
    </row>
    <row r="6" spans="1:17">
      <c r="A6" s="1">
        <v>4</v>
      </c>
      <c r="B6" s="19" t="s">
        <v>7</v>
      </c>
      <c r="C6" s="19"/>
      <c r="D6" s="19"/>
      <c r="E6" s="19"/>
      <c r="F6" s="19"/>
      <c r="G6" s="17" t="s">
        <v>8</v>
      </c>
      <c r="H6" s="17"/>
      <c r="I6" s="17" t="s">
        <v>11</v>
      </c>
      <c r="J6" s="17"/>
      <c r="K6" s="17"/>
      <c r="L6" s="17"/>
      <c r="M6" s="17"/>
      <c r="N6" s="7" t="s">
        <v>10</v>
      </c>
      <c r="O6" s="7" t="s">
        <v>10</v>
      </c>
    </row>
    <row r="7" spans="1:17">
      <c r="A7" s="1">
        <v>5</v>
      </c>
      <c r="B7" s="1">
        <v>0.02</v>
      </c>
      <c r="C7" s="1">
        <v>0.01</v>
      </c>
      <c r="D7" s="1">
        <v>0.2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7" t="str">
        <f>IF(B7&gt;C7,"Aceita","Rejeitada")</f>
        <v>Aceita</v>
      </c>
      <c r="O7" s="7" t="str">
        <f>IF(B7&gt;D7,"Aceita","Rejeitada")</f>
        <v>Rejeitada</v>
      </c>
    </row>
    <row r="8" spans="1:17">
      <c r="A8" s="1">
        <v>6</v>
      </c>
      <c r="B8" s="1">
        <v>18</v>
      </c>
      <c r="C8" s="1">
        <v>32</v>
      </c>
      <c r="D8" s="1">
        <v>120</v>
      </c>
      <c r="E8" s="1">
        <v>11</v>
      </c>
      <c r="F8" s="1">
        <v>126.4</v>
      </c>
      <c r="G8" s="1">
        <v>12.8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0">
        <f>(F8-D8)/(G8/SQRT(E8))</f>
        <v>1.6583123951777012</v>
      </c>
      <c r="O8" s="7" t="s">
        <v>5</v>
      </c>
    </row>
    <row r="9" spans="1:17">
      <c r="A9" s="1">
        <v>7</v>
      </c>
      <c r="B9" s="1">
        <v>200</v>
      </c>
      <c r="C9" s="1">
        <v>23</v>
      </c>
      <c r="D9" s="1">
        <v>26</v>
      </c>
      <c r="E9" s="1">
        <v>26</v>
      </c>
      <c r="F9" s="1">
        <v>1.2</v>
      </c>
      <c r="G9" s="1">
        <v>0.1</v>
      </c>
      <c r="H9" s="5">
        <f>D9-1</f>
        <v>25</v>
      </c>
      <c r="I9" s="13">
        <f>G9/2</f>
        <v>0.05</v>
      </c>
      <c r="J9" s="3" t="s">
        <v>6</v>
      </c>
      <c r="K9" s="1">
        <v>1.7081</v>
      </c>
      <c r="L9" s="1" t="s">
        <v>5</v>
      </c>
      <c r="M9" s="1" t="s">
        <v>5</v>
      </c>
      <c r="N9" s="11">
        <f>C9-K9*F9</f>
        <v>20.950279999999999</v>
      </c>
      <c r="O9" s="11">
        <f>C9+K9*F9</f>
        <v>25.049720000000001</v>
      </c>
    </row>
    <row r="10" spans="1:17">
      <c r="A10" s="1">
        <v>8</v>
      </c>
      <c r="B10" s="1">
        <v>52</v>
      </c>
      <c r="C10" s="1">
        <v>9</v>
      </c>
      <c r="D10" s="1">
        <v>26</v>
      </c>
      <c r="E10" s="1">
        <v>42.3</v>
      </c>
      <c r="F10" s="1">
        <v>26</v>
      </c>
      <c r="G10" s="8">
        <v>0.1</v>
      </c>
      <c r="H10" s="4">
        <f>1-G10</f>
        <v>0.9</v>
      </c>
      <c r="I10" s="3" t="s">
        <v>12</v>
      </c>
      <c r="J10" s="1">
        <v>1.28</v>
      </c>
      <c r="K10" s="1">
        <f>J10*-1</f>
        <v>-1.28</v>
      </c>
      <c r="L10" s="12">
        <f>(E10-B10)/(C10/SQRT(D10))</f>
        <v>-5.4956099202055579</v>
      </c>
      <c r="M10" s="1" t="s">
        <v>5</v>
      </c>
      <c r="N10" s="7" t="str">
        <f>IF(L10&gt;K10,"Não houve melhorias","Houve melhorias")</f>
        <v>Houve melhorias</v>
      </c>
      <c r="O10" s="7" t="str">
        <f>IF(L10&gt;K10,"Não rejeitamos H0","Rejeitamos H0")</f>
        <v>Rejeitamos H0</v>
      </c>
    </row>
    <row r="11" spans="1:17">
      <c r="A11" s="1">
        <v>9</v>
      </c>
      <c r="B11" s="1">
        <v>0.2</v>
      </c>
      <c r="C11" s="1">
        <v>200</v>
      </c>
      <c r="D11" s="1">
        <v>30</v>
      </c>
      <c r="E11" s="1">
        <v>2.5000000000000001E-2</v>
      </c>
      <c r="F11" s="4">
        <f>1-E11</f>
        <v>0.97499999999999998</v>
      </c>
      <c r="G11" s="3" t="s">
        <v>12</v>
      </c>
      <c r="H11" s="1">
        <v>1.95</v>
      </c>
      <c r="I11" s="1">
        <f>H11*-1</f>
        <v>-1.95</v>
      </c>
      <c r="J11" s="12">
        <f>((D11/C11)-B11)/(SQRT((B11*(1-B11))/C11))</f>
        <v>-1.7677669529663691</v>
      </c>
      <c r="K11" s="1" t="s">
        <v>5</v>
      </c>
      <c r="L11" s="1" t="s">
        <v>5</v>
      </c>
      <c r="M11" s="1" t="s">
        <v>5</v>
      </c>
      <c r="N11" s="7" t="str">
        <f>IF(J11&gt;I11,"Não houve melhorias","Houve melhorias")</f>
        <v>Não houve melhorias</v>
      </c>
      <c r="O11" s="7" t="str">
        <f>IF(J11&gt;I11,"Não rejeitamos H0","Rejeitamos H0")</f>
        <v>Não rejeitamos H0</v>
      </c>
    </row>
    <row r="12" spans="1:17" ht="15">
      <c r="A12" s="1">
        <v>10</v>
      </c>
      <c r="B12" s="1">
        <v>0.1</v>
      </c>
      <c r="C12" s="1">
        <v>0.1</v>
      </c>
      <c r="D12" s="1">
        <v>200</v>
      </c>
      <c r="E12" s="1">
        <v>24</v>
      </c>
      <c r="F12" s="20">
        <f>E12/D12</f>
        <v>0.12</v>
      </c>
      <c r="G12" s="21">
        <f>(F12-B12)/(SQRT((B12*(1-B12))/D12))</f>
        <v>0.9428090415820628</v>
      </c>
      <c r="H12" s="3" t="s">
        <v>13</v>
      </c>
      <c r="I12" s="1">
        <v>0.82640000000000002</v>
      </c>
      <c r="J12" s="1"/>
      <c r="K12" s="1"/>
      <c r="L12" s="1"/>
      <c r="M12" s="1"/>
      <c r="N12" s="7">
        <f>1-I12</f>
        <v>0.17359999999999998</v>
      </c>
      <c r="O12" s="7" t="s">
        <v>5</v>
      </c>
      <c r="P12" s="15"/>
      <c r="Q12" s="14" t="s">
        <v>14</v>
      </c>
    </row>
  </sheetData>
  <mergeCells count="9">
    <mergeCell ref="I6:M6"/>
    <mergeCell ref="A1:O1"/>
    <mergeCell ref="B2:M2"/>
    <mergeCell ref="N2:O2"/>
    <mergeCell ref="B5:F5"/>
    <mergeCell ref="B6:F6"/>
    <mergeCell ref="G5:H5"/>
    <mergeCell ref="G6:H6"/>
    <mergeCell ref="I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3B080-23BD-40D0-AB94-F5083F4D911E}">
  <dimension ref="A1:Q12"/>
  <sheetViews>
    <sheetView showGridLines="0" workbookViewId="0">
      <selection activeCell="J21" sqref="J21"/>
    </sheetView>
  </sheetViews>
  <sheetFormatPr defaultRowHeight="14.45"/>
  <cols>
    <col min="1" max="1" width="9.7109375" bestFit="1" customWidth="1"/>
    <col min="2" max="2" width="10.140625" customWidth="1"/>
    <col min="5" max="5" width="9.42578125" bestFit="1" customWidth="1"/>
    <col min="7" max="7" width="12.7109375" bestFit="1" customWidth="1"/>
    <col min="8" max="8" width="10.28515625" bestFit="1" customWidth="1"/>
    <col min="9" max="9" width="12.7109375" bestFit="1" customWidth="1"/>
    <col min="10" max="10" width="10.28515625" bestFit="1" customWidth="1"/>
    <col min="12" max="12" width="9.42578125" bestFit="1" customWidth="1"/>
    <col min="14" max="14" width="18.5703125" bestFit="1" customWidth="1"/>
    <col min="15" max="15" width="16.28515625" bestFit="1" customWidth="1"/>
    <col min="17" max="17" width="13.7109375" bestFit="1" customWidth="1"/>
  </cols>
  <sheetData>
    <row r="1" spans="1:17" ht="15.6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7" ht="15.6">
      <c r="A2" s="16" t="s">
        <v>1</v>
      </c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 t="s">
        <v>3</v>
      </c>
      <c r="O2" s="18"/>
    </row>
    <row r="3" spans="1:17">
      <c r="A3" s="1">
        <v>1</v>
      </c>
      <c r="B3" s="1">
        <v>16</v>
      </c>
      <c r="C3" s="1">
        <v>23.98</v>
      </c>
      <c r="D3" s="1">
        <v>1.52</v>
      </c>
      <c r="E3" s="1">
        <v>0.95</v>
      </c>
      <c r="F3" s="9">
        <f>1-E3</f>
        <v>5.0000000000000044E-2</v>
      </c>
      <c r="G3" s="2">
        <f>1-(F3/2)</f>
        <v>0.97499999999999998</v>
      </c>
      <c r="H3" s="3" t="s">
        <v>4</v>
      </c>
      <c r="I3" s="1">
        <v>1.96</v>
      </c>
      <c r="J3" s="1" t="s">
        <v>5</v>
      </c>
      <c r="K3" s="1" t="s">
        <v>5</v>
      </c>
      <c r="L3" s="1" t="s">
        <v>5</v>
      </c>
      <c r="M3" s="1" t="s">
        <v>5</v>
      </c>
      <c r="N3" s="6">
        <f>C3-(I3*(D3/SQRT(B3)))</f>
        <v>23.235199999999999</v>
      </c>
      <c r="O3" s="6">
        <f>C3+(I3*(D3/SQRT(B3)))</f>
        <v>24.724800000000002</v>
      </c>
    </row>
    <row r="4" spans="1:17">
      <c r="A4" s="1">
        <v>2</v>
      </c>
      <c r="B4" s="1">
        <v>22</v>
      </c>
      <c r="C4" s="1">
        <v>1046</v>
      </c>
      <c r="D4" s="1">
        <v>155</v>
      </c>
      <c r="E4" s="1">
        <v>0.9</v>
      </c>
      <c r="F4" s="9">
        <f>1-E4</f>
        <v>9.9999999999999978E-2</v>
      </c>
      <c r="G4" s="5">
        <f>B4-1</f>
        <v>21</v>
      </c>
      <c r="H4" s="13">
        <f>F4/2</f>
        <v>4.9999999999999989E-2</v>
      </c>
      <c r="I4" s="3" t="s">
        <v>6</v>
      </c>
      <c r="J4" s="1">
        <v>1.7206999999999999</v>
      </c>
      <c r="K4" s="1" t="s">
        <v>5</v>
      </c>
      <c r="L4" s="1" t="s">
        <v>5</v>
      </c>
      <c r="M4" s="1" t="s">
        <v>5</v>
      </c>
      <c r="N4" s="6">
        <f>C4-(J4*(D4/SQRT(B4)))</f>
        <v>989.13755674186973</v>
      </c>
      <c r="O4" s="6">
        <f>C4+(J4*(D4/SQRT(B4)))</f>
        <v>1102.8624432581303</v>
      </c>
    </row>
    <row r="5" spans="1:17">
      <c r="A5" s="1">
        <v>3</v>
      </c>
      <c r="B5" s="19" t="s">
        <v>7</v>
      </c>
      <c r="C5" s="19"/>
      <c r="D5" s="19"/>
      <c r="E5" s="19"/>
      <c r="F5" s="19"/>
      <c r="G5" s="17" t="s">
        <v>8</v>
      </c>
      <c r="H5" s="17"/>
      <c r="I5" s="17" t="s">
        <v>9</v>
      </c>
      <c r="J5" s="17"/>
      <c r="K5" s="17"/>
      <c r="L5" s="17"/>
      <c r="M5" s="17"/>
      <c r="N5" s="7" t="s">
        <v>10</v>
      </c>
      <c r="O5" s="7" t="s">
        <v>10</v>
      </c>
    </row>
    <row r="6" spans="1:17">
      <c r="A6" s="1">
        <v>4</v>
      </c>
      <c r="B6" s="19" t="s">
        <v>7</v>
      </c>
      <c r="C6" s="19"/>
      <c r="D6" s="19"/>
      <c r="E6" s="19"/>
      <c r="F6" s="19"/>
      <c r="G6" s="17" t="s">
        <v>8</v>
      </c>
      <c r="H6" s="17"/>
      <c r="I6" s="17" t="s">
        <v>11</v>
      </c>
      <c r="J6" s="17"/>
      <c r="K6" s="17"/>
      <c r="L6" s="17"/>
      <c r="M6" s="17"/>
      <c r="N6" s="7" t="s">
        <v>10</v>
      </c>
      <c r="O6" s="7" t="s">
        <v>10</v>
      </c>
    </row>
    <row r="7" spans="1:17">
      <c r="A7" s="1">
        <v>5</v>
      </c>
      <c r="B7" s="1">
        <v>0.2</v>
      </c>
      <c r="C7" s="1">
        <v>0.01</v>
      </c>
      <c r="D7" s="1">
        <v>0.1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7" t="str">
        <f>IF(B7&gt;C7,"Aceita","Rejeitada")</f>
        <v>Aceita</v>
      </c>
      <c r="O7" s="7" t="str">
        <f>IF(B7&gt;D7,"Aceita","Rejeitada")</f>
        <v>Aceita</v>
      </c>
    </row>
    <row r="8" spans="1:17">
      <c r="A8" s="1">
        <v>6</v>
      </c>
      <c r="B8" s="1">
        <v>18</v>
      </c>
      <c r="C8" s="1">
        <v>32</v>
      </c>
      <c r="D8" s="1">
        <v>120</v>
      </c>
      <c r="E8" s="1">
        <v>24</v>
      </c>
      <c r="F8" s="1">
        <v>126.9</v>
      </c>
      <c r="G8" s="1">
        <v>11.5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0">
        <f>(F8-D8)/(G8/SQRT(E8))</f>
        <v>2.939387691339816</v>
      </c>
      <c r="O8" s="7" t="s">
        <v>5</v>
      </c>
    </row>
    <row r="9" spans="1:17">
      <c r="A9" s="1">
        <v>7</v>
      </c>
      <c r="B9" s="1">
        <v>200</v>
      </c>
      <c r="C9" s="1">
        <v>20</v>
      </c>
      <c r="D9" s="1">
        <v>25</v>
      </c>
      <c r="E9" s="1">
        <v>24</v>
      </c>
      <c r="F9" s="1">
        <v>0.8</v>
      </c>
      <c r="G9" s="1">
        <v>0.01</v>
      </c>
      <c r="H9" s="5">
        <f>D9-1</f>
        <v>24</v>
      </c>
      <c r="I9" s="13">
        <f>G9/2</f>
        <v>5.0000000000000001E-3</v>
      </c>
      <c r="J9" s="3" t="s">
        <v>6</v>
      </c>
      <c r="K9" s="1">
        <v>2.7968999999999999</v>
      </c>
      <c r="L9" s="1" t="s">
        <v>5</v>
      </c>
      <c r="M9" s="1" t="s">
        <v>5</v>
      </c>
      <c r="N9" s="11">
        <f>C9-K9*F9</f>
        <v>17.76248</v>
      </c>
      <c r="O9" s="11">
        <f>C9+K9*F9</f>
        <v>22.23752</v>
      </c>
    </row>
    <row r="10" spans="1:17">
      <c r="A10" s="1">
        <v>8</v>
      </c>
      <c r="B10" s="1">
        <v>60</v>
      </c>
      <c r="C10" s="1">
        <v>14</v>
      </c>
      <c r="D10" s="1">
        <v>22</v>
      </c>
      <c r="E10" s="1">
        <v>55</v>
      </c>
      <c r="F10" s="1">
        <v>22</v>
      </c>
      <c r="G10" s="8">
        <v>0.1</v>
      </c>
      <c r="H10" s="4">
        <f>1-G10</f>
        <v>0.9</v>
      </c>
      <c r="I10" s="3" t="s">
        <v>12</v>
      </c>
      <c r="J10" s="1">
        <v>1.28</v>
      </c>
      <c r="K10" s="1">
        <f>J10*-1</f>
        <v>-1.28</v>
      </c>
      <c r="L10" s="12">
        <f>(E10-B10)/(C10/SQRT(D10))</f>
        <v>-1.6751484856512251</v>
      </c>
      <c r="M10" s="1" t="s">
        <v>5</v>
      </c>
      <c r="N10" s="7" t="str">
        <f>IF(L10&gt;K10,"Não houve melhorias","Houve melhorias")</f>
        <v>Houve melhorias</v>
      </c>
      <c r="O10" s="7" t="str">
        <f>IF(L10&gt;K10,"Não rejeitamos H0","Rejeitamos H0")</f>
        <v>Rejeitamos H0</v>
      </c>
    </row>
    <row r="11" spans="1:17">
      <c r="A11" s="1">
        <v>9</v>
      </c>
      <c r="B11" s="1">
        <v>0.14000000000000001</v>
      </c>
      <c r="C11" s="1">
        <v>300</v>
      </c>
      <c r="D11" s="1">
        <v>30</v>
      </c>
      <c r="E11" s="1">
        <v>0.05</v>
      </c>
      <c r="F11" s="4">
        <f>1-E11</f>
        <v>0.95</v>
      </c>
      <c r="G11" s="3" t="s">
        <v>12</v>
      </c>
      <c r="H11" s="1">
        <v>1.64</v>
      </c>
      <c r="I11" s="1">
        <f>H11*-1</f>
        <v>-1.64</v>
      </c>
      <c r="J11" s="12">
        <f>((D11/C11)-B11)/(SQRT((B11*(1-B11))/C11))</f>
        <v>-1.9966749769191658</v>
      </c>
      <c r="K11" s="1" t="s">
        <v>5</v>
      </c>
      <c r="L11" s="1" t="s">
        <v>5</v>
      </c>
      <c r="M11" s="1" t="s">
        <v>5</v>
      </c>
      <c r="N11" s="7" t="str">
        <f>IF(J11&gt;I11,"Não houve melhorias","Houve melhorias")</f>
        <v>Houve melhorias</v>
      </c>
      <c r="O11" s="7" t="str">
        <f>IF(J11&gt;I11,"Não rejeitamos H0","Rejeitamos H0")</f>
        <v>Rejeitamos H0</v>
      </c>
    </row>
    <row r="12" spans="1:17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>
        <v>0.01</v>
      </c>
      <c r="O12" s="7" t="s">
        <v>5</v>
      </c>
      <c r="P12" s="15"/>
      <c r="Q12" s="14" t="s">
        <v>14</v>
      </c>
    </row>
  </sheetData>
  <mergeCells count="9">
    <mergeCell ref="B6:F6"/>
    <mergeCell ref="G6:H6"/>
    <mergeCell ref="I6:M6"/>
    <mergeCell ref="A1:O1"/>
    <mergeCell ref="B2:M2"/>
    <mergeCell ref="N2:O2"/>
    <mergeCell ref="B5:F5"/>
    <mergeCell ref="G5:H5"/>
    <mergeCell ref="I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Fernandes</dc:creator>
  <cp:keywords/>
  <dc:description/>
  <cp:lastModifiedBy/>
  <cp:revision/>
  <dcterms:created xsi:type="dcterms:W3CDTF">2021-03-03T13:24:23Z</dcterms:created>
  <dcterms:modified xsi:type="dcterms:W3CDTF">2021-04-19T14:41:38Z</dcterms:modified>
  <cp:category/>
  <cp:contentStatus/>
</cp:coreProperties>
</file>