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2">
    <font>
      <sz val="10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tr">
        <f>IFERROR(__xludf.DUMMYFUNCTION("importhtml(""https://gasprices.aaa.com/state-gas-price-averages/"", ""table"", 1)
"),"State")</f>
        <v>State</v>
      </c>
      <c r="B1" s="1" t="str">
        <f>IFERROR(__xludf.DUMMYFUNCTION("""COMPUTED_VALUE"""),"Regular")</f>
        <v>Regular</v>
      </c>
      <c r="C1" s="1" t="str">
        <f>IFERROR(__xludf.DUMMYFUNCTION("""COMPUTED_VALUE"""),"Mid-Grade")</f>
        <v>Mid-Grade</v>
      </c>
      <c r="D1" s="1" t="str">
        <f>IFERROR(__xludf.DUMMYFUNCTION("""COMPUTED_VALUE"""),"Premium")</f>
        <v>Premium</v>
      </c>
      <c r="E1" s="1" t="str">
        <f>IFERROR(__xludf.DUMMYFUNCTION("""COMPUTED_VALUE"""),"Diesel")</f>
        <v>Diesel</v>
      </c>
    </row>
    <row r="2">
      <c r="A2" s="1" t="str">
        <f>IFERROR(__xludf.DUMMYFUNCTION("""COMPUTED_VALUE"""),"Alaska")</f>
        <v>Alaska</v>
      </c>
      <c r="B2" s="2">
        <f>IFERROR(__xludf.DUMMYFUNCTION("""COMPUTED_VALUE"""),4.18)</f>
        <v>4.18</v>
      </c>
      <c r="C2" s="2">
        <f>IFERROR(__xludf.DUMMYFUNCTION("""COMPUTED_VALUE"""),4.214)</f>
        <v>4.214</v>
      </c>
      <c r="D2" s="2">
        <f>IFERROR(__xludf.DUMMYFUNCTION("""COMPUTED_VALUE"""),4.43)</f>
        <v>4.43</v>
      </c>
      <c r="E2" s="2">
        <f>IFERROR(__xludf.DUMMYFUNCTION("""COMPUTED_VALUE"""),4.139)</f>
        <v>4.139</v>
      </c>
    </row>
    <row r="3">
      <c r="A3" s="1" t="str">
        <f>IFERROR(__xludf.DUMMYFUNCTION("""COMPUTED_VALUE"""),"Alabama")</f>
        <v>Alabama</v>
      </c>
      <c r="B3" s="2">
        <f>IFERROR(__xludf.DUMMYFUNCTION("""COMPUTED_VALUE"""),3.618)</f>
        <v>3.618</v>
      </c>
      <c r="C3" s="2">
        <f>IFERROR(__xludf.DUMMYFUNCTION("""COMPUTED_VALUE"""),3.871)</f>
        <v>3.871</v>
      </c>
      <c r="D3" s="2">
        <f>IFERROR(__xludf.DUMMYFUNCTION("""COMPUTED_VALUE"""),4.205)</f>
        <v>4.205</v>
      </c>
      <c r="E3" s="2">
        <f>IFERROR(__xludf.DUMMYFUNCTION("""COMPUTED_VALUE"""),4.154)</f>
        <v>4.154</v>
      </c>
    </row>
    <row r="4">
      <c r="A4" s="1" t="str">
        <f>IFERROR(__xludf.DUMMYFUNCTION("""COMPUTED_VALUE"""),"Arkansas")</f>
        <v>Arkansas</v>
      </c>
      <c r="B4" s="2">
        <f>IFERROR(__xludf.DUMMYFUNCTION("""COMPUTED_VALUE"""),3.447)</f>
        <v>3.447</v>
      </c>
      <c r="C4" s="2">
        <f>IFERROR(__xludf.DUMMYFUNCTION("""COMPUTED_VALUE"""),3.684)</f>
        <v>3.684</v>
      </c>
      <c r="D4" s="2">
        <f>IFERROR(__xludf.DUMMYFUNCTION("""COMPUTED_VALUE"""),3.969)</f>
        <v>3.969</v>
      </c>
      <c r="E4" s="2">
        <f>IFERROR(__xludf.DUMMYFUNCTION("""COMPUTED_VALUE"""),3.925)</f>
        <v>3.925</v>
      </c>
    </row>
    <row r="5">
      <c r="A5" s="1" t="str">
        <f>IFERROR(__xludf.DUMMYFUNCTION("""COMPUTED_VALUE"""),"Arizona")</f>
        <v>Arizona</v>
      </c>
      <c r="B5" s="2">
        <f>IFERROR(__xludf.DUMMYFUNCTION("""COMPUTED_VALUE"""),3.977)</f>
        <v>3.977</v>
      </c>
      <c r="C5" s="2">
        <f>IFERROR(__xludf.DUMMYFUNCTION("""COMPUTED_VALUE"""),4.215)</f>
        <v>4.215</v>
      </c>
      <c r="D5" s="2">
        <f>IFERROR(__xludf.DUMMYFUNCTION("""COMPUTED_VALUE"""),4.475)</f>
        <v>4.475</v>
      </c>
      <c r="E5" s="2">
        <f>IFERROR(__xludf.DUMMYFUNCTION("""COMPUTED_VALUE"""),4.271)</f>
        <v>4.271</v>
      </c>
    </row>
    <row r="6">
      <c r="A6" s="1" t="str">
        <f>IFERROR(__xludf.DUMMYFUNCTION("""COMPUTED_VALUE"""),"California")</f>
        <v>California</v>
      </c>
      <c r="B6" s="2">
        <f>IFERROR(__xludf.DUMMYFUNCTION("""COMPUTED_VALUE"""),5.074)</f>
        <v>5.074</v>
      </c>
      <c r="C6" s="2">
        <f>IFERROR(__xludf.DUMMYFUNCTION("""COMPUTED_VALUE"""),5.195)</f>
        <v>5.195</v>
      </c>
      <c r="D6" s="2">
        <f>IFERROR(__xludf.DUMMYFUNCTION("""COMPUTED_VALUE"""),5.338)</f>
        <v>5.338</v>
      </c>
      <c r="E6" s="2">
        <f>IFERROR(__xludf.DUMMYFUNCTION("""COMPUTED_VALUE"""),5.335)</f>
        <v>5.335</v>
      </c>
    </row>
    <row r="7">
      <c r="A7" s="1" t="str">
        <f>IFERROR(__xludf.DUMMYFUNCTION("""COMPUTED_VALUE"""),"Colorado")</f>
        <v>Colorado</v>
      </c>
      <c r="B7" s="2">
        <f>IFERROR(__xludf.DUMMYFUNCTION("""COMPUTED_VALUE"""),3.594)</f>
        <v>3.594</v>
      </c>
      <c r="C7" s="2">
        <f>IFERROR(__xludf.DUMMYFUNCTION("""COMPUTED_VALUE"""),3.889)</f>
        <v>3.889</v>
      </c>
      <c r="D7" s="2">
        <f>IFERROR(__xludf.DUMMYFUNCTION("""COMPUTED_VALUE"""),4.16)</f>
        <v>4.16</v>
      </c>
      <c r="E7" s="2">
        <f>IFERROR(__xludf.DUMMYFUNCTION("""COMPUTED_VALUE"""),3.864)</f>
        <v>3.864</v>
      </c>
    </row>
    <row r="8">
      <c r="A8" s="1" t="str">
        <f>IFERROR(__xludf.DUMMYFUNCTION("""COMPUTED_VALUE"""),"Connecticut")</f>
        <v>Connecticut</v>
      </c>
      <c r="B8" s="2">
        <f>IFERROR(__xludf.DUMMYFUNCTION("""COMPUTED_VALUE"""),3.972)</f>
        <v>3.972</v>
      </c>
      <c r="C8" s="2">
        <f>IFERROR(__xludf.DUMMYFUNCTION("""COMPUTED_VALUE"""),4.142)</f>
        <v>4.142</v>
      </c>
      <c r="D8" s="2">
        <f>IFERROR(__xludf.DUMMYFUNCTION("""COMPUTED_VALUE"""),4.367)</f>
        <v>4.367</v>
      </c>
      <c r="E8" s="2">
        <f>IFERROR(__xludf.DUMMYFUNCTION("""COMPUTED_VALUE"""),4.343)</f>
        <v>4.343</v>
      </c>
    </row>
    <row r="9">
      <c r="A9" s="1" t="str">
        <f>IFERROR(__xludf.DUMMYFUNCTION("""COMPUTED_VALUE"""),"District of Columbia")</f>
        <v>District of Columbia</v>
      </c>
      <c r="B9" s="2">
        <f>IFERROR(__xludf.DUMMYFUNCTION("""COMPUTED_VALUE"""),3.961)</f>
        <v>3.961</v>
      </c>
      <c r="C9" s="2">
        <f>IFERROR(__xludf.DUMMYFUNCTION("""COMPUTED_VALUE"""),4.319)</f>
        <v>4.319</v>
      </c>
      <c r="D9" s="2">
        <f>IFERROR(__xludf.DUMMYFUNCTION("""COMPUTED_VALUE"""),4.499)</f>
        <v>4.499</v>
      </c>
      <c r="E9" s="2">
        <f>IFERROR(__xludf.DUMMYFUNCTION("""COMPUTED_VALUE"""),4.256)</f>
        <v>4.256</v>
      </c>
    </row>
    <row r="10">
      <c r="A10" s="1" t="str">
        <f>IFERROR(__xludf.DUMMYFUNCTION("""COMPUTED_VALUE"""),"Delaware")</f>
        <v>Delaware</v>
      </c>
      <c r="B10" s="2">
        <f>IFERROR(__xludf.DUMMYFUNCTION("""COMPUTED_VALUE"""),3.894)</f>
        <v>3.894</v>
      </c>
      <c r="C10" s="2">
        <f>IFERROR(__xludf.DUMMYFUNCTION("""COMPUTED_VALUE"""),4.112)</f>
        <v>4.112</v>
      </c>
      <c r="D10" s="2">
        <f>IFERROR(__xludf.DUMMYFUNCTION("""COMPUTED_VALUE"""),4.351)</f>
        <v>4.351</v>
      </c>
      <c r="E10" s="2">
        <f>IFERROR(__xludf.DUMMYFUNCTION("""COMPUTED_VALUE"""),4.284)</f>
        <v>4.284</v>
      </c>
    </row>
    <row r="11">
      <c r="A11" s="1" t="str">
        <f>IFERROR(__xludf.DUMMYFUNCTION("""COMPUTED_VALUE"""),"Florida")</f>
        <v>Florida</v>
      </c>
      <c r="B11" s="2">
        <f>IFERROR(__xludf.DUMMYFUNCTION("""COMPUTED_VALUE"""),3.674)</f>
        <v>3.674</v>
      </c>
      <c r="C11" s="2">
        <f>IFERROR(__xludf.DUMMYFUNCTION("""COMPUTED_VALUE"""),3.981)</f>
        <v>3.981</v>
      </c>
      <c r="D11" s="2">
        <f>IFERROR(__xludf.DUMMYFUNCTION("""COMPUTED_VALUE"""),4.27)</f>
        <v>4.27</v>
      </c>
      <c r="E11" s="2">
        <f>IFERROR(__xludf.DUMMYFUNCTION("""COMPUTED_VALUE"""),4.248)</f>
        <v>4.248</v>
      </c>
    </row>
    <row r="12">
      <c r="A12" s="1" t="str">
        <f>IFERROR(__xludf.DUMMYFUNCTION("""COMPUTED_VALUE"""),"Georgia")</f>
        <v>Georgia</v>
      </c>
      <c r="B12" s="2">
        <f>IFERROR(__xludf.DUMMYFUNCTION("""COMPUTED_VALUE"""),3.697)</f>
        <v>3.697</v>
      </c>
      <c r="C12" s="2">
        <f>IFERROR(__xludf.DUMMYFUNCTION("""COMPUTED_VALUE"""),3.978)</f>
        <v>3.978</v>
      </c>
      <c r="D12" s="2">
        <f>IFERROR(__xludf.DUMMYFUNCTION("""COMPUTED_VALUE"""),4.312)</f>
        <v>4.312</v>
      </c>
      <c r="E12" s="2">
        <f>IFERROR(__xludf.DUMMYFUNCTION("""COMPUTED_VALUE"""),4.237)</f>
        <v>4.237</v>
      </c>
    </row>
    <row r="13">
      <c r="A13" s="1" t="str">
        <f>IFERROR(__xludf.DUMMYFUNCTION("""COMPUTED_VALUE"""),"Hawaii")</f>
        <v>Hawaii</v>
      </c>
      <c r="B13" s="2">
        <f>IFERROR(__xludf.DUMMYFUNCTION("""COMPUTED_VALUE"""),4.66)</f>
        <v>4.66</v>
      </c>
      <c r="C13" s="2">
        <f>IFERROR(__xludf.DUMMYFUNCTION("""COMPUTED_VALUE"""),4.845)</f>
        <v>4.845</v>
      </c>
      <c r="D13" s="2">
        <f>IFERROR(__xludf.DUMMYFUNCTION("""COMPUTED_VALUE"""),5.104)</f>
        <v>5.104</v>
      </c>
      <c r="E13" s="2">
        <f>IFERROR(__xludf.DUMMYFUNCTION("""COMPUTED_VALUE"""),4.909)</f>
        <v>4.909</v>
      </c>
    </row>
    <row r="14">
      <c r="A14" s="1" t="str">
        <f>IFERROR(__xludf.DUMMYFUNCTION("""COMPUTED_VALUE"""),"Iowa")</f>
        <v>Iowa</v>
      </c>
      <c r="B14" s="2">
        <f>IFERROR(__xludf.DUMMYFUNCTION("""COMPUTED_VALUE"""),3.559)</f>
        <v>3.559</v>
      </c>
      <c r="C14" s="2">
        <f>IFERROR(__xludf.DUMMYFUNCTION("""COMPUTED_VALUE"""),3.644)</f>
        <v>3.644</v>
      </c>
      <c r="D14" s="2">
        <f>IFERROR(__xludf.DUMMYFUNCTION("""COMPUTED_VALUE"""),4.09)</f>
        <v>4.09</v>
      </c>
      <c r="E14" s="2">
        <f>IFERROR(__xludf.DUMMYFUNCTION("""COMPUTED_VALUE"""),3.976)</f>
        <v>3.976</v>
      </c>
    </row>
    <row r="15">
      <c r="A15" s="1" t="str">
        <f>IFERROR(__xludf.DUMMYFUNCTION("""COMPUTED_VALUE"""),"Idaho")</f>
        <v>Idaho</v>
      </c>
      <c r="B15" s="2">
        <f>IFERROR(__xludf.DUMMYFUNCTION("""COMPUTED_VALUE"""),3.705)</f>
        <v>3.705</v>
      </c>
      <c r="C15" s="2">
        <f>IFERROR(__xludf.DUMMYFUNCTION("""COMPUTED_VALUE"""),3.857)</f>
        <v>3.857</v>
      </c>
      <c r="D15" s="2">
        <f>IFERROR(__xludf.DUMMYFUNCTION("""COMPUTED_VALUE"""),4.056)</f>
        <v>4.056</v>
      </c>
      <c r="E15" s="2">
        <f>IFERROR(__xludf.DUMMYFUNCTION("""COMPUTED_VALUE"""),4.196)</f>
        <v>4.196</v>
      </c>
    </row>
    <row r="16">
      <c r="A16" s="1" t="str">
        <f>IFERROR(__xludf.DUMMYFUNCTION("""COMPUTED_VALUE"""),"Illinois")</f>
        <v>Illinois</v>
      </c>
      <c r="B16" s="2">
        <f>IFERROR(__xludf.DUMMYFUNCTION("""COMPUTED_VALUE"""),4.101)</f>
        <v>4.101</v>
      </c>
      <c r="C16" s="2">
        <f>IFERROR(__xludf.DUMMYFUNCTION("""COMPUTED_VALUE"""),4.387)</f>
        <v>4.387</v>
      </c>
      <c r="D16" s="2">
        <f>IFERROR(__xludf.DUMMYFUNCTION("""COMPUTED_VALUE"""),4.771)</f>
        <v>4.771</v>
      </c>
      <c r="E16" s="2">
        <f>IFERROR(__xludf.DUMMYFUNCTION("""COMPUTED_VALUE"""),4.165)</f>
        <v>4.165</v>
      </c>
    </row>
    <row r="17">
      <c r="A17" s="1" t="str">
        <f>IFERROR(__xludf.DUMMYFUNCTION("""COMPUTED_VALUE"""),"Indiana")</f>
        <v>Indiana</v>
      </c>
      <c r="B17" s="2">
        <f>IFERROR(__xludf.DUMMYFUNCTION("""COMPUTED_VALUE"""),3.82)</f>
        <v>3.82</v>
      </c>
      <c r="C17" s="2">
        <f>IFERROR(__xludf.DUMMYFUNCTION("""COMPUTED_VALUE"""),4.061)</f>
        <v>4.061</v>
      </c>
      <c r="D17" s="2">
        <f>IFERROR(__xludf.DUMMYFUNCTION("""COMPUTED_VALUE"""),4.361)</f>
        <v>4.361</v>
      </c>
      <c r="E17" s="2">
        <f>IFERROR(__xludf.DUMMYFUNCTION("""COMPUTED_VALUE"""),4.326)</f>
        <v>4.326</v>
      </c>
    </row>
    <row r="18">
      <c r="A18" s="1" t="str">
        <f>IFERROR(__xludf.DUMMYFUNCTION("""COMPUTED_VALUE"""),"Kansas")</f>
        <v>Kansas</v>
      </c>
      <c r="B18" s="2">
        <f>IFERROR(__xludf.DUMMYFUNCTION("""COMPUTED_VALUE"""),3.532)</f>
        <v>3.532</v>
      </c>
      <c r="C18" s="2">
        <f>IFERROR(__xludf.DUMMYFUNCTION("""COMPUTED_VALUE"""),3.76)</f>
        <v>3.76</v>
      </c>
      <c r="D18" s="2">
        <f>IFERROR(__xludf.DUMMYFUNCTION("""COMPUTED_VALUE"""),4.017)</f>
        <v>4.017</v>
      </c>
      <c r="E18" s="2">
        <f>IFERROR(__xludf.DUMMYFUNCTION("""COMPUTED_VALUE"""),3.91)</f>
        <v>3.91</v>
      </c>
    </row>
    <row r="19">
      <c r="A19" s="1" t="str">
        <f>IFERROR(__xludf.DUMMYFUNCTION("""COMPUTED_VALUE"""),"Kentucky")</f>
        <v>Kentucky</v>
      </c>
      <c r="B19" s="2">
        <f>IFERROR(__xludf.DUMMYFUNCTION("""COMPUTED_VALUE"""),3.615)</f>
        <v>3.615</v>
      </c>
      <c r="C19" s="2">
        <f>IFERROR(__xludf.DUMMYFUNCTION("""COMPUTED_VALUE"""),3.823)</f>
        <v>3.823</v>
      </c>
      <c r="D19" s="2">
        <f>IFERROR(__xludf.DUMMYFUNCTION("""COMPUTED_VALUE"""),4.12)</f>
        <v>4.12</v>
      </c>
      <c r="E19" s="2">
        <f>IFERROR(__xludf.DUMMYFUNCTION("""COMPUTED_VALUE"""),4.157)</f>
        <v>4.157</v>
      </c>
    </row>
    <row r="20">
      <c r="A20" s="1" t="str">
        <f>IFERROR(__xludf.DUMMYFUNCTION("""COMPUTED_VALUE"""),"Louisiana")</f>
        <v>Louisiana</v>
      </c>
      <c r="B20" s="2">
        <f>IFERROR(__xludf.DUMMYFUNCTION("""COMPUTED_VALUE"""),3.634)</f>
        <v>3.634</v>
      </c>
      <c r="C20" s="2">
        <f>IFERROR(__xludf.DUMMYFUNCTION("""COMPUTED_VALUE"""),3.885)</f>
        <v>3.885</v>
      </c>
      <c r="D20" s="2">
        <f>IFERROR(__xludf.DUMMYFUNCTION("""COMPUTED_VALUE"""),4.19)</f>
        <v>4.19</v>
      </c>
      <c r="E20" s="2">
        <f>IFERROR(__xludf.DUMMYFUNCTION("""COMPUTED_VALUE"""),4.035)</f>
        <v>4.035</v>
      </c>
    </row>
    <row r="21">
      <c r="A21" s="1" t="str">
        <f>IFERROR(__xludf.DUMMYFUNCTION("""COMPUTED_VALUE"""),"Massachusetts")</f>
        <v>Massachusetts</v>
      </c>
      <c r="B21" s="2">
        <f>IFERROR(__xludf.DUMMYFUNCTION("""COMPUTED_VALUE"""),3.865)</f>
        <v>3.865</v>
      </c>
      <c r="C21" s="2">
        <f>IFERROR(__xludf.DUMMYFUNCTION("""COMPUTED_VALUE"""),4.056)</f>
        <v>4.056</v>
      </c>
      <c r="D21" s="2">
        <f>IFERROR(__xludf.DUMMYFUNCTION("""COMPUTED_VALUE"""),4.278)</f>
        <v>4.278</v>
      </c>
      <c r="E21" s="2">
        <f>IFERROR(__xludf.DUMMYFUNCTION("""COMPUTED_VALUE"""),4.321)</f>
        <v>4.321</v>
      </c>
    </row>
    <row r="22">
      <c r="A22" s="1" t="str">
        <f>IFERROR(__xludf.DUMMYFUNCTION("""COMPUTED_VALUE"""),"Maryland")</f>
        <v>Maryland</v>
      </c>
      <c r="B22" s="2">
        <f>IFERROR(__xludf.DUMMYFUNCTION("""COMPUTED_VALUE"""),3.858)</f>
        <v>3.858</v>
      </c>
      <c r="C22" s="2">
        <f>IFERROR(__xludf.DUMMYFUNCTION("""COMPUTED_VALUE"""),4.17)</f>
        <v>4.17</v>
      </c>
      <c r="D22" s="2">
        <f>IFERROR(__xludf.DUMMYFUNCTION("""COMPUTED_VALUE"""),4.415)</f>
        <v>4.415</v>
      </c>
      <c r="E22" s="2">
        <f>IFERROR(__xludf.DUMMYFUNCTION("""COMPUTED_VALUE"""),4.308)</f>
        <v>4.308</v>
      </c>
    </row>
    <row r="23">
      <c r="A23" s="1" t="str">
        <f>IFERROR(__xludf.DUMMYFUNCTION("""COMPUTED_VALUE"""),"Maine")</f>
        <v>Maine</v>
      </c>
      <c r="B23" s="2">
        <f>IFERROR(__xludf.DUMMYFUNCTION("""COMPUTED_VALUE"""),3.825)</f>
        <v>3.825</v>
      </c>
      <c r="C23" s="2">
        <f>IFERROR(__xludf.DUMMYFUNCTION("""COMPUTED_VALUE"""),4.055)</f>
        <v>4.055</v>
      </c>
      <c r="D23" s="2">
        <f>IFERROR(__xludf.DUMMYFUNCTION("""COMPUTED_VALUE"""),4.31)</f>
        <v>4.31</v>
      </c>
      <c r="E23" s="2">
        <f>IFERROR(__xludf.DUMMYFUNCTION("""COMPUTED_VALUE"""),4.41)</f>
        <v>4.41</v>
      </c>
    </row>
    <row r="24">
      <c r="A24" s="1" t="str">
        <f>IFERROR(__xludf.DUMMYFUNCTION("""COMPUTED_VALUE"""),"Michigan")</f>
        <v>Michigan</v>
      </c>
      <c r="B24" s="2">
        <f>IFERROR(__xludf.DUMMYFUNCTION("""COMPUTED_VALUE"""),3.829)</f>
        <v>3.829</v>
      </c>
      <c r="C24" s="2">
        <f>IFERROR(__xludf.DUMMYFUNCTION("""COMPUTED_VALUE"""),4.045)</f>
        <v>4.045</v>
      </c>
      <c r="D24" s="2">
        <f>IFERROR(__xludf.DUMMYFUNCTION("""COMPUTED_VALUE"""),4.377)</f>
        <v>4.377</v>
      </c>
      <c r="E24" s="2">
        <f>IFERROR(__xludf.DUMMYFUNCTION("""COMPUTED_VALUE"""),4.264)</f>
        <v>4.264</v>
      </c>
    </row>
    <row r="25">
      <c r="A25" s="1" t="str">
        <f>IFERROR(__xludf.DUMMYFUNCTION("""COMPUTED_VALUE"""),"Minnesota")</f>
        <v>Minnesota</v>
      </c>
      <c r="B25" s="2">
        <f>IFERROR(__xludf.DUMMYFUNCTION("""COMPUTED_VALUE"""),3.613)</f>
        <v>3.613</v>
      </c>
      <c r="C25" s="2">
        <f>IFERROR(__xludf.DUMMYFUNCTION("""COMPUTED_VALUE"""),3.773)</f>
        <v>3.773</v>
      </c>
      <c r="D25" s="2">
        <f>IFERROR(__xludf.DUMMYFUNCTION("""COMPUTED_VALUE"""),4.132)</f>
        <v>4.132</v>
      </c>
      <c r="E25" s="2">
        <f>IFERROR(__xludf.DUMMYFUNCTION("""COMPUTED_VALUE"""),4.012)</f>
        <v>4.012</v>
      </c>
    </row>
    <row r="26">
      <c r="A26" s="1" t="str">
        <f>IFERROR(__xludf.DUMMYFUNCTION("""COMPUTED_VALUE"""),"Missouri")</f>
        <v>Missouri</v>
      </c>
      <c r="B26" s="2">
        <f>IFERROR(__xludf.DUMMYFUNCTION("""COMPUTED_VALUE"""),3.485)</f>
        <v>3.485</v>
      </c>
      <c r="C26" s="2">
        <f>IFERROR(__xludf.DUMMYFUNCTION("""COMPUTED_VALUE"""),3.709)</f>
        <v>3.709</v>
      </c>
      <c r="D26" s="2">
        <f>IFERROR(__xludf.DUMMYFUNCTION("""COMPUTED_VALUE"""),3.967)</f>
        <v>3.967</v>
      </c>
      <c r="E26" s="2">
        <f>IFERROR(__xludf.DUMMYFUNCTION("""COMPUTED_VALUE"""),3.858)</f>
        <v>3.858</v>
      </c>
    </row>
    <row r="27">
      <c r="A27" s="1" t="str">
        <f>IFERROR(__xludf.DUMMYFUNCTION("""COMPUTED_VALUE"""),"Mississippi")</f>
        <v>Mississippi</v>
      </c>
      <c r="B27" s="2">
        <f>IFERROR(__xludf.DUMMYFUNCTION("""COMPUTED_VALUE"""),3.518)</f>
        <v>3.518</v>
      </c>
      <c r="C27" s="2">
        <f>IFERROR(__xludf.DUMMYFUNCTION("""COMPUTED_VALUE"""),3.761)</f>
        <v>3.761</v>
      </c>
      <c r="D27" s="2">
        <f>IFERROR(__xludf.DUMMYFUNCTION("""COMPUTED_VALUE"""),4.078)</f>
        <v>4.078</v>
      </c>
      <c r="E27" s="2">
        <f>IFERROR(__xludf.DUMMYFUNCTION("""COMPUTED_VALUE"""),4.001)</f>
        <v>4.001</v>
      </c>
    </row>
    <row r="28">
      <c r="A28" s="1" t="str">
        <f>IFERROR(__xludf.DUMMYFUNCTION("""COMPUTED_VALUE"""),"Montana")</f>
        <v>Montana</v>
      </c>
      <c r="B28" s="2">
        <f>IFERROR(__xludf.DUMMYFUNCTION("""COMPUTED_VALUE"""),3.655)</f>
        <v>3.655</v>
      </c>
      <c r="C28" s="2">
        <f>IFERROR(__xludf.DUMMYFUNCTION("""COMPUTED_VALUE"""),3.891)</f>
        <v>3.891</v>
      </c>
      <c r="D28" s="2">
        <f>IFERROR(__xludf.DUMMYFUNCTION("""COMPUTED_VALUE"""),4.148)</f>
        <v>4.148</v>
      </c>
      <c r="E28" s="2">
        <f>IFERROR(__xludf.DUMMYFUNCTION("""COMPUTED_VALUE"""),3.955)</f>
        <v>3.955</v>
      </c>
    </row>
    <row r="29">
      <c r="A29" s="1" t="str">
        <f>IFERROR(__xludf.DUMMYFUNCTION("""COMPUTED_VALUE"""),"North Carolina")</f>
        <v>North Carolina</v>
      </c>
      <c r="B29" s="2">
        <f>IFERROR(__xludf.DUMMYFUNCTION("""COMPUTED_VALUE"""),3.74)</f>
        <v>3.74</v>
      </c>
      <c r="C29" s="2">
        <f>IFERROR(__xludf.DUMMYFUNCTION("""COMPUTED_VALUE"""),4.013)</f>
        <v>4.013</v>
      </c>
      <c r="D29" s="2">
        <f>IFERROR(__xludf.DUMMYFUNCTION("""COMPUTED_VALUE"""),4.335)</f>
        <v>4.335</v>
      </c>
      <c r="E29" s="2">
        <f>IFERROR(__xludf.DUMMYFUNCTION("""COMPUTED_VALUE"""),4.296)</f>
        <v>4.296</v>
      </c>
    </row>
    <row r="30">
      <c r="A30" s="1" t="str">
        <f>IFERROR(__xludf.DUMMYFUNCTION("""COMPUTED_VALUE"""),"North Dakota")</f>
        <v>North Dakota</v>
      </c>
      <c r="B30" s="2">
        <f>IFERROR(__xludf.DUMMYFUNCTION("""COMPUTED_VALUE"""),3.584)</f>
        <v>3.584</v>
      </c>
      <c r="C30" s="2">
        <f>IFERROR(__xludf.DUMMYFUNCTION("""COMPUTED_VALUE"""),3.779)</f>
        <v>3.779</v>
      </c>
      <c r="D30" s="2">
        <f>IFERROR(__xludf.DUMMYFUNCTION("""COMPUTED_VALUE"""),3.993)</f>
        <v>3.993</v>
      </c>
      <c r="E30" s="2">
        <f>IFERROR(__xludf.DUMMYFUNCTION("""COMPUTED_VALUE"""),3.982)</f>
        <v>3.982</v>
      </c>
    </row>
    <row r="31">
      <c r="A31" s="1" t="str">
        <f>IFERROR(__xludf.DUMMYFUNCTION("""COMPUTED_VALUE"""),"Nebraska")</f>
        <v>Nebraska</v>
      </c>
      <c r="B31" s="2">
        <f>IFERROR(__xludf.DUMMYFUNCTION("""COMPUTED_VALUE"""),3.591)</f>
        <v>3.591</v>
      </c>
      <c r="C31" s="2">
        <f>IFERROR(__xludf.DUMMYFUNCTION("""COMPUTED_VALUE"""),3.664)</f>
        <v>3.664</v>
      </c>
      <c r="D31" s="2">
        <f>IFERROR(__xludf.DUMMYFUNCTION("""COMPUTED_VALUE"""),4.028)</f>
        <v>4.028</v>
      </c>
      <c r="E31" s="2">
        <f>IFERROR(__xludf.DUMMYFUNCTION("""COMPUTED_VALUE"""),3.959)</f>
        <v>3.959</v>
      </c>
    </row>
    <row r="32">
      <c r="A32" s="1" t="str">
        <f>IFERROR(__xludf.DUMMYFUNCTION("""COMPUTED_VALUE"""),"New Hampshire")</f>
        <v>New Hampshire</v>
      </c>
      <c r="B32" s="2">
        <f>IFERROR(__xludf.DUMMYFUNCTION("""COMPUTED_VALUE"""),3.796)</f>
        <v>3.796</v>
      </c>
      <c r="C32" s="2">
        <f>IFERROR(__xludf.DUMMYFUNCTION("""COMPUTED_VALUE"""),4.014)</f>
        <v>4.014</v>
      </c>
      <c r="D32" s="2">
        <f>IFERROR(__xludf.DUMMYFUNCTION("""COMPUTED_VALUE"""),4.279)</f>
        <v>4.279</v>
      </c>
      <c r="E32" s="2">
        <f>IFERROR(__xludf.DUMMYFUNCTION("""COMPUTED_VALUE"""),4.344)</f>
        <v>4.344</v>
      </c>
    </row>
    <row r="33">
      <c r="A33" s="1" t="str">
        <f>IFERROR(__xludf.DUMMYFUNCTION("""COMPUTED_VALUE"""),"New Jersey")</f>
        <v>New Jersey</v>
      </c>
      <c r="B33" s="2">
        <f>IFERROR(__xludf.DUMMYFUNCTION("""COMPUTED_VALUE"""),3.89)</f>
        <v>3.89</v>
      </c>
      <c r="C33" s="2">
        <f>IFERROR(__xludf.DUMMYFUNCTION("""COMPUTED_VALUE"""),4.128)</f>
        <v>4.128</v>
      </c>
      <c r="D33" s="2">
        <f>IFERROR(__xludf.DUMMYFUNCTION("""COMPUTED_VALUE"""),4.317)</f>
        <v>4.317</v>
      </c>
      <c r="E33" s="2">
        <f>IFERROR(__xludf.DUMMYFUNCTION("""COMPUTED_VALUE"""),4.367)</f>
        <v>4.367</v>
      </c>
    </row>
    <row r="34">
      <c r="A34" s="1" t="str">
        <f>IFERROR(__xludf.DUMMYFUNCTION("""COMPUTED_VALUE"""),"New Mexico")</f>
        <v>New Mexico</v>
      </c>
      <c r="B34" s="2">
        <f>IFERROR(__xludf.DUMMYFUNCTION("""COMPUTED_VALUE"""),3.736)</f>
        <v>3.736</v>
      </c>
      <c r="C34" s="2">
        <f>IFERROR(__xludf.DUMMYFUNCTION("""COMPUTED_VALUE"""),4.001)</f>
        <v>4.001</v>
      </c>
      <c r="D34" s="2">
        <f>IFERROR(__xludf.DUMMYFUNCTION("""COMPUTED_VALUE"""),4.268)</f>
        <v>4.268</v>
      </c>
      <c r="E34" s="2">
        <f>IFERROR(__xludf.DUMMYFUNCTION("""COMPUTED_VALUE"""),4.145)</f>
        <v>4.145</v>
      </c>
    </row>
    <row r="35">
      <c r="A35" s="1" t="str">
        <f>IFERROR(__xludf.DUMMYFUNCTION("""COMPUTED_VALUE"""),"Nevada")</f>
        <v>Nevada</v>
      </c>
      <c r="B35" s="2">
        <f>IFERROR(__xludf.DUMMYFUNCTION("""COMPUTED_VALUE"""),4.285)</f>
        <v>4.285</v>
      </c>
      <c r="C35" s="2">
        <f>IFERROR(__xludf.DUMMYFUNCTION("""COMPUTED_VALUE"""),4.432)</f>
        <v>4.432</v>
      </c>
      <c r="D35" s="2">
        <f>IFERROR(__xludf.DUMMYFUNCTION("""COMPUTED_VALUE"""),4.638)</f>
        <v>4.638</v>
      </c>
      <c r="E35" s="2">
        <f>IFERROR(__xludf.DUMMYFUNCTION("""COMPUTED_VALUE"""),4.329)</f>
        <v>4.329</v>
      </c>
    </row>
    <row r="36">
      <c r="A36" s="1" t="str">
        <f>IFERROR(__xludf.DUMMYFUNCTION("""COMPUTED_VALUE"""),"New York")</f>
        <v>New York</v>
      </c>
      <c r="B36" s="2">
        <f>IFERROR(__xludf.DUMMYFUNCTION("""COMPUTED_VALUE"""),4.053)</f>
        <v>4.053</v>
      </c>
      <c r="C36" s="2">
        <f>IFERROR(__xludf.DUMMYFUNCTION("""COMPUTED_VALUE"""),4.242)</f>
        <v>4.242</v>
      </c>
      <c r="D36" s="2">
        <f>IFERROR(__xludf.DUMMYFUNCTION("""COMPUTED_VALUE"""),4.483)</f>
        <v>4.483</v>
      </c>
      <c r="E36" s="2">
        <f>IFERROR(__xludf.DUMMYFUNCTION("""COMPUTED_VALUE"""),4.524)</f>
        <v>4.524</v>
      </c>
    </row>
    <row r="37">
      <c r="A37" s="1" t="str">
        <f>IFERROR(__xludf.DUMMYFUNCTION("""COMPUTED_VALUE"""),"Ohio")</f>
        <v>Ohio</v>
      </c>
      <c r="B37" s="2">
        <f>IFERROR(__xludf.DUMMYFUNCTION("""COMPUTED_VALUE"""),3.729)</f>
        <v>3.729</v>
      </c>
      <c r="C37" s="2">
        <f>IFERROR(__xludf.DUMMYFUNCTION("""COMPUTED_VALUE"""),3.95)</f>
        <v>3.95</v>
      </c>
      <c r="D37" s="2">
        <f>IFERROR(__xludf.DUMMYFUNCTION("""COMPUTED_VALUE"""),4.264)</f>
        <v>4.264</v>
      </c>
      <c r="E37" s="2">
        <f>IFERROR(__xludf.DUMMYFUNCTION("""COMPUTED_VALUE"""),4.293)</f>
        <v>4.293</v>
      </c>
    </row>
    <row r="38">
      <c r="A38" s="1" t="str">
        <f>IFERROR(__xludf.DUMMYFUNCTION("""COMPUTED_VALUE"""),"Oklahoma")</f>
        <v>Oklahoma</v>
      </c>
      <c r="B38" s="2">
        <f>IFERROR(__xludf.DUMMYFUNCTION("""COMPUTED_VALUE"""),3.456)</f>
        <v>3.456</v>
      </c>
      <c r="C38" s="2">
        <f>IFERROR(__xludf.DUMMYFUNCTION("""COMPUTED_VALUE"""),3.698)</f>
        <v>3.698</v>
      </c>
      <c r="D38" s="2">
        <f>IFERROR(__xludf.DUMMYFUNCTION("""COMPUTED_VALUE"""),3.923)</f>
        <v>3.923</v>
      </c>
      <c r="E38" s="2">
        <f>IFERROR(__xludf.DUMMYFUNCTION("""COMPUTED_VALUE"""),3.818)</f>
        <v>3.818</v>
      </c>
    </row>
    <row r="39">
      <c r="A39" s="1" t="str">
        <f>IFERROR(__xludf.DUMMYFUNCTION("""COMPUTED_VALUE"""),"Oregon")</f>
        <v>Oregon</v>
      </c>
      <c r="B39" s="2">
        <f>IFERROR(__xludf.DUMMYFUNCTION("""COMPUTED_VALUE"""),4.281)</f>
        <v>4.281</v>
      </c>
      <c r="C39" s="2">
        <f>IFERROR(__xludf.DUMMYFUNCTION("""COMPUTED_VALUE"""),4.336)</f>
        <v>4.336</v>
      </c>
      <c r="D39" s="2">
        <f>IFERROR(__xludf.DUMMYFUNCTION("""COMPUTED_VALUE"""),4.54)</f>
        <v>4.54</v>
      </c>
      <c r="E39" s="2">
        <f>IFERROR(__xludf.DUMMYFUNCTION("""COMPUTED_VALUE"""),4.439)</f>
        <v>4.439</v>
      </c>
    </row>
    <row r="40">
      <c r="A40" s="1" t="str">
        <f>IFERROR(__xludf.DUMMYFUNCTION("""COMPUTED_VALUE"""),"Pennsylvania")</f>
        <v>Pennsylvania</v>
      </c>
      <c r="B40" s="2">
        <f>IFERROR(__xludf.DUMMYFUNCTION("""COMPUTED_VALUE"""),4.005)</f>
        <v>4.005</v>
      </c>
      <c r="C40" s="2">
        <f>IFERROR(__xludf.DUMMYFUNCTION("""COMPUTED_VALUE"""),4.248)</f>
        <v>4.248</v>
      </c>
      <c r="D40" s="2">
        <f>IFERROR(__xludf.DUMMYFUNCTION("""COMPUTED_VALUE"""),4.519)</f>
        <v>4.519</v>
      </c>
      <c r="E40" s="2">
        <f>IFERROR(__xludf.DUMMYFUNCTION("""COMPUTED_VALUE"""),4.615)</f>
        <v>4.615</v>
      </c>
    </row>
    <row r="41">
      <c r="A41" s="1" t="str">
        <f>IFERROR(__xludf.DUMMYFUNCTION("""COMPUTED_VALUE"""),"Rhode Island")</f>
        <v>Rhode Island</v>
      </c>
      <c r="B41" s="2">
        <f>IFERROR(__xludf.DUMMYFUNCTION("""COMPUTED_VALUE"""),3.854)</f>
        <v>3.854</v>
      </c>
      <c r="C41" s="2">
        <f>IFERROR(__xludf.DUMMYFUNCTION("""COMPUTED_VALUE"""),4.106)</f>
        <v>4.106</v>
      </c>
      <c r="D41" s="2">
        <f>IFERROR(__xludf.DUMMYFUNCTION("""COMPUTED_VALUE"""),4.348)</f>
        <v>4.348</v>
      </c>
      <c r="E41" s="2">
        <f>IFERROR(__xludf.DUMMYFUNCTION("""COMPUTED_VALUE"""),4.35)</f>
        <v>4.35</v>
      </c>
    </row>
    <row r="42">
      <c r="A42" s="1" t="str">
        <f>IFERROR(__xludf.DUMMYFUNCTION("""COMPUTED_VALUE"""),"South Carolina")</f>
        <v>South Carolina</v>
      </c>
      <c r="B42" s="2">
        <f>IFERROR(__xludf.DUMMYFUNCTION("""COMPUTED_VALUE"""),3.685)</f>
        <v>3.685</v>
      </c>
      <c r="C42" s="2">
        <f>IFERROR(__xludf.DUMMYFUNCTION("""COMPUTED_VALUE"""),3.977)</f>
        <v>3.977</v>
      </c>
      <c r="D42" s="2">
        <f>IFERROR(__xludf.DUMMYFUNCTION("""COMPUTED_VALUE"""),4.283)</f>
        <v>4.283</v>
      </c>
      <c r="E42" s="2">
        <f>IFERROR(__xludf.DUMMYFUNCTION("""COMPUTED_VALUE"""),4.221)</f>
        <v>4.221</v>
      </c>
    </row>
    <row r="43">
      <c r="A43" s="1" t="str">
        <f>IFERROR(__xludf.DUMMYFUNCTION("""COMPUTED_VALUE"""),"South Dakota")</f>
        <v>South Dakota</v>
      </c>
      <c r="B43" s="2">
        <f>IFERROR(__xludf.DUMMYFUNCTION("""COMPUTED_VALUE"""),3.589)</f>
        <v>3.589</v>
      </c>
      <c r="C43" s="2">
        <f>IFERROR(__xludf.DUMMYFUNCTION("""COMPUTED_VALUE"""),3.675)</f>
        <v>3.675</v>
      </c>
      <c r="D43" s="2">
        <f>IFERROR(__xludf.DUMMYFUNCTION("""COMPUTED_VALUE"""),4.007)</f>
        <v>4.007</v>
      </c>
      <c r="E43" s="2">
        <f>IFERROR(__xludf.DUMMYFUNCTION("""COMPUTED_VALUE"""),3.941)</f>
        <v>3.941</v>
      </c>
    </row>
    <row r="44">
      <c r="A44" s="1" t="str">
        <f>IFERROR(__xludf.DUMMYFUNCTION("""COMPUTED_VALUE"""),"Tennessee")</f>
        <v>Tennessee</v>
      </c>
      <c r="B44" s="2">
        <f>IFERROR(__xludf.DUMMYFUNCTION("""COMPUTED_VALUE"""),3.667)</f>
        <v>3.667</v>
      </c>
      <c r="C44" s="2">
        <f>IFERROR(__xludf.DUMMYFUNCTION("""COMPUTED_VALUE"""),3.949)</f>
        <v>3.949</v>
      </c>
      <c r="D44" s="2">
        <f>IFERROR(__xludf.DUMMYFUNCTION("""COMPUTED_VALUE"""),4.263)</f>
        <v>4.263</v>
      </c>
      <c r="E44" s="2">
        <f>IFERROR(__xludf.DUMMYFUNCTION("""COMPUTED_VALUE"""),4.202)</f>
        <v>4.202</v>
      </c>
    </row>
    <row r="45">
      <c r="A45" s="1" t="str">
        <f>IFERROR(__xludf.DUMMYFUNCTION("""COMPUTED_VALUE"""),"Texas")</f>
        <v>Texas</v>
      </c>
      <c r="B45" s="2">
        <f>IFERROR(__xludf.DUMMYFUNCTION("""COMPUTED_VALUE"""),3.491)</f>
        <v>3.491</v>
      </c>
      <c r="C45" s="2">
        <f>IFERROR(__xludf.DUMMYFUNCTION("""COMPUTED_VALUE"""),3.749)</f>
        <v>3.749</v>
      </c>
      <c r="D45" s="2">
        <f>IFERROR(__xludf.DUMMYFUNCTION("""COMPUTED_VALUE"""),4.037)</f>
        <v>4.037</v>
      </c>
      <c r="E45" s="2">
        <f>IFERROR(__xludf.DUMMYFUNCTION("""COMPUTED_VALUE"""),3.983)</f>
        <v>3.983</v>
      </c>
    </row>
    <row r="46">
      <c r="A46" s="1" t="str">
        <f>IFERROR(__xludf.DUMMYFUNCTION("""COMPUTED_VALUE"""),"Utah")</f>
        <v>Utah</v>
      </c>
      <c r="B46" s="2">
        <f>IFERROR(__xludf.DUMMYFUNCTION("""COMPUTED_VALUE"""),3.671)</f>
        <v>3.671</v>
      </c>
      <c r="C46" s="2">
        <f>IFERROR(__xludf.DUMMYFUNCTION("""COMPUTED_VALUE"""),3.843)</f>
        <v>3.843</v>
      </c>
      <c r="D46" s="2">
        <f>IFERROR(__xludf.DUMMYFUNCTION("""COMPUTED_VALUE"""),4.029)</f>
        <v>4.029</v>
      </c>
      <c r="E46" s="2">
        <f>IFERROR(__xludf.DUMMYFUNCTION("""COMPUTED_VALUE"""),4.252)</f>
        <v>4.252</v>
      </c>
    </row>
    <row r="47">
      <c r="A47" s="1" t="str">
        <f>IFERROR(__xludf.DUMMYFUNCTION("""COMPUTED_VALUE"""),"Virginia")</f>
        <v>Virginia</v>
      </c>
      <c r="B47" s="2">
        <f>IFERROR(__xludf.DUMMYFUNCTION("""COMPUTED_VALUE"""),3.717)</f>
        <v>3.717</v>
      </c>
      <c r="C47" s="2">
        <f>IFERROR(__xludf.DUMMYFUNCTION("""COMPUTED_VALUE"""),4.016)</f>
        <v>4.016</v>
      </c>
      <c r="D47" s="2">
        <f>IFERROR(__xludf.DUMMYFUNCTION("""COMPUTED_VALUE"""),4.323)</f>
        <v>4.323</v>
      </c>
      <c r="E47" s="2">
        <f>IFERROR(__xludf.DUMMYFUNCTION("""COMPUTED_VALUE"""),4.236)</f>
        <v>4.236</v>
      </c>
    </row>
    <row r="48">
      <c r="A48" s="1" t="str">
        <f>IFERROR(__xludf.DUMMYFUNCTION("""COMPUTED_VALUE"""),"Vermont")</f>
        <v>Vermont</v>
      </c>
      <c r="B48" s="2">
        <f>IFERROR(__xludf.DUMMYFUNCTION("""COMPUTED_VALUE"""),3.883)</f>
        <v>3.883</v>
      </c>
      <c r="C48" s="2">
        <f>IFERROR(__xludf.DUMMYFUNCTION("""COMPUTED_VALUE"""),4.02)</f>
        <v>4.02</v>
      </c>
      <c r="D48" s="2">
        <f>IFERROR(__xludf.DUMMYFUNCTION("""COMPUTED_VALUE"""),4.284)</f>
        <v>4.284</v>
      </c>
      <c r="E48" s="2">
        <f>IFERROR(__xludf.DUMMYFUNCTION("""COMPUTED_VALUE"""),4.408)</f>
        <v>4.408</v>
      </c>
    </row>
    <row r="49">
      <c r="A49" s="1" t="str">
        <f>IFERROR(__xludf.DUMMYFUNCTION("""COMPUTED_VALUE"""),"Washington")</f>
        <v>Washington</v>
      </c>
      <c r="B49" s="2">
        <f>IFERROR(__xludf.DUMMYFUNCTION("""COMPUTED_VALUE"""),4.22)</f>
        <v>4.22</v>
      </c>
      <c r="C49" s="2">
        <f>IFERROR(__xludf.DUMMYFUNCTION("""COMPUTED_VALUE"""),4.356)</f>
        <v>4.356</v>
      </c>
      <c r="D49" s="2">
        <f>IFERROR(__xludf.DUMMYFUNCTION("""COMPUTED_VALUE"""),4.544)</f>
        <v>4.544</v>
      </c>
      <c r="E49" s="2">
        <f>IFERROR(__xludf.DUMMYFUNCTION("""COMPUTED_VALUE"""),4.424)</f>
        <v>4.424</v>
      </c>
    </row>
    <row r="50">
      <c r="A50" s="1" t="str">
        <f>IFERROR(__xludf.DUMMYFUNCTION("""COMPUTED_VALUE"""),"Wisconsin")</f>
        <v>Wisconsin</v>
      </c>
      <c r="B50" s="2">
        <f>IFERROR(__xludf.DUMMYFUNCTION("""COMPUTED_VALUE"""),3.546)</f>
        <v>3.546</v>
      </c>
      <c r="C50" s="2">
        <f>IFERROR(__xludf.DUMMYFUNCTION("""COMPUTED_VALUE"""),3.788)</f>
        <v>3.788</v>
      </c>
      <c r="D50" s="2">
        <f>IFERROR(__xludf.DUMMYFUNCTION("""COMPUTED_VALUE"""),4.216)</f>
        <v>4.216</v>
      </c>
      <c r="E50" s="2">
        <f>IFERROR(__xludf.DUMMYFUNCTION("""COMPUTED_VALUE"""),3.963)</f>
        <v>3.963</v>
      </c>
    </row>
    <row r="51">
      <c r="A51" s="1" t="str">
        <f>IFERROR(__xludf.DUMMYFUNCTION("""COMPUTED_VALUE"""),"West Virginia")</f>
        <v>West Virginia</v>
      </c>
      <c r="B51" s="2">
        <f>IFERROR(__xludf.DUMMYFUNCTION("""COMPUTED_VALUE"""),3.653)</f>
        <v>3.653</v>
      </c>
      <c r="C51" s="2">
        <f>IFERROR(__xludf.DUMMYFUNCTION("""COMPUTED_VALUE"""),3.844)</f>
        <v>3.844</v>
      </c>
      <c r="D51" s="2">
        <f>IFERROR(__xludf.DUMMYFUNCTION("""COMPUTED_VALUE"""),4.12)</f>
        <v>4.12</v>
      </c>
      <c r="E51" s="2">
        <f>IFERROR(__xludf.DUMMYFUNCTION("""COMPUTED_VALUE"""),4.199)</f>
        <v>4.199</v>
      </c>
    </row>
    <row r="52">
      <c r="A52" s="1" t="str">
        <f>IFERROR(__xludf.DUMMYFUNCTION("""COMPUTED_VALUE"""),"Wyoming")</f>
        <v>Wyoming</v>
      </c>
      <c r="B52" s="2">
        <f>IFERROR(__xludf.DUMMYFUNCTION("""COMPUTED_VALUE"""),3.576)</f>
        <v>3.576</v>
      </c>
      <c r="C52" s="2">
        <f>IFERROR(__xludf.DUMMYFUNCTION("""COMPUTED_VALUE"""),3.777)</f>
        <v>3.777</v>
      </c>
      <c r="D52" s="2">
        <f>IFERROR(__xludf.DUMMYFUNCTION("""COMPUTED_VALUE"""),4.027)</f>
        <v>4.027</v>
      </c>
      <c r="E52" s="2">
        <f>IFERROR(__xludf.DUMMYFUNCTION("""COMPUTED_VALUE"""),4.066)</f>
        <v>4.066</v>
      </c>
    </row>
  </sheetData>
  <drawing r:id="rId1"/>
</worksheet>
</file>