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i\Dropbox (Politecnico Di Torino Studenti)\PC\Documents\Documenti\Università\ANNO 3\Proposte tesi\"/>
    </mc:Choice>
  </mc:AlternateContent>
  <xr:revisionPtr revIDLastSave="0" documentId="13_ncr:1_{5E2E1B43-4913-4C95-8E61-1AB8251EE03B}" xr6:coauthVersionLast="47" xr6:coauthVersionMax="47" xr10:uidLastSave="{00000000-0000-0000-0000-000000000000}"/>
  <bookViews>
    <workbookView xWindow="-110" yWindow="-110" windowWidth="19420" windowHeight="10300" activeTab="4" xr2:uid="{16AF5520-D47F-4750-B56B-57536144FFF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2" l="1"/>
  <c r="I11" i="2"/>
  <c r="I8" i="2"/>
  <c r="I6" i="2"/>
  <c r="I60" i="2"/>
  <c r="I33" i="2"/>
  <c r="I26" i="2"/>
  <c r="I20" i="2"/>
  <c r="I15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I41" i="2" s="1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7" i="2"/>
  <c r="H6" i="2"/>
  <c r="H58" i="1"/>
  <c r="G49" i="1"/>
  <c r="G50" i="1"/>
  <c r="G51" i="1"/>
  <c r="G52" i="1"/>
  <c r="G53" i="1"/>
  <c r="G54" i="1"/>
  <c r="G55" i="1"/>
  <c r="G56" i="1"/>
  <c r="G57" i="1"/>
  <c r="G58" i="1"/>
  <c r="H48" i="1"/>
  <c r="H39" i="1"/>
  <c r="H31" i="1"/>
  <c r="H24" i="1"/>
  <c r="H18" i="1"/>
  <c r="H13" i="1"/>
  <c r="H9" i="1"/>
  <c r="H6" i="1"/>
  <c r="H4" i="1"/>
  <c r="G40" i="1"/>
  <c r="G41" i="1"/>
  <c r="G42" i="1"/>
  <c r="G43" i="1"/>
  <c r="G44" i="1"/>
  <c r="G45" i="1"/>
  <c r="G46" i="1"/>
  <c r="G47" i="1"/>
  <c r="G48" i="1"/>
  <c r="G32" i="1"/>
  <c r="G33" i="1"/>
  <c r="G34" i="1"/>
  <c r="G35" i="1"/>
  <c r="G36" i="1"/>
  <c r="G37" i="1"/>
  <c r="G38" i="1"/>
  <c r="G39" i="1"/>
  <c r="G28" i="1"/>
  <c r="G29" i="1"/>
  <c r="G30" i="1"/>
  <c r="G31" i="1"/>
  <c r="G27" i="1"/>
  <c r="G26" i="1"/>
  <c r="G19" i="1"/>
  <c r="G20" i="1"/>
  <c r="G21" i="1"/>
  <c r="G22" i="1"/>
  <c r="G23" i="1"/>
  <c r="G24" i="1"/>
  <c r="G25" i="1"/>
  <c r="G14" i="1"/>
  <c r="G15" i="1"/>
  <c r="G16" i="1"/>
  <c r="G17" i="1"/>
  <c r="G18" i="1"/>
  <c r="G11" i="1"/>
  <c r="G12" i="1"/>
  <c r="G13" i="1"/>
  <c r="G8" i="1"/>
  <c r="G9" i="1"/>
  <c r="G10" i="1"/>
  <c r="G5" i="1"/>
  <c r="G6" i="1"/>
  <c r="G4" i="1"/>
  <c r="G7" i="1"/>
</calcChain>
</file>

<file path=xl/sharedStrings.xml><?xml version="1.0" encoding="utf-8"?>
<sst xmlns="http://schemas.openxmlformats.org/spreadsheetml/2006/main" count="39" uniqueCount="17">
  <si>
    <t>n</t>
  </si>
  <si>
    <t>p</t>
  </si>
  <si>
    <t>Prova 1</t>
  </si>
  <si>
    <t>Prova 2</t>
  </si>
  <si>
    <t>Prova 3</t>
  </si>
  <si>
    <t>Media Tempi</t>
  </si>
  <si>
    <t>Media Tempi per n</t>
  </si>
  <si>
    <t>Tempo esplode con n = 12</t>
  </si>
  <si>
    <t>Sol_modello_approssimato</t>
  </si>
  <si>
    <t>t_modello_approssimato</t>
  </si>
  <si>
    <t>t_mateuristica</t>
  </si>
  <si>
    <t>Sol_mateuristica</t>
  </si>
  <si>
    <t>t_miglioramento_soluzione</t>
  </si>
  <si>
    <t>sol_miglioramento_soluzione</t>
  </si>
  <si>
    <t>dim = 6, no_miglioramento = 5</t>
  </si>
  <si>
    <t>Casuale</t>
  </si>
  <si>
    <t>3 maggiori e 3 minori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</si>
</sst>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thin">
        <color theme="5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000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000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000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000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000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5"/>
          <bgColor theme="5"/>
        </patternFill>
      </fill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Sheet1!$C$25:$C$31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Sheet1!$G$25:$G$31</c:f>
              <c:numCache>
                <c:formatCode>0.0000000</c:formatCode>
                <c:ptCount val="7"/>
                <c:pt idx="0">
                  <c:v>0.74337416666666678</c:v>
                </c:pt>
                <c:pt idx="1">
                  <c:v>1.3367433</c:v>
                </c:pt>
                <c:pt idx="2">
                  <c:v>1.6435573666666665</c:v>
                </c:pt>
                <c:pt idx="3">
                  <c:v>1.2504069666666666</c:v>
                </c:pt>
                <c:pt idx="4">
                  <c:v>0.95261926666666674</c:v>
                </c:pt>
                <c:pt idx="5">
                  <c:v>0.77382490000000004</c:v>
                </c:pt>
                <c:pt idx="6">
                  <c:v>9.6444533333333346E-2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1-4420-9B9C-8B281321E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188735"/>
        <c:axId val="1175192095"/>
      </c:scatterChart>
      <c:valAx>
        <c:axId val="117518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192095"/>
        <c:crosses val="autoZero"/>
        <c:crossBetween val="midCat"/>
      </c:valAx>
      <c:valAx>
        <c:axId val="11751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18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Sheet2!$D$16:$D$20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Sheet2!$H$16:$H$20</c:f>
              <c:numCache>
                <c:formatCode>0.0000000</c:formatCode>
                <c:ptCount val="5"/>
                <c:pt idx="0">
                  <c:v>3.9E-2</c:v>
                </c:pt>
                <c:pt idx="1">
                  <c:v>3.4333333333333334E-2</c:v>
                </c:pt>
                <c:pt idx="2">
                  <c:v>3.7333333333333329E-2</c:v>
                </c:pt>
                <c:pt idx="3">
                  <c:v>3.6999999999999998E-2</c:v>
                </c:pt>
                <c:pt idx="4">
                  <c:v>3.6000000000000004E-2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9-403D-9B77-09631CF7B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63152"/>
        <c:axId val="845559792"/>
      </c:scatterChart>
      <c:valAx>
        <c:axId val="8455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59792"/>
        <c:crosses val="autoZero"/>
        <c:crossBetween val="midCat"/>
      </c:valAx>
      <c:valAx>
        <c:axId val="8455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6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Sheet2!$D$21:$D$26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Sheet2!$H$21:$H$26</c:f>
              <c:numCache>
                <c:formatCode>0.0000000</c:formatCode>
                <c:ptCount val="6"/>
                <c:pt idx="0">
                  <c:v>1.8000000000000002E-2</c:v>
                </c:pt>
                <c:pt idx="1">
                  <c:v>0.04</c:v>
                </c:pt>
                <c:pt idx="2">
                  <c:v>3.7666666666666668E-2</c:v>
                </c:pt>
                <c:pt idx="3">
                  <c:v>4.2666666666666665E-2</c:v>
                </c:pt>
                <c:pt idx="4">
                  <c:v>4.766666666666667E-2</c:v>
                </c:pt>
                <c:pt idx="5">
                  <c:v>4.933333333333334E-2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A-41D2-934A-CC2EAF236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51535"/>
        <c:axId val="738752015"/>
      </c:scatterChart>
      <c:valAx>
        <c:axId val="73875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52015"/>
        <c:crosses val="autoZero"/>
        <c:crossBetween val="midCat"/>
      </c:valAx>
      <c:valAx>
        <c:axId val="7387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5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Sheet2!$D$27:$D$33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Sheet2!$H$27:$H$33</c:f>
              <c:numCache>
                <c:formatCode>0.0000000</c:formatCode>
                <c:ptCount val="7"/>
                <c:pt idx="0">
                  <c:v>2.5666666666666667E-2</c:v>
                </c:pt>
                <c:pt idx="1">
                  <c:v>3.9E-2</c:v>
                </c:pt>
                <c:pt idx="2">
                  <c:v>6.0333333333333329E-2</c:v>
                </c:pt>
                <c:pt idx="3">
                  <c:v>5.5E-2</c:v>
                </c:pt>
                <c:pt idx="4">
                  <c:v>6.0333333333333329E-2</c:v>
                </c:pt>
                <c:pt idx="5">
                  <c:v>5.1333333333333335E-2</c:v>
                </c:pt>
                <c:pt idx="6">
                  <c:v>5.6999999999999995E-2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7-4C5C-995E-1231C8F63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28495"/>
        <c:axId val="738748175"/>
      </c:scatterChart>
      <c:valAx>
        <c:axId val="73872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48175"/>
        <c:crosses val="autoZero"/>
        <c:crossBetween val="midCat"/>
      </c:valAx>
      <c:valAx>
        <c:axId val="7387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2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Sheet2!$D$34:$D$41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Sheet2!$H$34:$H$41</c:f>
              <c:numCache>
                <c:formatCode>0.0000000</c:formatCode>
                <c:ptCount val="8"/>
                <c:pt idx="0">
                  <c:v>7.0666666666666669E-2</c:v>
                </c:pt>
                <c:pt idx="1">
                  <c:v>6.3E-2</c:v>
                </c:pt>
                <c:pt idx="2">
                  <c:v>7.0666666666666669E-2</c:v>
                </c:pt>
                <c:pt idx="3">
                  <c:v>6.3333333333333339E-2</c:v>
                </c:pt>
                <c:pt idx="4">
                  <c:v>7.1000000000000008E-2</c:v>
                </c:pt>
                <c:pt idx="5">
                  <c:v>6.433333333333334E-2</c:v>
                </c:pt>
                <c:pt idx="6">
                  <c:v>7.166666666666667E-2</c:v>
                </c:pt>
                <c:pt idx="7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B-44CB-A180-B9F7944E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28495"/>
        <c:axId val="738749615"/>
      </c:scatterChart>
      <c:valAx>
        <c:axId val="73872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49615"/>
        <c:crosses val="autoZero"/>
        <c:crossBetween val="midCat"/>
      </c:valAx>
      <c:valAx>
        <c:axId val="7387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2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Sheet2!$D$42:$D$50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Sheet2!$H$42:$H$50</c:f>
              <c:numCache>
                <c:formatCode>0.0000000</c:formatCode>
                <c:ptCount val="9"/>
                <c:pt idx="0">
                  <c:v>7.3666666666666658E-2</c:v>
                </c:pt>
                <c:pt idx="1">
                  <c:v>6.7000000000000004E-2</c:v>
                </c:pt>
                <c:pt idx="2">
                  <c:v>6.5000000000000002E-2</c:v>
                </c:pt>
                <c:pt idx="3">
                  <c:v>8.2333333333333328E-2</c:v>
                </c:pt>
                <c:pt idx="4">
                  <c:v>8.2333333333333328E-2</c:v>
                </c:pt>
                <c:pt idx="5">
                  <c:v>7.1000000000000008E-2</c:v>
                </c:pt>
                <c:pt idx="6">
                  <c:v>8.900000000000001E-2</c:v>
                </c:pt>
                <c:pt idx="7">
                  <c:v>9.0666666666666673E-2</c:v>
                </c:pt>
                <c:pt idx="8">
                  <c:v>9.2333333333333337E-2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0-49FC-83B4-AF7D17552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02064"/>
        <c:axId val="846703024"/>
      </c:scatterChart>
      <c:valAx>
        <c:axId val="8467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03024"/>
        <c:crosses val="autoZero"/>
        <c:crossBetween val="midCat"/>
      </c:valAx>
      <c:valAx>
        <c:axId val="8467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Sheet2!$D$51:$D$60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Sheet2!$H$51:$H$60</c:f>
              <c:numCache>
                <c:formatCode>0.0000000</c:formatCode>
                <c:ptCount val="10"/>
                <c:pt idx="0">
                  <c:v>9.3333333333333338E-2</c:v>
                </c:pt>
                <c:pt idx="1">
                  <c:v>9.9333333333333343E-2</c:v>
                </c:pt>
                <c:pt idx="2">
                  <c:v>9.9333333333333343E-2</c:v>
                </c:pt>
                <c:pt idx="3">
                  <c:v>9.3333333333333338E-2</c:v>
                </c:pt>
                <c:pt idx="4">
                  <c:v>8.3000000000000004E-2</c:v>
                </c:pt>
                <c:pt idx="5">
                  <c:v>9.4333333333333338E-2</c:v>
                </c:pt>
                <c:pt idx="6">
                  <c:v>0.10766666666666667</c:v>
                </c:pt>
                <c:pt idx="7">
                  <c:v>0.11966666666666666</c:v>
                </c:pt>
                <c:pt idx="8">
                  <c:v>0.11233333333333334</c:v>
                </c:pt>
                <c:pt idx="9">
                  <c:v>0.10733333333333334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5-4DC9-9F4C-E749A65D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298031"/>
        <c:axId val="540296111"/>
      </c:scatterChart>
      <c:valAx>
        <c:axId val="54029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96111"/>
        <c:crosses val="autoZero"/>
        <c:crossBetween val="midCat"/>
      </c:valAx>
      <c:valAx>
        <c:axId val="5402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9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Tempi all'aumentare di n (da 3 a 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Sheet2!$C$6:$C$63</c:f>
              <c:numCache>
                <c:formatCode>General</c:formatCode>
                <c:ptCount val="5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</c:numCache>
            </c:numRef>
          </c:xVal>
          <c:yVal>
            <c:numRef>
              <c:f>Sheet2!$I$6:$I$63</c:f>
              <c:numCache>
                <c:formatCode>0.0000000</c:formatCode>
                <c:ptCount val="58"/>
                <c:pt idx="0">
                  <c:v>1.6333333333333335E-2</c:v>
                </c:pt>
                <c:pt idx="2">
                  <c:v>2.1500000000000005E-2</c:v>
                </c:pt>
                <c:pt idx="5">
                  <c:v>2.4444444444444446E-2</c:v>
                </c:pt>
                <c:pt idx="9">
                  <c:v>3.0166666666666668E-2</c:v>
                </c:pt>
                <c:pt idx="14">
                  <c:v>3.6733333333333333E-2</c:v>
                </c:pt>
                <c:pt idx="20">
                  <c:v>3.9222222222222221E-2</c:v>
                </c:pt>
                <c:pt idx="27">
                  <c:v>4.9809523809523804E-2</c:v>
                </c:pt>
                <c:pt idx="35">
                  <c:v>6.8583333333333329E-2</c:v>
                </c:pt>
                <c:pt idx="44">
                  <c:v>7.9259259259259265E-2</c:v>
                </c:pt>
                <c:pt idx="54">
                  <c:v>0.10096666666666668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4-4B13-B199-4D991B0A5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76159"/>
        <c:axId val="905777119"/>
      </c:scatterChart>
      <c:valAx>
        <c:axId val="90577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77119"/>
        <c:crosses val="autoZero"/>
        <c:crossBetween val="midCat"/>
      </c:valAx>
      <c:valAx>
        <c:axId val="9057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7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Soluzione</a:t>
            </a:r>
            <a:r>
              <a:rPr lang="en-US" baseline="0"/>
              <a:t> Trovata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Sheet3!$F$2</c:f>
              <c:strCache>
                <c:ptCount val="1"/>
                <c:pt idx="0">
                  <c:v>Sol_mateuristica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Sheet3!$C$3:$C$11</c:f>
              <c:numCache>
                <c:formatCode>General</c:formatCode>
                <c:ptCount val="9"/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Sheet3!$F$3:$F$11</c:f>
              <c:numCache>
                <c:formatCode>General</c:formatCode>
                <c:ptCount val="9"/>
                <c:pt idx="1">
                  <c:v>4515</c:v>
                </c:pt>
                <c:pt idx="2">
                  <c:v>8856</c:v>
                </c:pt>
                <c:pt idx="3">
                  <c:v>13523</c:v>
                </c:pt>
                <c:pt idx="4">
                  <c:v>18944</c:v>
                </c:pt>
                <c:pt idx="5">
                  <c:v>26973</c:v>
                </c:pt>
                <c:pt idx="6">
                  <c:v>34162</c:v>
                </c:pt>
                <c:pt idx="7">
                  <c:v>44591</c:v>
                </c:pt>
                <c:pt idx="8">
                  <c:v>55200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1-4E27-AC37-37B8541C8E6D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Sol_modello_approssimato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Sheet3!$C$3:$C$11</c:f>
              <c:numCache>
                <c:formatCode>General</c:formatCode>
                <c:ptCount val="9"/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Sheet3!$G$3:$G$11</c:f>
              <c:numCache>
                <c:formatCode>General</c:formatCode>
                <c:ptCount val="9"/>
                <c:pt idx="1">
                  <c:v>3778</c:v>
                </c:pt>
                <c:pt idx="2">
                  <c:v>7239</c:v>
                </c:pt>
                <c:pt idx="3">
                  <c:v>11794</c:v>
                </c:pt>
                <c:pt idx="4">
                  <c:v>18024</c:v>
                </c:pt>
                <c:pt idx="5">
                  <c:v>25058</c:v>
                </c:pt>
                <c:pt idx="6">
                  <c:v>32644</c:v>
                </c:pt>
                <c:pt idx="7">
                  <c:v>42582</c:v>
                </c:pt>
                <c:pt idx="8">
                  <c:v>54178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1-4E27-AC37-37B8541C8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568208"/>
        <c:axId val="501582608"/>
      </c:barChart>
      <c:catAx>
        <c:axId val="5015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82608"/>
        <c:crosses val="autoZero"/>
        <c:auto val="1"/>
        <c:lblAlgn val="ctr"/>
        <c:lblOffset val="100"/>
        <c:noMultiLvlLbl val="0"/>
      </c:catAx>
      <c:valAx>
        <c:axId val="5015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per trovare soluzione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Sheet3!$E$2</c:f>
              <c:strCache>
                <c:ptCount val="1"/>
                <c:pt idx="0">
                  <c:v>t_mateuristica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Sheet3!$C$3:$C$11</c:f>
              <c:numCache>
                <c:formatCode>General</c:formatCode>
                <c:ptCount val="9"/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Sheet3!$E$3:$E$11</c:f>
              <c:numCache>
                <c:formatCode>General</c:formatCode>
                <c:ptCount val="9"/>
                <c:pt idx="1">
                  <c:v>0.56699999999999995</c:v>
                </c:pt>
                <c:pt idx="2">
                  <c:v>0.70299999999999996</c:v>
                </c:pt>
                <c:pt idx="3">
                  <c:v>1.827</c:v>
                </c:pt>
                <c:pt idx="4">
                  <c:v>3.234</c:v>
                </c:pt>
                <c:pt idx="5">
                  <c:v>4.0540000000000003</c:v>
                </c:pt>
                <c:pt idx="6">
                  <c:v>14.772</c:v>
                </c:pt>
                <c:pt idx="7">
                  <c:v>26.314</c:v>
                </c:pt>
                <c:pt idx="8">
                  <c:v>44.927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4-4217-AF68-CD4E36D0914C}"/>
            </c:ext>
          </c:extLst>
        </c:ser>
        <c:ser>
          <c:idx val="1"/>
          <c:order val="1"/>
          <c:tx>
            <c:strRef>
              <c:f>Sheet3!$H$2</c:f>
              <c:strCache>
                <c:ptCount val="1"/>
                <c:pt idx="0">
                  <c:v>t_modello_approssimato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Sheet3!$C$3:$C$11</c:f>
              <c:numCache>
                <c:formatCode>General</c:formatCode>
                <c:ptCount val="9"/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Sheet3!$H$3:$H$11</c:f>
              <c:numCache>
                <c:formatCode>General</c:formatCode>
                <c:ptCount val="9"/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4-4217-AF68-CD4E36D09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659872"/>
        <c:axId val="811660352"/>
      </c:lineChart>
      <c:catAx>
        <c:axId val="8116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60352"/>
        <c:crosses val="autoZero"/>
        <c:auto val="1"/>
        <c:lblAlgn val="ctr"/>
        <c:lblOffset val="100"/>
        <c:noMultiLvlLbl val="0"/>
      </c:catAx>
      <c:valAx>
        <c:axId val="8116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5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Soluzione Trovata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Sheet4!$E$3</c:f>
              <c:strCache>
                <c:ptCount val="1"/>
                <c:pt idx="0">
                  <c:v>t_mateuristica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Sheet4!$C$5:$C$12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</c:numCache>
            </c:numRef>
          </c:cat>
          <c:val>
            <c:numRef>
              <c:f>Sheet4!$E$5:$E$12</c:f>
              <c:numCache>
                <c:formatCode>General</c:formatCode>
                <c:ptCount val="8"/>
                <c:pt idx="0">
                  <c:v>0.56699999999999995</c:v>
                </c:pt>
                <c:pt idx="1">
                  <c:v>0.70299999999999996</c:v>
                </c:pt>
                <c:pt idx="2">
                  <c:v>1.827</c:v>
                </c:pt>
                <c:pt idx="3">
                  <c:v>3.234</c:v>
                </c:pt>
                <c:pt idx="4">
                  <c:v>4.0540000000000003</c:v>
                </c:pt>
                <c:pt idx="5">
                  <c:v>14.772</c:v>
                </c:pt>
                <c:pt idx="6">
                  <c:v>26.314</c:v>
                </c:pt>
                <c:pt idx="7">
                  <c:v>44.927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A-4502-A42E-7258B3A9C39E}"/>
            </c:ext>
          </c:extLst>
        </c:ser>
        <c:ser>
          <c:idx val="2"/>
          <c:order val="1"/>
          <c:tx>
            <c:strRef>
              <c:f>Sheet4!$H$3</c:f>
              <c:strCache>
                <c:ptCount val="1"/>
                <c:pt idx="0">
                  <c:v>t_modello_approssimato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Sheet4!$C$5:$C$12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</c:numCache>
            </c:numRef>
          </c:cat>
          <c:val>
            <c:numRef>
              <c:f>Sheet4!$H$5:$H$12</c:f>
              <c:numCache>
                <c:formatCode>General</c:formatCode>
                <c:ptCount val="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A-4502-A42E-7258B3A9C39E}"/>
            </c:ext>
          </c:extLst>
        </c:ser>
        <c:ser>
          <c:idx val="3"/>
          <c:order val="2"/>
          <c:tx>
            <c:strRef>
              <c:f>Sheet4!$J$3</c:f>
              <c:strCache>
                <c:ptCount val="1"/>
                <c:pt idx="0">
                  <c:v>t_miglioramento_soluzione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Sheet4!$C$5:$C$12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</c:numCache>
            </c:numRef>
          </c:cat>
          <c:val>
            <c:numRef>
              <c:f>Sheet4!$J$5:$J$12</c:f>
              <c:numCache>
                <c:formatCode>General</c:formatCode>
                <c:ptCount val="8"/>
                <c:pt idx="0">
                  <c:v>0.996</c:v>
                </c:pt>
                <c:pt idx="1">
                  <c:v>3.6960000000000002</c:v>
                </c:pt>
                <c:pt idx="2">
                  <c:v>6.1159999999999997</c:v>
                </c:pt>
                <c:pt idx="3">
                  <c:v>15.302</c:v>
                </c:pt>
                <c:pt idx="4">
                  <c:v>28.779</c:v>
                </c:pt>
                <c:pt idx="5">
                  <c:v>36.17</c:v>
                </c:pt>
                <c:pt idx="6">
                  <c:v>79.177000000000007</c:v>
                </c:pt>
                <c:pt idx="7">
                  <c:v>97.405000000000001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CA-4502-A42E-7258B3A9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727488"/>
        <c:axId val="1047724608"/>
      </c:lineChart>
      <c:catAx>
        <c:axId val="10477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24608"/>
        <c:crosses val="autoZero"/>
        <c:auto val="1"/>
        <c:lblAlgn val="ctr"/>
        <c:lblOffset val="100"/>
        <c:noMultiLvlLbl val="0"/>
      </c:catAx>
      <c:valAx>
        <c:axId val="1047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Sheet1!$C$19:$C$24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Sheet1!$G$19:$G$24</c:f>
              <c:numCache>
                <c:formatCode>0.0000000</c:formatCode>
                <c:ptCount val="6"/>
                <c:pt idx="0">
                  <c:v>0.36749013333333336</c:v>
                </c:pt>
                <c:pt idx="1">
                  <c:v>0.6107895333333333</c:v>
                </c:pt>
                <c:pt idx="2">
                  <c:v>0.75333229999999995</c:v>
                </c:pt>
                <c:pt idx="3">
                  <c:v>0.58999276666666667</c:v>
                </c:pt>
                <c:pt idx="4">
                  <c:v>0.49271953333333335</c:v>
                </c:pt>
                <c:pt idx="5">
                  <c:v>0.1012436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D-461B-BF56-1BCA356A8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742175"/>
        <c:axId val="1231744095"/>
      </c:scatterChart>
      <c:valAx>
        <c:axId val="123174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44095"/>
        <c:crosses val="autoZero"/>
        <c:crossBetween val="midCat"/>
      </c:valAx>
      <c:valAx>
        <c:axId val="123174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4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per trovare soluzione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Sheet4!$F$3</c:f>
              <c:strCache>
                <c:ptCount val="1"/>
                <c:pt idx="0">
                  <c:v>Sol_mateuristica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Sheet4!$C$5:$C$12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</c:numCache>
            </c:numRef>
          </c:cat>
          <c:val>
            <c:numRef>
              <c:f>Sheet4!$F$5:$F$12</c:f>
              <c:numCache>
                <c:formatCode>General</c:formatCode>
                <c:ptCount val="8"/>
                <c:pt idx="0">
                  <c:v>4515</c:v>
                </c:pt>
                <c:pt idx="1">
                  <c:v>8856</c:v>
                </c:pt>
                <c:pt idx="2">
                  <c:v>13523</c:v>
                </c:pt>
                <c:pt idx="3">
                  <c:v>18944</c:v>
                </c:pt>
                <c:pt idx="4">
                  <c:v>26973</c:v>
                </c:pt>
                <c:pt idx="5">
                  <c:v>34162</c:v>
                </c:pt>
                <c:pt idx="6">
                  <c:v>44591</c:v>
                </c:pt>
                <c:pt idx="7">
                  <c:v>55200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F-4AEC-9743-A4A04F895A10}"/>
            </c:ext>
          </c:extLst>
        </c:ser>
        <c:ser>
          <c:idx val="2"/>
          <c:order val="2"/>
          <c:tx>
            <c:strRef>
              <c:f>Sheet4!$G$3</c:f>
              <c:strCache>
                <c:ptCount val="1"/>
                <c:pt idx="0">
                  <c:v>Sol_modello_approssimato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Sheet4!$C$5:$C$12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</c:numCache>
            </c:numRef>
          </c:cat>
          <c:val>
            <c:numRef>
              <c:f>Sheet4!$G$5:$G$12</c:f>
              <c:numCache>
                <c:formatCode>General</c:formatCode>
                <c:ptCount val="8"/>
                <c:pt idx="0">
                  <c:v>3778</c:v>
                </c:pt>
                <c:pt idx="1">
                  <c:v>7239</c:v>
                </c:pt>
                <c:pt idx="2">
                  <c:v>11794</c:v>
                </c:pt>
                <c:pt idx="3">
                  <c:v>18024</c:v>
                </c:pt>
                <c:pt idx="4">
                  <c:v>25058</c:v>
                </c:pt>
                <c:pt idx="5">
                  <c:v>32644</c:v>
                </c:pt>
                <c:pt idx="6">
                  <c:v>42582</c:v>
                </c:pt>
                <c:pt idx="7">
                  <c:v>54178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F-4AEC-9743-A4A04F895A10}"/>
            </c:ext>
          </c:extLst>
        </c:ser>
        <c:ser>
          <c:idx val="3"/>
          <c:order val="3"/>
          <c:tx>
            <c:strRef>
              <c:f>Sheet4!$I$3</c:f>
              <c:strCache>
                <c:ptCount val="1"/>
                <c:pt idx="0">
                  <c:v>sol_miglioramento_soluzione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Sheet4!$C$5:$C$12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</c:numCache>
            </c:numRef>
          </c:cat>
          <c:val>
            <c:numRef>
              <c:f>Sheet4!$I$5:$I$12</c:f>
              <c:numCache>
                <c:formatCode>General</c:formatCode>
                <c:ptCount val="8"/>
                <c:pt idx="0">
                  <c:v>4421</c:v>
                </c:pt>
                <c:pt idx="1">
                  <c:v>7813</c:v>
                </c:pt>
                <c:pt idx="2">
                  <c:v>13289</c:v>
                </c:pt>
                <c:pt idx="3">
                  <c:v>17500</c:v>
                </c:pt>
                <c:pt idx="4">
                  <c:v>24064</c:v>
                </c:pt>
                <c:pt idx="5">
                  <c:v>32613</c:v>
                </c:pt>
                <c:pt idx="6">
                  <c:v>41664</c:v>
                </c:pt>
                <c:pt idx="7">
                  <c:v>51512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F-4AEC-9743-A4A04F89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499664"/>
        <c:axId val="1097502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Sheet4!$C$3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Sheet4!$C$5:$C$12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</c:v>
                      </c:pt>
                      <c:pt idx="1">
                        <c:v>20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45</c:v>
                      </c:pt>
                      <c:pt idx="7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Sheet4!$C$5:$C$12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</c:v>
                      </c:pt>
                      <c:pt idx="1">
                        <c:v>20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45</c:v>
                      </c:pt>
                      <c:pt idx="7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1F-4AEC-9743-A4A04F895A10}"/>
                  </c:ext>
                </c:extLst>
              </c15:ser>
            </c15:filteredBarSeries>
          </c:ext>
        </c:extLst>
      </c:barChart>
      <c:catAx>
        <c:axId val="10974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02544"/>
        <c:crosses val="autoZero"/>
        <c:auto val="1"/>
        <c:lblAlgn val="ctr"/>
        <c:lblOffset val="100"/>
        <c:noMultiLvlLbl val="0"/>
      </c:catAx>
      <c:valAx>
        <c:axId val="10975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9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Soluzione trovata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Sheet5!$E$3</c:f>
              <c:strCache>
                <c:ptCount val="1"/>
                <c:pt idx="0">
                  <c:v>sol_miglioramento_soluzione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Sheet5!$C$4:$C$8</c:f>
              <c:numCache>
                <c:formatCode>General</c:formatCode>
                <c:ptCount val="5"/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Sheet5!$E$4:$E$8</c:f>
              <c:numCache>
                <c:formatCode>General</c:formatCode>
                <c:ptCount val="5"/>
                <c:pt idx="1">
                  <c:v>7813</c:v>
                </c:pt>
                <c:pt idx="2">
                  <c:v>17500</c:v>
                </c:pt>
                <c:pt idx="3">
                  <c:v>32613</c:v>
                </c:pt>
                <c:pt idx="4">
                  <c:v>51512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5-4829-AE7D-B946AB970BB0}"/>
            </c:ext>
          </c:extLst>
        </c:ser>
        <c:ser>
          <c:idx val="1"/>
          <c:order val="1"/>
          <c:tx>
            <c:strRef>
              <c:f>Sheet5!$G$3</c:f>
              <c:strCache>
                <c:ptCount val="1"/>
                <c:pt idx="0">
                  <c:v>sol_miglioramento_soluzione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Sheet5!$C$4:$C$8</c:f>
              <c:numCache>
                <c:formatCode>General</c:formatCode>
                <c:ptCount val="5"/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Sheet5!$G$4:$G$8</c:f>
              <c:numCache>
                <c:formatCode>General</c:formatCode>
                <c:ptCount val="5"/>
                <c:pt idx="1">
                  <c:v>7833</c:v>
                </c:pt>
                <c:pt idx="2">
                  <c:v>18718</c:v>
                </c:pt>
                <c:pt idx="3">
                  <c:v>33489</c:v>
                </c:pt>
                <c:pt idx="4">
                  <c:v>54174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5-4829-AE7D-B946AB970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034400"/>
        <c:axId val="961662048"/>
      </c:barChart>
      <c:catAx>
        <c:axId val="10940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62048"/>
        <c:crosses val="autoZero"/>
        <c:auto val="1"/>
        <c:lblAlgn val="ctr"/>
        <c:lblOffset val="100"/>
        <c:noMultiLvlLbl val="0"/>
      </c:catAx>
      <c:valAx>
        <c:axId val="9616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  <a:r>
              <a:rPr lang="en-US" baseline="0"/>
              <a:t> per trovare soluzione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Sheet5!$F$3</c:f>
              <c:strCache>
                <c:ptCount val="1"/>
                <c:pt idx="0">
                  <c:v>t_miglioramento_soluzione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Sheet5!$C$4:$C$8</c:f>
              <c:numCache>
                <c:formatCode>General</c:formatCode>
                <c:ptCount val="5"/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Sheet5!$F$4:$F$8</c:f>
              <c:numCache>
                <c:formatCode>General</c:formatCode>
                <c:ptCount val="5"/>
                <c:pt idx="1">
                  <c:v>3.6960000000000002</c:v>
                </c:pt>
                <c:pt idx="2">
                  <c:v>15.302</c:v>
                </c:pt>
                <c:pt idx="3">
                  <c:v>36.17</c:v>
                </c:pt>
                <c:pt idx="4">
                  <c:v>97.405000000000001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2-4E77-A93E-9610D43EDD33}"/>
            </c:ext>
          </c:extLst>
        </c:ser>
        <c:ser>
          <c:idx val="1"/>
          <c:order val="1"/>
          <c:tx>
            <c:strRef>
              <c:f>Sheet5!$H$3</c:f>
              <c:strCache>
                <c:ptCount val="1"/>
                <c:pt idx="0">
                  <c:v>t_miglioramento_soluzione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Sheet5!$C$4:$C$8</c:f>
              <c:numCache>
                <c:formatCode>General</c:formatCode>
                <c:ptCount val="5"/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Sheet5!$H$4:$H$8</c:f>
              <c:numCache>
                <c:formatCode>General</c:formatCode>
                <c:ptCount val="5"/>
                <c:pt idx="1">
                  <c:v>2.93</c:v>
                </c:pt>
                <c:pt idx="2">
                  <c:v>7.2249999999999996</c:v>
                </c:pt>
                <c:pt idx="3">
                  <c:v>19.582000000000001</c:v>
                </c:pt>
                <c:pt idx="4">
                  <c:v>57.466999999999999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2-4E77-A93E-9610D43E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313904"/>
        <c:axId val="957306704"/>
      </c:lineChart>
      <c:catAx>
        <c:axId val="95731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06704"/>
        <c:crosses val="autoZero"/>
        <c:auto val="1"/>
        <c:lblAlgn val="ctr"/>
        <c:lblOffset val="100"/>
        <c:noMultiLvlLbl val="0"/>
      </c:catAx>
      <c:valAx>
        <c:axId val="9573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Sheet1!$C$14:$C$18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Sheet1!$G$14:$G$18</c:f>
              <c:numCache>
                <c:formatCode>0.0000000</c:formatCode>
                <c:ptCount val="5"/>
                <c:pt idx="0">
                  <c:v>0.26267459999999998</c:v>
                </c:pt>
                <c:pt idx="1">
                  <c:v>0.30088573333333329</c:v>
                </c:pt>
                <c:pt idx="2">
                  <c:v>0.31161426666666664</c:v>
                </c:pt>
                <c:pt idx="3">
                  <c:v>0.30862446666666665</c:v>
                </c:pt>
                <c:pt idx="4">
                  <c:v>7.3330800000000002E-2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3-4036-8AD8-7E8C7B82F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41887"/>
        <c:axId val="1229444287"/>
      </c:scatterChart>
      <c:valAx>
        <c:axId val="122944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44287"/>
        <c:crosses val="autoZero"/>
        <c:crossBetween val="midCat"/>
      </c:valAx>
      <c:valAx>
        <c:axId val="1229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4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Sheet1!$C$10:$C$13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Sheet1!$G$10:$G$13</c:f>
              <c:numCache>
                <c:formatCode>0.0000000</c:formatCode>
                <c:ptCount val="4"/>
                <c:pt idx="0">
                  <c:v>0.12614743333333334</c:v>
                </c:pt>
                <c:pt idx="1">
                  <c:v>0.12304613333333332</c:v>
                </c:pt>
                <c:pt idx="2">
                  <c:v>0.15231446666666668</c:v>
                </c:pt>
                <c:pt idx="3">
                  <c:v>4.9802333333333337E-2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7-4F5A-B75A-95545B188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41407"/>
        <c:axId val="1229443327"/>
      </c:scatterChart>
      <c:valAx>
        <c:axId val="12294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43327"/>
        <c:crosses val="autoZero"/>
        <c:crossBetween val="midCat"/>
      </c:valAx>
      <c:valAx>
        <c:axId val="12294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4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Sheet1!$C$32:$C$39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Sheet1!$G$32:$G$39</c:f>
              <c:numCache>
                <c:formatCode>0.0000000</c:formatCode>
                <c:ptCount val="8"/>
                <c:pt idx="0">
                  <c:v>0.85168929999999998</c:v>
                </c:pt>
                <c:pt idx="1">
                  <c:v>2.2439229666666667</c:v>
                </c:pt>
                <c:pt idx="2">
                  <c:v>4.0532669000000006</c:v>
                </c:pt>
                <c:pt idx="3">
                  <c:v>2.3314134666666666</c:v>
                </c:pt>
                <c:pt idx="4">
                  <c:v>1.4104721333333332</c:v>
                </c:pt>
                <c:pt idx="5">
                  <c:v>0.84715940000000012</c:v>
                </c:pt>
                <c:pt idx="6">
                  <c:v>0.61035853333333323</c:v>
                </c:pt>
                <c:pt idx="7">
                  <c:v>8.36557E-2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9-4CDC-93E1-4487B4499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953055"/>
        <c:axId val="1229949695"/>
      </c:scatterChart>
      <c:valAx>
        <c:axId val="122995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49695"/>
        <c:crosses val="autoZero"/>
        <c:crossBetween val="midCat"/>
      </c:valAx>
      <c:valAx>
        <c:axId val="12299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5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Sheet1!$C$40:$C$48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Sheet1!$G$40:$G$48</c:f>
              <c:numCache>
                <c:formatCode>0.0000000</c:formatCode>
                <c:ptCount val="9"/>
                <c:pt idx="0">
                  <c:v>1.4511422333333333</c:v>
                </c:pt>
                <c:pt idx="1">
                  <c:v>6.1203874999999996</c:v>
                </c:pt>
                <c:pt idx="2">
                  <c:v>4.2905230666666663</c:v>
                </c:pt>
                <c:pt idx="3">
                  <c:v>5.9746465433333329</c:v>
                </c:pt>
                <c:pt idx="4">
                  <c:v>6.2899088333333326</c:v>
                </c:pt>
                <c:pt idx="5">
                  <c:v>2.4212410666666666</c:v>
                </c:pt>
                <c:pt idx="6">
                  <c:v>1.1780499666666666</c:v>
                </c:pt>
                <c:pt idx="7">
                  <c:v>0.56078346666666656</c:v>
                </c:pt>
                <c:pt idx="8">
                  <c:v>0.27234366666666665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A-4973-937F-B42DCA3D1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946335"/>
        <c:axId val="1229950655"/>
      </c:scatterChart>
      <c:valAx>
        <c:axId val="122994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50655"/>
        <c:crosses val="autoZero"/>
        <c:crossBetween val="midCat"/>
      </c:valAx>
      <c:valAx>
        <c:axId val="12299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4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Tempi</a:t>
            </a:r>
            <a:r>
              <a:rPr lang="en-US" baseline="0"/>
              <a:t> all'aumentare di n (da 3 a 11)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Sheet1!$B$4:$B$48</c:f>
              <c:numCache>
                <c:formatCode>General</c:formatCode>
                <c:ptCount val="4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</c:numCache>
            </c:numRef>
          </c:xVal>
          <c:yVal>
            <c:numRef>
              <c:f>Sheet1!$H$4:$H$48</c:f>
              <c:numCache>
                <c:formatCode>0.0000000</c:formatCode>
                <c:ptCount val="45"/>
                <c:pt idx="0">
                  <c:v>1.7209433333333333E-2</c:v>
                </c:pt>
                <c:pt idx="2">
                  <c:v>3.04648E-2</c:v>
                </c:pt>
                <c:pt idx="5">
                  <c:v>5.6110299999999995E-2</c:v>
                </c:pt>
                <c:pt idx="9">
                  <c:v>0.11282759166666666</c:v>
                </c:pt>
                <c:pt idx="14">
                  <c:v>0.25142597333333327</c:v>
                </c:pt>
                <c:pt idx="20">
                  <c:v>0.4859279777777778</c:v>
                </c:pt>
                <c:pt idx="27">
                  <c:v>0.97099578571428569</c:v>
                </c:pt>
                <c:pt idx="35">
                  <c:v>1.5539923</c:v>
                </c:pt>
                <c:pt idx="44">
                  <c:v>3.1732251492592591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5-4D61-A56D-9AC8FF437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34303"/>
        <c:axId val="1577722303"/>
      </c:scatterChart>
      <c:valAx>
        <c:axId val="157773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22303"/>
        <c:crosses val="autoZero"/>
        <c:crossBetween val="midCat"/>
      </c:valAx>
      <c:valAx>
        <c:axId val="15777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3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Sheet1!$C$49:$C$58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Sheet1!$G$49:$G$58</c:f>
              <c:numCache>
                <c:formatCode>0.0000000</c:formatCode>
                <c:ptCount val="10"/>
                <c:pt idx="0">
                  <c:v>2.7953717</c:v>
                </c:pt>
                <c:pt idx="1">
                  <c:v>43.774349433333327</c:v>
                </c:pt>
                <c:pt idx="2">
                  <c:v>322.99748413333333</c:v>
                </c:pt>
                <c:pt idx="3">
                  <c:v>440.63751233333329</c:v>
                </c:pt>
                <c:pt idx="4">
                  <c:v>226.9481218666667</c:v>
                </c:pt>
                <c:pt idx="5">
                  <c:v>84.697791666666674</c:v>
                </c:pt>
                <c:pt idx="6">
                  <c:v>5.9740784666666675</c:v>
                </c:pt>
                <c:pt idx="7">
                  <c:v>2.0055729666666671</c:v>
                </c:pt>
                <c:pt idx="8">
                  <c:v>1.0956747</c:v>
                </c:pt>
                <c:pt idx="9">
                  <c:v>0.24447333333333332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1-4EF1-AED1-629F8135C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89359"/>
        <c:axId val="1357988399"/>
      </c:scatterChart>
      <c:valAx>
        <c:axId val="135798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88399"/>
        <c:crosses val="autoZero"/>
        <c:crossBetween val="midCat"/>
      </c:valAx>
      <c:valAx>
        <c:axId val="135798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8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Sheet2!$D$12:$D$15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Sheet2!$H$12:$H$15</c:f>
              <c:numCache>
                <c:formatCode>0.0000000</c:formatCode>
                <c:ptCount val="4"/>
                <c:pt idx="0">
                  <c:v>2.6333333333333334E-2</c:v>
                </c:pt>
                <c:pt idx="1">
                  <c:v>3.1E-2</c:v>
                </c:pt>
                <c:pt idx="2">
                  <c:v>3.3333333333333333E-2</c:v>
                </c:pt>
                <c:pt idx="3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0-427D-983D-0AF6944DE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576272"/>
        <c:axId val="728587312"/>
      </c:scatterChart>
      <c:valAx>
        <c:axId val="7285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87312"/>
        <c:crosses val="autoZero"/>
        <c:crossBetween val="midCat"/>
      </c:valAx>
      <c:valAx>
        <c:axId val="7285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471623</xdr:colOff>
      <xdr:row>10</xdr:row>
      <xdr:rowOff>160464</xdr:rowOff>
    </xdr:from>
    <xdr:to>
      <xdr:col>26</xdr:col>
      <xdr:colOff>427916</xdr:colOff>
      <xdr:row>22</xdr:row>
      <xdr:rowOff>31154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EB22E-93FE-5AD6-9267-D39D19034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120676</xdr:colOff>
      <xdr:row>10</xdr:row>
      <xdr:rowOff>99071</xdr:rowOff>
    </xdr:from>
    <xdr:to>
      <xdr:col>20</xdr:col>
      <xdr:colOff>200670</xdr:colOff>
      <xdr:row>21</xdr:row>
      <xdr:rowOff>167684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26F00-F1CA-7C80-E22D-AD128F8D1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392819</xdr:colOff>
      <xdr:row>0</xdr:row>
      <xdr:rowOff>136638</xdr:rowOff>
    </xdr:from>
    <xdr:to>
      <xdr:col>26</xdr:col>
      <xdr:colOff>390346</xdr:colOff>
      <xdr:row>9</xdr:row>
      <xdr:rowOff>172264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8272FA-045C-5B85-97D5-1DE2ECB7B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143586</xdr:colOff>
      <xdr:row>0</xdr:row>
      <xdr:rowOff>122785</xdr:rowOff>
    </xdr:from>
    <xdr:to>
      <xdr:col>20</xdr:col>
      <xdr:colOff>6413</xdr:colOff>
      <xdr:row>10</xdr:row>
      <xdr:rowOff>18216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2262F6-7B69-C23E-E156-87E1B6B0B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131674</xdr:colOff>
      <xdr:row>22</xdr:row>
      <xdr:rowOff>67918</xdr:rowOff>
    </xdr:from>
    <xdr:to>
      <xdr:col>20</xdr:col>
      <xdr:colOff>181429</xdr:colOff>
      <xdr:row>34</xdr:row>
      <xdr:rowOff>29324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EA632-4F16-FC9F-2377-C097B307A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467040</xdr:colOff>
      <xdr:row>22</xdr:row>
      <xdr:rowOff>110982</xdr:rowOff>
    </xdr:from>
    <xdr:to>
      <xdr:col>27</xdr:col>
      <xdr:colOff>98962</xdr:colOff>
      <xdr:row>34</xdr:row>
      <xdr:rowOff>121869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F4E5B5-42D3-B350-524F-D0E5671D4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503464</xdr:colOff>
      <xdr:row>36</xdr:row>
      <xdr:rowOff>26408</xdr:rowOff>
    </xdr:from>
    <xdr:to>
      <xdr:col>28</xdr:col>
      <xdr:colOff>228296</xdr:colOff>
      <xdr:row>51</xdr:row>
      <xdr:rowOff>48179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03C195-EC9D-8834-9D6C-C42A5AFBA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100542</xdr:colOff>
      <xdr:row>36</xdr:row>
      <xdr:rowOff>9525</xdr:rowOff>
    </xdr:from>
    <xdr:to>
      <xdr:col>20</xdr:col>
      <xdr:colOff>375709</xdr:colOff>
      <xdr:row>51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6CCBD6-DC59-8A5B-E708-642E008B2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87690</xdr:colOff>
      <xdr:row>3</xdr:row>
      <xdr:rowOff>140304</xdr:rowOff>
    </xdr:from>
    <xdr:to>
      <xdr:col>18</xdr:col>
      <xdr:colOff>426357</xdr:colOff>
      <xdr:row>18</xdr:row>
      <xdr:rowOff>162076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E1A830-8F0C-9DF7-61D7-2208E7AC9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359834</xdr:colOff>
      <xdr:row>4</xdr:row>
      <xdr:rowOff>24078</xdr:rowOff>
    </xdr:from>
    <xdr:to>
      <xdr:col>27</xdr:col>
      <xdr:colOff>63500</xdr:colOff>
      <xdr:row>18</xdr:row>
      <xdr:rowOff>174361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5BD46F-9CA4-5B65-12BD-03B16E3CE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55563</xdr:colOff>
      <xdr:row>20</xdr:row>
      <xdr:rowOff>63764</xdr:rowOff>
    </xdr:from>
    <xdr:to>
      <xdr:col>18</xdr:col>
      <xdr:colOff>367771</xdr:colOff>
      <xdr:row>35</xdr:row>
      <xdr:rowOff>28839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4FA1BF-DB29-D068-70C1-9866B64BD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280458</xdr:colOff>
      <xdr:row>20</xdr:row>
      <xdr:rowOff>103451</xdr:rowOff>
    </xdr:from>
    <xdr:to>
      <xdr:col>26</xdr:col>
      <xdr:colOff>592666</xdr:colOff>
      <xdr:row>35</xdr:row>
      <xdr:rowOff>68526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5E73BC-EE67-12DB-B60B-8045A4038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571500</xdr:colOff>
      <xdr:row>36</xdr:row>
      <xdr:rowOff>129910</xdr:rowOff>
    </xdr:from>
    <xdr:to>
      <xdr:col>18</xdr:col>
      <xdr:colOff>275166</xdr:colOff>
      <xdr:row>51</xdr:row>
      <xdr:rowOff>94985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801A32-D373-CBA7-AC6F-942922A4B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174626</xdr:colOff>
      <xdr:row>37</xdr:row>
      <xdr:rowOff>10848</xdr:rowOff>
    </xdr:from>
    <xdr:to>
      <xdr:col>26</xdr:col>
      <xdr:colOff>486834</xdr:colOff>
      <xdr:row>51</xdr:row>
      <xdr:rowOff>161131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08F6B0-05AB-AFCB-C5A2-8C8DFB837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505354</xdr:colOff>
      <xdr:row>53</xdr:row>
      <xdr:rowOff>37306</xdr:rowOff>
    </xdr:from>
    <xdr:to>
      <xdr:col>18</xdr:col>
      <xdr:colOff>209020</xdr:colOff>
      <xdr:row>68</xdr:row>
      <xdr:rowOff>2381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0E6885-05BB-8353-6BC7-4F32593F5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161397</xdr:colOff>
      <xdr:row>53</xdr:row>
      <xdr:rowOff>10848</xdr:rowOff>
    </xdr:from>
    <xdr:to>
      <xdr:col>26</xdr:col>
      <xdr:colOff>473605</xdr:colOff>
      <xdr:row>67</xdr:row>
      <xdr:rowOff>161132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0C5C31-E904-C391-B698-C353B581C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606425</xdr:colOff>
      <xdr:row>1</xdr:row>
      <xdr:rowOff>95250</xdr:rowOff>
    </xdr:from>
    <xdr:to>
      <xdr:col>15</xdr:col>
      <xdr:colOff>304800</xdr:colOff>
      <xdr:row>13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C309B-4995-7C59-3CDA-8BED07909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587375</xdr:colOff>
      <xdr:row>13</xdr:row>
      <xdr:rowOff>133350</xdr:rowOff>
    </xdr:from>
    <xdr:to>
      <xdr:col>16</xdr:col>
      <xdr:colOff>282575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4EB50-3004-8F8A-DAC5-19FC1CB81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460375</xdr:colOff>
      <xdr:row>2</xdr:row>
      <xdr:rowOff>19050</xdr:rowOff>
    </xdr:from>
    <xdr:to>
      <xdr:col>18</xdr:col>
      <xdr:colOff>155575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063AB-F807-71FC-FF69-2A1A0A63A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489884</xdr:colOff>
      <xdr:row>17</xdr:row>
      <xdr:rowOff>114051</xdr:rowOff>
    </xdr:from>
    <xdr:to>
      <xdr:col>18</xdr:col>
      <xdr:colOff>183714</xdr:colOff>
      <xdr:row>32</xdr:row>
      <xdr:rowOff>95000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D6DA3-AD09-01AB-7631-512AC24CA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120559</xdr:colOff>
      <xdr:row>1</xdr:row>
      <xdr:rowOff>13436</xdr:rowOff>
    </xdr:from>
    <xdr:to>
      <xdr:col>17</xdr:col>
      <xdr:colOff>440820</xdr:colOff>
      <xdr:row>15</xdr:row>
      <xdr:rowOff>179824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F47F1-3A4A-2B6B-9E4F-ED6E4F61E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65341</xdr:colOff>
      <xdr:row>17</xdr:row>
      <xdr:rowOff>123871</xdr:rowOff>
    </xdr:from>
    <xdr:to>
      <xdr:col>17</xdr:col>
      <xdr:colOff>385602</xdr:colOff>
      <xdr:row>32</xdr:row>
      <xdr:rowOff>106202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2534AE-5EB1-1A59-3ACD-0D84655CB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5F6438-1F8B-45B2-A267-7ABE143A46D7}" name="Table1" displayName="Table1" ref="B3:H94" totalsRowShown="0">
  <autoFilter ref="B3:H94" xr:uid="{E25F6438-1F8B-45B2-A267-7ABE143A46D7}"/>
  <tableColumns count="7">
    <tableColumn id="1" xr3:uid="{6FEBE0A9-7FF8-4911-81A7-0EA338845DFB}" name="n"/>
    <tableColumn id="2" xr3:uid="{884FD5D0-CCDB-4D38-9684-1EB5638EE8B4}" name="p"/>
    <tableColumn id="3" xr3:uid="{1E3CEE22-0CEF-438E-94F8-7AE34500B0D7}" name="Prova 1"/>
    <tableColumn id="4" xr3:uid="{216612DD-34DB-4148-9046-7CC885E74982}" name="Prova 2"/>
    <tableColumn id="5" xr3:uid="{017BD835-A4C5-481C-AC32-216CD532E345}" name="Prova 3"/>
    <tableColumn id="6" xr3:uid="{9C46A460-41EB-471C-B817-003E453896D1}" name="Media Tempi"/>
    <tableColumn id="7" xr3:uid="{9BFFBB78-A38B-4E18-8C1A-5DE5CC7C5557}" name="Media Tempi per n" dataDxfId="10">
      <calculatedColumnFormula>Table1[[#This Row],[Media Tempi]]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D0EFAC-4CC2-4361-A01C-2D42FF6C547B}" name="Table2" displayName="Table2" ref="C5:I60" totalsRowShown="0" headerRowDxfId="9" dataDxfId="8" tableBorderDxfId="7">
  <autoFilter ref="C5:I60" xr:uid="{1AD0EFAC-4CC2-4361-A01C-2D42FF6C547B}"/>
  <tableColumns count="7">
    <tableColumn id="1" xr3:uid="{66D029E2-6C23-4F7C-9FD0-FCE6A505CAD1}" name="n" dataDxfId="6"/>
    <tableColumn id="2" xr3:uid="{41B3144D-F2D9-4A45-A321-C31C26A1C8D0}" name="p" dataDxfId="5"/>
    <tableColumn id="3" xr3:uid="{AED6136F-13D3-4C92-9D86-601086479054}" name="Prova 1" dataDxfId="4"/>
    <tableColumn id="4" xr3:uid="{218F103C-F113-4656-B32A-924BC1BEFF14}" name="Prova 2" dataDxfId="3"/>
    <tableColumn id="5" xr3:uid="{393C7026-5A0A-4966-89FD-3E8185AF4505}" name="Prova 3" dataDxfId="2"/>
    <tableColumn id="6" xr3:uid="{1F16FC25-820B-4575-9A92-045427A8A4A9}" name="Media Tempi" dataDxfId="1">
      <calculatedColumnFormula>SUM(E6:G6)/3</calculatedColumnFormula>
    </tableColumn>
    <tableColumn id="7" xr3:uid="{0F1C9FED-F418-4D68-AEBF-9CE9D9C9D3E1}" name="Media Tempi per 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815C5-CEAC-4593-B41C-DF13AAD6A909}">
  <dimension ref="B3:J94"/>
  <sheetViews>
    <sheetView zoomScale="60" workbookViewId="0">
      <selection activeCell="AB5" sqref="AB5"/>
    </sheetView>
  </sheetViews>
  <sheetFormatPr defaultRowHeight="14.5" x14ac:dyDescent="0.35"/>
  <cols>
    <col min="3" max="3" width="12.36328125" customWidth="1"/>
    <col min="4" max="4" width="10.81640625" customWidth="1"/>
    <col min="5" max="5" width="11.1796875" customWidth="1"/>
    <col min="6" max="6" width="10" customWidth="1"/>
    <col min="7" max="7" width="13.81640625" customWidth="1"/>
    <col min="8" max="8" width="20.54296875" customWidth="1"/>
  </cols>
  <sheetData>
    <row r="3" spans="2:8" x14ac:dyDescent="0.35">
      <c r="B3" t="s">
        <v>0</v>
      </c>
      <c r="C3" s="1" t="s">
        <v>1</v>
      </c>
      <c r="D3" s="1" t="s">
        <v>2</v>
      </c>
      <c r="E3" t="s">
        <v>3</v>
      </c>
      <c r="F3" t="s">
        <v>4</v>
      </c>
      <c r="G3" t="s">
        <v>5</v>
      </c>
      <c r="H3" t="s">
        <v>6</v>
      </c>
    </row>
    <row r="4" spans="2:8" x14ac:dyDescent="0.35">
      <c r="B4">
        <v>3</v>
      </c>
      <c r="C4">
        <v>2</v>
      </c>
      <c r="D4" s="3">
        <v>1.6216899999999999E-2</v>
      </c>
      <c r="E4" s="3">
        <v>1.70773E-2</v>
      </c>
      <c r="F4" s="3">
        <v>1.8334099999999999E-2</v>
      </c>
      <c r="G4" s="3">
        <f>(D4+E4+F4)/3</f>
        <v>1.7209433333333333E-2</v>
      </c>
      <c r="H4" s="3">
        <f>Table1[[#This Row],[Media Tempi]]</f>
        <v>1.7209433333333333E-2</v>
      </c>
    </row>
    <row r="5" spans="2:8" x14ac:dyDescent="0.35">
      <c r="B5">
        <v>4</v>
      </c>
      <c r="C5">
        <v>2</v>
      </c>
      <c r="D5" s="3">
        <v>3.7709399999999997E-2</v>
      </c>
      <c r="E5" s="3">
        <v>3.2305399999999998E-2</v>
      </c>
      <c r="F5" s="3">
        <v>3.2594999999999999E-2</v>
      </c>
      <c r="G5" s="3">
        <f t="shared" ref="G5:G58" si="0">(D5+E5+F5)/3</f>
        <v>3.4203266666666662E-2</v>
      </c>
      <c r="H5" s="3"/>
    </row>
    <row r="6" spans="2:8" x14ac:dyDescent="0.35">
      <c r="B6">
        <v>4</v>
      </c>
      <c r="C6">
        <v>3</v>
      </c>
      <c r="D6" s="3">
        <v>3.5270500000000003E-2</v>
      </c>
      <c r="E6" s="3">
        <v>1.9995200000000001E-2</v>
      </c>
      <c r="F6" s="3">
        <v>2.4913299999999999E-2</v>
      </c>
      <c r="G6" s="3">
        <f t="shared" si="0"/>
        <v>2.6726333333333335E-2</v>
      </c>
      <c r="H6" s="3">
        <f>(Table1[[#This Row],[Media Tempi]]+G5)/2</f>
        <v>3.04648E-2</v>
      </c>
    </row>
    <row r="7" spans="2:8" x14ac:dyDescent="0.35">
      <c r="B7">
        <v>5</v>
      </c>
      <c r="C7">
        <v>2</v>
      </c>
      <c r="D7" s="3">
        <v>7.6228799999999999E-2</v>
      </c>
      <c r="E7" s="3">
        <v>6.0679700000000003E-2</v>
      </c>
      <c r="F7" s="3">
        <v>8.7651199999999999E-2</v>
      </c>
      <c r="G7" s="3">
        <f>(D7+E7+F7)/3</f>
        <v>7.4853233333333324E-2</v>
      </c>
      <c r="H7" s="3"/>
    </row>
    <row r="8" spans="2:8" x14ac:dyDescent="0.35">
      <c r="B8">
        <v>5</v>
      </c>
      <c r="C8">
        <v>3</v>
      </c>
      <c r="D8" s="3">
        <v>6.9508299999999995E-2</v>
      </c>
      <c r="E8" s="3">
        <v>8.0951800000000004E-2</v>
      </c>
      <c r="F8" s="3">
        <v>5.1921799999999997E-2</v>
      </c>
      <c r="G8" s="3">
        <f t="shared" si="0"/>
        <v>6.7460633333333325E-2</v>
      </c>
      <c r="H8" s="3"/>
    </row>
    <row r="9" spans="2:8" x14ac:dyDescent="0.35">
      <c r="B9">
        <v>5</v>
      </c>
      <c r="C9">
        <v>4</v>
      </c>
      <c r="D9" s="3">
        <v>3.4212300000000001E-2</v>
      </c>
      <c r="E9" s="3">
        <v>2.4627599999999999E-2</v>
      </c>
      <c r="F9" s="3">
        <v>1.9211200000000001E-2</v>
      </c>
      <c r="G9" s="3">
        <f t="shared" si="0"/>
        <v>2.6017033333333332E-2</v>
      </c>
      <c r="H9" s="3">
        <f>(G7+G8+Table1[[#This Row],[Media Tempi]])/3</f>
        <v>5.6110299999999995E-2</v>
      </c>
    </row>
    <row r="10" spans="2:8" x14ac:dyDescent="0.35">
      <c r="B10">
        <v>6</v>
      </c>
      <c r="C10">
        <v>2</v>
      </c>
      <c r="D10" s="3">
        <v>0.1321821</v>
      </c>
      <c r="E10" s="3">
        <v>0.1117422</v>
      </c>
      <c r="F10" s="3">
        <v>0.134518</v>
      </c>
      <c r="G10" s="3">
        <f t="shared" si="0"/>
        <v>0.12614743333333334</v>
      </c>
      <c r="H10" s="3"/>
    </row>
    <row r="11" spans="2:8" x14ac:dyDescent="0.35">
      <c r="B11">
        <v>6</v>
      </c>
      <c r="C11">
        <v>3</v>
      </c>
      <c r="D11" s="3">
        <v>0.10196470000000001</v>
      </c>
      <c r="E11" s="3">
        <v>0.1233132</v>
      </c>
      <c r="F11" s="3">
        <v>0.1438605</v>
      </c>
      <c r="G11" s="3">
        <f t="shared" si="0"/>
        <v>0.12304613333333332</v>
      </c>
      <c r="H11" s="3"/>
    </row>
    <row r="12" spans="2:8" x14ac:dyDescent="0.35">
      <c r="B12">
        <v>6</v>
      </c>
      <c r="C12">
        <v>4</v>
      </c>
      <c r="D12" s="3">
        <v>7.5372300000000003E-2</v>
      </c>
      <c r="E12" s="3">
        <v>0.20756620000000001</v>
      </c>
      <c r="F12" s="3">
        <v>0.17400489999999999</v>
      </c>
      <c r="G12" s="3">
        <f t="shared" si="0"/>
        <v>0.15231446666666668</v>
      </c>
      <c r="H12" s="3"/>
    </row>
    <row r="13" spans="2:8" x14ac:dyDescent="0.35">
      <c r="B13">
        <v>6</v>
      </c>
      <c r="C13">
        <v>5</v>
      </c>
      <c r="D13" s="3">
        <v>4.3320299999999999E-2</v>
      </c>
      <c r="E13" s="3">
        <v>5.7320000000000003E-2</v>
      </c>
      <c r="F13" s="3">
        <v>4.8766700000000003E-2</v>
      </c>
      <c r="G13" s="3">
        <f t="shared" si="0"/>
        <v>4.9802333333333337E-2</v>
      </c>
      <c r="H13" s="3">
        <f>SUM(G10:G13)/4</f>
        <v>0.11282759166666666</v>
      </c>
    </row>
    <row r="14" spans="2:8" x14ac:dyDescent="0.35">
      <c r="B14">
        <v>7</v>
      </c>
      <c r="C14">
        <v>2</v>
      </c>
      <c r="D14" s="3">
        <v>0.25445129999999999</v>
      </c>
      <c r="E14" s="3">
        <v>0.29163359999999999</v>
      </c>
      <c r="F14" s="3">
        <v>0.24193890000000001</v>
      </c>
      <c r="G14" s="3">
        <f t="shared" si="0"/>
        <v>0.26267459999999998</v>
      </c>
      <c r="H14" s="3"/>
    </row>
    <row r="15" spans="2:8" x14ac:dyDescent="0.35">
      <c r="B15">
        <v>7</v>
      </c>
      <c r="C15">
        <v>3</v>
      </c>
      <c r="D15" s="3">
        <v>0.34284300000000001</v>
      </c>
      <c r="E15" s="3">
        <v>0.33103270000000001</v>
      </c>
      <c r="F15" s="3">
        <v>0.2287815</v>
      </c>
      <c r="G15" s="3">
        <f t="shared" si="0"/>
        <v>0.30088573333333329</v>
      </c>
      <c r="H15" s="3"/>
    </row>
    <row r="16" spans="2:8" x14ac:dyDescent="0.35">
      <c r="B16">
        <v>7</v>
      </c>
      <c r="C16">
        <v>4</v>
      </c>
      <c r="D16" s="3">
        <v>0.30885109999999999</v>
      </c>
      <c r="E16" s="3">
        <v>0.29010360000000002</v>
      </c>
      <c r="F16" s="3">
        <v>0.33588810000000002</v>
      </c>
      <c r="G16" s="3">
        <f t="shared" si="0"/>
        <v>0.31161426666666664</v>
      </c>
      <c r="H16" s="3"/>
    </row>
    <row r="17" spans="2:8" x14ac:dyDescent="0.35">
      <c r="B17">
        <v>7</v>
      </c>
      <c r="C17">
        <v>5</v>
      </c>
      <c r="D17" s="3">
        <v>0.30544979999999999</v>
      </c>
      <c r="E17" s="3">
        <v>0.31524360000000001</v>
      </c>
      <c r="F17" s="3">
        <v>0.30518000000000001</v>
      </c>
      <c r="G17" s="3">
        <f t="shared" si="0"/>
        <v>0.30862446666666665</v>
      </c>
      <c r="H17" s="3"/>
    </row>
    <row r="18" spans="2:8" x14ac:dyDescent="0.35">
      <c r="B18">
        <v>7</v>
      </c>
      <c r="C18">
        <v>6</v>
      </c>
      <c r="D18" s="3">
        <v>4.8922199999999999E-2</v>
      </c>
      <c r="E18" s="3">
        <v>8.9780299999999993E-2</v>
      </c>
      <c r="F18" s="3">
        <v>8.1289899999999998E-2</v>
      </c>
      <c r="G18" s="3">
        <f t="shared" si="0"/>
        <v>7.3330800000000002E-2</v>
      </c>
      <c r="H18" s="3">
        <f>SUM(G14:G18)/5</f>
        <v>0.25142597333333327</v>
      </c>
    </row>
    <row r="19" spans="2:8" x14ac:dyDescent="0.35">
      <c r="B19">
        <v>8</v>
      </c>
      <c r="C19">
        <v>2</v>
      </c>
      <c r="D19" s="3">
        <v>0.3596279</v>
      </c>
      <c r="E19" s="3">
        <v>0.38485849999999999</v>
      </c>
      <c r="F19" s="3">
        <v>0.35798400000000002</v>
      </c>
      <c r="G19" s="3">
        <f t="shared" si="0"/>
        <v>0.36749013333333336</v>
      </c>
      <c r="H19" s="3"/>
    </row>
    <row r="20" spans="2:8" x14ac:dyDescent="0.35">
      <c r="B20">
        <v>8</v>
      </c>
      <c r="C20">
        <v>3</v>
      </c>
      <c r="D20" s="3">
        <v>0.42652859999999998</v>
      </c>
      <c r="E20" s="3">
        <v>0.63308180000000003</v>
      </c>
      <c r="F20" s="3">
        <v>0.77275819999999995</v>
      </c>
      <c r="G20" s="3">
        <f t="shared" si="0"/>
        <v>0.6107895333333333</v>
      </c>
      <c r="H20" s="3"/>
    </row>
    <row r="21" spans="2:8" x14ac:dyDescent="0.35">
      <c r="B21">
        <v>8</v>
      </c>
      <c r="C21">
        <v>4</v>
      </c>
      <c r="D21" s="3">
        <v>0.74060479999999995</v>
      </c>
      <c r="E21" s="3">
        <v>0.84907449999999995</v>
      </c>
      <c r="F21" s="3">
        <v>0.67031759999999996</v>
      </c>
      <c r="G21" s="3">
        <f t="shared" si="0"/>
        <v>0.75333229999999995</v>
      </c>
      <c r="H21" s="3"/>
    </row>
    <row r="22" spans="2:8" x14ac:dyDescent="0.35">
      <c r="B22">
        <v>8</v>
      </c>
      <c r="C22">
        <v>5</v>
      </c>
      <c r="D22" s="3">
        <v>0.66433529999999996</v>
      </c>
      <c r="E22" s="3">
        <v>0.68646490000000004</v>
      </c>
      <c r="F22" s="3">
        <v>0.4191781</v>
      </c>
      <c r="G22" s="3">
        <f t="shared" si="0"/>
        <v>0.58999276666666667</v>
      </c>
      <c r="H22" s="3"/>
    </row>
    <row r="23" spans="2:8" x14ac:dyDescent="0.35">
      <c r="B23">
        <v>8</v>
      </c>
      <c r="C23">
        <v>6</v>
      </c>
      <c r="D23" s="3">
        <v>0.48081259999999998</v>
      </c>
      <c r="E23" s="3">
        <v>0.56937150000000003</v>
      </c>
      <c r="F23" s="3">
        <v>0.42797449999999998</v>
      </c>
      <c r="G23" s="3">
        <f t="shared" si="0"/>
        <v>0.49271953333333335</v>
      </c>
      <c r="H23" s="3"/>
    </row>
    <row r="24" spans="2:8" x14ac:dyDescent="0.35">
      <c r="B24">
        <v>8</v>
      </c>
      <c r="C24">
        <v>7</v>
      </c>
      <c r="D24" s="3">
        <v>0.1173225</v>
      </c>
      <c r="E24" s="3">
        <v>0.13062950000000001</v>
      </c>
      <c r="F24" s="3">
        <v>5.5778800000000003E-2</v>
      </c>
      <c r="G24" s="3">
        <f t="shared" si="0"/>
        <v>0.1012436</v>
      </c>
      <c r="H24" s="3">
        <f>SUM(G19:G24)/6</f>
        <v>0.4859279777777778</v>
      </c>
    </row>
    <row r="25" spans="2:8" x14ac:dyDescent="0.35">
      <c r="B25">
        <v>9</v>
      </c>
      <c r="C25">
        <v>2</v>
      </c>
      <c r="D25" s="3">
        <v>0.69480549999999996</v>
      </c>
      <c r="E25" s="3">
        <v>0.81088170000000004</v>
      </c>
      <c r="F25" s="3">
        <v>0.7244353</v>
      </c>
      <c r="G25" s="3">
        <f t="shared" si="0"/>
        <v>0.74337416666666678</v>
      </c>
      <c r="H25" s="3"/>
    </row>
    <row r="26" spans="2:8" x14ac:dyDescent="0.35">
      <c r="B26">
        <v>9</v>
      </c>
      <c r="C26">
        <v>3</v>
      </c>
      <c r="D26" s="3">
        <v>1.2782439999999999</v>
      </c>
      <c r="E26" s="3">
        <v>1.2663081</v>
      </c>
      <c r="F26" s="3">
        <v>1.4656777999999999</v>
      </c>
      <c r="G26" s="3">
        <f t="shared" si="0"/>
        <v>1.3367433</v>
      </c>
      <c r="H26" s="3"/>
    </row>
    <row r="27" spans="2:8" x14ac:dyDescent="0.35">
      <c r="B27">
        <v>9</v>
      </c>
      <c r="C27">
        <v>4</v>
      </c>
      <c r="D27" s="3">
        <v>1.4058879</v>
      </c>
      <c r="E27" s="3">
        <v>1.5576646000000001</v>
      </c>
      <c r="F27" s="3">
        <v>1.9671196</v>
      </c>
      <c r="G27" s="3">
        <f t="shared" si="0"/>
        <v>1.6435573666666665</v>
      </c>
      <c r="H27" s="3"/>
    </row>
    <row r="28" spans="2:8" x14ac:dyDescent="0.35">
      <c r="B28">
        <v>9</v>
      </c>
      <c r="C28">
        <v>5</v>
      </c>
      <c r="D28" s="3">
        <v>0.92579560000000005</v>
      </c>
      <c r="E28" s="3">
        <v>1.4638161000000001</v>
      </c>
      <c r="F28" s="3">
        <v>1.3616092</v>
      </c>
      <c r="G28" s="3">
        <f t="shared" si="0"/>
        <v>1.2504069666666666</v>
      </c>
      <c r="H28" s="3"/>
    </row>
    <row r="29" spans="2:8" x14ac:dyDescent="0.35">
      <c r="B29">
        <v>9</v>
      </c>
      <c r="C29">
        <v>6</v>
      </c>
      <c r="D29" s="3">
        <v>0.87351319999999999</v>
      </c>
      <c r="E29" s="3">
        <v>0.9045166</v>
      </c>
      <c r="F29" s="3">
        <v>1.079828</v>
      </c>
      <c r="G29" s="3">
        <f t="shared" si="0"/>
        <v>0.95261926666666674</v>
      </c>
      <c r="H29" s="3"/>
    </row>
    <row r="30" spans="2:8" x14ac:dyDescent="0.35">
      <c r="B30">
        <v>9</v>
      </c>
      <c r="C30">
        <v>7</v>
      </c>
      <c r="D30" s="3">
        <v>0.81154309999999996</v>
      </c>
      <c r="E30" s="3">
        <v>0.91601359999999998</v>
      </c>
      <c r="F30" s="3">
        <v>0.59391799999999995</v>
      </c>
      <c r="G30" s="3">
        <f t="shared" si="0"/>
        <v>0.77382490000000004</v>
      </c>
      <c r="H30" s="3"/>
    </row>
    <row r="31" spans="2:8" x14ac:dyDescent="0.35">
      <c r="B31">
        <v>9</v>
      </c>
      <c r="C31">
        <v>8</v>
      </c>
      <c r="D31" s="3">
        <v>7.9738299999999998E-2</v>
      </c>
      <c r="E31" s="3">
        <v>0.1169762</v>
      </c>
      <c r="F31" s="3">
        <v>9.2619099999999996E-2</v>
      </c>
      <c r="G31" s="3">
        <f t="shared" si="0"/>
        <v>9.6444533333333346E-2</v>
      </c>
      <c r="H31" s="3">
        <f>SUM(G25:G31)/7</f>
        <v>0.97099578571428569</v>
      </c>
    </row>
    <row r="32" spans="2:8" x14ac:dyDescent="0.35">
      <c r="B32">
        <v>10</v>
      </c>
      <c r="C32">
        <v>2</v>
      </c>
      <c r="D32" s="3">
        <v>0.86304239999999999</v>
      </c>
      <c r="E32" s="3">
        <v>0.82859249999999995</v>
      </c>
      <c r="F32" s="3">
        <v>0.86343300000000001</v>
      </c>
      <c r="G32" s="3">
        <f t="shared" si="0"/>
        <v>0.85168929999999998</v>
      </c>
      <c r="H32" s="3"/>
    </row>
    <row r="33" spans="2:8" x14ac:dyDescent="0.35">
      <c r="B33">
        <v>10</v>
      </c>
      <c r="C33">
        <v>3</v>
      </c>
      <c r="D33" s="3">
        <v>1.8232010000000001</v>
      </c>
      <c r="E33" s="3">
        <v>2.5788007999999998</v>
      </c>
      <c r="F33" s="3">
        <v>2.3297671000000002</v>
      </c>
      <c r="G33" s="3">
        <f t="shared" si="0"/>
        <v>2.2439229666666667</v>
      </c>
      <c r="H33" s="3"/>
    </row>
    <row r="34" spans="2:8" x14ac:dyDescent="0.35">
      <c r="B34">
        <v>10</v>
      </c>
      <c r="C34">
        <v>4</v>
      </c>
      <c r="D34" s="3">
        <v>2.8297973999999999</v>
      </c>
      <c r="E34" s="3">
        <v>4.8060887000000001</v>
      </c>
      <c r="F34" s="3">
        <v>4.5239146000000003</v>
      </c>
      <c r="G34" s="3">
        <f t="shared" si="0"/>
        <v>4.0532669000000006</v>
      </c>
      <c r="H34" s="3"/>
    </row>
    <row r="35" spans="2:8" x14ac:dyDescent="0.35">
      <c r="B35">
        <v>10</v>
      </c>
      <c r="C35">
        <v>5</v>
      </c>
      <c r="D35" s="3">
        <v>1.8244887999999999</v>
      </c>
      <c r="E35" s="3">
        <v>2.7253728000000002</v>
      </c>
      <c r="F35" s="3">
        <v>2.4443788</v>
      </c>
      <c r="G35" s="3">
        <f t="shared" si="0"/>
        <v>2.3314134666666666</v>
      </c>
      <c r="H35" s="3"/>
    </row>
    <row r="36" spans="2:8" x14ac:dyDescent="0.35">
      <c r="B36">
        <v>10</v>
      </c>
      <c r="C36">
        <v>6</v>
      </c>
      <c r="D36" s="3">
        <v>1.7937206999999999</v>
      </c>
      <c r="E36" s="3">
        <v>1.2381070999999999</v>
      </c>
      <c r="F36" s="3">
        <v>1.1995886</v>
      </c>
      <c r="G36" s="3">
        <f t="shared" si="0"/>
        <v>1.4104721333333332</v>
      </c>
      <c r="H36" s="3"/>
    </row>
    <row r="37" spans="2:8" x14ac:dyDescent="0.35">
      <c r="B37">
        <v>10</v>
      </c>
      <c r="C37">
        <v>7</v>
      </c>
      <c r="D37" s="3">
        <v>0.96422099999999999</v>
      </c>
      <c r="E37" s="3">
        <v>0.629718</v>
      </c>
      <c r="F37" s="3">
        <v>0.94753920000000003</v>
      </c>
      <c r="G37" s="3">
        <f t="shared" si="0"/>
        <v>0.84715940000000012</v>
      </c>
      <c r="H37" s="3"/>
    </row>
    <row r="38" spans="2:8" x14ac:dyDescent="0.35">
      <c r="B38">
        <v>10</v>
      </c>
      <c r="C38">
        <v>8</v>
      </c>
      <c r="D38" s="3">
        <v>0.52631209999999995</v>
      </c>
      <c r="E38" s="3">
        <v>0.53074849999999996</v>
      </c>
      <c r="F38" s="3">
        <v>0.77401500000000001</v>
      </c>
      <c r="G38" s="3">
        <f t="shared" si="0"/>
        <v>0.61035853333333323</v>
      </c>
      <c r="H38" s="3"/>
    </row>
    <row r="39" spans="2:8" x14ac:dyDescent="0.35">
      <c r="B39">
        <v>10</v>
      </c>
      <c r="C39">
        <v>9</v>
      </c>
      <c r="D39" s="3">
        <v>0.15550030000000001</v>
      </c>
      <c r="E39" s="3">
        <v>4.7134500000000003E-2</v>
      </c>
      <c r="F39" s="3">
        <v>4.8332300000000002E-2</v>
      </c>
      <c r="G39" s="3">
        <f t="shared" si="0"/>
        <v>8.36557E-2</v>
      </c>
      <c r="H39" s="3">
        <f>SUM(G32:G39)/8</f>
        <v>1.5539923</v>
      </c>
    </row>
    <row r="40" spans="2:8" x14ac:dyDescent="0.35">
      <c r="B40">
        <v>11</v>
      </c>
      <c r="C40">
        <v>2</v>
      </c>
      <c r="D40" s="3">
        <v>1.2969446</v>
      </c>
      <c r="E40" s="3">
        <v>1.4881183</v>
      </c>
      <c r="F40" s="3">
        <v>1.5683638</v>
      </c>
      <c r="G40" s="3">
        <f t="shared" si="0"/>
        <v>1.4511422333333333</v>
      </c>
      <c r="H40" s="3"/>
    </row>
    <row r="41" spans="2:8" x14ac:dyDescent="0.35">
      <c r="B41">
        <v>11</v>
      </c>
      <c r="C41">
        <v>3</v>
      </c>
      <c r="D41" s="3">
        <v>7.1740484999999996</v>
      </c>
      <c r="E41" s="3">
        <v>6.6007394000000001</v>
      </c>
      <c r="F41" s="3">
        <v>4.5863746000000001</v>
      </c>
      <c r="G41" s="3">
        <f t="shared" si="0"/>
        <v>6.1203874999999996</v>
      </c>
      <c r="H41" s="3"/>
    </row>
    <row r="42" spans="2:8" x14ac:dyDescent="0.35">
      <c r="B42">
        <v>11</v>
      </c>
      <c r="C42">
        <v>4</v>
      </c>
      <c r="D42" s="3">
        <v>2.5919920599999999</v>
      </c>
      <c r="E42" s="3">
        <v>1.1999026399999999</v>
      </c>
      <c r="F42" s="3">
        <v>9.0796744999999994</v>
      </c>
      <c r="G42" s="3">
        <f t="shared" si="0"/>
        <v>4.2905230666666663</v>
      </c>
      <c r="H42" s="3"/>
    </row>
    <row r="43" spans="2:8" x14ac:dyDescent="0.35">
      <c r="B43">
        <v>11</v>
      </c>
      <c r="C43">
        <v>5</v>
      </c>
      <c r="D43" s="3">
        <v>1.4919883300000001</v>
      </c>
      <c r="E43" s="3">
        <v>9.4423332999999996</v>
      </c>
      <c r="F43" s="3">
        <v>6.9896180000000001</v>
      </c>
      <c r="G43" s="3">
        <f t="shared" si="0"/>
        <v>5.9746465433333329</v>
      </c>
      <c r="H43" s="3"/>
    </row>
    <row r="44" spans="2:8" x14ac:dyDescent="0.35">
      <c r="B44">
        <v>11</v>
      </c>
      <c r="C44">
        <v>6</v>
      </c>
      <c r="D44" s="3">
        <v>6.1878956000000001</v>
      </c>
      <c r="E44" s="3">
        <v>5.6887835999999998</v>
      </c>
      <c r="F44" s="3">
        <v>6.9930472999999997</v>
      </c>
      <c r="G44" s="3">
        <f t="shared" si="0"/>
        <v>6.2899088333333326</v>
      </c>
      <c r="H44" s="3"/>
    </row>
    <row r="45" spans="2:8" x14ac:dyDescent="0.35">
      <c r="B45">
        <v>11</v>
      </c>
      <c r="C45">
        <v>7</v>
      </c>
      <c r="D45" s="3">
        <v>2.269892</v>
      </c>
      <c r="E45" s="3">
        <v>2.7156323000000002</v>
      </c>
      <c r="F45" s="3">
        <v>2.2781989</v>
      </c>
      <c r="G45" s="3">
        <f t="shared" si="0"/>
        <v>2.4212410666666666</v>
      </c>
      <c r="H45" s="3"/>
    </row>
    <row r="46" spans="2:8" x14ac:dyDescent="0.35">
      <c r="B46">
        <v>11</v>
      </c>
      <c r="C46">
        <v>8</v>
      </c>
      <c r="D46" s="3">
        <v>1.3024978</v>
      </c>
      <c r="E46" s="3">
        <v>1.0981540999999999</v>
      </c>
      <c r="F46" s="3">
        <v>1.1334979999999999</v>
      </c>
      <c r="G46" s="3">
        <f t="shared" si="0"/>
        <v>1.1780499666666666</v>
      </c>
      <c r="H46" s="3"/>
    </row>
    <row r="47" spans="2:8" x14ac:dyDescent="0.35">
      <c r="B47">
        <v>11</v>
      </c>
      <c r="C47">
        <v>9</v>
      </c>
      <c r="D47" s="3">
        <v>0.55493769999999998</v>
      </c>
      <c r="E47" s="3">
        <v>0.49280679999999999</v>
      </c>
      <c r="F47" s="3">
        <v>0.63460589999999995</v>
      </c>
      <c r="G47" s="3">
        <f t="shared" si="0"/>
        <v>0.56078346666666656</v>
      </c>
      <c r="H47" s="3"/>
    </row>
    <row r="48" spans="2:8" x14ac:dyDescent="0.35">
      <c r="B48">
        <v>11</v>
      </c>
      <c r="C48">
        <v>10</v>
      </c>
      <c r="D48" s="3">
        <v>0.57002589999999997</v>
      </c>
      <c r="E48" s="3">
        <v>0.13907829999999999</v>
      </c>
      <c r="F48" s="3">
        <v>0.1079268</v>
      </c>
      <c r="G48" s="3">
        <f t="shared" si="0"/>
        <v>0.27234366666666665</v>
      </c>
      <c r="H48" s="3">
        <f>SUM(G40:G48)/9</f>
        <v>3.1732251492592591</v>
      </c>
    </row>
    <row r="49" spans="2:10" x14ac:dyDescent="0.35">
      <c r="B49">
        <v>12</v>
      </c>
      <c r="C49">
        <v>2</v>
      </c>
      <c r="D49" s="2">
        <v>3.0463499999999999</v>
      </c>
      <c r="E49" s="2">
        <v>2.3797641999999999</v>
      </c>
      <c r="F49" s="2">
        <v>2.9600008999999998</v>
      </c>
      <c r="G49" s="3">
        <f t="shared" si="0"/>
        <v>2.7953717</v>
      </c>
      <c r="H49" s="3"/>
    </row>
    <row r="50" spans="2:10" x14ac:dyDescent="0.35">
      <c r="B50">
        <v>12</v>
      </c>
      <c r="C50">
        <v>3</v>
      </c>
      <c r="D50" s="2">
        <v>33.765766999999997</v>
      </c>
      <c r="E50" s="2">
        <v>26.083642000000001</v>
      </c>
      <c r="F50" s="2">
        <v>71.473639300000002</v>
      </c>
      <c r="G50" s="3">
        <f t="shared" si="0"/>
        <v>43.774349433333327</v>
      </c>
      <c r="H50" s="3"/>
    </row>
    <row r="51" spans="2:10" x14ac:dyDescent="0.35">
      <c r="B51">
        <v>12</v>
      </c>
      <c r="C51">
        <v>4</v>
      </c>
      <c r="D51" s="2">
        <v>506.62619030000002</v>
      </c>
      <c r="E51" s="2">
        <v>198.61666690000001</v>
      </c>
      <c r="F51" s="2">
        <v>263.74959519999999</v>
      </c>
      <c r="G51" s="3">
        <f t="shared" si="0"/>
        <v>322.99748413333333</v>
      </c>
      <c r="H51" s="3"/>
    </row>
    <row r="52" spans="2:10" x14ac:dyDescent="0.35">
      <c r="B52">
        <v>12</v>
      </c>
      <c r="C52">
        <v>5</v>
      </c>
      <c r="D52" s="2">
        <v>159.19445519999999</v>
      </c>
      <c r="E52" s="2">
        <v>742.01540490000002</v>
      </c>
      <c r="F52" s="2">
        <v>420.70267689999997</v>
      </c>
      <c r="G52" s="3">
        <f t="shared" si="0"/>
        <v>440.63751233333329</v>
      </c>
      <c r="H52" s="3"/>
    </row>
    <row r="53" spans="2:10" x14ac:dyDescent="0.35">
      <c r="B53">
        <v>12</v>
      </c>
      <c r="C53">
        <v>6</v>
      </c>
      <c r="D53" s="2">
        <v>165.7390958</v>
      </c>
      <c r="E53" s="2">
        <v>163.39065360000001</v>
      </c>
      <c r="F53" s="2">
        <v>351.71461620000002</v>
      </c>
      <c r="G53" s="3">
        <f t="shared" si="0"/>
        <v>226.9481218666667</v>
      </c>
      <c r="H53" s="3"/>
    </row>
    <row r="54" spans="2:10" x14ac:dyDescent="0.35">
      <c r="B54">
        <v>12</v>
      </c>
      <c r="C54">
        <v>7</v>
      </c>
      <c r="D54" s="2">
        <v>71.454958199999993</v>
      </c>
      <c r="E54" s="2">
        <v>65.774494200000007</v>
      </c>
      <c r="F54" s="2">
        <v>116.8639226</v>
      </c>
      <c r="G54" s="3">
        <f t="shared" si="0"/>
        <v>84.697791666666674</v>
      </c>
      <c r="H54" s="3"/>
    </row>
    <row r="55" spans="2:10" x14ac:dyDescent="0.35">
      <c r="B55">
        <v>12</v>
      </c>
      <c r="C55">
        <v>8</v>
      </c>
      <c r="D55" s="2">
        <v>6.1689467999999996</v>
      </c>
      <c r="E55" s="2">
        <v>5.9377171000000004</v>
      </c>
      <c r="F55" s="2">
        <v>5.8155714999999999</v>
      </c>
      <c r="G55" s="3">
        <f t="shared" si="0"/>
        <v>5.9740784666666675</v>
      </c>
      <c r="H55" s="3"/>
    </row>
    <row r="56" spans="2:10" x14ac:dyDescent="0.35">
      <c r="B56">
        <v>12</v>
      </c>
      <c r="C56">
        <v>9</v>
      </c>
      <c r="D56" s="2">
        <v>1.9423785</v>
      </c>
      <c r="E56" s="2">
        <v>2.0720991</v>
      </c>
      <c r="F56" s="2">
        <v>2.0022413000000001</v>
      </c>
      <c r="G56" s="3">
        <f t="shared" si="0"/>
        <v>2.0055729666666671</v>
      </c>
      <c r="H56" s="3"/>
    </row>
    <row r="57" spans="2:10" x14ac:dyDescent="0.35">
      <c r="B57">
        <v>12</v>
      </c>
      <c r="C57">
        <v>10</v>
      </c>
      <c r="D57" s="2">
        <v>1.0625751000000001</v>
      </c>
      <c r="E57" s="2">
        <v>1.0748367000000001</v>
      </c>
      <c r="F57" s="2">
        <v>1.1496123</v>
      </c>
      <c r="G57" s="3">
        <f t="shared" si="0"/>
        <v>1.0956747</v>
      </c>
      <c r="H57" s="3"/>
    </row>
    <row r="58" spans="2:10" x14ac:dyDescent="0.35">
      <c r="B58">
        <v>12</v>
      </c>
      <c r="C58">
        <v>11</v>
      </c>
      <c r="D58" s="2">
        <v>0.24828049999999999</v>
      </c>
      <c r="E58" s="2">
        <v>0.2498339</v>
      </c>
      <c r="F58" s="2">
        <v>0.2353056</v>
      </c>
      <c r="G58" s="3">
        <f t="shared" si="0"/>
        <v>0.24447333333333332</v>
      </c>
      <c r="H58" s="3">
        <f>SUM(G49:G58)/10</f>
        <v>113.11704306000001</v>
      </c>
      <c r="J58" t="s">
        <v>7</v>
      </c>
    </row>
    <row r="59" spans="2:10" x14ac:dyDescent="0.35">
      <c r="B59">
        <v>13</v>
      </c>
      <c r="C59">
        <v>2</v>
      </c>
      <c r="D59" s="2"/>
      <c r="E59" s="2"/>
      <c r="F59" s="2"/>
      <c r="G59" s="2"/>
      <c r="H59" s="3"/>
    </row>
    <row r="60" spans="2:10" x14ac:dyDescent="0.35">
      <c r="B60">
        <v>13</v>
      </c>
      <c r="C60">
        <v>3</v>
      </c>
      <c r="D60" s="2"/>
      <c r="E60" s="2"/>
      <c r="F60" s="2"/>
      <c r="G60" s="2"/>
      <c r="H60" s="3"/>
    </row>
    <row r="61" spans="2:10" x14ac:dyDescent="0.35">
      <c r="B61">
        <v>13</v>
      </c>
      <c r="C61">
        <v>4</v>
      </c>
      <c r="D61" s="2"/>
      <c r="E61" s="2"/>
      <c r="F61" s="2"/>
      <c r="G61" s="2"/>
      <c r="H61" s="3"/>
    </row>
    <row r="62" spans="2:10" x14ac:dyDescent="0.35">
      <c r="B62">
        <v>13</v>
      </c>
      <c r="C62">
        <v>5</v>
      </c>
      <c r="D62" s="2"/>
      <c r="E62" s="2"/>
      <c r="F62" s="2"/>
      <c r="G62" s="2"/>
      <c r="H62" s="3"/>
    </row>
    <row r="63" spans="2:10" x14ac:dyDescent="0.35">
      <c r="B63">
        <v>13</v>
      </c>
      <c r="C63">
        <v>6</v>
      </c>
      <c r="D63" s="2"/>
      <c r="E63" s="2"/>
      <c r="F63" s="2"/>
      <c r="G63" s="2"/>
      <c r="H63" s="3"/>
    </row>
    <row r="64" spans="2:10" x14ac:dyDescent="0.35">
      <c r="B64">
        <v>13</v>
      </c>
      <c r="C64">
        <v>7</v>
      </c>
      <c r="D64" s="2"/>
      <c r="E64" s="2"/>
      <c r="F64" s="2"/>
      <c r="G64" s="2"/>
      <c r="H64" s="3"/>
    </row>
    <row r="65" spans="2:8" x14ac:dyDescent="0.35">
      <c r="B65">
        <v>13</v>
      </c>
      <c r="C65">
        <v>8</v>
      </c>
      <c r="D65" s="2"/>
      <c r="E65" s="2"/>
      <c r="F65" s="2"/>
      <c r="G65" s="2"/>
      <c r="H65" s="3"/>
    </row>
    <row r="66" spans="2:8" x14ac:dyDescent="0.35">
      <c r="B66">
        <v>13</v>
      </c>
      <c r="C66">
        <v>9</v>
      </c>
      <c r="D66" s="2"/>
      <c r="E66" s="2"/>
      <c r="F66" s="2"/>
      <c r="G66" s="2"/>
      <c r="H66" s="3"/>
    </row>
    <row r="67" spans="2:8" x14ac:dyDescent="0.35">
      <c r="B67">
        <v>13</v>
      </c>
      <c r="C67">
        <v>10</v>
      </c>
      <c r="D67" s="2"/>
      <c r="E67" s="2"/>
      <c r="F67" s="2"/>
      <c r="G67" s="2"/>
      <c r="H67" s="3"/>
    </row>
    <row r="68" spans="2:8" x14ac:dyDescent="0.35">
      <c r="B68">
        <v>13</v>
      </c>
      <c r="C68">
        <v>11</v>
      </c>
      <c r="D68" s="2"/>
      <c r="E68" s="2"/>
      <c r="F68" s="2"/>
      <c r="G68" s="2"/>
      <c r="H68" s="3"/>
    </row>
    <row r="69" spans="2:8" x14ac:dyDescent="0.35">
      <c r="B69">
        <v>13</v>
      </c>
      <c r="C69">
        <v>12</v>
      </c>
      <c r="D69" s="2"/>
      <c r="E69" s="2"/>
      <c r="F69" s="2"/>
      <c r="G69" s="2"/>
      <c r="H69" s="3"/>
    </row>
    <row r="70" spans="2:8" x14ac:dyDescent="0.35">
      <c r="B70">
        <v>14</v>
      </c>
      <c r="C70">
        <v>2</v>
      </c>
      <c r="D70" s="2"/>
      <c r="E70" s="2"/>
      <c r="F70" s="2"/>
      <c r="G70" s="2"/>
      <c r="H70" s="3"/>
    </row>
    <row r="71" spans="2:8" x14ac:dyDescent="0.35">
      <c r="B71">
        <v>14</v>
      </c>
      <c r="C71">
        <v>3</v>
      </c>
      <c r="D71" s="2"/>
      <c r="E71" s="2"/>
      <c r="F71" s="2"/>
      <c r="G71" s="2"/>
      <c r="H71" s="3"/>
    </row>
    <row r="72" spans="2:8" x14ac:dyDescent="0.35">
      <c r="B72">
        <v>14</v>
      </c>
      <c r="C72">
        <v>4</v>
      </c>
      <c r="D72" s="2"/>
      <c r="E72" s="2"/>
      <c r="F72" s="2"/>
      <c r="G72" s="2"/>
      <c r="H72" s="3"/>
    </row>
    <row r="73" spans="2:8" x14ac:dyDescent="0.35">
      <c r="B73">
        <v>14</v>
      </c>
      <c r="C73">
        <v>5</v>
      </c>
      <c r="D73" s="2"/>
      <c r="E73" s="2"/>
      <c r="F73" s="2"/>
      <c r="G73" s="2"/>
      <c r="H73" s="3"/>
    </row>
    <row r="74" spans="2:8" x14ac:dyDescent="0.35">
      <c r="B74">
        <v>14</v>
      </c>
      <c r="C74">
        <v>6</v>
      </c>
      <c r="D74" s="2"/>
      <c r="E74" s="2"/>
      <c r="F74" s="2"/>
      <c r="G74" s="2"/>
      <c r="H74" s="3"/>
    </row>
    <row r="75" spans="2:8" x14ac:dyDescent="0.35">
      <c r="B75">
        <v>14</v>
      </c>
      <c r="C75">
        <v>7</v>
      </c>
      <c r="D75" s="2"/>
      <c r="E75" s="2"/>
      <c r="F75" s="2"/>
      <c r="G75" s="2"/>
      <c r="H75" s="3"/>
    </row>
    <row r="76" spans="2:8" x14ac:dyDescent="0.35">
      <c r="B76">
        <v>14</v>
      </c>
      <c r="C76">
        <v>8</v>
      </c>
      <c r="D76" s="2"/>
      <c r="E76" s="2"/>
      <c r="F76" s="2"/>
      <c r="G76" s="2"/>
      <c r="H76" s="3"/>
    </row>
    <row r="77" spans="2:8" x14ac:dyDescent="0.35">
      <c r="B77">
        <v>14</v>
      </c>
      <c r="C77">
        <v>9</v>
      </c>
      <c r="D77" s="2"/>
      <c r="E77" s="2"/>
      <c r="F77" s="2"/>
      <c r="G77" s="2"/>
      <c r="H77" s="3"/>
    </row>
    <row r="78" spans="2:8" x14ac:dyDescent="0.35">
      <c r="B78">
        <v>14</v>
      </c>
      <c r="C78">
        <v>10</v>
      </c>
      <c r="D78" s="2"/>
      <c r="E78" s="2"/>
      <c r="F78" s="2"/>
      <c r="G78" s="2"/>
      <c r="H78" s="3"/>
    </row>
    <row r="79" spans="2:8" x14ac:dyDescent="0.35">
      <c r="B79">
        <v>14</v>
      </c>
      <c r="C79">
        <v>11</v>
      </c>
      <c r="D79" s="2"/>
      <c r="E79" s="2"/>
      <c r="F79" s="2"/>
      <c r="G79" s="2"/>
      <c r="H79" s="3"/>
    </row>
    <row r="80" spans="2:8" x14ac:dyDescent="0.35">
      <c r="B80">
        <v>14</v>
      </c>
      <c r="C80">
        <v>12</v>
      </c>
      <c r="D80" s="2"/>
      <c r="E80" s="2"/>
      <c r="F80" s="2"/>
      <c r="G80" s="2"/>
      <c r="H80" s="3"/>
    </row>
    <row r="81" spans="2:8" x14ac:dyDescent="0.35">
      <c r="B81">
        <v>14</v>
      </c>
      <c r="C81">
        <v>13</v>
      </c>
      <c r="D81" s="2"/>
      <c r="E81" s="2"/>
      <c r="F81" s="2"/>
      <c r="G81" s="2"/>
      <c r="H81" s="3"/>
    </row>
    <row r="82" spans="2:8" x14ac:dyDescent="0.35">
      <c r="B82">
        <v>15</v>
      </c>
      <c r="C82">
        <v>2</v>
      </c>
      <c r="D82" s="2"/>
      <c r="E82" s="2"/>
      <c r="F82" s="2"/>
      <c r="G82" s="2"/>
      <c r="H82" s="3"/>
    </row>
    <row r="83" spans="2:8" x14ac:dyDescent="0.35">
      <c r="B83">
        <v>15</v>
      </c>
      <c r="C83">
        <v>3</v>
      </c>
      <c r="D83" s="2"/>
      <c r="E83" s="2"/>
      <c r="F83" s="2"/>
      <c r="G83" s="2"/>
      <c r="H83" s="3"/>
    </row>
    <row r="84" spans="2:8" x14ac:dyDescent="0.35">
      <c r="B84">
        <v>15</v>
      </c>
      <c r="C84">
        <v>4</v>
      </c>
      <c r="D84" s="2"/>
      <c r="E84" s="2"/>
      <c r="F84" s="2"/>
      <c r="G84" s="2"/>
      <c r="H84" s="3"/>
    </row>
    <row r="85" spans="2:8" x14ac:dyDescent="0.35">
      <c r="B85">
        <v>15</v>
      </c>
      <c r="C85">
        <v>5</v>
      </c>
      <c r="D85" s="2"/>
      <c r="E85" s="2"/>
      <c r="F85" s="2"/>
      <c r="G85" s="2"/>
      <c r="H85" s="3"/>
    </row>
    <row r="86" spans="2:8" x14ac:dyDescent="0.35">
      <c r="B86">
        <v>15</v>
      </c>
      <c r="C86">
        <v>6</v>
      </c>
      <c r="D86" s="2"/>
      <c r="E86" s="2"/>
      <c r="F86" s="2"/>
      <c r="G86" s="2"/>
      <c r="H86" s="3"/>
    </row>
    <row r="87" spans="2:8" x14ac:dyDescent="0.35">
      <c r="B87">
        <v>15</v>
      </c>
      <c r="C87">
        <v>7</v>
      </c>
      <c r="D87" s="2"/>
      <c r="E87" s="2"/>
      <c r="F87" s="2"/>
      <c r="G87" s="2"/>
      <c r="H87" s="3"/>
    </row>
    <row r="88" spans="2:8" x14ac:dyDescent="0.35">
      <c r="B88">
        <v>15</v>
      </c>
      <c r="C88">
        <v>8</v>
      </c>
      <c r="D88" s="2"/>
      <c r="E88" s="2"/>
      <c r="F88" s="2"/>
      <c r="G88" s="2"/>
      <c r="H88" s="3"/>
    </row>
    <row r="89" spans="2:8" x14ac:dyDescent="0.35">
      <c r="B89">
        <v>15</v>
      </c>
      <c r="C89">
        <v>9</v>
      </c>
      <c r="D89" s="2"/>
      <c r="E89" s="2"/>
      <c r="F89" s="2"/>
      <c r="G89" s="2"/>
      <c r="H89" s="3"/>
    </row>
    <row r="90" spans="2:8" x14ac:dyDescent="0.35">
      <c r="B90">
        <v>15</v>
      </c>
      <c r="C90">
        <v>10</v>
      </c>
      <c r="D90" s="2"/>
      <c r="E90" s="2"/>
      <c r="F90" s="2"/>
      <c r="G90" s="2"/>
      <c r="H90" s="3"/>
    </row>
    <row r="91" spans="2:8" x14ac:dyDescent="0.35">
      <c r="B91">
        <v>15</v>
      </c>
      <c r="C91">
        <v>11</v>
      </c>
      <c r="D91" s="2"/>
      <c r="E91" s="2"/>
      <c r="F91" s="2"/>
      <c r="G91" s="2"/>
      <c r="H91" s="3"/>
    </row>
    <row r="92" spans="2:8" x14ac:dyDescent="0.35">
      <c r="B92">
        <v>15</v>
      </c>
      <c r="C92">
        <v>12</v>
      </c>
      <c r="D92" s="2"/>
      <c r="E92" s="2"/>
      <c r="F92" s="2"/>
      <c r="G92" s="2"/>
      <c r="H92" s="3"/>
    </row>
    <row r="93" spans="2:8" x14ac:dyDescent="0.35">
      <c r="B93">
        <v>15</v>
      </c>
      <c r="C93">
        <v>13</v>
      </c>
      <c r="D93" s="2"/>
      <c r="E93" s="2"/>
      <c r="F93" s="2"/>
      <c r="G93" s="2"/>
      <c r="H93" s="3"/>
    </row>
    <row r="94" spans="2:8" x14ac:dyDescent="0.35">
      <c r="B94">
        <v>15</v>
      </c>
      <c r="C94">
        <v>14</v>
      </c>
      <c r="D94" s="2"/>
      <c r="E94" s="2"/>
      <c r="F94" s="2"/>
      <c r="G94" s="2"/>
      <c r="H94" s="3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1CC4-0376-46D7-85B6-900FAA4C6687}">
  <dimension ref="C5:I70"/>
  <sheetViews>
    <sheetView zoomScale="48" workbookViewId="0">
      <selection activeCell="F65" sqref="F65"/>
    </sheetView>
  </sheetViews>
  <sheetFormatPr defaultRowHeight="14.5" x14ac:dyDescent="0.35"/>
  <cols>
    <col min="5" max="7" width="12.36328125" bestFit="1" customWidth="1"/>
    <col min="8" max="8" width="16.6328125" customWidth="1"/>
    <col min="9" max="9" width="17.81640625" customWidth="1"/>
  </cols>
  <sheetData>
    <row r="5" spans="3:9" x14ac:dyDescent="0.35">
      <c r="C5" s="6" t="s">
        <v>0</v>
      </c>
      <c r="D5" s="7" t="s">
        <v>1</v>
      </c>
      <c r="E5" s="7" t="s">
        <v>2</v>
      </c>
      <c r="F5" s="6" t="s">
        <v>3</v>
      </c>
      <c r="G5" s="6" t="s">
        <v>4</v>
      </c>
      <c r="H5" s="6" t="s">
        <v>5</v>
      </c>
      <c r="I5" s="6" t="s">
        <v>6</v>
      </c>
    </row>
    <row r="6" spans="3:9" x14ac:dyDescent="0.35">
      <c r="C6" s="4">
        <v>3</v>
      </c>
      <c r="D6" s="4">
        <v>2</v>
      </c>
      <c r="E6" s="5">
        <v>1.2999999999999999E-2</v>
      </c>
      <c r="F6" s="5">
        <v>1.7999999999999999E-2</v>
      </c>
      <c r="G6" s="5">
        <v>1.7999999999999999E-2</v>
      </c>
      <c r="H6" s="5">
        <f>SUM(E6:G6)/3</f>
        <v>1.6333333333333335E-2</v>
      </c>
      <c r="I6" s="5">
        <f>Table2[[#This Row],[Media Tempi]]</f>
        <v>1.6333333333333335E-2</v>
      </c>
    </row>
    <row r="7" spans="3:9" x14ac:dyDescent="0.35">
      <c r="C7" s="4">
        <v>4</v>
      </c>
      <c r="D7" s="4">
        <v>2</v>
      </c>
      <c r="E7" s="5">
        <v>1.7000000000000001E-2</v>
      </c>
      <c r="F7" s="5">
        <v>0.02</v>
      </c>
      <c r="G7" s="5">
        <v>0.02</v>
      </c>
      <c r="H7" s="5">
        <f>SUM(E7:G7)/3</f>
        <v>1.9000000000000003E-2</v>
      </c>
      <c r="I7" s="5"/>
    </row>
    <row r="8" spans="3:9" x14ac:dyDescent="0.35">
      <c r="C8" s="4">
        <v>4</v>
      </c>
      <c r="D8" s="4">
        <v>3</v>
      </c>
      <c r="E8" s="5">
        <v>2.1999999999999999E-2</v>
      </c>
      <c r="F8" s="5">
        <v>2.8000000000000001E-2</v>
      </c>
      <c r="G8" s="5">
        <v>2.1999999999999999E-2</v>
      </c>
      <c r="H8" s="5">
        <f t="shared" ref="H8:H60" si="0">SUM(E8:G8)/3</f>
        <v>2.4000000000000004E-2</v>
      </c>
      <c r="I8" s="5">
        <f>(Table2[[#This Row],[Media Tempi]]+H7)/2</f>
        <v>2.1500000000000005E-2</v>
      </c>
    </row>
    <row r="9" spans="3:9" x14ac:dyDescent="0.35">
      <c r="C9" s="4">
        <v>5</v>
      </c>
      <c r="D9" s="4">
        <v>2</v>
      </c>
      <c r="E9" s="5">
        <v>2.1000000000000001E-2</v>
      </c>
      <c r="F9" s="5">
        <v>2.1999999999999999E-2</v>
      </c>
      <c r="G9" s="5">
        <v>2.5999999999999999E-2</v>
      </c>
      <c r="H9" s="5">
        <f t="shared" si="0"/>
        <v>2.2999999999999996E-2</v>
      </c>
      <c r="I9" s="5"/>
    </row>
    <row r="10" spans="3:9" x14ac:dyDescent="0.35">
      <c r="C10" s="4">
        <v>5</v>
      </c>
      <c r="D10" s="4">
        <v>3</v>
      </c>
      <c r="E10" s="5">
        <v>3.1E-2</v>
      </c>
      <c r="F10" s="5">
        <v>2.5000000000000001E-2</v>
      </c>
      <c r="G10" s="5">
        <v>2.5999999999999999E-2</v>
      </c>
      <c r="H10" s="5">
        <f t="shared" si="0"/>
        <v>2.7333333333333334E-2</v>
      </c>
      <c r="I10" s="5"/>
    </row>
    <row r="11" spans="3:9" x14ac:dyDescent="0.35">
      <c r="C11" s="4">
        <v>5</v>
      </c>
      <c r="D11" s="4">
        <v>4</v>
      </c>
      <c r="E11" s="5">
        <v>2.3E-2</v>
      </c>
      <c r="F11" s="5">
        <v>2.4E-2</v>
      </c>
      <c r="G11" s="5">
        <v>2.1999999999999999E-2</v>
      </c>
      <c r="H11" s="5">
        <f t="shared" si="0"/>
        <v>2.3000000000000003E-2</v>
      </c>
      <c r="I11" s="5">
        <f>(H9+H10+Table2[[#This Row],[Media Tempi]])/3</f>
        <v>2.4444444444444446E-2</v>
      </c>
    </row>
    <row r="12" spans="3:9" x14ac:dyDescent="0.35">
      <c r="C12" s="4">
        <v>6</v>
      </c>
      <c r="D12" s="4">
        <v>2</v>
      </c>
      <c r="E12" s="5">
        <v>2.1999999999999999E-2</v>
      </c>
      <c r="F12" s="5">
        <v>3.3000000000000002E-2</v>
      </c>
      <c r="G12" s="5">
        <v>2.4E-2</v>
      </c>
      <c r="H12" s="5">
        <f t="shared" si="0"/>
        <v>2.6333333333333334E-2</v>
      </c>
      <c r="I12" s="5"/>
    </row>
    <row r="13" spans="3:9" x14ac:dyDescent="0.35">
      <c r="C13" s="4">
        <v>6</v>
      </c>
      <c r="D13" s="4">
        <v>3</v>
      </c>
      <c r="E13" s="5">
        <v>0.03</v>
      </c>
      <c r="F13" s="5">
        <v>3.5000000000000003E-2</v>
      </c>
      <c r="G13" s="5">
        <v>2.8000000000000001E-2</v>
      </c>
      <c r="H13" s="5">
        <f t="shared" si="0"/>
        <v>3.1E-2</v>
      </c>
      <c r="I13" s="5"/>
    </row>
    <row r="14" spans="3:9" x14ac:dyDescent="0.35">
      <c r="C14" s="4">
        <v>6</v>
      </c>
      <c r="D14" s="4">
        <v>4</v>
      </c>
      <c r="E14" s="5">
        <v>2.8000000000000001E-2</v>
      </c>
      <c r="F14" s="5">
        <v>3.5000000000000003E-2</v>
      </c>
      <c r="G14" s="5">
        <v>3.6999999999999998E-2</v>
      </c>
      <c r="H14" s="5">
        <f t="shared" si="0"/>
        <v>3.3333333333333333E-2</v>
      </c>
      <c r="I14" s="5"/>
    </row>
    <row r="15" spans="3:9" x14ac:dyDescent="0.35">
      <c r="C15" s="4">
        <v>6</v>
      </c>
      <c r="D15" s="4">
        <v>5</v>
      </c>
      <c r="E15" s="5">
        <v>3.3000000000000002E-2</v>
      </c>
      <c r="F15" s="5">
        <v>2.8000000000000001E-2</v>
      </c>
      <c r="G15" s="5">
        <v>2.9000000000000001E-2</v>
      </c>
      <c r="H15" s="5">
        <f t="shared" si="0"/>
        <v>0.03</v>
      </c>
      <c r="I15" s="5">
        <f>SUM(H12:H15)/4</f>
        <v>3.0166666666666668E-2</v>
      </c>
    </row>
    <row r="16" spans="3:9" x14ac:dyDescent="0.35">
      <c r="C16" s="4">
        <v>7</v>
      </c>
      <c r="D16" s="4">
        <v>2</v>
      </c>
      <c r="E16" s="5">
        <v>0.04</v>
      </c>
      <c r="F16" s="5">
        <v>3.5999999999999997E-2</v>
      </c>
      <c r="G16" s="5">
        <v>4.1000000000000002E-2</v>
      </c>
      <c r="H16" s="5">
        <f t="shared" si="0"/>
        <v>3.9E-2</v>
      </c>
      <c r="I16" s="5"/>
    </row>
    <row r="17" spans="3:9" x14ac:dyDescent="0.35">
      <c r="C17" s="4">
        <v>7</v>
      </c>
      <c r="D17" s="4">
        <v>3</v>
      </c>
      <c r="E17" s="5">
        <v>3.3000000000000002E-2</v>
      </c>
      <c r="F17" s="5">
        <v>3.3000000000000002E-2</v>
      </c>
      <c r="G17" s="5">
        <v>3.6999999999999998E-2</v>
      </c>
      <c r="H17" s="5">
        <f t="shared" si="0"/>
        <v>3.4333333333333334E-2</v>
      </c>
      <c r="I17" s="5"/>
    </row>
    <row r="18" spans="3:9" x14ac:dyDescent="0.35">
      <c r="C18" s="4">
        <v>7</v>
      </c>
      <c r="D18" s="4">
        <v>4</v>
      </c>
      <c r="E18" s="5">
        <v>3.6999999999999998E-2</v>
      </c>
      <c r="F18" s="5">
        <v>3.5999999999999997E-2</v>
      </c>
      <c r="G18" s="5">
        <v>3.9E-2</v>
      </c>
      <c r="H18" s="5">
        <f t="shared" si="0"/>
        <v>3.7333333333333329E-2</v>
      </c>
      <c r="I18" s="5"/>
    </row>
    <row r="19" spans="3:9" x14ac:dyDescent="0.35">
      <c r="C19" s="4">
        <v>7</v>
      </c>
      <c r="D19" s="4">
        <v>5</v>
      </c>
      <c r="E19" s="5">
        <v>3.6999999999999998E-2</v>
      </c>
      <c r="F19" s="5">
        <v>0.04</v>
      </c>
      <c r="G19" s="5">
        <v>3.4000000000000002E-2</v>
      </c>
      <c r="H19" s="5">
        <f t="shared" si="0"/>
        <v>3.6999999999999998E-2</v>
      </c>
      <c r="I19" s="5"/>
    </row>
    <row r="20" spans="3:9" x14ac:dyDescent="0.35">
      <c r="C20" s="4">
        <v>7</v>
      </c>
      <c r="D20" s="4">
        <v>6</v>
      </c>
      <c r="E20" s="5">
        <v>3.7999999999999999E-2</v>
      </c>
      <c r="F20" s="5">
        <v>3.4000000000000002E-2</v>
      </c>
      <c r="G20" s="5">
        <v>3.5999999999999997E-2</v>
      </c>
      <c r="H20" s="5">
        <f t="shared" si="0"/>
        <v>3.6000000000000004E-2</v>
      </c>
      <c r="I20" s="5">
        <f>SUM(H16:H20)/5</f>
        <v>3.6733333333333333E-2</v>
      </c>
    </row>
    <row r="21" spans="3:9" x14ac:dyDescent="0.35">
      <c r="C21" s="4">
        <v>8</v>
      </c>
      <c r="D21" s="4">
        <v>2</v>
      </c>
      <c r="E21" s="5">
        <v>1.4999999999999999E-2</v>
      </c>
      <c r="F21" s="5">
        <v>1.7999999999999999E-2</v>
      </c>
      <c r="G21" s="5">
        <v>2.1000000000000001E-2</v>
      </c>
      <c r="H21" s="5">
        <f t="shared" si="0"/>
        <v>1.8000000000000002E-2</v>
      </c>
      <c r="I21" s="5"/>
    </row>
    <row r="22" spans="3:9" x14ac:dyDescent="0.35">
      <c r="C22" s="4">
        <v>8</v>
      </c>
      <c r="D22" s="4">
        <v>3</v>
      </c>
      <c r="E22" s="5">
        <v>0.04</v>
      </c>
      <c r="F22" s="5">
        <v>0.04</v>
      </c>
      <c r="G22" s="5">
        <v>0.04</v>
      </c>
      <c r="H22" s="5">
        <f t="shared" si="0"/>
        <v>0.04</v>
      </c>
      <c r="I22" s="5"/>
    </row>
    <row r="23" spans="3:9" x14ac:dyDescent="0.35">
      <c r="C23" s="4">
        <v>8</v>
      </c>
      <c r="D23" s="4">
        <v>4</v>
      </c>
      <c r="E23" s="5">
        <v>0.04</v>
      </c>
      <c r="F23" s="5">
        <v>4.2000000000000003E-2</v>
      </c>
      <c r="G23" s="5">
        <v>3.1E-2</v>
      </c>
      <c r="H23" s="5">
        <f t="shared" si="0"/>
        <v>3.7666666666666668E-2</v>
      </c>
      <c r="I23" s="5"/>
    </row>
    <row r="24" spans="3:9" x14ac:dyDescent="0.35">
      <c r="C24" s="4">
        <v>8</v>
      </c>
      <c r="D24" s="4">
        <v>5</v>
      </c>
      <c r="E24" s="5">
        <v>4.2999999999999997E-2</v>
      </c>
      <c r="F24" s="5">
        <v>4.3999999999999997E-2</v>
      </c>
      <c r="G24" s="5">
        <v>4.1000000000000002E-2</v>
      </c>
      <c r="H24" s="5">
        <f t="shared" si="0"/>
        <v>4.2666666666666665E-2</v>
      </c>
      <c r="I24" s="5"/>
    </row>
    <row r="25" spans="3:9" x14ac:dyDescent="0.35">
      <c r="C25" s="4">
        <v>8</v>
      </c>
      <c r="D25" s="4">
        <v>6</v>
      </c>
      <c r="E25" s="5">
        <v>0.05</v>
      </c>
      <c r="F25" s="5">
        <v>4.4999999999999998E-2</v>
      </c>
      <c r="G25" s="5">
        <v>4.8000000000000001E-2</v>
      </c>
      <c r="H25" s="5">
        <f t="shared" si="0"/>
        <v>4.766666666666667E-2</v>
      </c>
      <c r="I25" s="5"/>
    </row>
    <row r="26" spans="3:9" x14ac:dyDescent="0.35">
      <c r="C26" s="4">
        <v>8</v>
      </c>
      <c r="D26" s="4">
        <v>7</v>
      </c>
      <c r="E26" s="5">
        <v>4.8000000000000001E-2</v>
      </c>
      <c r="F26" s="5">
        <v>5.0999999999999997E-2</v>
      </c>
      <c r="G26" s="5">
        <v>4.9000000000000002E-2</v>
      </c>
      <c r="H26" s="5">
        <f t="shared" si="0"/>
        <v>4.933333333333334E-2</v>
      </c>
      <c r="I26" s="5">
        <f>SUM(H21:H26)/6</f>
        <v>3.9222222222222221E-2</v>
      </c>
    </row>
    <row r="27" spans="3:9" x14ac:dyDescent="0.35">
      <c r="C27" s="4">
        <v>9</v>
      </c>
      <c r="D27" s="4">
        <v>2</v>
      </c>
      <c r="E27" s="5">
        <v>2.3E-2</v>
      </c>
      <c r="F27" s="5">
        <v>2.5999999999999999E-2</v>
      </c>
      <c r="G27" s="5">
        <v>2.8000000000000001E-2</v>
      </c>
      <c r="H27" s="5">
        <f t="shared" si="0"/>
        <v>2.5666666666666667E-2</v>
      </c>
      <c r="I27" s="5"/>
    </row>
    <row r="28" spans="3:9" x14ac:dyDescent="0.35">
      <c r="C28" s="4">
        <v>9</v>
      </c>
      <c r="D28" s="4">
        <v>3</v>
      </c>
      <c r="E28" s="5">
        <v>4.7E-2</v>
      </c>
      <c r="F28" s="5">
        <v>3.1E-2</v>
      </c>
      <c r="G28" s="5">
        <v>3.9E-2</v>
      </c>
      <c r="H28" s="5">
        <f t="shared" si="0"/>
        <v>3.9E-2</v>
      </c>
      <c r="I28" s="5"/>
    </row>
    <row r="29" spans="3:9" x14ac:dyDescent="0.35">
      <c r="C29" s="4">
        <v>9</v>
      </c>
      <c r="D29" s="4">
        <v>4</v>
      </c>
      <c r="E29" s="5">
        <v>0.06</v>
      </c>
      <c r="F29" s="5">
        <v>6.5000000000000002E-2</v>
      </c>
      <c r="G29" s="5">
        <v>5.6000000000000001E-2</v>
      </c>
      <c r="H29" s="5">
        <f t="shared" si="0"/>
        <v>6.0333333333333329E-2</v>
      </c>
      <c r="I29" s="5"/>
    </row>
    <row r="30" spans="3:9" x14ac:dyDescent="0.35">
      <c r="C30" s="4">
        <v>9</v>
      </c>
      <c r="D30" s="4">
        <v>5</v>
      </c>
      <c r="E30" s="5">
        <v>5.3999999999999999E-2</v>
      </c>
      <c r="F30" s="5">
        <v>5.6000000000000001E-2</v>
      </c>
      <c r="G30" s="5">
        <v>5.5E-2</v>
      </c>
      <c r="H30" s="5">
        <f t="shared" si="0"/>
        <v>5.5E-2</v>
      </c>
      <c r="I30" s="5"/>
    </row>
    <row r="31" spans="3:9" x14ac:dyDescent="0.35">
      <c r="C31" s="4">
        <v>9</v>
      </c>
      <c r="D31" s="4">
        <v>6</v>
      </c>
      <c r="E31" s="5">
        <v>5.8000000000000003E-2</v>
      </c>
      <c r="F31" s="5">
        <v>6.0999999999999999E-2</v>
      </c>
      <c r="G31" s="5">
        <v>6.2E-2</v>
      </c>
      <c r="H31" s="5">
        <f t="shared" si="0"/>
        <v>6.0333333333333329E-2</v>
      </c>
      <c r="I31" s="5"/>
    </row>
    <row r="32" spans="3:9" x14ac:dyDescent="0.35">
      <c r="C32" s="4">
        <v>9</v>
      </c>
      <c r="D32" s="4">
        <v>7</v>
      </c>
      <c r="E32" s="5">
        <v>0.05</v>
      </c>
      <c r="F32" s="5">
        <v>5.0999999999999997E-2</v>
      </c>
      <c r="G32" s="5">
        <v>5.2999999999999999E-2</v>
      </c>
      <c r="H32" s="5">
        <f t="shared" si="0"/>
        <v>5.1333333333333335E-2</v>
      </c>
      <c r="I32" s="5"/>
    </row>
    <row r="33" spans="3:9" x14ac:dyDescent="0.35">
      <c r="C33" s="4">
        <v>9</v>
      </c>
      <c r="D33" s="4">
        <v>8</v>
      </c>
      <c r="E33" s="5">
        <v>5.8999999999999997E-2</v>
      </c>
      <c r="F33" s="5">
        <v>5.5E-2</v>
      </c>
      <c r="G33" s="5">
        <v>5.7000000000000002E-2</v>
      </c>
      <c r="H33" s="5">
        <f t="shared" si="0"/>
        <v>5.6999999999999995E-2</v>
      </c>
      <c r="I33" s="5">
        <f>SUM(H27:H33)/7</f>
        <v>4.9809523809523804E-2</v>
      </c>
    </row>
    <row r="34" spans="3:9" x14ac:dyDescent="0.35">
      <c r="C34" s="4">
        <v>10</v>
      </c>
      <c r="D34" s="4">
        <v>2</v>
      </c>
      <c r="E34" s="5">
        <v>6.8000000000000005E-2</v>
      </c>
      <c r="F34" s="5">
        <v>7.2999999999999995E-2</v>
      </c>
      <c r="G34" s="5">
        <v>7.0999999999999994E-2</v>
      </c>
      <c r="H34" s="5">
        <f t="shared" si="0"/>
        <v>7.0666666666666669E-2</v>
      </c>
      <c r="I34" s="5"/>
    </row>
    <row r="35" spans="3:9" x14ac:dyDescent="0.35">
      <c r="C35" s="4">
        <v>10</v>
      </c>
      <c r="D35" s="4">
        <v>3</v>
      </c>
      <c r="E35" s="5">
        <v>6.5000000000000002E-2</v>
      </c>
      <c r="F35" s="5">
        <v>6.0999999999999999E-2</v>
      </c>
      <c r="G35" s="5">
        <v>6.3E-2</v>
      </c>
      <c r="H35" s="5">
        <f t="shared" si="0"/>
        <v>6.3E-2</v>
      </c>
      <c r="I35" s="5"/>
    </row>
    <row r="36" spans="3:9" x14ac:dyDescent="0.35">
      <c r="C36" s="4">
        <v>10</v>
      </c>
      <c r="D36" s="4">
        <v>4</v>
      </c>
      <c r="E36" s="5">
        <v>6.4000000000000001E-2</v>
      </c>
      <c r="F36" s="5">
        <v>7.9000000000000001E-2</v>
      </c>
      <c r="G36" s="5">
        <v>6.9000000000000006E-2</v>
      </c>
      <c r="H36" s="5">
        <f t="shared" si="0"/>
        <v>7.0666666666666669E-2</v>
      </c>
      <c r="I36" s="5"/>
    </row>
    <row r="37" spans="3:9" x14ac:dyDescent="0.35">
      <c r="C37" s="4">
        <v>10</v>
      </c>
      <c r="D37" s="4">
        <v>5</v>
      </c>
      <c r="E37" s="5">
        <v>6.2E-2</v>
      </c>
      <c r="F37" s="5">
        <v>6.3E-2</v>
      </c>
      <c r="G37" s="5">
        <v>6.5000000000000002E-2</v>
      </c>
      <c r="H37" s="5">
        <f t="shared" si="0"/>
        <v>6.3333333333333339E-2</v>
      </c>
      <c r="I37" s="5"/>
    </row>
    <row r="38" spans="3:9" x14ac:dyDescent="0.35">
      <c r="C38" s="4">
        <v>10</v>
      </c>
      <c r="D38" s="4">
        <v>6</v>
      </c>
      <c r="E38" s="5">
        <v>6.7000000000000004E-2</v>
      </c>
      <c r="F38" s="5">
        <v>7.2999999999999995E-2</v>
      </c>
      <c r="G38" s="5">
        <v>7.2999999999999995E-2</v>
      </c>
      <c r="H38" s="5">
        <f t="shared" si="0"/>
        <v>7.1000000000000008E-2</v>
      </c>
      <c r="I38" s="5"/>
    </row>
    <row r="39" spans="3:9" x14ac:dyDescent="0.35">
      <c r="C39" s="4">
        <v>10</v>
      </c>
      <c r="D39" s="4">
        <v>7</v>
      </c>
      <c r="E39" s="5">
        <v>6.7000000000000004E-2</v>
      </c>
      <c r="F39" s="5">
        <v>6.2E-2</v>
      </c>
      <c r="G39" s="5">
        <v>6.4000000000000001E-2</v>
      </c>
      <c r="H39" s="5">
        <f t="shared" si="0"/>
        <v>6.433333333333334E-2</v>
      </c>
      <c r="I39" s="5"/>
    </row>
    <row r="40" spans="3:9" x14ac:dyDescent="0.35">
      <c r="C40" s="4">
        <v>10</v>
      </c>
      <c r="D40" s="4">
        <v>8</v>
      </c>
      <c r="E40" s="5">
        <v>7.3999999999999996E-2</v>
      </c>
      <c r="F40" s="5">
        <v>6.8000000000000005E-2</v>
      </c>
      <c r="G40" s="5">
        <v>7.2999999999999995E-2</v>
      </c>
      <c r="H40" s="5">
        <f t="shared" si="0"/>
        <v>7.166666666666667E-2</v>
      </c>
      <c r="I40" s="5"/>
    </row>
    <row r="41" spans="3:9" x14ac:dyDescent="0.35">
      <c r="C41" s="4">
        <v>10</v>
      </c>
      <c r="D41" s="4">
        <v>9</v>
      </c>
      <c r="E41" s="5">
        <v>7.8E-2</v>
      </c>
      <c r="F41" s="5">
        <v>7.1999999999999995E-2</v>
      </c>
      <c r="G41" s="5">
        <v>7.1999999999999995E-2</v>
      </c>
      <c r="H41" s="5">
        <f t="shared" si="0"/>
        <v>7.3999999999999996E-2</v>
      </c>
      <c r="I41" s="5">
        <f>SUM(H34:H41)/8</f>
        <v>6.8583333333333329E-2</v>
      </c>
    </row>
    <row r="42" spans="3:9" x14ac:dyDescent="0.35">
      <c r="C42" s="4">
        <v>11</v>
      </c>
      <c r="D42" s="4">
        <v>2</v>
      </c>
      <c r="E42" s="5">
        <v>7.0999999999999994E-2</v>
      </c>
      <c r="F42" s="5">
        <v>7.4999999999999997E-2</v>
      </c>
      <c r="G42" s="5">
        <v>7.4999999999999997E-2</v>
      </c>
      <c r="H42" s="5">
        <f t="shared" si="0"/>
        <v>7.3666666666666658E-2</v>
      </c>
      <c r="I42" s="5"/>
    </row>
    <row r="43" spans="3:9" x14ac:dyDescent="0.35">
      <c r="C43" s="4">
        <v>11</v>
      </c>
      <c r="D43" s="4">
        <v>3</v>
      </c>
      <c r="E43" s="5">
        <v>6.8000000000000005E-2</v>
      </c>
      <c r="F43" s="5">
        <v>6.8000000000000005E-2</v>
      </c>
      <c r="G43" s="5">
        <v>6.5000000000000002E-2</v>
      </c>
      <c r="H43" s="5">
        <f t="shared" si="0"/>
        <v>6.7000000000000004E-2</v>
      </c>
      <c r="I43" s="5"/>
    </row>
    <row r="44" spans="3:9" x14ac:dyDescent="0.35">
      <c r="C44" s="4">
        <v>11</v>
      </c>
      <c r="D44" s="4">
        <v>4</v>
      </c>
      <c r="E44" s="5">
        <v>6.6000000000000003E-2</v>
      </c>
      <c r="F44" s="5">
        <v>6.6000000000000003E-2</v>
      </c>
      <c r="G44" s="5">
        <v>6.3E-2</v>
      </c>
      <c r="H44" s="5">
        <f t="shared" si="0"/>
        <v>6.5000000000000002E-2</v>
      </c>
      <c r="I44" s="5"/>
    </row>
    <row r="45" spans="3:9" x14ac:dyDescent="0.35">
      <c r="C45" s="4">
        <v>11</v>
      </c>
      <c r="D45" s="4">
        <v>5</v>
      </c>
      <c r="E45" s="5">
        <v>8.4000000000000005E-2</v>
      </c>
      <c r="F45" s="5">
        <v>8.3000000000000004E-2</v>
      </c>
      <c r="G45" s="5">
        <v>0.08</v>
      </c>
      <c r="H45" s="5">
        <f t="shared" si="0"/>
        <v>8.2333333333333328E-2</v>
      </c>
      <c r="I45" s="5"/>
    </row>
    <row r="46" spans="3:9" x14ac:dyDescent="0.35">
      <c r="C46" s="4">
        <v>11</v>
      </c>
      <c r="D46" s="4">
        <v>6</v>
      </c>
      <c r="E46" s="5">
        <v>0.08</v>
      </c>
      <c r="F46" s="5">
        <v>8.3000000000000004E-2</v>
      </c>
      <c r="G46" s="5">
        <v>8.4000000000000005E-2</v>
      </c>
      <c r="H46" s="5">
        <f t="shared" si="0"/>
        <v>8.2333333333333328E-2</v>
      </c>
      <c r="I46" s="5"/>
    </row>
    <row r="47" spans="3:9" x14ac:dyDescent="0.35">
      <c r="C47" s="4">
        <v>11</v>
      </c>
      <c r="D47" s="4">
        <v>7</v>
      </c>
      <c r="E47" s="5">
        <v>6.8000000000000005E-2</v>
      </c>
      <c r="F47" s="5">
        <v>7.3999999999999996E-2</v>
      </c>
      <c r="G47" s="5">
        <v>7.0999999999999994E-2</v>
      </c>
      <c r="H47" s="5">
        <f t="shared" si="0"/>
        <v>7.1000000000000008E-2</v>
      </c>
      <c r="I47" s="5"/>
    </row>
    <row r="48" spans="3:9" x14ac:dyDescent="0.35">
      <c r="C48" s="4">
        <v>11</v>
      </c>
      <c r="D48" s="4">
        <v>8</v>
      </c>
      <c r="E48" s="5">
        <v>9.4E-2</v>
      </c>
      <c r="F48" s="5">
        <v>8.7999999999999995E-2</v>
      </c>
      <c r="G48" s="5">
        <v>8.5000000000000006E-2</v>
      </c>
      <c r="H48" s="5">
        <f t="shared" si="0"/>
        <v>8.900000000000001E-2</v>
      </c>
      <c r="I48" s="5"/>
    </row>
    <row r="49" spans="3:9" x14ac:dyDescent="0.35">
      <c r="C49" s="4">
        <v>11</v>
      </c>
      <c r="D49" s="4">
        <v>9</v>
      </c>
      <c r="E49" s="5">
        <v>8.7999999999999995E-2</v>
      </c>
      <c r="F49" s="5">
        <v>9.1999999999999998E-2</v>
      </c>
      <c r="G49" s="5">
        <v>9.1999999999999998E-2</v>
      </c>
      <c r="H49" s="5">
        <f t="shared" si="0"/>
        <v>9.0666666666666673E-2</v>
      </c>
      <c r="I49" s="5"/>
    </row>
    <row r="50" spans="3:9" x14ac:dyDescent="0.35">
      <c r="C50" s="4">
        <v>11</v>
      </c>
      <c r="D50" s="4">
        <v>10</v>
      </c>
      <c r="E50" s="5">
        <v>8.6999999999999994E-2</v>
      </c>
      <c r="F50" s="5">
        <v>9.9000000000000005E-2</v>
      </c>
      <c r="G50" s="5">
        <v>9.0999999999999998E-2</v>
      </c>
      <c r="H50" s="5">
        <f t="shared" si="0"/>
        <v>9.2333333333333337E-2</v>
      </c>
      <c r="I50" s="5">
        <f>SUM(H42:H50)/9</f>
        <v>7.9259259259259265E-2</v>
      </c>
    </row>
    <row r="51" spans="3:9" x14ac:dyDescent="0.35">
      <c r="C51" s="4">
        <v>12</v>
      </c>
      <c r="D51" s="4">
        <v>2</v>
      </c>
      <c r="E51" s="5">
        <v>9.1999999999999998E-2</v>
      </c>
      <c r="F51" s="5">
        <v>9.4E-2</v>
      </c>
      <c r="G51" s="5">
        <v>9.4E-2</v>
      </c>
      <c r="H51" s="5">
        <f t="shared" si="0"/>
        <v>9.3333333333333338E-2</v>
      </c>
      <c r="I51" s="5"/>
    </row>
    <row r="52" spans="3:9" x14ac:dyDescent="0.35">
      <c r="C52" s="4">
        <v>12</v>
      </c>
      <c r="D52" s="4">
        <v>3</v>
      </c>
      <c r="E52" s="5">
        <v>0.10299999999999999</v>
      </c>
      <c r="F52" s="5">
        <v>0.10100000000000001</v>
      </c>
      <c r="G52" s="5">
        <v>9.4E-2</v>
      </c>
      <c r="H52" s="5">
        <f t="shared" si="0"/>
        <v>9.9333333333333343E-2</v>
      </c>
      <c r="I52" s="5"/>
    </row>
    <row r="53" spans="3:9" x14ac:dyDescent="0.35">
      <c r="C53" s="4">
        <v>12</v>
      </c>
      <c r="D53" s="4">
        <v>4</v>
      </c>
      <c r="E53" s="5">
        <v>0.1</v>
      </c>
      <c r="F53" s="5">
        <v>0.10299999999999999</v>
      </c>
      <c r="G53" s="5">
        <v>9.5000000000000001E-2</v>
      </c>
      <c r="H53" s="5">
        <f t="shared" si="0"/>
        <v>9.9333333333333343E-2</v>
      </c>
      <c r="I53" s="5"/>
    </row>
    <row r="54" spans="3:9" x14ac:dyDescent="0.35">
      <c r="C54" s="4">
        <v>12</v>
      </c>
      <c r="D54" s="4">
        <v>5</v>
      </c>
      <c r="E54" s="5">
        <v>9.7000000000000003E-2</v>
      </c>
      <c r="F54" s="5">
        <v>8.7999999999999995E-2</v>
      </c>
      <c r="G54" s="5">
        <v>9.5000000000000001E-2</v>
      </c>
      <c r="H54" s="5">
        <f t="shared" si="0"/>
        <v>9.3333333333333338E-2</v>
      </c>
      <c r="I54" s="5"/>
    </row>
    <row r="55" spans="3:9" x14ac:dyDescent="0.35">
      <c r="C55" s="4">
        <v>12</v>
      </c>
      <c r="D55" s="4">
        <v>6</v>
      </c>
      <c r="E55" s="5">
        <v>8.7999999999999995E-2</v>
      </c>
      <c r="F55" s="5">
        <v>8.4000000000000005E-2</v>
      </c>
      <c r="G55" s="5">
        <v>7.6999999999999999E-2</v>
      </c>
      <c r="H55" s="5">
        <f t="shared" si="0"/>
        <v>8.3000000000000004E-2</v>
      </c>
      <c r="I55" s="5"/>
    </row>
    <row r="56" spans="3:9" x14ac:dyDescent="0.35">
      <c r="C56" s="4">
        <v>12</v>
      </c>
      <c r="D56" s="4">
        <v>7</v>
      </c>
      <c r="E56" s="5">
        <v>9.1999999999999998E-2</v>
      </c>
      <c r="F56" s="5">
        <v>9.4E-2</v>
      </c>
      <c r="G56" s="5">
        <v>9.7000000000000003E-2</v>
      </c>
      <c r="H56" s="5">
        <f t="shared" si="0"/>
        <v>9.4333333333333338E-2</v>
      </c>
      <c r="I56" s="5"/>
    </row>
    <row r="57" spans="3:9" x14ac:dyDescent="0.35">
      <c r="C57" s="4">
        <v>12</v>
      </c>
      <c r="D57" s="4">
        <v>8</v>
      </c>
      <c r="E57" s="5">
        <v>0.105</v>
      </c>
      <c r="F57" s="5">
        <v>0.111</v>
      </c>
      <c r="G57" s="5">
        <v>0.107</v>
      </c>
      <c r="H57" s="5">
        <f t="shared" si="0"/>
        <v>0.10766666666666667</v>
      </c>
      <c r="I57" s="5"/>
    </row>
    <row r="58" spans="3:9" x14ac:dyDescent="0.35">
      <c r="C58" s="4">
        <v>12</v>
      </c>
      <c r="D58" s="4">
        <v>9</v>
      </c>
      <c r="E58" s="5">
        <v>0.107</v>
      </c>
      <c r="F58" s="5">
        <v>0.13700000000000001</v>
      </c>
      <c r="G58" s="5">
        <v>0.115</v>
      </c>
      <c r="H58" s="5">
        <f t="shared" si="0"/>
        <v>0.11966666666666666</v>
      </c>
      <c r="I58" s="5"/>
    </row>
    <row r="59" spans="3:9" x14ac:dyDescent="0.35">
      <c r="C59" s="4">
        <v>12</v>
      </c>
      <c r="D59" s="4">
        <v>10</v>
      </c>
      <c r="E59" s="5">
        <v>0.11</v>
      </c>
      <c r="F59" s="5">
        <v>0.11</v>
      </c>
      <c r="G59" s="5">
        <v>0.11700000000000001</v>
      </c>
      <c r="H59" s="5">
        <f t="shared" si="0"/>
        <v>0.11233333333333334</v>
      </c>
      <c r="I59" s="5"/>
    </row>
    <row r="60" spans="3:9" x14ac:dyDescent="0.35">
      <c r="C60" s="4">
        <v>12</v>
      </c>
      <c r="D60" s="4">
        <v>11</v>
      </c>
      <c r="E60" s="5">
        <v>0.105</v>
      </c>
      <c r="F60" s="5">
        <v>0.107</v>
      </c>
      <c r="G60" s="5">
        <v>0.11</v>
      </c>
      <c r="H60" s="5">
        <f t="shared" si="0"/>
        <v>0.10733333333333334</v>
      </c>
      <c r="I60" s="5">
        <f>SUM(H51:H60)/10</f>
        <v>0.10096666666666668</v>
      </c>
    </row>
    <row r="70" spans="6:6" x14ac:dyDescent="0.35">
      <c r="F70">
        <v>60153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0C39-6D99-477C-A881-401262EE3021}">
  <dimension ref="C2:H11"/>
  <sheetViews>
    <sheetView topLeftCell="F10" workbookViewId="0">
      <selection activeCell="R22" sqref="R22"/>
    </sheetView>
  </sheetViews>
  <sheetFormatPr defaultRowHeight="14.5" x14ac:dyDescent="0.35"/>
  <cols>
    <col min="5" max="5" width="13.6328125" bestFit="1" customWidth="1"/>
    <col min="6" max="6" width="15" bestFit="1" customWidth="1"/>
    <col min="7" max="7" width="22.54296875" customWidth="1"/>
    <col min="8" max="8" width="20.81640625" bestFit="1" customWidth="1"/>
  </cols>
  <sheetData>
    <row r="2" spans="3:8" x14ac:dyDescent="0.35">
      <c r="C2" t="s">
        <v>0</v>
      </c>
      <c r="D2" t="s">
        <v>1</v>
      </c>
      <c r="E2" t="s">
        <v>10</v>
      </c>
      <c r="F2" t="s">
        <v>11</v>
      </c>
      <c r="G2" t="s">
        <v>8</v>
      </c>
      <c r="H2" t="s">
        <v>9</v>
      </c>
    </row>
    <row r="4" spans="3:8" x14ac:dyDescent="0.35">
      <c r="C4">
        <v>15</v>
      </c>
      <c r="D4">
        <v>10</v>
      </c>
      <c r="E4">
        <v>0.56699999999999995</v>
      </c>
      <c r="F4">
        <v>4515</v>
      </c>
      <c r="G4">
        <v>3778</v>
      </c>
      <c r="H4">
        <v>60</v>
      </c>
    </row>
    <row r="5" spans="3:8" x14ac:dyDescent="0.35">
      <c r="C5">
        <v>20</v>
      </c>
      <c r="D5">
        <v>10</v>
      </c>
      <c r="E5">
        <v>0.70299999999999996</v>
      </c>
      <c r="F5">
        <v>8856</v>
      </c>
      <c r="G5">
        <v>7239</v>
      </c>
      <c r="H5">
        <v>60</v>
      </c>
    </row>
    <row r="6" spans="3:8" x14ac:dyDescent="0.35">
      <c r="C6">
        <v>25</v>
      </c>
      <c r="D6">
        <v>10</v>
      </c>
      <c r="E6">
        <v>1.827</v>
      </c>
      <c r="F6">
        <v>13523</v>
      </c>
      <c r="G6">
        <v>11794</v>
      </c>
      <c r="H6">
        <v>60</v>
      </c>
    </row>
    <row r="7" spans="3:8" x14ac:dyDescent="0.35">
      <c r="C7">
        <v>30</v>
      </c>
      <c r="D7">
        <v>10</v>
      </c>
      <c r="E7">
        <v>3.234</v>
      </c>
      <c r="F7">
        <v>18944</v>
      </c>
      <c r="G7">
        <v>18024</v>
      </c>
      <c r="H7">
        <v>60</v>
      </c>
    </row>
    <row r="8" spans="3:8" x14ac:dyDescent="0.35">
      <c r="C8">
        <v>35</v>
      </c>
      <c r="D8">
        <v>10</v>
      </c>
      <c r="E8">
        <v>4.0540000000000003</v>
      </c>
      <c r="F8">
        <v>26973</v>
      </c>
      <c r="G8">
        <v>25058</v>
      </c>
      <c r="H8">
        <v>60</v>
      </c>
    </row>
    <row r="9" spans="3:8" x14ac:dyDescent="0.35">
      <c r="C9">
        <v>40</v>
      </c>
      <c r="D9">
        <v>10</v>
      </c>
      <c r="E9">
        <v>14.772</v>
      </c>
      <c r="F9">
        <v>34162</v>
      </c>
      <c r="G9">
        <v>32644</v>
      </c>
      <c r="H9">
        <v>60</v>
      </c>
    </row>
    <row r="10" spans="3:8" x14ac:dyDescent="0.35">
      <c r="C10">
        <v>45</v>
      </c>
      <c r="D10">
        <v>10</v>
      </c>
      <c r="E10">
        <v>26.314</v>
      </c>
      <c r="F10">
        <v>44591</v>
      </c>
      <c r="G10">
        <v>42582</v>
      </c>
      <c r="H10">
        <v>60</v>
      </c>
    </row>
    <row r="11" spans="3:8" x14ac:dyDescent="0.35">
      <c r="C11">
        <v>50</v>
      </c>
      <c r="D11">
        <v>10</v>
      </c>
      <c r="E11">
        <v>44.927</v>
      </c>
      <c r="F11">
        <v>55200</v>
      </c>
      <c r="G11">
        <v>54178</v>
      </c>
      <c r="H11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003CA-83F1-4953-A677-CC7273DBAB5F}">
  <dimension ref="C2:J12"/>
  <sheetViews>
    <sheetView topLeftCell="B1" zoomScale="63" workbookViewId="0">
      <selection activeCell="I12" activeCellId="3" sqref="I6:J6 I8:J8 I10:J10 I12:J12"/>
    </sheetView>
  </sheetViews>
  <sheetFormatPr defaultRowHeight="14.5" x14ac:dyDescent="0.35"/>
  <cols>
    <col min="5" max="5" width="12.54296875" bestFit="1" customWidth="1"/>
    <col min="6" max="6" width="14.453125" bestFit="1" customWidth="1"/>
    <col min="7" max="7" width="22.7265625" bestFit="1" customWidth="1"/>
    <col min="8" max="8" width="20.81640625" bestFit="1" customWidth="1"/>
    <col min="9" max="9" width="24.36328125" bestFit="1" customWidth="1"/>
    <col min="10" max="10" width="22.6328125" bestFit="1" customWidth="1"/>
  </cols>
  <sheetData>
    <row r="2" spans="3:10" x14ac:dyDescent="0.35">
      <c r="I2" s="8" t="s">
        <v>14</v>
      </c>
      <c r="J2" s="8"/>
    </row>
    <row r="3" spans="3:10" x14ac:dyDescent="0.35">
      <c r="C3" t="s">
        <v>0</v>
      </c>
      <c r="D3" t="s">
        <v>1</v>
      </c>
      <c r="E3" t="s">
        <v>10</v>
      </c>
      <c r="F3" t="s">
        <v>11</v>
      </c>
      <c r="G3" t="s">
        <v>8</v>
      </c>
      <c r="H3" t="s">
        <v>9</v>
      </c>
      <c r="I3" t="s">
        <v>13</v>
      </c>
      <c r="J3" t="s">
        <v>12</v>
      </c>
    </row>
    <row r="5" spans="3:10" x14ac:dyDescent="0.35">
      <c r="C5">
        <v>15</v>
      </c>
      <c r="D5">
        <v>10</v>
      </c>
      <c r="E5">
        <v>0.56699999999999995</v>
      </c>
      <c r="F5">
        <v>4515</v>
      </c>
      <c r="G5">
        <v>3778</v>
      </c>
      <c r="H5">
        <v>60</v>
      </c>
      <c r="I5">
        <v>4421</v>
      </c>
      <c r="J5">
        <v>0.996</v>
      </c>
    </row>
    <row r="6" spans="3:10" x14ac:dyDescent="0.35">
      <c r="C6">
        <v>20</v>
      </c>
      <c r="D6">
        <v>10</v>
      </c>
      <c r="E6">
        <v>0.70299999999999996</v>
      </c>
      <c r="F6">
        <v>8856</v>
      </c>
      <c r="G6">
        <v>7239</v>
      </c>
      <c r="H6">
        <v>60</v>
      </c>
      <c r="I6">
        <v>7813</v>
      </c>
      <c r="J6">
        <v>3.6960000000000002</v>
      </c>
    </row>
    <row r="7" spans="3:10" x14ac:dyDescent="0.35">
      <c r="C7">
        <v>25</v>
      </c>
      <c r="D7">
        <v>10</v>
      </c>
      <c r="E7">
        <v>1.827</v>
      </c>
      <c r="F7">
        <v>13523</v>
      </c>
      <c r="G7">
        <v>11794</v>
      </c>
      <c r="H7">
        <v>60</v>
      </c>
      <c r="I7">
        <v>13289</v>
      </c>
      <c r="J7">
        <v>6.1159999999999997</v>
      </c>
    </row>
    <row r="8" spans="3:10" x14ac:dyDescent="0.35">
      <c r="C8">
        <v>30</v>
      </c>
      <c r="D8">
        <v>10</v>
      </c>
      <c r="E8">
        <v>3.234</v>
      </c>
      <c r="F8">
        <v>18944</v>
      </c>
      <c r="G8">
        <v>18024</v>
      </c>
      <c r="H8">
        <v>60</v>
      </c>
      <c r="I8">
        <v>17500</v>
      </c>
      <c r="J8">
        <v>15.302</v>
      </c>
    </row>
    <row r="9" spans="3:10" x14ac:dyDescent="0.35">
      <c r="C9">
        <v>35</v>
      </c>
      <c r="D9">
        <v>10</v>
      </c>
      <c r="E9">
        <v>4.0540000000000003</v>
      </c>
      <c r="F9">
        <v>26973</v>
      </c>
      <c r="G9">
        <v>25058</v>
      </c>
      <c r="H9">
        <v>60</v>
      </c>
      <c r="I9">
        <v>24064</v>
      </c>
      <c r="J9">
        <v>28.779</v>
      </c>
    </row>
    <row r="10" spans="3:10" x14ac:dyDescent="0.35">
      <c r="C10">
        <v>40</v>
      </c>
      <c r="D10">
        <v>10</v>
      </c>
      <c r="E10">
        <v>14.772</v>
      </c>
      <c r="F10">
        <v>34162</v>
      </c>
      <c r="G10">
        <v>32644</v>
      </c>
      <c r="H10">
        <v>60</v>
      </c>
      <c r="I10">
        <v>32613</v>
      </c>
      <c r="J10">
        <v>36.17</v>
      </c>
    </row>
    <row r="11" spans="3:10" x14ac:dyDescent="0.35">
      <c r="C11">
        <v>45</v>
      </c>
      <c r="D11">
        <v>10</v>
      </c>
      <c r="E11">
        <v>26.314</v>
      </c>
      <c r="F11">
        <v>44591</v>
      </c>
      <c r="G11">
        <v>42582</v>
      </c>
      <c r="H11">
        <v>60</v>
      </c>
      <c r="I11">
        <v>41664</v>
      </c>
      <c r="J11">
        <v>79.177000000000007</v>
      </c>
    </row>
    <row r="12" spans="3:10" x14ac:dyDescent="0.35">
      <c r="C12">
        <v>50</v>
      </c>
      <c r="D12">
        <v>10</v>
      </c>
      <c r="E12">
        <v>44.927</v>
      </c>
      <c r="F12">
        <v>55200</v>
      </c>
      <c r="G12">
        <v>54178</v>
      </c>
      <c r="H12">
        <v>60</v>
      </c>
      <c r="I12">
        <v>51512</v>
      </c>
      <c r="J12">
        <v>97.405000000000001</v>
      </c>
    </row>
  </sheetData>
  <mergeCells count="1">
    <mergeCell ref="I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0D9A-7504-4FAB-914E-9674B2BF8DCA}">
  <dimension ref="C1:H8"/>
  <sheetViews>
    <sheetView tabSelected="1" zoomScale="69" workbookViewId="0">
      <selection activeCell="U16" sqref="U16"/>
    </sheetView>
  </sheetViews>
  <sheetFormatPr defaultRowHeight="14.5" x14ac:dyDescent="0.35"/>
  <cols>
    <col min="3" max="3" width="13.08984375" customWidth="1"/>
    <col min="4" max="4" width="15.08984375" customWidth="1"/>
    <col min="5" max="5" width="24.36328125" bestFit="1" customWidth="1"/>
    <col min="6" max="6" width="22.6328125" bestFit="1" customWidth="1"/>
    <col min="7" max="7" width="24.36328125" bestFit="1" customWidth="1"/>
    <col min="8" max="8" width="22.6328125" bestFit="1" customWidth="1"/>
  </cols>
  <sheetData>
    <row r="1" spans="3:8" x14ac:dyDescent="0.35">
      <c r="C1" s="8" t="s">
        <v>14</v>
      </c>
      <c r="D1" s="8"/>
      <c r="E1" s="8" t="s">
        <v>15</v>
      </c>
      <c r="F1" s="8"/>
      <c r="G1" s="8" t="s">
        <v>16</v>
      </c>
      <c r="H1" s="8"/>
    </row>
    <row r="2" spans="3:8" x14ac:dyDescent="0.35">
      <c r="C2" s="8"/>
      <c r="D2" s="8"/>
      <c r="E2" s="8"/>
      <c r="F2" s="8"/>
      <c r="G2" s="8"/>
      <c r="H2" s="8"/>
    </row>
    <row r="3" spans="3:8" x14ac:dyDescent="0.35">
      <c r="C3" s="9" t="s">
        <v>0</v>
      </c>
      <c r="D3" s="9" t="s">
        <v>1</v>
      </c>
      <c r="E3" t="s">
        <v>13</v>
      </c>
      <c r="F3" t="s">
        <v>12</v>
      </c>
      <c r="G3" t="s">
        <v>13</v>
      </c>
      <c r="H3" t="s">
        <v>12</v>
      </c>
    </row>
    <row r="5" spans="3:8" x14ac:dyDescent="0.35">
      <c r="C5" s="9">
        <v>20</v>
      </c>
      <c r="D5" s="9">
        <v>10</v>
      </c>
      <c r="E5">
        <v>7813</v>
      </c>
      <c r="F5">
        <v>3.6960000000000002</v>
      </c>
      <c r="G5">
        <v>7833</v>
      </c>
      <c r="H5">
        <v>2.93</v>
      </c>
    </row>
    <row r="6" spans="3:8" x14ac:dyDescent="0.35">
      <c r="C6" s="9">
        <v>30</v>
      </c>
      <c r="D6" s="9">
        <v>10</v>
      </c>
      <c r="E6">
        <v>17500</v>
      </c>
      <c r="F6">
        <v>15.302</v>
      </c>
      <c r="G6">
        <v>18718</v>
      </c>
      <c r="H6">
        <v>7.2249999999999996</v>
      </c>
    </row>
    <row r="7" spans="3:8" x14ac:dyDescent="0.35">
      <c r="C7" s="9">
        <v>40</v>
      </c>
      <c r="D7" s="9">
        <v>10</v>
      </c>
      <c r="E7">
        <v>32613</v>
      </c>
      <c r="F7">
        <v>36.17</v>
      </c>
      <c r="G7">
        <v>33489</v>
      </c>
      <c r="H7">
        <v>19.582000000000001</v>
      </c>
    </row>
    <row r="8" spans="3:8" x14ac:dyDescent="0.35">
      <c r="C8" s="9">
        <v>50</v>
      </c>
      <c r="D8" s="9">
        <v>10</v>
      </c>
      <c r="E8">
        <v>51512</v>
      </c>
      <c r="F8">
        <v>97.405000000000001</v>
      </c>
      <c r="G8">
        <v>54174</v>
      </c>
      <c r="H8">
        <v>57.466999999999999</v>
      </c>
    </row>
  </sheetData>
  <mergeCells count="6">
    <mergeCell ref="C2:D2"/>
    <mergeCell ref="E2:F2"/>
    <mergeCell ref="G2:H2"/>
    <mergeCell ref="G1:H1"/>
    <mergeCell ref="E1:F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CAGNIN MATTIA</dc:creator>
  <cp:lastModifiedBy>CAGNIN MATTIA</cp:lastModifiedBy>
  <dcterms:created xsi:type="dcterms:W3CDTF">2024-04-12T17:18:03Z</dcterms:created>
  <dcterms:modified xsi:type="dcterms:W3CDTF">2024-07-13T15:51:11Z</dcterms:modified>
</cp:coreProperties>
</file>