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Матриця критеріїв" sheetId="2" r:id="rId5"/>
    <sheet state="visible" name="Вартість" sheetId="3" r:id="rId6"/>
    <sheet state="visible" name="Дальність" sheetId="4" r:id="rId7"/>
    <sheet state="visible" name="Місце" sheetId="5" r:id="rId8"/>
    <sheet state="visible" name="Кваліфікація" sheetId="6" r:id="rId9"/>
    <sheet state="visible" name="Останній етап" sheetId="7" r:id="rId10"/>
  </sheets>
  <definedNames/>
  <calcPr/>
</workbook>
</file>

<file path=xl/sharedStrings.xml><?xml version="1.0" encoding="utf-8"?>
<sst xmlns="http://schemas.openxmlformats.org/spreadsheetml/2006/main" count="134" uniqueCount="24">
  <si>
    <t>Вартість</t>
  </si>
  <si>
    <t>Дальність</t>
  </si>
  <si>
    <t>Місце</t>
  </si>
  <si>
    <t>Кваліфікація</t>
  </si>
  <si>
    <t>K1</t>
  </si>
  <si>
    <t>K2</t>
  </si>
  <si>
    <t>K3</t>
  </si>
  <si>
    <t>K4</t>
  </si>
  <si>
    <t>A</t>
  </si>
  <si>
    <t>B</t>
  </si>
  <si>
    <t>C</t>
  </si>
  <si>
    <t>D</t>
  </si>
  <si>
    <t>Критерії</t>
  </si>
  <si>
    <t>Варіанти</t>
  </si>
  <si>
    <t>Оцінки компонентів власного вектора</t>
  </si>
  <si>
    <t>Нормалізовані оцінки векторів пріорітетів</t>
  </si>
  <si>
    <t>X</t>
  </si>
  <si>
    <t>SUM</t>
  </si>
  <si>
    <t>Lmax</t>
  </si>
  <si>
    <t>IС</t>
  </si>
  <si>
    <t>ОС</t>
  </si>
  <si>
    <t>&lt;</t>
  </si>
  <si>
    <t>Ок</t>
  </si>
  <si>
    <t>Глобальні пріорітети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</si>
</sst>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8.0"/>
      <color theme="1"/>
      <name val="Calibri"/>
    </font>
    <font>
      <sz val="11.0"/>
      <color rgb="FFFF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  <fill>
      <patternFill patternType="solid">
        <fgColor rgb="FFFFD965"/>
        <bgColor rgb="FFFFD965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2" fontId="2" numFmtId="0" xfId="0" applyBorder="1" applyFill="1" applyFont="1"/>
    <xf borderId="1" fillId="3" fontId="2" numFmtId="0" xfId="0" applyBorder="1" applyFill="1" applyFont="1"/>
    <xf borderId="0" fillId="0" fontId="3" numFmtId="0" xfId="0" applyAlignment="1" applyFont="1">
      <alignment shrinkToFit="0" wrapText="1"/>
    </xf>
    <xf borderId="2" fillId="2" fontId="2" numFmtId="0" xfId="0" applyBorder="1" applyFont="1"/>
    <xf borderId="1" fillId="0" fontId="4" numFmtId="0" xfId="0" applyBorder="1" applyFont="1"/>
    <xf borderId="2" fillId="4" fontId="2" numFmtId="0" xfId="0" applyBorder="1" applyFill="1" applyFont="1"/>
    <xf borderId="3" fillId="4" fontId="2" numFmtId="0" xfId="0" applyBorder="1" applyFont="1"/>
    <xf borderId="0" fillId="0" fontId="2" numFmtId="9" xfId="0" applyFont="1" applyNumberFormat="1"/>
    <xf borderId="1" fillId="4" fontId="2" numFmtId="0" xfId="0" applyBorder="1" applyFont="1"/>
    <xf borderId="1" fillId="4" fontId="2" numFmtId="0" xfId="0" applyAlignment="1" applyBorder="1" applyFont="1">
      <alignment horizontal="center" shrinkToFit="0" wrapText="1"/>
    </xf>
    <xf borderId="1" fillId="5" fontId="4" numFmtId="0" xfId="0" applyBorder="1" applyFill="1" applyFont="1"/>
    <xf borderId="4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166426071741032"/>
          <c:y val="0.19486111111111112"/>
          <c:w val="0.8838912948381452"/>
          <c:h val="0.7208876494604841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'Останній етап'!$A$8:$A$11</c:f>
            </c:strRef>
          </c:cat>
          <c:val>
            <c:numRef>
              <c:f>'Останній етап'!$F$8:$F$11</c:f>
              <c:numCache/>
            </c:numRef>
          </c:val>
        </c:ser>
        <c:axId val="1246838412"/>
        <c:axId val="2070875930"/>
      </c:barChart>
      <c:catAx>
        <c:axId val="12468384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70875930"/>
      </c:catAx>
      <c:valAx>
        <c:axId val="20708759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46838412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radarChart>
        <c:radarStyle val="marker"/>
        <c:ser>
          <c:idx val="0"/>
          <c:order val="0"/>
          <c:tx>
            <c:strRef>
              <c:f>'Останній етап'!$A$7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'Останній етап'!$B$6:$F$6</c:f>
            </c:strRef>
          </c:cat>
          <c:val>
            <c:numRef>
              <c:f>'Останній етап'!$B$7:$F$7</c:f>
              <c:numCache/>
            </c:numRef>
          </c:val>
          <c:smooth val="1"/>
        </c:ser>
        <c:ser>
          <c:idx val="1"/>
          <c:order val="1"/>
          <c:tx>
            <c:strRef>
              <c:f>'Останній етап'!$A$8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'Останній етап'!$B$6:$F$6</c:f>
            </c:strRef>
          </c:cat>
          <c:val>
            <c:numRef>
              <c:f>'Останній етап'!$B$8:$F$8</c:f>
              <c:numCache/>
            </c:numRef>
          </c:val>
          <c:smooth val="1"/>
        </c:ser>
        <c:ser>
          <c:idx val="2"/>
          <c:order val="2"/>
          <c:tx>
            <c:strRef>
              <c:f>'Останній етап'!$A$9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'Останній етап'!$B$6:$F$6</c:f>
            </c:strRef>
          </c:cat>
          <c:val>
            <c:numRef>
              <c:f>'Останній етап'!$B$9:$F$9</c:f>
              <c:numCache/>
            </c:numRef>
          </c:val>
          <c:smooth val="1"/>
        </c:ser>
        <c:ser>
          <c:idx val="3"/>
          <c:order val="3"/>
          <c:tx>
            <c:strRef>
              <c:f>'Останній етап'!$A$10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'Останній етап'!$B$6:$F$6</c:f>
            </c:strRef>
          </c:cat>
          <c:val>
            <c:numRef>
              <c:f>'Останній етап'!$B$10:$F$10</c:f>
              <c:numCache/>
            </c:numRef>
          </c:val>
          <c:smooth val="1"/>
        </c:ser>
        <c:ser>
          <c:idx val="4"/>
          <c:order val="4"/>
          <c:tx>
            <c:strRef>
              <c:f>'Останній етап'!$A$11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'Останній етап'!$B$6:$F$6</c:f>
            </c:strRef>
          </c:cat>
          <c:val>
            <c:numRef>
              <c:f>'Останній етап'!$B$11:$F$11</c:f>
              <c:numCache/>
            </c:numRef>
          </c:val>
          <c:smooth val="1"/>
        </c:ser>
        <c:axId val="2067424398"/>
        <c:axId val="918106851"/>
      </c:radarChart>
      <c:catAx>
        <c:axId val="20674243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8106851"/>
      </c:catAx>
      <c:valAx>
        <c:axId val="9181068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7424398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6172200" cy="13811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466725</xdr:colOff>
      <xdr:row>15</xdr:row>
      <xdr:rowOff>171450</xdr:rowOff>
    </xdr:from>
    <xdr:ext cx="4514850" cy="28860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523875</xdr:colOff>
      <xdr:row>4</xdr:row>
      <xdr:rowOff>123825</xdr:rowOff>
    </xdr:from>
    <xdr:ext cx="6381750" cy="47434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4.29"/>
    <col customWidth="1" min="3" max="3" width="11.0"/>
    <col customWidth="1" min="4" max="4" width="11.86"/>
    <col customWidth="1" min="5" max="5" width="12.14"/>
    <col customWidth="1" min="6" max="6" width="13.71"/>
    <col customWidth="1" min="7" max="26" width="8.71"/>
  </cols>
  <sheetData>
    <row r="11">
      <c r="C11" s="1" t="s">
        <v>0</v>
      </c>
      <c r="D11" s="1" t="s">
        <v>1</v>
      </c>
      <c r="E11" s="1" t="s">
        <v>2</v>
      </c>
      <c r="F11" s="1" t="s">
        <v>3</v>
      </c>
    </row>
    <row r="12">
      <c r="C12" s="1" t="s">
        <v>4</v>
      </c>
      <c r="D12" s="1" t="s">
        <v>5</v>
      </c>
      <c r="E12" s="1" t="s">
        <v>6</v>
      </c>
      <c r="F12" s="1" t="s">
        <v>7</v>
      </c>
    </row>
    <row r="13">
      <c r="B13" s="1" t="s">
        <v>8</v>
      </c>
      <c r="C13" s="1">
        <v>12000.0</v>
      </c>
      <c r="D13" s="1">
        <v>7.0</v>
      </c>
      <c r="E13" s="1">
        <v>0.2</v>
      </c>
      <c r="F13" s="1">
        <v>0.9</v>
      </c>
    </row>
    <row r="14">
      <c r="B14" s="1" t="s">
        <v>9</v>
      </c>
      <c r="C14" s="1">
        <v>25000.0</v>
      </c>
      <c r="D14" s="1">
        <v>10.0</v>
      </c>
      <c r="E14" s="1">
        <v>0.9</v>
      </c>
      <c r="F14" s="1">
        <v>0.3</v>
      </c>
    </row>
    <row r="15">
      <c r="B15" s="1" t="s">
        <v>10</v>
      </c>
      <c r="C15" s="1">
        <v>10000.0</v>
      </c>
      <c r="D15" s="1">
        <v>15.0</v>
      </c>
      <c r="E15" s="1">
        <v>0.1</v>
      </c>
      <c r="F15" s="1">
        <v>0.8</v>
      </c>
    </row>
    <row r="16">
      <c r="B16" s="1" t="s">
        <v>11</v>
      </c>
      <c r="C16" s="1">
        <v>15000.0</v>
      </c>
      <c r="D16" s="1">
        <v>5.0</v>
      </c>
      <c r="E16" s="1">
        <v>0.8</v>
      </c>
      <c r="F16" s="1">
        <v>0.4</v>
      </c>
    </row>
    <row r="19">
      <c r="B19" s="2" t="s">
        <v>12</v>
      </c>
      <c r="C19" s="3" t="s">
        <v>0</v>
      </c>
      <c r="D19" s="3" t="s">
        <v>1</v>
      </c>
      <c r="E19" s="3" t="s">
        <v>2</v>
      </c>
      <c r="F19" s="3" t="s">
        <v>3</v>
      </c>
    </row>
    <row r="20">
      <c r="B20" s="2" t="s">
        <v>13</v>
      </c>
      <c r="C20" s="3" t="s">
        <v>4</v>
      </c>
      <c r="D20" s="3" t="s">
        <v>5</v>
      </c>
      <c r="E20" s="3" t="s">
        <v>6</v>
      </c>
      <c r="F20" s="3" t="s">
        <v>7</v>
      </c>
    </row>
    <row r="21" ht="15.75" customHeight="1">
      <c r="B21" s="4" t="s">
        <v>8</v>
      </c>
      <c r="C21" s="2">
        <v>0.8</v>
      </c>
      <c r="D21" s="2">
        <v>0.0</v>
      </c>
      <c r="E21" s="2">
        <v>0.2</v>
      </c>
      <c r="F21" s="2">
        <v>1.0</v>
      </c>
    </row>
    <row r="22" ht="15.75" customHeight="1">
      <c r="B22" s="4" t="s">
        <v>9</v>
      </c>
      <c r="C22" s="2">
        <v>0.0</v>
      </c>
      <c r="D22" s="2">
        <v>0.6</v>
      </c>
      <c r="E22" s="2">
        <v>0.9</v>
      </c>
      <c r="F22" s="2">
        <v>0.0</v>
      </c>
    </row>
    <row r="23" ht="15.75" customHeight="1">
      <c r="B23" s="4" t="s">
        <v>10</v>
      </c>
      <c r="C23" s="2">
        <v>1.0</v>
      </c>
      <c r="D23" s="2">
        <v>0.4</v>
      </c>
      <c r="E23" s="2">
        <v>0.0</v>
      </c>
      <c r="F23" s="2">
        <v>0.7</v>
      </c>
    </row>
    <row r="24" ht="15.75" customHeight="1">
      <c r="B24" s="4" t="s">
        <v>11</v>
      </c>
      <c r="C24" s="2">
        <v>0.5</v>
      </c>
      <c r="D24" s="2">
        <v>1.0</v>
      </c>
      <c r="E24" s="2">
        <v>1.0</v>
      </c>
      <c r="F24" s="2">
        <v>0.4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86"/>
    <col customWidth="1" min="2" max="2" width="10.71"/>
    <col customWidth="1" min="3" max="3" width="12.0"/>
    <col customWidth="1" min="4" max="4" width="11.86"/>
    <col customWidth="1" min="5" max="5" width="14.57"/>
    <col customWidth="1" min="6" max="6" width="9.14"/>
    <col customWidth="1" min="7" max="26" width="8.71"/>
  </cols>
  <sheetData>
    <row r="2" ht="47.25" customHeight="1">
      <c r="F2" s="5" t="s">
        <v>14</v>
      </c>
      <c r="G2" s="5" t="s">
        <v>15</v>
      </c>
    </row>
    <row r="3">
      <c r="A3" s="2" t="s">
        <v>12</v>
      </c>
      <c r="B3" s="3" t="s">
        <v>0</v>
      </c>
      <c r="C3" s="3" t="s">
        <v>1</v>
      </c>
      <c r="D3" s="3" t="s">
        <v>2</v>
      </c>
      <c r="E3" s="3" t="s">
        <v>3</v>
      </c>
      <c r="F3" s="6" t="s">
        <v>8</v>
      </c>
      <c r="G3" s="6" t="s">
        <v>16</v>
      </c>
    </row>
    <row r="4">
      <c r="A4" s="2" t="s">
        <v>0</v>
      </c>
      <c r="B4" s="7">
        <v>1.0</v>
      </c>
      <c r="C4" s="2">
        <v>0.3333333333333</v>
      </c>
      <c r="D4" s="2">
        <v>0.29</v>
      </c>
      <c r="E4" s="2">
        <v>0.2</v>
      </c>
      <c r="F4" s="1">
        <f t="shared" ref="F4:F7" si="1">GEOMEAN(B4:E4)</f>
        <v>0.3728865208</v>
      </c>
      <c r="G4" s="1">
        <f t="shared" ref="G4:G7" si="2">F4/$F$8</f>
        <v>0.07544403584</v>
      </c>
    </row>
    <row r="5">
      <c r="A5" s="2" t="s">
        <v>1</v>
      </c>
      <c r="B5" s="2">
        <f>1/C4</f>
        <v>3</v>
      </c>
      <c r="C5" s="7">
        <v>1.0</v>
      </c>
      <c r="D5" s="2">
        <v>0.25</v>
      </c>
      <c r="E5" s="2">
        <v>0.5</v>
      </c>
      <c r="F5" s="1">
        <f t="shared" si="1"/>
        <v>0.78254229</v>
      </c>
      <c r="G5" s="1">
        <f t="shared" si="2"/>
        <v>0.1583273872</v>
      </c>
    </row>
    <row r="6">
      <c r="A6" s="2" t="s">
        <v>2</v>
      </c>
      <c r="B6" s="2">
        <f>1/D4</f>
        <v>3.448275862</v>
      </c>
      <c r="C6" s="2">
        <f>1/D5</f>
        <v>4</v>
      </c>
      <c r="D6" s="7">
        <v>1.0</v>
      </c>
      <c r="E6" s="2">
        <v>2.0</v>
      </c>
      <c r="F6" s="1">
        <f t="shared" si="1"/>
        <v>2.291780381</v>
      </c>
      <c r="G6" s="1">
        <f t="shared" si="2"/>
        <v>0.4636830551</v>
      </c>
    </row>
    <row r="7">
      <c r="A7" s="2" t="s">
        <v>3</v>
      </c>
      <c r="B7" s="2">
        <f>1/E4</f>
        <v>5</v>
      </c>
      <c r="C7" s="2">
        <f>1/E5</f>
        <v>2</v>
      </c>
      <c r="D7" s="2">
        <f>1/E6</f>
        <v>0.5</v>
      </c>
      <c r="E7" s="7">
        <v>1.0</v>
      </c>
      <c r="F7" s="1">
        <f t="shared" si="1"/>
        <v>1.495348781</v>
      </c>
      <c r="G7" s="1">
        <f t="shared" si="2"/>
        <v>0.3025455218</v>
      </c>
    </row>
    <row r="8">
      <c r="A8" s="8" t="s">
        <v>17</v>
      </c>
      <c r="B8" s="9">
        <f t="shared" ref="B8:G8" si="3">SUM(B4:B7)</f>
        <v>12.44827586</v>
      </c>
      <c r="C8" s="9">
        <f t="shared" si="3"/>
        <v>7.333333333</v>
      </c>
      <c r="D8" s="9">
        <f t="shared" si="3"/>
        <v>2.04</v>
      </c>
      <c r="E8" s="9">
        <f t="shared" si="3"/>
        <v>3.7</v>
      </c>
      <c r="F8" s="9">
        <f t="shared" si="3"/>
        <v>4.942557973</v>
      </c>
      <c r="G8" s="9">
        <f t="shared" si="3"/>
        <v>1</v>
      </c>
    </row>
    <row r="10">
      <c r="A10" s="1" t="s">
        <v>18</v>
      </c>
      <c r="B10" s="1">
        <f>B8*$G4</f>
        <v>0.9391481703</v>
      </c>
      <c r="C10" s="1">
        <f>C8*$G5</f>
        <v>1.161067506</v>
      </c>
      <c r="D10" s="1">
        <f>D8*$G6</f>
        <v>0.9459134324</v>
      </c>
      <c r="E10" s="1">
        <f>E8*$G7</f>
        <v>1.119418431</v>
      </c>
      <c r="F10" s="1">
        <f>SUM(B10:E10)</f>
        <v>4.16554754</v>
      </c>
    </row>
    <row r="12">
      <c r="A12" s="1" t="s">
        <v>19</v>
      </c>
      <c r="B12" s="1">
        <f>(F10-4)/(4-1)</f>
        <v>0.05518251325</v>
      </c>
    </row>
    <row r="13">
      <c r="A13" s="1" t="s">
        <v>20</v>
      </c>
      <c r="B13" s="10">
        <f>B12/0.9</f>
        <v>0.06131390361</v>
      </c>
      <c r="C13" s="1" t="s">
        <v>21</v>
      </c>
      <c r="D13" s="10">
        <v>0.1</v>
      </c>
      <c r="E13" s="1" t="s">
        <v>22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29"/>
    <col customWidth="1" min="2" max="2" width="14.0"/>
    <col customWidth="1" min="3" max="3" width="12.86"/>
    <col customWidth="1" min="4" max="5" width="13.57"/>
    <col customWidth="1" min="6" max="6" width="14.57"/>
    <col customWidth="1" min="7" max="7" width="12.71"/>
    <col customWidth="1" min="8" max="26" width="8.71"/>
  </cols>
  <sheetData>
    <row r="1">
      <c r="A1" s="1" t="s">
        <v>0</v>
      </c>
    </row>
    <row r="2">
      <c r="F2" s="5" t="s">
        <v>14</v>
      </c>
      <c r="G2" s="5" t="s">
        <v>15</v>
      </c>
    </row>
    <row r="3">
      <c r="A3" s="2" t="s">
        <v>12</v>
      </c>
      <c r="B3" s="3" t="s">
        <v>8</v>
      </c>
      <c r="C3" s="3" t="s">
        <v>9</v>
      </c>
      <c r="D3" s="3" t="s">
        <v>10</v>
      </c>
      <c r="E3" s="3" t="s">
        <v>11</v>
      </c>
      <c r="F3" s="6" t="s">
        <v>8</v>
      </c>
      <c r="G3" s="6" t="s">
        <v>16</v>
      </c>
    </row>
    <row r="4">
      <c r="A4" s="2" t="s">
        <v>8</v>
      </c>
      <c r="B4" s="7">
        <v>1.0</v>
      </c>
      <c r="C4" s="2">
        <v>2.0</v>
      </c>
      <c r="D4" s="2">
        <v>0.5</v>
      </c>
      <c r="E4" s="2">
        <v>0.33333333333</v>
      </c>
      <c r="F4" s="1">
        <f t="shared" ref="F4:F7" si="1">GEOMEAN(B4:E4)</f>
        <v>0.7598356856</v>
      </c>
      <c r="G4" s="1">
        <f t="shared" ref="G4:G7" si="2">F4/$F$8</f>
        <v>0.1779647067</v>
      </c>
    </row>
    <row r="5">
      <c r="A5" s="2" t="s">
        <v>9</v>
      </c>
      <c r="B5" s="2">
        <f>1/C4</f>
        <v>0.5</v>
      </c>
      <c r="C5" s="7">
        <v>1.0</v>
      </c>
      <c r="D5" s="2">
        <v>0.67</v>
      </c>
      <c r="E5" s="2">
        <v>0.5</v>
      </c>
      <c r="F5" s="1">
        <f t="shared" si="1"/>
        <v>0.63974029</v>
      </c>
      <c r="G5" s="1">
        <f t="shared" si="2"/>
        <v>0.1498365965</v>
      </c>
    </row>
    <row r="6">
      <c r="A6" s="2" t="s">
        <v>10</v>
      </c>
      <c r="B6" s="2">
        <f>1/D4</f>
        <v>2</v>
      </c>
      <c r="C6" s="2">
        <f>1/D5</f>
        <v>1.492537313</v>
      </c>
      <c r="D6" s="7">
        <v>1.0</v>
      </c>
      <c r="E6" s="2">
        <v>1.25</v>
      </c>
      <c r="F6" s="1">
        <f t="shared" si="1"/>
        <v>1.389844784</v>
      </c>
      <c r="G6" s="1">
        <f t="shared" si="2"/>
        <v>0.3255221148</v>
      </c>
    </row>
    <row r="7">
      <c r="A7" s="2" t="s">
        <v>11</v>
      </c>
      <c r="B7" s="2">
        <f>1/E4</f>
        <v>3</v>
      </c>
      <c r="C7" s="2">
        <f>1/E5</f>
        <v>2</v>
      </c>
      <c r="D7" s="2">
        <f>1/E6</f>
        <v>0.8</v>
      </c>
      <c r="E7" s="7">
        <v>1.0</v>
      </c>
      <c r="F7" s="1">
        <f t="shared" si="1"/>
        <v>1.480165609</v>
      </c>
      <c r="G7" s="1">
        <f t="shared" si="2"/>
        <v>0.3466765821</v>
      </c>
    </row>
    <row r="8">
      <c r="A8" s="8" t="s">
        <v>17</v>
      </c>
      <c r="B8" s="9">
        <f t="shared" ref="B8:G8" si="3">SUM(B4:B7)</f>
        <v>6.5</v>
      </c>
      <c r="C8" s="9">
        <f t="shared" si="3"/>
        <v>6.492537313</v>
      </c>
      <c r="D8" s="9">
        <f t="shared" si="3"/>
        <v>2.97</v>
      </c>
      <c r="E8" s="9">
        <f t="shared" si="3"/>
        <v>3.083333333</v>
      </c>
      <c r="F8" s="9">
        <f t="shared" si="3"/>
        <v>4.269586368</v>
      </c>
      <c r="G8" s="9">
        <f t="shared" si="3"/>
        <v>1</v>
      </c>
    </row>
    <row r="10">
      <c r="A10" s="1" t="s">
        <v>18</v>
      </c>
      <c r="B10" s="1">
        <f>B8*$G4</f>
        <v>1.156770593</v>
      </c>
      <c r="C10" s="1">
        <f>C8*$G5</f>
        <v>0.9728196938</v>
      </c>
      <c r="D10" s="1">
        <f>D8*$G6</f>
        <v>0.9668006809</v>
      </c>
      <c r="E10" s="1">
        <f>E8*$G7</f>
        <v>1.068919461</v>
      </c>
      <c r="F10" s="1">
        <f>SUM(B10:E10)</f>
        <v>4.165310429</v>
      </c>
    </row>
    <row r="12">
      <c r="A12" s="1" t="s">
        <v>19</v>
      </c>
      <c r="B12" s="1">
        <f>(F10-4)/(4-1)</f>
        <v>0.05510347643</v>
      </c>
    </row>
    <row r="13">
      <c r="A13" s="1" t="s">
        <v>20</v>
      </c>
      <c r="B13" s="10">
        <f>B12/0.9</f>
        <v>0.06122608492</v>
      </c>
      <c r="C13" s="1" t="s">
        <v>21</v>
      </c>
      <c r="D13" s="10">
        <v>0.1</v>
      </c>
      <c r="E13" s="1" t="s">
        <v>22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12.86"/>
    <col customWidth="1" min="3" max="3" width="13.43"/>
    <col customWidth="1" min="4" max="4" width="12.29"/>
    <col customWidth="1" min="5" max="5" width="13.14"/>
    <col customWidth="1" min="6" max="6" width="12.43"/>
    <col customWidth="1" min="7" max="7" width="13.43"/>
    <col customWidth="1" min="8" max="26" width="8.71"/>
  </cols>
  <sheetData>
    <row r="1">
      <c r="A1" s="1" t="s">
        <v>1</v>
      </c>
    </row>
    <row r="2">
      <c r="F2" s="5" t="s">
        <v>14</v>
      </c>
      <c r="G2" s="5" t="s">
        <v>15</v>
      </c>
    </row>
    <row r="3">
      <c r="A3" s="2" t="s">
        <v>12</v>
      </c>
      <c r="B3" s="3" t="s">
        <v>8</v>
      </c>
      <c r="C3" s="3" t="s">
        <v>9</v>
      </c>
      <c r="D3" s="3" t="s">
        <v>10</v>
      </c>
      <c r="E3" s="3" t="s">
        <v>11</v>
      </c>
      <c r="F3" s="6" t="s">
        <v>8</v>
      </c>
      <c r="G3" s="6" t="s">
        <v>16</v>
      </c>
    </row>
    <row r="4">
      <c r="A4" s="2" t="s">
        <v>8</v>
      </c>
      <c r="B4" s="7">
        <v>1.0</v>
      </c>
      <c r="C4" s="2">
        <v>1.33</v>
      </c>
      <c r="D4" s="2">
        <v>0.67</v>
      </c>
      <c r="E4" s="2">
        <v>0.33333333333</v>
      </c>
      <c r="F4" s="1">
        <f t="shared" ref="F4:F7" si="1">GEOMEAN(B4:E4)</f>
        <v>0.738246331</v>
      </c>
      <c r="G4" s="1">
        <f t="shared" ref="G4:G7" si="2">F4/$F$8</f>
        <v>0.1679882901</v>
      </c>
    </row>
    <row r="5">
      <c r="A5" s="2" t="s">
        <v>9</v>
      </c>
      <c r="B5" s="2">
        <f>1/C4</f>
        <v>0.7518796992</v>
      </c>
      <c r="C5" s="7">
        <v>1.0</v>
      </c>
      <c r="D5" s="2">
        <v>0.67</v>
      </c>
      <c r="E5" s="2">
        <v>0.57</v>
      </c>
      <c r="F5" s="1">
        <f t="shared" si="1"/>
        <v>0.7320226252</v>
      </c>
      <c r="G5" s="1">
        <f t="shared" si="2"/>
        <v>0.166572083</v>
      </c>
    </row>
    <row r="6">
      <c r="A6" s="2" t="s">
        <v>10</v>
      </c>
      <c r="B6" s="2">
        <f>1/D4</f>
        <v>1.492537313</v>
      </c>
      <c r="C6" s="2">
        <f>1/D5</f>
        <v>1.492537313</v>
      </c>
      <c r="D6" s="7">
        <v>1.0</v>
      </c>
      <c r="E6" s="2">
        <v>0.33</v>
      </c>
      <c r="F6" s="1">
        <f t="shared" si="1"/>
        <v>0.9259575638</v>
      </c>
      <c r="G6" s="1">
        <f t="shared" si="2"/>
        <v>0.2107020669</v>
      </c>
    </row>
    <row r="7">
      <c r="A7" s="2" t="s">
        <v>11</v>
      </c>
      <c r="B7" s="2">
        <f>1/E4</f>
        <v>3</v>
      </c>
      <c r="C7" s="2">
        <f>1/E5</f>
        <v>1.754385965</v>
      </c>
      <c r="D7" s="2">
        <f>1/E6</f>
        <v>3.03030303</v>
      </c>
      <c r="E7" s="7">
        <v>1.0</v>
      </c>
      <c r="F7" s="1">
        <f t="shared" si="1"/>
        <v>1.998403192</v>
      </c>
      <c r="G7" s="1">
        <f t="shared" si="2"/>
        <v>0.45473756</v>
      </c>
    </row>
    <row r="8">
      <c r="A8" s="8" t="s">
        <v>17</v>
      </c>
      <c r="B8" s="9">
        <f t="shared" ref="B8:G8" si="3">SUM(B4:B7)</f>
        <v>6.244417013</v>
      </c>
      <c r="C8" s="9">
        <f t="shared" si="3"/>
        <v>5.576923278</v>
      </c>
      <c r="D8" s="9">
        <f t="shared" si="3"/>
        <v>5.37030303</v>
      </c>
      <c r="E8" s="9">
        <f t="shared" si="3"/>
        <v>2.233333333</v>
      </c>
      <c r="F8" s="9">
        <f t="shared" si="3"/>
        <v>4.394629712</v>
      </c>
      <c r="G8" s="9">
        <f t="shared" si="3"/>
        <v>1</v>
      </c>
    </row>
    <row r="10">
      <c r="A10" s="1" t="s">
        <v>18</v>
      </c>
      <c r="B10" s="1">
        <f>B8*$G4</f>
        <v>1.048988937</v>
      </c>
      <c r="C10" s="1">
        <f>C8*$G5</f>
        <v>0.9289597272</v>
      </c>
      <c r="D10" s="1">
        <f>D8*$G6</f>
        <v>1.131533949</v>
      </c>
      <c r="E10" s="1">
        <f>E8*$G7</f>
        <v>1.015580551</v>
      </c>
      <c r="F10" s="1">
        <f>SUM(B10:E10)</f>
        <v>4.125063163</v>
      </c>
    </row>
    <row r="12">
      <c r="A12" s="1" t="s">
        <v>19</v>
      </c>
      <c r="B12" s="1">
        <f>(F10-4)/(4-1)</f>
        <v>0.04168772099</v>
      </c>
    </row>
    <row r="13">
      <c r="A13" s="1" t="s">
        <v>20</v>
      </c>
      <c r="B13" s="10">
        <f>B12/0.9</f>
        <v>0.04631968999</v>
      </c>
      <c r="C13" s="1" t="s">
        <v>21</v>
      </c>
      <c r="D13" s="10">
        <v>0.1</v>
      </c>
      <c r="E13" s="1" t="s">
        <v>22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13.71"/>
    <col customWidth="1" min="3" max="3" width="14.29"/>
    <col customWidth="1" min="4" max="4" width="12.71"/>
    <col customWidth="1" min="5" max="5" width="13.71"/>
    <col customWidth="1" min="6" max="6" width="12.43"/>
    <col customWidth="1" min="7" max="7" width="14.14"/>
    <col customWidth="1" min="8" max="26" width="8.71"/>
  </cols>
  <sheetData>
    <row r="1">
      <c r="A1" s="1" t="s">
        <v>2</v>
      </c>
    </row>
    <row r="2">
      <c r="F2" s="5" t="s">
        <v>14</v>
      </c>
      <c r="G2" s="5" t="s">
        <v>15</v>
      </c>
    </row>
    <row r="3">
      <c r="A3" s="2" t="s">
        <v>12</v>
      </c>
      <c r="B3" s="3" t="s">
        <v>8</v>
      </c>
      <c r="C3" s="3" t="s">
        <v>9</v>
      </c>
      <c r="D3" s="3" t="s">
        <v>10</v>
      </c>
      <c r="E3" s="3" t="s">
        <v>11</v>
      </c>
      <c r="F3" s="6" t="s">
        <v>8</v>
      </c>
      <c r="G3" s="6" t="s">
        <v>16</v>
      </c>
    </row>
    <row r="4">
      <c r="A4" s="2" t="s">
        <v>8</v>
      </c>
      <c r="B4" s="7">
        <v>1.0</v>
      </c>
      <c r="C4" s="2">
        <v>0.5</v>
      </c>
      <c r="D4" s="2">
        <v>0.67</v>
      </c>
      <c r="E4" s="2">
        <v>0.5</v>
      </c>
      <c r="F4" s="1">
        <f t="shared" ref="F4:F7" si="1">GEOMEAN(B4:E4)</f>
        <v>0.63974029</v>
      </c>
      <c r="G4" s="1">
        <f t="shared" ref="G4:G7" si="2">F4/$F$8</f>
        <v>0.1454236253</v>
      </c>
    </row>
    <row r="5">
      <c r="A5" s="2" t="s">
        <v>9</v>
      </c>
      <c r="B5" s="2">
        <f>1/C4</f>
        <v>2</v>
      </c>
      <c r="C5" s="7">
        <v>1.0</v>
      </c>
      <c r="D5" s="2">
        <v>1.33</v>
      </c>
      <c r="E5" s="2">
        <v>0.33</v>
      </c>
      <c r="F5" s="1">
        <f t="shared" si="1"/>
        <v>0.9679410179</v>
      </c>
      <c r="G5" s="1">
        <f t="shared" si="2"/>
        <v>0.2200291183</v>
      </c>
    </row>
    <row r="6">
      <c r="A6" s="2" t="s">
        <v>10</v>
      </c>
      <c r="B6" s="2">
        <f>1/D4</f>
        <v>1.492537313</v>
      </c>
      <c r="C6" s="2">
        <f>1/D5</f>
        <v>0.7518796992</v>
      </c>
      <c r="D6" s="7">
        <v>1.0</v>
      </c>
      <c r="E6" s="2">
        <v>0.4</v>
      </c>
      <c r="F6" s="1">
        <f t="shared" si="1"/>
        <v>0.818527711</v>
      </c>
      <c r="G6" s="1">
        <f t="shared" si="2"/>
        <v>0.1860649845</v>
      </c>
    </row>
    <row r="7">
      <c r="A7" s="2" t="s">
        <v>11</v>
      </c>
      <c r="B7" s="2">
        <f>1/E4</f>
        <v>2</v>
      </c>
      <c r="C7" s="2">
        <f>1/E5</f>
        <v>3.03030303</v>
      </c>
      <c r="D7" s="2">
        <f>1/E6</f>
        <v>2.5</v>
      </c>
      <c r="E7" s="7">
        <v>1.0</v>
      </c>
      <c r="F7" s="1">
        <f t="shared" si="1"/>
        <v>1.972940628</v>
      </c>
      <c r="G7" s="1">
        <f t="shared" si="2"/>
        <v>0.4484822719</v>
      </c>
    </row>
    <row r="8">
      <c r="A8" s="8" t="s">
        <v>17</v>
      </c>
      <c r="B8" s="9">
        <f t="shared" ref="B8:G8" si="3">SUM(B4:B7)</f>
        <v>6.492537313</v>
      </c>
      <c r="C8" s="9">
        <f t="shared" si="3"/>
        <v>5.28218273</v>
      </c>
      <c r="D8" s="9">
        <f t="shared" si="3"/>
        <v>5.5</v>
      </c>
      <c r="E8" s="9">
        <f t="shared" si="3"/>
        <v>2.23</v>
      </c>
      <c r="F8" s="9">
        <f t="shared" si="3"/>
        <v>4.399149647</v>
      </c>
      <c r="G8" s="9">
        <f t="shared" si="3"/>
        <v>1</v>
      </c>
    </row>
    <row r="10">
      <c r="A10" s="1" t="s">
        <v>18</v>
      </c>
      <c r="B10" s="1">
        <f>B8*$G4</f>
        <v>0.9441683137</v>
      </c>
      <c r="C10" s="1">
        <f>C8*$G5</f>
        <v>1.162234009</v>
      </c>
      <c r="D10" s="1">
        <f>D8*$G6</f>
        <v>1.023357415</v>
      </c>
      <c r="E10" s="1">
        <f>E8*$G7</f>
        <v>1.000115466</v>
      </c>
      <c r="F10" s="1">
        <f>SUM(B10:E10)</f>
        <v>4.129875203</v>
      </c>
    </row>
    <row r="12">
      <c r="A12" s="1" t="s">
        <v>19</v>
      </c>
      <c r="B12" s="1">
        <f>(F10-4)/(4-1)</f>
        <v>0.04329173449</v>
      </c>
    </row>
    <row r="13">
      <c r="A13" s="1" t="s">
        <v>20</v>
      </c>
      <c r="B13" s="10">
        <f>B12/0.9</f>
        <v>0.04810192721</v>
      </c>
      <c r="C13" s="1" t="s">
        <v>21</v>
      </c>
      <c r="D13" s="10">
        <v>0.1</v>
      </c>
      <c r="E13" s="1" t="s">
        <v>22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3.86"/>
    <col customWidth="1" min="3" max="3" width="14.86"/>
    <col customWidth="1" min="4" max="4" width="13.0"/>
    <col customWidth="1" min="5" max="5" width="13.71"/>
    <col customWidth="1" min="6" max="6" width="13.14"/>
    <col customWidth="1" min="7" max="7" width="13.0"/>
    <col customWidth="1" min="8" max="26" width="8.71"/>
  </cols>
  <sheetData>
    <row r="1">
      <c r="A1" s="1" t="s">
        <v>3</v>
      </c>
    </row>
    <row r="2">
      <c r="F2" s="5" t="s">
        <v>14</v>
      </c>
      <c r="G2" s="5" t="s">
        <v>15</v>
      </c>
    </row>
    <row r="3">
      <c r="A3" s="2" t="s">
        <v>12</v>
      </c>
      <c r="B3" s="3" t="s">
        <v>8</v>
      </c>
      <c r="C3" s="3" t="s">
        <v>9</v>
      </c>
      <c r="D3" s="3" t="s">
        <v>10</v>
      </c>
      <c r="E3" s="3" t="s">
        <v>11</v>
      </c>
      <c r="F3" s="6" t="s">
        <v>8</v>
      </c>
      <c r="G3" s="6" t="s">
        <v>16</v>
      </c>
    </row>
    <row r="4">
      <c r="A4" s="2" t="s">
        <v>8</v>
      </c>
      <c r="B4" s="7">
        <v>1.0</v>
      </c>
      <c r="C4" s="2">
        <v>2.0</v>
      </c>
      <c r="D4" s="2">
        <v>1.33</v>
      </c>
      <c r="E4" s="2">
        <v>0.67</v>
      </c>
      <c r="F4" s="1">
        <f t="shared" ref="F4:F7" si="1">GEOMEAN(B4:E4)</f>
        <v>1.155417949</v>
      </c>
      <c r="G4" s="1">
        <f t="shared" ref="G4:G7" si="2">F4/$F$8</f>
        <v>0.2715880031</v>
      </c>
    </row>
    <row r="5">
      <c r="A5" s="2" t="s">
        <v>9</v>
      </c>
      <c r="B5" s="2">
        <f>1/C4</f>
        <v>0.5</v>
      </c>
      <c r="C5" s="7">
        <v>1.0</v>
      </c>
      <c r="D5" s="2">
        <v>0.67</v>
      </c>
      <c r="E5" s="2">
        <v>0.4</v>
      </c>
      <c r="F5" s="1">
        <f t="shared" si="1"/>
        <v>0.6050290112</v>
      </c>
      <c r="G5" s="1">
        <f t="shared" si="2"/>
        <v>0.142215742</v>
      </c>
    </row>
    <row r="6">
      <c r="A6" s="2" t="s">
        <v>10</v>
      </c>
      <c r="B6" s="2">
        <f>1/D4</f>
        <v>0.7518796992</v>
      </c>
      <c r="C6" s="2">
        <f>1/D5</f>
        <v>1.492537313</v>
      </c>
      <c r="D6" s="7">
        <v>1.0</v>
      </c>
      <c r="E6" s="2">
        <v>0.57</v>
      </c>
      <c r="F6" s="1">
        <f t="shared" si="1"/>
        <v>0.8943079738</v>
      </c>
      <c r="G6" s="1">
        <f t="shared" si="2"/>
        <v>0.2102125183</v>
      </c>
    </row>
    <row r="7">
      <c r="A7" s="2" t="s">
        <v>11</v>
      </c>
      <c r="B7" s="2">
        <f>1/E4</f>
        <v>1.492537313</v>
      </c>
      <c r="C7" s="2">
        <f>1/E5</f>
        <v>2.5</v>
      </c>
      <c r="D7" s="2">
        <f>1/E6</f>
        <v>1.754385965</v>
      </c>
      <c r="E7" s="7">
        <v>1.0</v>
      </c>
      <c r="F7" s="1">
        <f t="shared" si="1"/>
        <v>1.599549143</v>
      </c>
      <c r="G7" s="1">
        <f t="shared" si="2"/>
        <v>0.3759837366</v>
      </c>
    </row>
    <row r="8">
      <c r="A8" s="8" t="s">
        <v>17</v>
      </c>
      <c r="B8" s="9">
        <f t="shared" ref="B8:G8" si="3">SUM(B4:B7)</f>
        <v>3.744417013</v>
      </c>
      <c r="C8" s="9">
        <f t="shared" si="3"/>
        <v>6.992537313</v>
      </c>
      <c r="D8" s="9">
        <f t="shared" si="3"/>
        <v>4.754385965</v>
      </c>
      <c r="E8" s="9">
        <f t="shared" si="3"/>
        <v>2.64</v>
      </c>
      <c r="F8" s="9">
        <f t="shared" si="3"/>
        <v>4.254304077</v>
      </c>
      <c r="G8" s="9">
        <f t="shared" si="3"/>
        <v>1</v>
      </c>
    </row>
    <row r="10">
      <c r="A10" s="1" t="s">
        <v>18</v>
      </c>
      <c r="B10" s="1">
        <f>B8*$G4</f>
        <v>1.016938739</v>
      </c>
      <c r="C10" s="1">
        <f>C8*$G5</f>
        <v>0.9944488827</v>
      </c>
      <c r="D10" s="1">
        <f>D8*$G6</f>
        <v>0.9994314467</v>
      </c>
      <c r="E10" s="1">
        <f>E8*$G7</f>
        <v>0.9925970645</v>
      </c>
      <c r="F10" s="1">
        <f>SUM(B10:E10)</f>
        <v>4.003416133</v>
      </c>
    </row>
    <row r="12">
      <c r="A12" s="1" t="s">
        <v>19</v>
      </c>
      <c r="B12" s="1">
        <f>(F10-4)/(4-1)</f>
        <v>0.001138711063</v>
      </c>
    </row>
    <row r="13">
      <c r="A13" s="1" t="s">
        <v>20</v>
      </c>
      <c r="B13" s="10">
        <f>B12/0.9</f>
        <v>0.001265234515</v>
      </c>
      <c r="C13" s="1" t="s">
        <v>21</v>
      </c>
      <c r="D13" s="10">
        <v>0.1</v>
      </c>
      <c r="E13" s="1" t="s">
        <v>22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8.71"/>
    <col customWidth="1" min="3" max="3" width="9.86"/>
    <col customWidth="1" min="4" max="4" width="8.71"/>
    <col customWidth="1" min="5" max="5" width="13.29"/>
    <col customWidth="1" min="6" max="6" width="12.14"/>
    <col customWidth="1" min="7" max="26" width="8.71"/>
  </cols>
  <sheetData>
    <row r="6">
      <c r="B6" s="11" t="s">
        <v>0</v>
      </c>
      <c r="C6" s="11" t="s">
        <v>1</v>
      </c>
      <c r="D6" s="11" t="s">
        <v>2</v>
      </c>
      <c r="E6" s="11" t="s">
        <v>3</v>
      </c>
      <c r="F6" s="12" t="s">
        <v>23</v>
      </c>
    </row>
    <row r="7">
      <c r="B7" s="11">
        <v>0.0754440358380218</v>
      </c>
      <c r="C7" s="11">
        <v>0.15832738721662185</v>
      </c>
      <c r="D7" s="11">
        <v>0.46368305509602165</v>
      </c>
      <c r="E7" s="11">
        <v>0.3025455218493347</v>
      </c>
      <c r="F7" s="12"/>
    </row>
    <row r="8">
      <c r="A8" s="11" t="s">
        <v>8</v>
      </c>
      <c r="B8" s="2">
        <v>0.17796470666670366</v>
      </c>
      <c r="C8" s="2">
        <v>0.16798829009640326</v>
      </c>
      <c r="D8" s="2">
        <v>0.1454236253209078</v>
      </c>
      <c r="E8" s="2">
        <v>0.27158800309835274</v>
      </c>
      <c r="F8" s="2">
        <f t="shared" ref="F8:F11" si="1">$B$7*B8+$C$7*C8+$D$7*D8+$E$7*E8</f>
        <v>0.1896217278</v>
      </c>
    </row>
    <row r="9">
      <c r="A9" s="11" t="s">
        <v>9</v>
      </c>
      <c r="B9" s="2">
        <v>0.14983659651051018</v>
      </c>
      <c r="C9" s="2">
        <v>0.16657208300287993</v>
      </c>
      <c r="D9" s="2">
        <v>0.22002911827961458</v>
      </c>
      <c r="E9" s="2">
        <v>0.14221574203007065</v>
      </c>
      <c r="F9" s="2">
        <f t="shared" si="1"/>
        <v>0.1827277099</v>
      </c>
    </row>
    <row r="10">
      <c r="A10" s="11" t="s">
        <v>10</v>
      </c>
      <c r="B10" s="2">
        <v>0.32552211477135606</v>
      </c>
      <c r="C10" s="2">
        <v>0.2107020669318926</v>
      </c>
      <c r="D10" s="2">
        <v>0.1860649845442916</v>
      </c>
      <c r="E10" s="2">
        <v>0.2102125183199639</v>
      </c>
      <c r="F10" s="2">
        <f t="shared" si="1"/>
        <v>0.2077926464</v>
      </c>
    </row>
    <row r="11">
      <c r="A11" s="11" t="s">
        <v>11</v>
      </c>
      <c r="B11" s="2">
        <v>0.34667658205143004</v>
      </c>
      <c r="C11" s="2">
        <v>0.45473755996882403</v>
      </c>
      <c r="D11" s="2">
        <v>0.44848227185518613</v>
      </c>
      <c r="E11" s="2">
        <v>0.3759837365516127</v>
      </c>
      <c r="F11" s="13">
        <f t="shared" si="1"/>
        <v>0.419857916</v>
      </c>
    </row>
    <row r="12">
      <c r="F12" s="14">
        <f>SUM(F8:F11)</f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