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9_ecological_analyses/ecoCopula_questions/"/>
    </mc:Choice>
  </mc:AlternateContent>
  <xr:revisionPtr revIDLastSave="0" documentId="13_ncr:1_{DEF8B284-0C5D-854E-B041-9E8076B70CF2}" xr6:coauthVersionLast="45" xr6:coauthVersionMax="45" xr10:uidLastSave="{00000000-0000-0000-0000-000000000000}"/>
  <bookViews>
    <workbookView xWindow="0" yWindow="460" windowWidth="33600" windowHeight="20540" xr2:uid="{53C8B974-4F2E-7B4E-B4C5-DAE879BD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U25" i="1"/>
  <c r="U26" i="1"/>
  <c r="U27" i="1"/>
  <c r="U24" i="1"/>
  <c r="I6" i="1"/>
  <c r="I7" i="1"/>
  <c r="I8" i="1"/>
  <c r="I5" i="1"/>
  <c r="E33" i="1"/>
  <c r="F33" i="1"/>
  <c r="G33" i="1"/>
  <c r="E34" i="1"/>
  <c r="F34" i="1"/>
  <c r="G34" i="1"/>
  <c r="E35" i="1"/>
  <c r="F35" i="1"/>
  <c r="G35" i="1"/>
  <c r="E36" i="1"/>
  <c r="F36" i="1"/>
  <c r="G36" i="1"/>
  <c r="D34" i="1"/>
  <c r="D35" i="1"/>
  <c r="D36" i="1"/>
  <c r="E16" i="1"/>
  <c r="E15" i="1"/>
  <c r="E14" i="1"/>
  <c r="H16" i="1"/>
  <c r="D17" i="1"/>
  <c r="G17" i="1"/>
  <c r="G14" i="1"/>
  <c r="D14" i="1"/>
  <c r="H17" i="1"/>
  <c r="H15" i="1"/>
  <c r="H14" i="1"/>
  <c r="O14" i="1" s="1"/>
  <c r="M16" i="1" l="1"/>
  <c r="L14" i="1"/>
  <c r="L17" i="1"/>
  <c r="M14" i="1"/>
  <c r="O17" i="1"/>
  <c r="M15" i="1"/>
  <c r="D15" i="1" l="1"/>
  <c r="F14" i="1"/>
  <c r="F15" i="1"/>
  <c r="N15" i="1" s="1"/>
  <c r="G15" i="1"/>
  <c r="O15" i="1" s="1"/>
  <c r="F16" i="1"/>
  <c r="N16" i="1" s="1"/>
  <c r="G16" i="1"/>
  <c r="O16" i="1" s="1"/>
  <c r="E17" i="1"/>
  <c r="M17" i="1" s="1"/>
  <c r="F17" i="1"/>
  <c r="N17" i="1" s="1"/>
  <c r="D16" i="1"/>
  <c r="L16" i="1" s="1"/>
  <c r="R24" i="1"/>
  <c r="S24" i="1"/>
  <c r="T24" i="1"/>
  <c r="R25" i="1"/>
  <c r="S25" i="1"/>
  <c r="T25" i="1"/>
  <c r="R26" i="1"/>
  <c r="S26" i="1"/>
  <c r="T26" i="1"/>
  <c r="R27" i="1"/>
  <c r="S27" i="1"/>
  <c r="T27" i="1"/>
  <c r="Q25" i="1"/>
  <c r="Q26" i="1"/>
  <c r="Q27" i="1"/>
  <c r="Q24" i="1"/>
  <c r="N14" i="1" l="1"/>
  <c r="J14" i="1"/>
  <c r="L15" i="1"/>
  <c r="J15" i="1"/>
  <c r="J17" i="1"/>
  <c r="J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tc={8CC6B961-1F37-3340-9799-5B1154081512}</author>
  </authors>
  <commentList>
    <comment ref="H18" authorId="0" shapeId="0" xr:uid="{8CC6B961-1F37-3340-9799-5B1154081512}">
      <text>
        <t>[Threaded comment]
Your version of Excel allows you to read this threaded comment; however, any edits to it will get removed if the file is opened in a newer version of Excel. Learn more: https://go.microsoft.com/fwlink/?linkid=870924
Comment:
    spikeOTU bias does not matter</t>
      </text>
    </comment>
  </commentList>
</comments>
</file>

<file path=xl/sharedStrings.xml><?xml version="1.0" encoding="utf-8"?>
<sst xmlns="http://schemas.openxmlformats.org/spreadsheetml/2006/main" count="77" uniqueCount="39">
  <si>
    <t>OTU01</t>
  </si>
  <si>
    <t>OTU02</t>
  </si>
  <si>
    <t>OTU03</t>
  </si>
  <si>
    <t>OTU04</t>
  </si>
  <si>
    <t>Sample 1</t>
  </si>
  <si>
    <t>row noise</t>
  </si>
  <si>
    <t>scales::rescale()</t>
  </si>
  <si>
    <t>otu[otu&gt;0] &lt;- 1</t>
  </si>
  <si>
    <t>DNA spike-in correction</t>
  </si>
  <si>
    <t>Sample 2</t>
  </si>
  <si>
    <t>Sample 3</t>
  </si>
  <si>
    <t>Sample 4</t>
  </si>
  <si>
    <t>species-specific biases</t>
  </si>
  <si>
    <t>2. Observed OTU table with row noise and species-specific biases</t>
  </si>
  <si>
    <t>optimal env conditions</t>
  </si>
  <si>
    <t>suboptimal env conditions</t>
  </si>
  <si>
    <t>family=negative.binomial</t>
  </si>
  <si>
    <t>spikeOTU</t>
  </si>
  <si>
    <t>in mvabund, use offset(log(spikein)) OR composition=TRUE</t>
  </si>
  <si>
    <t>N.B. pa data hide row noise</t>
  </si>
  <si>
    <t>divide each row by its spikeOTU</t>
  </si>
  <si>
    <t>1. True OTU table</t>
  </si>
  <si>
    <t>1a. True OTU table, quasiprobability transformed</t>
  </si>
  <si>
    <t>4.  Spike-corrected OTU table, quasiprobability transformed</t>
  </si>
  <si>
    <t>3. Spike-corrected OTU table</t>
  </si>
  <si>
    <t>5. Presence-Absence OTU table</t>
  </si>
  <si>
    <t>Observed rowSum</t>
  </si>
  <si>
    <t>2a. Observed OTU table, quasiprobability transformed</t>
  </si>
  <si>
    <t>Within-species (within-column) frequencies recovered by spike-correction</t>
  </si>
  <si>
    <t>Within-species (within-column) frequencies obscured due to row noise</t>
  </si>
  <si>
    <t>B. PA distribution data for one species</t>
  </si>
  <si>
    <t>A. QP distribution data for one species</t>
  </si>
  <si>
    <t>Species shows a preference for grey</t>
  </si>
  <si>
    <t>Species shows a preference for green</t>
  </si>
  <si>
    <t>Potential importance of preserving within-species frequency information</t>
  </si>
  <si>
    <t>2b. Observed OTU table, divided by observed rowSum</t>
  </si>
  <si>
    <t>2c. Observed OTU table, divided by observed rowSum, QP-transformed</t>
  </si>
  <si>
    <t>True rowSum</t>
  </si>
  <si>
    <t>Observed PA rowSum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</si>
</sst>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3" borderId="0" xfId="0" applyFill="1"/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5" borderId="0" xfId="0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0" fontId="0" fillId="0" borderId="0" xfId="0" applyAlignment="1">
      <alignment horizontal="right"/>
    </xf>
    <xf numFmtId="0" fontId="0" fillId="6" borderId="0" xfId="0" applyFill="1" applyBorder="1"/>
    <xf numFmtId="0" fontId="0" fillId="0" borderId="7" xfId="0" applyBorder="1"/>
    <xf numFmtId="0" fontId="3" fillId="3" borderId="0" xfId="0" applyFont="1" applyFill="1" applyAlignment="1">
      <alignment horizontal="right"/>
    </xf>
    <xf numFmtId="164" fontId="0" fillId="0" borderId="0" xfId="0" applyNumberFormat="1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2" fontId="0" fillId="0" borderId="1" xfId="0" applyNumberFormat="1" applyBorder="1"/>
    <xf numFmtId="1" fontId="0" fillId="3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9" xfId="0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14</xdr:row>
      <xdr:rowOff>95251</xdr:rowOff>
    </xdr:from>
    <xdr:to>
      <xdr:col>10</xdr:col>
      <xdr:colOff>2084917</xdr:colOff>
      <xdr:row>14</xdr:row>
      <xdr:rowOff>105837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AD2E2-EF1A-5940-81A6-37C511E06D46}"/>
            </a:ext>
          </a:extLst>
        </xdr:cNvPr>
        <xdr:cNvCxnSpPr/>
      </xdr:nvCxnSpPr>
      <xdr:spPr>
        <a:xfrm flipV="1">
          <a:off x="5894916" y="4265084"/>
          <a:ext cx="2021418" cy="10586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42334</xdr:colOff>
      <xdr:row>14</xdr:row>
      <xdr:rowOff>127000</xdr:rowOff>
    </xdr:from>
    <xdr:to>
      <xdr:col>15</xdr:col>
      <xdr:colOff>1270000</xdr:colOff>
      <xdr:row>14</xdr:row>
      <xdr:rowOff>127001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454711-BAEA-7449-99A8-A16A5405C0F2}"/>
            </a:ext>
          </a:extLst>
        </xdr:cNvPr>
        <xdr:cNvCxnSpPr/>
      </xdr:nvCxnSpPr>
      <xdr:spPr>
        <a:xfrm>
          <a:off x="10138834" y="4296833"/>
          <a:ext cx="1227666" cy="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501651</xdr:colOff>
      <xdr:row>17</xdr:row>
      <xdr:rowOff>78316</xdr:rowOff>
    </xdr:from>
    <xdr:to>
      <xdr:col>17</xdr:col>
      <xdr:colOff>508001</xdr:colOff>
      <xdr:row>20</xdr:row>
      <xdr:rowOff>190500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455CEA6-FFE5-4B4B-931E-9CA5C2821ECD}"/>
            </a:ext>
          </a:extLst>
        </xdr:cNvPr>
        <xdr:cNvCxnSpPr/>
      </xdr:nvCxnSpPr>
      <xdr:spPr>
        <a:xfrm>
          <a:off x="11254318" y="4121149"/>
          <a:ext cx="6350" cy="51435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17</xdr:row>
      <xdr:rowOff>84667</xdr:rowOff>
    </xdr:from>
    <xdr:to>
      <xdr:col>16</xdr:col>
      <xdr:colOff>10584</xdr:colOff>
      <xdr:row>25</xdr:row>
      <xdr:rowOff>10584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F836EA3-7231-3F48-B7E1-7E85E95881CF}"/>
            </a:ext>
          </a:extLst>
        </xdr:cNvPr>
        <xdr:cNvCxnSpPr/>
      </xdr:nvCxnSpPr>
      <xdr:spPr>
        <a:xfrm>
          <a:off x="4476750" y="4529667"/>
          <a:ext cx="6783917" cy="1333500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8</xdr:row>
      <xdr:rowOff>42332</xdr:rowOff>
    </xdr:from>
    <xdr:to>
      <xdr:col>5</xdr:col>
      <xdr:colOff>31751</xdr:colOff>
      <xdr:row>11</xdr:row>
      <xdr:rowOff>10583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D1CA5A4-83B4-3F4D-AF38-105CAB805D95}"/>
            </a:ext>
          </a:extLst>
        </xdr:cNvPr>
        <xdr:cNvCxnSpPr/>
      </xdr:nvCxnSpPr>
      <xdr:spPr>
        <a:xfrm flipH="1">
          <a:off x="2444750" y="1852082"/>
          <a:ext cx="1" cy="571501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296334</xdr:colOff>
      <xdr:row>9</xdr:row>
      <xdr:rowOff>10584</xdr:rowOff>
    </xdr:from>
    <xdr:ext cx="155408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9104946-F140-8D4C-933F-8DC79264B54B}"/>
            </a:ext>
          </a:extLst>
        </xdr:cNvPr>
        <xdr:cNvSpPr txBox="1"/>
      </xdr:nvSpPr>
      <xdr:spPr>
        <a:xfrm>
          <a:off x="899584" y="2021417"/>
          <a:ext cx="15540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Metabarcoding pipeline</a:t>
          </a:r>
        </a:p>
      </xdr:txBody>
    </xdr:sp>
    <xdr:clientData/>
  </xdr:oneCellAnchor>
  <xdr:oneCellAnchor>
    <xdr:from>
      <xdr:col>11</xdr:col>
      <xdr:colOff>47226</xdr:colOff>
      <xdr:row>21</xdr:row>
      <xdr:rowOff>306921</xdr:rowOff>
    </xdr:from>
    <xdr:ext cx="105323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E8E4FC8-B76E-3E4E-9546-3F29361F1751}"/>
            </a:ext>
          </a:extLst>
        </xdr:cNvPr>
        <xdr:cNvSpPr txBox="1"/>
      </xdr:nvSpPr>
      <xdr:spPr>
        <a:xfrm rot="22200000">
          <a:off x="7582559" y="5080004"/>
          <a:ext cx="1053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otu[otu&gt;0] &lt;- 1</a:t>
          </a:r>
        </a:p>
      </xdr:txBody>
    </xdr:sp>
    <xdr:clientData/>
  </xdr:oneCellAnchor>
  <xdr:twoCellAnchor>
    <xdr:from>
      <xdr:col>8</xdr:col>
      <xdr:colOff>560917</xdr:colOff>
      <xdr:row>6</xdr:row>
      <xdr:rowOff>0</xdr:rowOff>
    </xdr:from>
    <xdr:to>
      <xdr:col>15</xdr:col>
      <xdr:colOff>1143000</xdr:colOff>
      <xdr:row>6</xdr:row>
      <xdr:rowOff>10583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DBED5DA-8DCA-D34A-906C-2415E92DE9D2}"/>
            </a:ext>
          </a:extLst>
        </xdr:cNvPr>
        <xdr:cNvCxnSpPr/>
      </xdr:nvCxnSpPr>
      <xdr:spPr>
        <a:xfrm>
          <a:off x="4688417" y="1407583"/>
          <a:ext cx="6106583" cy="10583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486833</xdr:colOff>
      <xdr:row>8</xdr:row>
      <xdr:rowOff>190500</xdr:rowOff>
    </xdr:from>
    <xdr:to>
      <xdr:col>17</xdr:col>
      <xdr:colOff>486833</xdr:colOff>
      <xdr:row>11</xdr:row>
      <xdr:rowOff>10584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F198428-EAC2-BD4E-B880-9DB22D31E9F3}"/>
            </a:ext>
          </a:extLst>
        </xdr:cNvPr>
        <xdr:cNvCxnSpPr/>
      </xdr:nvCxnSpPr>
      <xdr:spPr>
        <a:xfrm flipV="1">
          <a:off x="11938000" y="2000250"/>
          <a:ext cx="0" cy="423334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370416</xdr:colOff>
      <xdr:row>24</xdr:row>
      <xdr:rowOff>190498</xdr:rowOff>
    </xdr:from>
    <xdr:to>
      <xdr:col>15</xdr:col>
      <xdr:colOff>1005417</xdr:colOff>
      <xdr:row>43</xdr:row>
      <xdr:rowOff>42333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F498F87-DD98-DE4B-8940-27E74294AA71}"/>
            </a:ext>
          </a:extLst>
        </xdr:cNvPr>
        <xdr:cNvSpPr txBox="1"/>
      </xdr:nvSpPr>
      <xdr:spPr>
        <a:xfrm>
          <a:off x="5757333" y="5789081"/>
          <a:ext cx="4900084" cy="4519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Table</a:t>
          </a:r>
          <a:r>
            <a:rPr lang="en-GB" sz="1100" baseline="0"/>
            <a:t> 1. is the true table (e.g. representing true amounts of DNA and/or biomass for each species-sample combination), and the True rowSum shows the total DNA and/or biomass per sample.</a:t>
          </a:r>
        </a:p>
        <a:p>
          <a:endParaRPr lang="en-GB" sz="1100" baseline="0"/>
        </a:p>
        <a:p>
          <a:r>
            <a:rPr lang="en-GB" sz="1100" baseline="0"/>
            <a:t>Table 1a is Table 1 QP-transformed to reveal the true within-species frequencies.</a:t>
          </a:r>
        </a:p>
        <a:p>
          <a:endParaRPr lang="en-GB" sz="1100" baseline="0"/>
        </a:p>
        <a:p>
          <a:r>
            <a:rPr lang="en-GB" sz="1100" baseline="0"/>
            <a:t>Table 2 shows how the true data is obscured during metabarcoding, due to both species-specific biases and row noise.</a:t>
          </a:r>
        </a:p>
        <a:p>
          <a:endParaRPr lang="en-GB" sz="1100" baseline="0"/>
        </a:p>
        <a:p>
          <a:r>
            <a:rPr lang="en-GB" sz="1100" baseline="0"/>
            <a:t>Table 3 is Table 2 after spike-correction, and Table 4 QP-transforms Table 3 to show that spike-correction recovers within-species frequency information (compare to Table 1a)</a:t>
          </a:r>
        </a:p>
        <a:p>
          <a:endParaRPr lang="en-GB" sz="1100" baseline="0"/>
        </a:p>
        <a:p>
          <a:r>
            <a:rPr lang="en-GB" sz="1100" baseline="0"/>
            <a:t>*mvabund incorporates spike correction using spikeOTU as an offset on Table 2, not by dividing through each row by its spikeOTU*</a:t>
          </a:r>
        </a:p>
        <a:p>
          <a:endParaRPr lang="en-GB" sz="1100" baseline="0"/>
        </a:p>
        <a:p>
          <a:r>
            <a:rPr lang="en-GB" sz="1100" baseline="0"/>
            <a:t>Table 5 is Table 2 after presence-absence-transformation. Although PA-transformation removes the species-specific biases, it also hides the true rowSum information (compare Observed PA rowSum with True rowSum in Table 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Table 2a is Table 2 quasi-probability transformed (and not spike-corrected). This table shows that row noise prevents recovering within-species frequencies.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r>
            <a:rPr lang="en-GB" sz="1100" baseline="0"/>
            <a:t>Tables 2b and 2c demonstrate that dividing each row by Observed rowSum (instead of a spikeOTU) does *not* recover within-species frequency information.  Compare Table 2c with Table 1a.</a:t>
          </a:r>
        </a:p>
      </xdr:txBody>
    </xdr:sp>
    <xdr:clientData/>
  </xdr:twoCellAnchor>
  <xdr:twoCellAnchor>
    <xdr:from>
      <xdr:col>21</xdr:col>
      <xdr:colOff>21166</xdr:colOff>
      <xdr:row>28</xdr:row>
      <xdr:rowOff>25400</xdr:rowOff>
    </xdr:from>
    <xdr:to>
      <xdr:col>26</xdr:col>
      <xdr:colOff>99482</xdr:colOff>
      <xdr:row>39</xdr:row>
      <xdr:rowOff>57150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4DBF810-F1B9-5547-AD65-41C1A0FE4446}"/>
            </a:ext>
          </a:extLst>
        </xdr:cNvPr>
        <xdr:cNvSpPr txBox="1"/>
      </xdr:nvSpPr>
      <xdr:spPr>
        <a:xfrm>
          <a:off x="13673666" y="6428317"/>
          <a:ext cx="3401483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This mini example shows the potential usefulness of preserving within-species frequency information. </a:t>
          </a:r>
        </a:p>
        <a:p>
          <a:endParaRPr lang="en-GB" sz="1100" baseline="0"/>
        </a:p>
        <a:p>
          <a:r>
            <a:rPr lang="en-GB" sz="1100" baseline="0"/>
            <a:t>Imagine that a species is found in lots of location and that most of those locations are suboptimal for it. If we know that the species' abundance in optimal locations i high and in suboptimal locations is low, a niche model will be able to identify the optimal habitat. </a:t>
          </a:r>
        </a:p>
        <a:p>
          <a:endParaRPr lang="en-GB" sz="1100" baseline="0"/>
        </a:p>
        <a:p>
          <a:r>
            <a:rPr lang="en-GB" sz="1100" baseline="0"/>
            <a:t>If, however, the data are converted to PA, then it is even possible to conclude that a species prefers the suboptimal condition, just because of local dispersal.</a:t>
          </a:r>
        </a:p>
      </xdr:txBody>
    </xdr:sp>
    <xdr:clientData/>
  </xdr:twoCellAnchor>
  <xdr:twoCellAnchor>
    <xdr:from>
      <xdr:col>4</xdr:col>
      <xdr:colOff>497417</xdr:colOff>
      <xdr:row>37</xdr:row>
      <xdr:rowOff>0</xdr:rowOff>
    </xdr:from>
    <xdr:to>
      <xdr:col>4</xdr:col>
      <xdr:colOff>497418</xdr:colOff>
      <xdr:row>39</xdr:row>
      <xdr:rowOff>10582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6C26BFD-F1DA-704B-897D-7955F83CD814}"/>
            </a:ext>
          </a:extLst>
        </xdr:cNvPr>
        <xdr:cNvCxnSpPr/>
      </xdr:nvCxnSpPr>
      <xdr:spPr>
        <a:xfrm>
          <a:off x="2381250" y="8636000"/>
          <a:ext cx="1" cy="412749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518584</xdr:colOff>
      <xdr:row>18</xdr:row>
      <xdr:rowOff>105833</xdr:rowOff>
    </xdr:from>
    <xdr:to>
      <xdr:col>4</xdr:col>
      <xdr:colOff>518585</xdr:colOff>
      <xdr:row>20</xdr:row>
      <xdr:rowOff>116415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7C74EFF-2DB9-DD41-9BA1-EA1EF947D589}"/>
            </a:ext>
          </a:extLst>
        </xdr:cNvPr>
        <xdr:cNvCxnSpPr/>
      </xdr:nvCxnSpPr>
      <xdr:spPr>
        <a:xfrm>
          <a:off x="2402417" y="4275666"/>
          <a:ext cx="1" cy="412749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1203B81B-6D7A-C244-8A5D-F509FA96D000}" userId="S::b042@uea.ac.uk::5608b1c6-a62d-49b6-952d-1b3572938a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" dT="2020-12-04T09:37:37.44" personId="{1203B81B-6D7A-C244-8A5D-F509FA96D000}" id="{8CC6B961-1F37-3340-9799-5B1154081512}">
    <text>spikeOTU bias does not matter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E32-F5AF-E840-B10C-98CC4787FA60}">
  <dimension ref="A1:Z46"/>
  <sheetViews>
    <sheetView showGridLines="0" tabSelected="1" topLeftCell="A10" zoomScale="120" zoomScaleNormal="120" workbookViewId="0">
      <selection activeCell="J32" sqref="J32"/>
    </sheetView>
  </sheetViews>
  <sheetFormatPr baseColWidth="10" defaultRowHeight="16" x14ac:dyDescent="0.2"/>
  <cols>
    <col min="1" max="1" width="3.6640625" customWidth="1"/>
    <col min="2" max="2" width="4.33203125" customWidth="1"/>
    <col min="3" max="3" width="9.83203125" customWidth="1"/>
    <col min="4" max="7" width="7" customWidth="1"/>
    <col min="8" max="8" width="8.6640625" customWidth="1"/>
    <col min="9" max="9" width="8.5" customWidth="1"/>
    <col min="10" max="10" width="8" style="8" customWidth="1"/>
    <col min="11" max="11" width="28.1640625" customWidth="1"/>
    <col min="12" max="15" width="7" customWidth="1"/>
    <col min="16" max="16" width="16.83203125" customWidth="1"/>
    <col min="17" max="20" width="6.83203125" bestFit="1" customWidth="1"/>
    <col min="21" max="21" width="10" customWidth="1"/>
    <col min="22" max="22" width="7" customWidth="1"/>
    <col min="23" max="26" width="9.1640625" customWidth="1"/>
  </cols>
  <sheetData>
    <row r="1" spans="2:26" x14ac:dyDescent="0.2"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2:26" x14ac:dyDescent="0.2">
      <c r="B2" s="11"/>
      <c r="C2" s="11"/>
      <c r="D2" s="11"/>
      <c r="E2" s="12"/>
      <c r="F2" s="11"/>
      <c r="G2" s="11"/>
      <c r="H2" s="11"/>
      <c r="I2" s="11"/>
      <c r="J2" s="11"/>
      <c r="K2" s="11"/>
    </row>
    <row r="3" spans="2:26" ht="32" customHeight="1" x14ac:dyDescent="0.2">
      <c r="B3" s="11"/>
      <c r="C3" s="11"/>
      <c r="D3" s="52" t="s">
        <v>21</v>
      </c>
      <c r="E3" s="52"/>
      <c r="F3" s="52"/>
      <c r="G3" s="52"/>
      <c r="H3" s="52"/>
      <c r="I3" s="54" t="s">
        <v>37</v>
      </c>
      <c r="J3" s="53"/>
      <c r="K3" s="11"/>
      <c r="Q3" s="55" t="s">
        <v>22</v>
      </c>
      <c r="R3" s="55"/>
      <c r="S3" s="55"/>
      <c r="T3" s="55"/>
      <c r="U3" s="28"/>
    </row>
    <row r="4" spans="2:26" x14ac:dyDescent="0.2">
      <c r="B4" s="11"/>
      <c r="C4" s="11"/>
      <c r="D4" s="24" t="s">
        <v>0</v>
      </c>
      <c r="E4" s="24" t="s">
        <v>1</v>
      </c>
      <c r="F4" s="24" t="s">
        <v>2</v>
      </c>
      <c r="G4" s="24" t="s">
        <v>3</v>
      </c>
      <c r="H4" s="29" t="s">
        <v>17</v>
      </c>
      <c r="I4" s="54"/>
      <c r="J4" s="53"/>
      <c r="K4" s="11"/>
      <c r="Q4" s="24" t="s">
        <v>0</v>
      </c>
      <c r="R4" s="24" t="s">
        <v>1</v>
      </c>
      <c r="S4" s="24" t="s">
        <v>2</v>
      </c>
      <c r="T4" s="24" t="s">
        <v>3</v>
      </c>
      <c r="U4" s="9"/>
    </row>
    <row r="5" spans="2:26" x14ac:dyDescent="0.2">
      <c r="B5" s="11"/>
      <c r="C5" s="19" t="s">
        <v>4</v>
      </c>
      <c r="D5" s="1">
        <v>10</v>
      </c>
      <c r="E5" s="1">
        <v>20</v>
      </c>
      <c r="F5" s="1">
        <v>0</v>
      </c>
      <c r="G5" s="1">
        <v>100</v>
      </c>
      <c r="H5" s="1">
        <v>20</v>
      </c>
      <c r="I5" s="30">
        <f>SUM(D5:G5)</f>
        <v>130</v>
      </c>
      <c r="J5" s="48"/>
      <c r="K5" s="23"/>
      <c r="L5" s="4"/>
      <c r="P5" s="23"/>
      <c r="Q5" s="1">
        <v>0.1</v>
      </c>
      <c r="R5" s="1">
        <v>7.0000000000000007E-2</v>
      </c>
      <c r="S5" s="1">
        <v>0</v>
      </c>
      <c r="T5" s="1">
        <v>0</v>
      </c>
      <c r="U5" s="6"/>
    </row>
    <row r="6" spans="2:26" x14ac:dyDescent="0.2">
      <c r="B6" s="11"/>
      <c r="C6" s="19" t="s">
        <v>9</v>
      </c>
      <c r="D6" s="1">
        <v>0</v>
      </c>
      <c r="E6" s="1">
        <v>300</v>
      </c>
      <c r="F6" s="1">
        <v>20</v>
      </c>
      <c r="G6" s="1">
        <v>100</v>
      </c>
      <c r="H6" s="1">
        <v>20</v>
      </c>
      <c r="I6" s="30">
        <f t="shared" ref="I6:I8" si="0">SUM(D6:G6)</f>
        <v>420</v>
      </c>
      <c r="J6" s="48"/>
      <c r="K6" s="23"/>
      <c r="L6" s="4" t="s">
        <v>6</v>
      </c>
      <c r="P6" s="23"/>
      <c r="Q6" s="1">
        <v>0</v>
      </c>
      <c r="R6" s="1">
        <v>1</v>
      </c>
      <c r="S6" s="1">
        <v>0.5</v>
      </c>
      <c r="T6" s="1">
        <v>0</v>
      </c>
      <c r="U6" s="6"/>
    </row>
    <row r="7" spans="2:26" x14ac:dyDescent="0.2">
      <c r="B7" s="11"/>
      <c r="C7" s="19" t="s">
        <v>10</v>
      </c>
      <c r="D7" s="1">
        <v>40</v>
      </c>
      <c r="E7" s="1">
        <v>40</v>
      </c>
      <c r="F7" s="1">
        <v>0</v>
      </c>
      <c r="G7" s="1">
        <v>100</v>
      </c>
      <c r="H7" s="1">
        <v>20</v>
      </c>
      <c r="I7" s="30">
        <f t="shared" si="0"/>
        <v>180</v>
      </c>
      <c r="J7" s="48"/>
      <c r="K7" s="23"/>
      <c r="L7" s="27"/>
      <c r="P7" s="23"/>
      <c r="Q7" s="1">
        <v>0.4</v>
      </c>
      <c r="R7" s="1">
        <v>0.13</v>
      </c>
      <c r="S7" s="1">
        <v>0</v>
      </c>
      <c r="T7" s="1">
        <v>0</v>
      </c>
      <c r="U7" s="6"/>
    </row>
    <row r="8" spans="2:26" x14ac:dyDescent="0.2">
      <c r="B8" s="11"/>
      <c r="C8" s="19" t="s">
        <v>11</v>
      </c>
      <c r="D8" s="1">
        <v>100</v>
      </c>
      <c r="E8" s="1">
        <v>0</v>
      </c>
      <c r="F8" s="1">
        <v>40</v>
      </c>
      <c r="G8" s="1">
        <v>200</v>
      </c>
      <c r="H8" s="1">
        <v>20</v>
      </c>
      <c r="I8" s="30">
        <f t="shared" si="0"/>
        <v>340</v>
      </c>
      <c r="J8" s="48"/>
      <c r="K8" s="23"/>
      <c r="L8" s="27"/>
      <c r="P8" s="23"/>
      <c r="Q8" s="1">
        <v>1</v>
      </c>
      <c r="R8" s="1">
        <v>0</v>
      </c>
      <c r="S8" s="1">
        <v>1</v>
      </c>
      <c r="T8" s="1">
        <v>1</v>
      </c>
      <c r="U8" s="6"/>
    </row>
    <row r="9" spans="2:26" x14ac:dyDescent="0.2">
      <c r="B9" s="11"/>
      <c r="C9" s="11"/>
      <c r="D9" s="6"/>
      <c r="E9" s="6"/>
      <c r="F9" s="6"/>
      <c r="G9" s="6"/>
      <c r="H9" s="6"/>
      <c r="I9" s="17"/>
      <c r="J9" s="11"/>
      <c r="K9" s="11"/>
      <c r="Q9" s="6" t="s">
        <v>28</v>
      </c>
    </row>
    <row r="10" spans="2:26" x14ac:dyDescent="0.2">
      <c r="J10" s="18"/>
      <c r="Q10" s="6"/>
      <c r="R10" s="6"/>
      <c r="T10" s="6"/>
      <c r="V10" s="11"/>
      <c r="W10" s="8"/>
      <c r="X10" s="8"/>
    </row>
    <row r="11" spans="2:26" s="8" customFormat="1" x14ac:dyDescent="0.2">
      <c r="J11" s="18"/>
      <c r="Q11" s="11"/>
      <c r="R11" s="11"/>
      <c r="S11" s="11"/>
      <c r="T11" s="11"/>
      <c r="V11" s="11"/>
    </row>
    <row r="12" spans="2:26" s="5" customFormat="1" ht="43" customHeight="1" x14ac:dyDescent="0.2">
      <c r="D12" s="52" t="s">
        <v>13</v>
      </c>
      <c r="E12" s="52"/>
      <c r="F12" s="52"/>
      <c r="G12" s="52"/>
      <c r="H12" s="52"/>
      <c r="I12" s="56" t="s">
        <v>5</v>
      </c>
      <c r="J12" s="54" t="s">
        <v>26</v>
      </c>
      <c r="L12" s="52" t="s">
        <v>24</v>
      </c>
      <c r="M12" s="52"/>
      <c r="N12" s="52"/>
      <c r="O12" s="52"/>
      <c r="Q12" s="52" t="s">
        <v>23</v>
      </c>
      <c r="R12" s="52"/>
      <c r="S12" s="52"/>
      <c r="T12" s="52"/>
      <c r="W12" s="49" t="s">
        <v>34</v>
      </c>
      <c r="X12" s="50"/>
      <c r="Y12" s="50"/>
      <c r="Z12" s="51"/>
    </row>
    <row r="13" spans="2:26" x14ac:dyDescent="0.2">
      <c r="D13" s="24" t="s">
        <v>0</v>
      </c>
      <c r="E13" s="24" t="s">
        <v>1</v>
      </c>
      <c r="F13" s="24" t="s">
        <v>2</v>
      </c>
      <c r="G13" s="24" t="s">
        <v>3</v>
      </c>
      <c r="H13" s="29" t="s">
        <v>17</v>
      </c>
      <c r="I13" s="56"/>
      <c r="J13" s="54"/>
      <c r="L13" s="24" t="s">
        <v>0</v>
      </c>
      <c r="M13" s="24" t="s">
        <v>1</v>
      </c>
      <c r="N13" s="24" t="s">
        <v>2</v>
      </c>
      <c r="O13" s="24" t="s">
        <v>3</v>
      </c>
      <c r="Q13" s="24" t="s">
        <v>0</v>
      </c>
      <c r="R13" s="24" t="s">
        <v>1</v>
      </c>
      <c r="S13" s="24" t="s">
        <v>2</v>
      </c>
      <c r="T13" s="24" t="s">
        <v>3</v>
      </c>
      <c r="W13" s="21" t="s">
        <v>31</v>
      </c>
      <c r="X13" s="41"/>
      <c r="Y13" s="41"/>
      <c r="Z13" s="42"/>
    </row>
    <row r="14" spans="2:26" x14ac:dyDescent="0.2">
      <c r="C14" s="19"/>
      <c r="D14" s="3">
        <f t="shared" ref="D14:G17" si="1">D5*D$18*$I14</f>
        <v>40</v>
      </c>
      <c r="E14" s="3">
        <f t="shared" si="1"/>
        <v>120</v>
      </c>
      <c r="F14" s="3">
        <f t="shared" si="1"/>
        <v>0</v>
      </c>
      <c r="G14" s="3">
        <f t="shared" si="1"/>
        <v>20</v>
      </c>
      <c r="H14" s="3">
        <f>H5*I14*H$18</f>
        <v>20</v>
      </c>
      <c r="I14" s="26">
        <v>2</v>
      </c>
      <c r="J14" s="30">
        <f>SUM(D14:G14)</f>
        <v>180</v>
      </c>
      <c r="K14" s="4" t="s">
        <v>8</v>
      </c>
      <c r="L14" s="3">
        <f>(D14/$H14)</f>
        <v>2</v>
      </c>
      <c r="M14" s="3">
        <f t="shared" ref="M14:O17" si="2">(E14/$H14)</f>
        <v>6</v>
      </c>
      <c r="N14" s="3">
        <f t="shared" si="2"/>
        <v>0</v>
      </c>
      <c r="O14" s="3">
        <f t="shared" si="2"/>
        <v>1</v>
      </c>
      <c r="P14" s="4" t="s">
        <v>6</v>
      </c>
      <c r="Q14" s="2">
        <v>0.1</v>
      </c>
      <c r="R14" s="1">
        <v>7.0000000000000007E-2</v>
      </c>
      <c r="S14" s="1">
        <v>0</v>
      </c>
      <c r="T14" s="1">
        <v>0</v>
      </c>
      <c r="W14" s="43" t="s">
        <v>33</v>
      </c>
      <c r="X14" s="41"/>
      <c r="Y14" s="41"/>
      <c r="Z14" s="42"/>
    </row>
    <row r="15" spans="2:26" x14ac:dyDescent="0.2">
      <c r="C15" s="19"/>
      <c r="D15" s="3">
        <f t="shared" si="1"/>
        <v>0</v>
      </c>
      <c r="E15" s="3">
        <f t="shared" si="1"/>
        <v>4500</v>
      </c>
      <c r="F15" s="3">
        <f t="shared" si="1"/>
        <v>100</v>
      </c>
      <c r="G15" s="3">
        <f t="shared" si="1"/>
        <v>50</v>
      </c>
      <c r="H15" s="3">
        <f>H6*I15*H$18</f>
        <v>50</v>
      </c>
      <c r="I15" s="26">
        <v>5</v>
      </c>
      <c r="J15" s="30">
        <f>SUM(D15:G15)</f>
        <v>4650</v>
      </c>
      <c r="L15" s="3">
        <f t="shared" ref="L15:L17" si="3">(D15/$H15)</f>
        <v>0</v>
      </c>
      <c r="M15" s="3">
        <f t="shared" si="2"/>
        <v>90</v>
      </c>
      <c r="N15" s="3">
        <f t="shared" si="2"/>
        <v>2</v>
      </c>
      <c r="O15" s="3">
        <f t="shared" si="2"/>
        <v>1</v>
      </c>
      <c r="Q15" s="2">
        <v>0</v>
      </c>
      <c r="R15" s="1">
        <v>1</v>
      </c>
      <c r="S15" s="1">
        <v>0.5</v>
      </c>
      <c r="T15" s="1">
        <v>0</v>
      </c>
      <c r="W15" s="31"/>
      <c r="X15" s="32"/>
      <c r="Y15" s="33">
        <v>0.1</v>
      </c>
      <c r="Z15" s="42"/>
    </row>
    <row r="16" spans="2:26" x14ac:dyDescent="0.2">
      <c r="C16" s="19"/>
      <c r="D16" s="3">
        <f t="shared" si="1"/>
        <v>240</v>
      </c>
      <c r="E16" s="3">
        <f t="shared" si="1"/>
        <v>360</v>
      </c>
      <c r="F16" s="3">
        <f t="shared" si="1"/>
        <v>0</v>
      </c>
      <c r="G16" s="3">
        <f t="shared" si="1"/>
        <v>30</v>
      </c>
      <c r="H16" s="3">
        <f>H7*I16*H$18</f>
        <v>30</v>
      </c>
      <c r="I16" s="26">
        <v>3</v>
      </c>
      <c r="J16" s="30">
        <f>SUM(D16:G16)</f>
        <v>630</v>
      </c>
      <c r="K16" s="4" t="s">
        <v>20</v>
      </c>
      <c r="L16" s="3">
        <f t="shared" si="3"/>
        <v>8</v>
      </c>
      <c r="M16" s="3">
        <f t="shared" si="2"/>
        <v>12</v>
      </c>
      <c r="N16" s="3">
        <f t="shared" si="2"/>
        <v>0</v>
      </c>
      <c r="O16" s="3">
        <f t="shared" si="2"/>
        <v>1</v>
      </c>
      <c r="Q16" s="2">
        <v>0.4</v>
      </c>
      <c r="R16" s="1">
        <v>0.13</v>
      </c>
      <c r="S16" s="1">
        <v>0</v>
      </c>
      <c r="T16" s="1">
        <v>0</v>
      </c>
      <c r="W16" s="34">
        <v>0.1</v>
      </c>
      <c r="X16" s="35">
        <v>1</v>
      </c>
      <c r="Y16" s="36">
        <v>0.1</v>
      </c>
      <c r="Z16" s="42"/>
    </row>
    <row r="17" spans="1:26" x14ac:dyDescent="0.2">
      <c r="C17" s="19"/>
      <c r="D17" s="3">
        <f t="shared" si="1"/>
        <v>2400</v>
      </c>
      <c r="E17" s="3">
        <f t="shared" si="1"/>
        <v>0</v>
      </c>
      <c r="F17" s="3">
        <f t="shared" si="1"/>
        <v>480</v>
      </c>
      <c r="G17" s="3">
        <f t="shared" si="1"/>
        <v>240</v>
      </c>
      <c r="H17" s="3">
        <f>H8*I17*H$18</f>
        <v>120</v>
      </c>
      <c r="I17" s="26">
        <v>12</v>
      </c>
      <c r="J17" s="30">
        <f>SUM(D17:G17)</f>
        <v>3120</v>
      </c>
      <c r="K17" s="4"/>
      <c r="L17" s="3">
        <f t="shared" si="3"/>
        <v>20</v>
      </c>
      <c r="M17" s="3">
        <f t="shared" si="2"/>
        <v>0</v>
      </c>
      <c r="N17" s="3">
        <f t="shared" si="2"/>
        <v>4</v>
      </c>
      <c r="O17" s="3">
        <f t="shared" si="2"/>
        <v>2</v>
      </c>
      <c r="Q17" s="2">
        <v>1</v>
      </c>
      <c r="R17" s="1">
        <v>0</v>
      </c>
      <c r="S17" s="1">
        <v>1</v>
      </c>
      <c r="T17" s="1">
        <v>1</v>
      </c>
      <c r="W17" s="34">
        <v>0.1</v>
      </c>
      <c r="X17" s="37">
        <v>0.7</v>
      </c>
      <c r="Y17" s="36"/>
      <c r="Z17" s="42"/>
    </row>
    <row r="18" spans="1:26" x14ac:dyDescent="0.2">
      <c r="A18" s="7"/>
      <c r="B18" s="7"/>
      <c r="C18" s="22" t="s">
        <v>12</v>
      </c>
      <c r="D18" s="7">
        <v>2</v>
      </c>
      <c r="E18" s="7">
        <v>3</v>
      </c>
      <c r="F18" s="7">
        <v>1</v>
      </c>
      <c r="G18" s="7">
        <v>0.1</v>
      </c>
      <c r="H18" s="7">
        <v>0.5</v>
      </c>
      <c r="K18" s="22" t="s">
        <v>12</v>
      </c>
      <c r="L18" s="7">
        <v>2</v>
      </c>
      <c r="M18" s="7">
        <v>3</v>
      </c>
      <c r="N18" s="7">
        <v>1</v>
      </c>
      <c r="O18" s="7">
        <v>0.1</v>
      </c>
      <c r="W18" s="38"/>
      <c r="X18" s="39">
        <v>0.1</v>
      </c>
      <c r="Y18" s="40"/>
      <c r="Z18" s="42"/>
    </row>
    <row r="19" spans="1:26" x14ac:dyDescent="0.2">
      <c r="L19" s="8" t="s">
        <v>16</v>
      </c>
      <c r="S19" t="s">
        <v>7</v>
      </c>
      <c r="W19" s="21"/>
      <c r="X19" s="6"/>
      <c r="Y19" s="6"/>
      <c r="Z19" s="42"/>
    </row>
    <row r="20" spans="1:26" x14ac:dyDescent="0.2">
      <c r="F20" s="10" t="s">
        <v>6</v>
      </c>
      <c r="L20" t="s">
        <v>18</v>
      </c>
      <c r="W20" s="44" t="s">
        <v>14</v>
      </c>
      <c r="X20" s="16"/>
      <c r="Y20" s="16"/>
      <c r="Z20" s="42"/>
    </row>
    <row r="21" spans="1:26" x14ac:dyDescent="0.2">
      <c r="W21" s="45" t="s">
        <v>15</v>
      </c>
      <c r="X21" s="20"/>
      <c r="Y21" s="20"/>
      <c r="Z21" s="42"/>
    </row>
    <row r="22" spans="1:26" ht="33" customHeight="1" x14ac:dyDescent="0.2">
      <c r="D22" s="52" t="s">
        <v>27</v>
      </c>
      <c r="E22" s="52"/>
      <c r="F22" s="52"/>
      <c r="G22" s="52"/>
      <c r="Q22" s="52" t="s">
        <v>25</v>
      </c>
      <c r="R22" s="52"/>
      <c r="S22" s="52"/>
      <c r="T22" s="52"/>
      <c r="U22" s="54" t="s">
        <v>38</v>
      </c>
      <c r="W22" s="21" t="s">
        <v>30</v>
      </c>
      <c r="X22" s="6"/>
      <c r="Y22" s="6"/>
      <c r="Z22" s="42"/>
    </row>
    <row r="23" spans="1:26" x14ac:dyDescent="0.2">
      <c r="D23" s="24" t="s">
        <v>0</v>
      </c>
      <c r="E23" s="24" t="s">
        <v>1</v>
      </c>
      <c r="F23" s="24" t="s">
        <v>2</v>
      </c>
      <c r="G23" s="24" t="s">
        <v>3</v>
      </c>
      <c r="Q23" s="24" t="s">
        <v>0</v>
      </c>
      <c r="R23" s="24" t="s">
        <v>1</v>
      </c>
      <c r="S23" s="24" t="s">
        <v>2</v>
      </c>
      <c r="T23" s="24" t="s">
        <v>3</v>
      </c>
      <c r="U23" s="54"/>
      <c r="W23" s="43" t="s">
        <v>32</v>
      </c>
      <c r="X23" s="6"/>
      <c r="Y23" s="6"/>
      <c r="Z23" s="42"/>
    </row>
    <row r="24" spans="1:26" x14ac:dyDescent="0.2">
      <c r="B24" s="8"/>
      <c r="C24" s="8"/>
      <c r="D24" s="1">
        <v>1.7000000000000001E-2</v>
      </c>
      <c r="E24" s="1">
        <v>2.7E-2</v>
      </c>
      <c r="F24" s="1">
        <v>0</v>
      </c>
      <c r="G24" s="1">
        <v>0</v>
      </c>
      <c r="H24" s="8"/>
      <c r="I24" s="8"/>
      <c r="K24" s="8"/>
      <c r="Q24" s="3">
        <f t="shared" ref="Q24:T27" si="4">IF(D5&gt;0, 1, 0)</f>
        <v>1</v>
      </c>
      <c r="R24" s="3">
        <f t="shared" si="4"/>
        <v>1</v>
      </c>
      <c r="S24" s="3">
        <f t="shared" si="4"/>
        <v>0</v>
      </c>
      <c r="T24" s="3">
        <f t="shared" si="4"/>
        <v>1</v>
      </c>
      <c r="U24" s="30">
        <f>SUM(Q24:T24)</f>
        <v>3</v>
      </c>
      <c r="W24" s="31"/>
      <c r="X24" s="32"/>
      <c r="Y24" s="33">
        <v>1</v>
      </c>
      <c r="Z24" s="42"/>
    </row>
    <row r="25" spans="1:26" x14ac:dyDescent="0.2">
      <c r="B25" s="8"/>
      <c r="C25" s="11"/>
      <c r="D25" s="1">
        <v>0</v>
      </c>
      <c r="E25" s="1">
        <v>1</v>
      </c>
      <c r="F25" s="1">
        <v>0.20799999999999999</v>
      </c>
      <c r="G25" s="1">
        <v>0.13600000000000001</v>
      </c>
      <c r="H25" s="11"/>
      <c r="I25" s="11"/>
      <c r="K25" s="11"/>
      <c r="Q25" s="3">
        <f t="shared" si="4"/>
        <v>0</v>
      </c>
      <c r="R25" s="3">
        <f t="shared" si="4"/>
        <v>1</v>
      </c>
      <c r="S25" s="3">
        <f t="shared" si="4"/>
        <v>1</v>
      </c>
      <c r="T25" s="3">
        <f t="shared" si="4"/>
        <v>1</v>
      </c>
      <c r="U25" s="30">
        <f t="shared" ref="U25:U27" si="5">SUM(Q25:T25)</f>
        <v>3</v>
      </c>
      <c r="W25" s="34">
        <v>1</v>
      </c>
      <c r="X25" s="37">
        <v>1</v>
      </c>
      <c r="Y25" s="36">
        <v>1</v>
      </c>
      <c r="Z25" s="42"/>
    </row>
    <row r="26" spans="1:26" x14ac:dyDescent="0.2">
      <c r="B26" s="8"/>
      <c r="C26" s="11"/>
      <c r="D26" s="1">
        <v>0.1</v>
      </c>
      <c r="E26" s="1">
        <v>0.08</v>
      </c>
      <c r="F26" s="1">
        <v>0</v>
      </c>
      <c r="G26" s="1">
        <v>4.4999999999999998E-2</v>
      </c>
      <c r="H26" s="14"/>
      <c r="I26" s="11"/>
      <c r="J26" s="15"/>
      <c r="K26" s="11"/>
      <c r="L26" s="8"/>
      <c r="M26" s="8"/>
      <c r="N26" s="8"/>
      <c r="O26" s="8"/>
      <c r="Q26" s="3">
        <f t="shared" si="4"/>
        <v>1</v>
      </c>
      <c r="R26" s="3">
        <f t="shared" si="4"/>
        <v>1</v>
      </c>
      <c r="S26" s="3">
        <f t="shared" si="4"/>
        <v>0</v>
      </c>
      <c r="T26" s="3">
        <f t="shared" si="4"/>
        <v>1</v>
      </c>
      <c r="U26" s="30">
        <f t="shared" si="5"/>
        <v>3</v>
      </c>
      <c r="W26" s="34">
        <v>1</v>
      </c>
      <c r="X26" s="37">
        <v>1</v>
      </c>
      <c r="Y26" s="36"/>
      <c r="Z26" s="42"/>
    </row>
    <row r="27" spans="1:26" x14ac:dyDescent="0.2">
      <c r="B27" s="8"/>
      <c r="C27" s="11"/>
      <c r="D27" s="1">
        <v>1</v>
      </c>
      <c r="E27" s="1">
        <v>0</v>
      </c>
      <c r="F27" s="1">
        <v>1</v>
      </c>
      <c r="G27" s="1">
        <v>1</v>
      </c>
      <c r="H27" s="9"/>
      <c r="I27" s="11"/>
      <c r="J27" s="18"/>
      <c r="K27" s="11"/>
      <c r="L27" s="8"/>
      <c r="M27" s="8"/>
      <c r="N27" s="8"/>
      <c r="O27" s="8"/>
      <c r="Q27" s="3">
        <f t="shared" si="4"/>
        <v>1</v>
      </c>
      <c r="R27" s="3">
        <f t="shared" si="4"/>
        <v>0</v>
      </c>
      <c r="S27" s="3">
        <f t="shared" si="4"/>
        <v>1</v>
      </c>
      <c r="T27" s="3">
        <f t="shared" si="4"/>
        <v>1</v>
      </c>
      <c r="U27" s="30">
        <f t="shared" si="5"/>
        <v>3</v>
      </c>
      <c r="W27" s="38"/>
      <c r="X27" s="39">
        <v>1</v>
      </c>
      <c r="Y27" s="40"/>
      <c r="Z27" s="46"/>
    </row>
    <row r="28" spans="1:26" x14ac:dyDescent="0.2">
      <c r="B28" s="8"/>
      <c r="C28" s="11"/>
      <c r="D28" s="6" t="s">
        <v>29</v>
      </c>
      <c r="E28" s="11"/>
      <c r="F28" s="11"/>
      <c r="G28" s="11"/>
      <c r="H28" s="11"/>
      <c r="I28" s="11"/>
      <c r="J28" s="18"/>
      <c r="K28" s="11"/>
      <c r="L28" s="8"/>
      <c r="M28" s="8"/>
      <c r="N28" s="8"/>
      <c r="O28" s="8"/>
      <c r="Q28" t="s">
        <v>19</v>
      </c>
    </row>
    <row r="29" spans="1:26" x14ac:dyDescent="0.2">
      <c r="B29" s="8"/>
      <c r="C29" s="11"/>
      <c r="D29" s="11"/>
      <c r="E29" s="11"/>
      <c r="F29" s="11"/>
      <c r="G29" s="11"/>
      <c r="H29" s="11"/>
      <c r="I29" s="11"/>
      <c r="J29" s="18"/>
      <c r="K29" s="11"/>
      <c r="L29" s="8"/>
      <c r="M29" s="8"/>
      <c r="N29" s="8"/>
      <c r="O29" s="8"/>
    </row>
    <row r="30" spans="1:26" x14ac:dyDescent="0.2">
      <c r="B30" s="8"/>
      <c r="C30" s="11"/>
      <c r="D30" s="13"/>
      <c r="E30" s="13"/>
      <c r="F30" s="13"/>
      <c r="G30" s="13"/>
      <c r="H30" s="13"/>
      <c r="I30" s="13"/>
      <c r="J30" s="11"/>
      <c r="K30" s="11"/>
    </row>
    <row r="31" spans="1:26" ht="49" customHeight="1" x14ac:dyDescent="0.2">
      <c r="B31" s="8"/>
      <c r="C31" s="11"/>
      <c r="D31" s="52" t="s">
        <v>35</v>
      </c>
      <c r="E31" s="52"/>
      <c r="F31" s="52"/>
      <c r="G31" s="52"/>
      <c r="H31" s="13"/>
      <c r="I31" s="13"/>
      <c r="J31" s="11"/>
      <c r="K31" s="11"/>
      <c r="L31" s="53"/>
      <c r="M31" s="53"/>
      <c r="N31" s="53"/>
      <c r="O31" s="53"/>
    </row>
    <row r="32" spans="1:26" x14ac:dyDescent="0.2">
      <c r="B32" s="8"/>
      <c r="C32" s="11"/>
      <c r="D32" s="24" t="s">
        <v>0</v>
      </c>
      <c r="E32" s="24" t="s">
        <v>1</v>
      </c>
      <c r="F32" s="24" t="s">
        <v>2</v>
      </c>
      <c r="G32" s="24" t="s">
        <v>3</v>
      </c>
      <c r="H32" s="13"/>
      <c r="I32" s="13"/>
      <c r="J32" s="11"/>
      <c r="K32" s="11"/>
      <c r="L32" s="9"/>
      <c r="M32" s="9"/>
      <c r="N32" s="9"/>
      <c r="O32" s="9"/>
    </row>
    <row r="33" spans="2:15" x14ac:dyDescent="0.2">
      <c r="B33" s="8"/>
      <c r="C33" s="9"/>
      <c r="D33" s="25">
        <f>D14/$J14</f>
        <v>0.22222222222222221</v>
      </c>
      <c r="E33" s="25">
        <f t="shared" ref="E33:G33" si="6">E14/$J14</f>
        <v>0.66666666666666663</v>
      </c>
      <c r="F33" s="25">
        <f t="shared" si="6"/>
        <v>0</v>
      </c>
      <c r="G33" s="25">
        <f t="shared" si="6"/>
        <v>0.1111111111111111</v>
      </c>
      <c r="H33" s="11"/>
      <c r="I33" s="11"/>
      <c r="J33" s="11"/>
      <c r="K33" s="11"/>
      <c r="L33" s="47"/>
      <c r="M33" s="47"/>
      <c r="N33" s="13"/>
      <c r="O33" s="12"/>
    </row>
    <row r="34" spans="2:15" x14ac:dyDescent="0.2">
      <c r="D34" s="25">
        <f t="shared" ref="D34:G36" si="7">D15/$J15</f>
        <v>0</v>
      </c>
      <c r="E34" s="25">
        <f t="shared" si="7"/>
        <v>0.967741935483871</v>
      </c>
      <c r="F34" s="25">
        <f t="shared" si="7"/>
        <v>2.1505376344086023E-2</v>
      </c>
      <c r="G34" s="25">
        <f t="shared" si="7"/>
        <v>1.0752688172043012E-2</v>
      </c>
      <c r="L34" s="13"/>
      <c r="M34" s="13"/>
      <c r="N34" s="47"/>
      <c r="O34" s="12"/>
    </row>
    <row r="35" spans="2:15" x14ac:dyDescent="0.2">
      <c r="D35" s="25">
        <f t="shared" si="7"/>
        <v>0.38095238095238093</v>
      </c>
      <c r="E35" s="25">
        <f t="shared" si="7"/>
        <v>0.5714285714285714</v>
      </c>
      <c r="F35" s="25">
        <f t="shared" si="7"/>
        <v>0</v>
      </c>
      <c r="G35" s="25">
        <f t="shared" si="7"/>
        <v>4.7619047619047616E-2</v>
      </c>
      <c r="L35" s="47"/>
      <c r="M35" s="47"/>
      <c r="N35" s="13"/>
      <c r="O35" s="47"/>
    </row>
    <row r="36" spans="2:15" x14ac:dyDescent="0.2">
      <c r="D36" s="25">
        <f t="shared" si="7"/>
        <v>0.76923076923076927</v>
      </c>
      <c r="E36" s="25">
        <f t="shared" si="7"/>
        <v>0</v>
      </c>
      <c r="F36" s="25">
        <f t="shared" si="7"/>
        <v>0.15384615384615385</v>
      </c>
      <c r="G36" s="25">
        <f t="shared" si="7"/>
        <v>7.6923076923076927E-2</v>
      </c>
      <c r="L36" s="47"/>
      <c r="M36" s="13"/>
      <c r="N36" s="13"/>
      <c r="O36" s="47"/>
    </row>
    <row r="37" spans="2:15" x14ac:dyDescent="0.2">
      <c r="D37" s="6" t="s">
        <v>29</v>
      </c>
      <c r="E37" s="11"/>
      <c r="F37" s="11"/>
      <c r="G37" s="11"/>
      <c r="L37" s="11"/>
      <c r="M37" s="11"/>
      <c r="N37" s="11"/>
      <c r="O37" s="11"/>
    </row>
    <row r="40" spans="2:15" ht="49" customHeight="1" x14ac:dyDescent="0.2">
      <c r="D40" s="52" t="s">
        <v>36</v>
      </c>
      <c r="E40" s="52"/>
      <c r="F40" s="52"/>
      <c r="G40" s="52"/>
    </row>
    <row r="41" spans="2:15" x14ac:dyDescent="0.2">
      <c r="D41" s="24" t="s">
        <v>0</v>
      </c>
      <c r="E41" s="24" t="s">
        <v>1</v>
      </c>
      <c r="F41" s="24" t="s">
        <v>2</v>
      </c>
      <c r="G41" s="24" t="s">
        <v>3</v>
      </c>
    </row>
    <row r="42" spans="2:15" x14ac:dyDescent="0.2">
      <c r="D42" s="25">
        <v>0.28999999999999998</v>
      </c>
      <c r="E42" s="25">
        <v>0.69</v>
      </c>
      <c r="F42" s="3">
        <v>0</v>
      </c>
      <c r="G42" s="3">
        <v>1</v>
      </c>
    </row>
    <row r="43" spans="2:15" x14ac:dyDescent="0.2">
      <c r="D43" s="3">
        <v>0</v>
      </c>
      <c r="E43" s="3">
        <v>1</v>
      </c>
      <c r="F43" s="25">
        <v>0.13</v>
      </c>
      <c r="G43" s="3">
        <v>0</v>
      </c>
    </row>
    <row r="44" spans="2:15" x14ac:dyDescent="0.2">
      <c r="D44" s="25">
        <v>0.5</v>
      </c>
      <c r="E44" s="25">
        <v>0.59</v>
      </c>
      <c r="F44" s="3">
        <v>0</v>
      </c>
      <c r="G44" s="2">
        <v>0.4</v>
      </c>
    </row>
    <row r="45" spans="2:15" x14ac:dyDescent="0.2">
      <c r="D45" s="25">
        <v>1</v>
      </c>
      <c r="E45" s="3">
        <v>0</v>
      </c>
      <c r="F45" s="3">
        <v>1</v>
      </c>
      <c r="G45" s="2">
        <v>0.7</v>
      </c>
    </row>
    <row r="46" spans="2:15" x14ac:dyDescent="0.2">
      <c r="D46" s="6" t="s">
        <v>29</v>
      </c>
      <c r="E46" s="11"/>
      <c r="F46" s="11"/>
      <c r="G46" s="11"/>
    </row>
  </sheetData>
  <mergeCells count="16">
    <mergeCell ref="D3:H3"/>
    <mergeCell ref="D12:H12"/>
    <mergeCell ref="I3:I4"/>
    <mergeCell ref="Q3:T3"/>
    <mergeCell ref="I12:I13"/>
    <mergeCell ref="J12:J13"/>
    <mergeCell ref="J3:J4"/>
    <mergeCell ref="W12:Z12"/>
    <mergeCell ref="D40:G40"/>
    <mergeCell ref="L12:O12"/>
    <mergeCell ref="D31:G31"/>
    <mergeCell ref="L31:O31"/>
    <mergeCell ref="U22:U23"/>
    <mergeCell ref="Q22:T22"/>
    <mergeCell ref="Q12:T12"/>
    <mergeCell ref="D22:G22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I5:I8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2020-11-23T10:50:26Z</dcterms:created>
  <dcterms:modified xsi:type="dcterms:W3CDTF">2020-12-04T13:24:07Z</dcterms:modified>
</cp:coreProperties>
</file>