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/Desktop/Dissertation/Data/Paper1/"/>
    </mc:Choice>
  </mc:AlternateContent>
  <xr:revisionPtr revIDLastSave="0" documentId="13_ncr:1_{A0677E99-39D3-D34B-B38F-6565788A81A0}" xr6:coauthVersionLast="45" xr6:coauthVersionMax="45" xr10:uidLastSave="{00000000-0000-0000-0000-000000000000}"/>
  <bookViews>
    <workbookView xWindow="14100" yWindow="460" windowWidth="14700" windowHeight="17540" xr2:uid="{E7CE123E-3B8F-324C-9887-410D5A80F0EF}"/>
  </bookViews>
  <sheets>
    <sheet name="Sheet1" sheetId="1" r:id="rId1"/>
  </sheets>
  <definedNames>
    <definedName name="BachelorOver">Sheet1!$H$1</definedName>
    <definedName name="CCARef">Sheet1!$D$1</definedName>
    <definedName name="GovForm">Sheet1!$P$1</definedName>
    <definedName name="Ideology">Sheet1!$C$1</definedName>
    <definedName name="Manager">Sheet1!$Q$1</definedName>
    <definedName name="MedianAge">Sheet1!$T$1</definedName>
    <definedName name="MedianIncome">Sheet1!$F$1</definedName>
    <definedName name="Municipality">Sheet1!$A$1</definedName>
    <definedName name="Over60">Sheet1!$S$1</definedName>
    <definedName name="Pass">Sheet1!$M$1</definedName>
    <definedName name="Percentage">Sheet1!$N$1</definedName>
    <definedName name="Population">Sheet1!$G$1</definedName>
    <definedName name="SexMtoF">Sheet1!$U$1</definedName>
    <definedName name="Unem20to64">Sheet1!$L$1</definedName>
    <definedName name="White">Sheet1!$I$1</definedName>
    <definedName name="Year">Sheet1!$R$1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57" i="1" l="1"/>
  <c r="O1256" i="1"/>
  <c r="O1255" i="1"/>
  <c r="O1148" i="1"/>
  <c r="O24" i="1" l="1"/>
  <c r="O25" i="1"/>
  <c r="O26" i="1"/>
  <c r="O27" i="1"/>
  <c r="O28" i="1"/>
  <c r="O29" i="1"/>
  <c r="O30" i="1"/>
  <c r="O31" i="1"/>
  <c r="O32" i="1"/>
  <c r="O33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1" i="1"/>
  <c r="O92" i="1"/>
  <c r="O93" i="1"/>
  <c r="O94" i="1"/>
  <c r="O95" i="1"/>
  <c r="O96" i="1"/>
  <c r="O97" i="1"/>
  <c r="O99" i="1"/>
  <c r="O100" i="1"/>
  <c r="O101" i="1"/>
  <c r="O102" i="1"/>
  <c r="O103" i="1"/>
  <c r="O106" i="1"/>
  <c r="O107" i="1"/>
  <c r="O108" i="1"/>
  <c r="O109" i="1"/>
  <c r="O111" i="1"/>
  <c r="O112" i="1"/>
  <c r="O113" i="1"/>
  <c r="O114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7" i="1"/>
  <c r="O178" i="1"/>
  <c r="O179" i="1"/>
  <c r="O181" i="1"/>
  <c r="O182" i="1"/>
  <c r="O183" i="1"/>
  <c r="O184" i="1"/>
  <c r="O185" i="1"/>
  <c r="O186" i="1"/>
  <c r="O187" i="1"/>
  <c r="O188" i="1"/>
  <c r="O189" i="1"/>
  <c r="O190" i="1"/>
  <c r="O191" i="1"/>
  <c r="O193" i="1"/>
  <c r="O194" i="1"/>
  <c r="O195" i="1"/>
  <c r="O197" i="1"/>
  <c r="O198" i="1"/>
  <c r="O199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6" i="1"/>
  <c r="O237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5" i="1"/>
  <c r="O256" i="1"/>
  <c r="O257" i="1"/>
  <c r="O258" i="1"/>
  <c r="O259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4" i="1"/>
  <c r="O285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2" i="1"/>
  <c r="O323" i="1"/>
  <c r="O324" i="1"/>
  <c r="O325" i="1"/>
  <c r="O326" i="1"/>
  <c r="O327" i="1"/>
  <c r="O329" i="1"/>
  <c r="O330" i="1"/>
  <c r="O331" i="1"/>
  <c r="O332" i="1"/>
  <c r="O333" i="1"/>
  <c r="O334" i="1"/>
  <c r="O335" i="1"/>
  <c r="O336" i="1"/>
  <c r="O337" i="1"/>
  <c r="O338" i="1"/>
  <c r="O339" i="1"/>
  <c r="O341" i="1"/>
  <c r="O342" i="1"/>
  <c r="O344" i="1"/>
  <c r="O345" i="1"/>
  <c r="O346" i="1"/>
  <c r="O347" i="1"/>
  <c r="O348" i="1"/>
  <c r="O349" i="1"/>
  <c r="O351" i="1"/>
  <c r="O353" i="1"/>
  <c r="O354" i="1"/>
  <c r="O355" i="1"/>
  <c r="O356" i="1"/>
  <c r="O357" i="1"/>
  <c r="O358" i="1"/>
  <c r="O359" i="1"/>
  <c r="O360" i="1"/>
  <c r="O361" i="1"/>
  <c r="O362" i="1"/>
  <c r="O363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8" i="1"/>
  <c r="O389" i="1"/>
  <c r="O390" i="1"/>
  <c r="O391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30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1" i="1"/>
  <c r="O502" i="1"/>
  <c r="O503" i="1"/>
  <c r="O504" i="1"/>
  <c r="O505" i="1"/>
  <c r="O506" i="1"/>
  <c r="O507" i="1"/>
  <c r="O508" i="1"/>
  <c r="O510" i="1"/>
  <c r="O511" i="1"/>
  <c r="O513" i="1"/>
  <c r="O514" i="1"/>
  <c r="O515" i="1"/>
  <c r="O516" i="1"/>
  <c r="O517" i="1"/>
  <c r="O519" i="1"/>
  <c r="O520" i="1"/>
  <c r="O521" i="1"/>
  <c r="O522" i="1"/>
  <c r="O523" i="1"/>
  <c r="O524" i="1"/>
  <c r="O525" i="1"/>
  <c r="O526" i="1"/>
  <c r="O527" i="1"/>
  <c r="O528" i="1"/>
  <c r="O529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6" i="1"/>
  <c r="O597" i="1"/>
  <c r="O598" i="1"/>
  <c r="O599" i="1"/>
  <c r="O600" i="1"/>
  <c r="O601" i="1"/>
  <c r="O602" i="1"/>
  <c r="O605" i="1"/>
  <c r="O606" i="1"/>
  <c r="O607" i="1"/>
  <c r="O608" i="1"/>
  <c r="O609" i="1"/>
  <c r="O610" i="1"/>
  <c r="O611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1" i="1"/>
  <c r="O632" i="1"/>
  <c r="O633" i="1"/>
  <c r="O634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6" i="1"/>
  <c r="O707" i="1"/>
  <c r="O708" i="1"/>
  <c r="O709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7" i="1"/>
  <c r="O768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1" i="1"/>
  <c r="O812" i="1"/>
  <c r="O813" i="1"/>
  <c r="O814" i="1"/>
  <c r="O815" i="1"/>
  <c r="O816" i="1"/>
  <c r="O817" i="1"/>
  <c r="O818" i="1"/>
  <c r="O819" i="1"/>
  <c r="O821" i="1"/>
  <c r="O824" i="1"/>
  <c r="O825" i="1"/>
  <c r="O826" i="1"/>
  <c r="O827" i="1"/>
  <c r="O828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1" i="1"/>
  <c r="O852" i="1"/>
  <c r="O853" i="1"/>
  <c r="O854" i="1"/>
  <c r="O855" i="1"/>
  <c r="O856" i="1"/>
  <c r="O857" i="1"/>
  <c r="O858" i="1"/>
  <c r="O859" i="1"/>
  <c r="O860" i="1"/>
  <c r="O861" i="1"/>
  <c r="O863" i="1"/>
  <c r="O864" i="1"/>
  <c r="O865" i="1"/>
  <c r="O866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2" i="1"/>
  <c r="O883" i="1"/>
  <c r="O884" i="1"/>
  <c r="O885" i="1"/>
  <c r="O886" i="1"/>
  <c r="O887" i="1"/>
  <c r="O888" i="1"/>
  <c r="O889" i="1"/>
  <c r="O890" i="1"/>
  <c r="O893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8" i="1"/>
  <c r="O919" i="1"/>
  <c r="O920" i="1"/>
  <c r="O921" i="1"/>
  <c r="O922" i="1"/>
  <c r="O923" i="1"/>
  <c r="O924" i="1"/>
  <c r="O925" i="1"/>
  <c r="O926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7" i="1"/>
  <c r="O1038" i="1"/>
  <c r="O1039" i="1"/>
  <c r="O1040" i="1"/>
  <c r="O1041" i="1"/>
  <c r="O1042" i="1"/>
  <c r="O1043" i="1"/>
  <c r="O1044" i="1"/>
  <c r="O1045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9" i="1"/>
  <c r="O1080" i="1"/>
  <c r="O1081" i="1"/>
  <c r="O1082" i="1"/>
  <c r="O1083" i="1"/>
  <c r="O1084" i="1"/>
  <c r="O1085" i="1"/>
  <c r="O1086" i="1"/>
  <c r="O1087" i="1"/>
  <c r="O1088" i="1"/>
  <c r="O1089" i="1"/>
  <c r="O1091" i="1"/>
  <c r="O1092" i="1"/>
  <c r="O1093" i="1"/>
  <c r="O1095" i="1"/>
  <c r="O1096" i="1"/>
  <c r="O1097" i="1"/>
  <c r="O1098" i="1"/>
  <c r="O1099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5" i="1"/>
  <c r="O1146" i="1"/>
  <c r="O1147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5" i="1"/>
  <c r="O1166" i="1"/>
  <c r="O1167" i="1"/>
  <c r="O1168" i="1"/>
  <c r="O1170" i="1"/>
  <c r="O1171" i="1"/>
  <c r="O1172" i="1"/>
  <c r="O1173" i="1"/>
  <c r="O1174" i="1"/>
  <c r="O1175" i="1"/>
  <c r="O1176" i="1"/>
  <c r="O1177" i="1"/>
  <c r="O1178" i="1"/>
  <c r="O1179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3" i="1"/>
  <c r="O1204" i="1"/>
  <c r="O1205" i="1"/>
  <c r="O1206" i="1"/>
  <c r="O1209" i="1"/>
  <c r="O1211" i="1"/>
  <c r="O1213" i="1"/>
  <c r="O1215" i="1"/>
  <c r="O1216" i="1"/>
  <c r="O1217" i="1"/>
  <c r="O1218" i="1"/>
  <c r="O1219" i="1"/>
  <c r="O1220" i="1"/>
  <c r="O1221" i="1"/>
  <c r="O1222" i="1"/>
  <c r="O1223" i="1"/>
  <c r="O1226" i="1"/>
  <c r="O1227" i="1"/>
  <c r="O1228" i="1"/>
  <c r="O1229" i="1"/>
  <c r="O1230" i="1"/>
  <c r="O1231" i="1"/>
  <c r="O1232" i="1"/>
  <c r="O1233" i="1"/>
  <c r="O1235" i="1"/>
  <c r="O1236" i="1"/>
  <c r="O1239" i="1"/>
  <c r="O1240" i="1"/>
  <c r="O1241" i="1"/>
  <c r="O1243" i="1"/>
  <c r="O1245" i="1"/>
  <c r="O1246" i="1"/>
  <c r="O1247" i="1"/>
  <c r="O1248" i="1"/>
  <c r="O1249" i="1"/>
  <c r="O1250" i="1"/>
  <c r="O1251" i="1"/>
  <c r="O1252" i="1"/>
  <c r="O1253" i="1"/>
  <c r="O1254" i="1"/>
  <c r="O34" i="1"/>
  <c r="O90" i="1"/>
  <c r="O98" i="1"/>
  <c r="O104" i="1"/>
  <c r="O105" i="1"/>
  <c r="O110" i="1"/>
  <c r="O115" i="1"/>
  <c r="O129" i="1"/>
  <c r="O143" i="1"/>
  <c r="O176" i="1"/>
  <c r="O180" i="1"/>
  <c r="O192" i="1"/>
  <c r="O196" i="1"/>
  <c r="O200" i="1"/>
  <c r="O235" i="1"/>
  <c r="O238" i="1"/>
  <c r="O254" i="1"/>
  <c r="O260" i="1"/>
  <c r="O283" i="1"/>
  <c r="O286" i="1"/>
  <c r="O287" i="1"/>
  <c r="O288" i="1"/>
  <c r="O306" i="1"/>
  <c r="O321" i="1"/>
  <c r="O328" i="1"/>
  <c r="O340" i="1"/>
  <c r="O343" i="1"/>
  <c r="O350" i="1"/>
  <c r="O352" i="1"/>
  <c r="O364" i="1"/>
  <c r="O387" i="1"/>
  <c r="O392" i="1"/>
  <c r="O408" i="1"/>
  <c r="O428" i="1"/>
  <c r="O429" i="1"/>
  <c r="O431" i="1"/>
  <c r="O457" i="1"/>
  <c r="O473" i="1"/>
  <c r="O486" i="1"/>
  <c r="O500" i="1"/>
  <c r="O509" i="1"/>
  <c r="O512" i="1"/>
  <c r="O518" i="1"/>
  <c r="O530" i="1"/>
  <c r="O559" i="1"/>
  <c r="O581" i="1"/>
  <c r="O595" i="1"/>
  <c r="O603" i="1"/>
  <c r="O604" i="1"/>
  <c r="O612" i="1"/>
  <c r="O630" i="1"/>
  <c r="O635" i="1"/>
  <c r="O636" i="1"/>
  <c r="O649" i="1"/>
  <c r="O664" i="1"/>
  <c r="O705" i="1"/>
  <c r="O710" i="1"/>
  <c r="O728" i="1"/>
  <c r="O743" i="1"/>
  <c r="O766" i="1"/>
  <c r="O769" i="1"/>
  <c r="O810" i="1"/>
  <c r="O820" i="1"/>
  <c r="O822" i="1"/>
  <c r="O823" i="1"/>
  <c r="O829" i="1"/>
  <c r="O830" i="1"/>
  <c r="O850" i="1"/>
  <c r="O862" i="1"/>
  <c r="O867" i="1"/>
  <c r="O880" i="1"/>
  <c r="O881" i="1"/>
  <c r="O891" i="1"/>
  <c r="O892" i="1"/>
  <c r="O894" i="1"/>
  <c r="O917" i="1"/>
  <c r="O927" i="1"/>
  <c r="O945" i="1"/>
  <c r="O993" i="1"/>
  <c r="O1006" i="1"/>
  <c r="O1036" i="1"/>
  <c r="O1046" i="1"/>
  <c r="O1078" i="1"/>
  <c r="O1090" i="1"/>
  <c r="O1094" i="1"/>
  <c r="O1100" i="1"/>
  <c r="O1144" i="1"/>
  <c r="O1164" i="1"/>
  <c r="O1169" i="1"/>
  <c r="O1180" i="1"/>
  <c r="O1202" i="1"/>
  <c r="O1207" i="1"/>
  <c r="O1208" i="1"/>
  <c r="O1210" i="1"/>
  <c r="O1212" i="1"/>
  <c r="O1214" i="1"/>
  <c r="O1224" i="1"/>
  <c r="O1234" i="1"/>
  <c r="O1237" i="1"/>
  <c r="O1238" i="1"/>
  <c r="O1242" i="1"/>
  <c r="O124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" i="1"/>
  <c r="N1188" i="1" l="1"/>
  <c r="N1184" i="1"/>
  <c r="N1176" i="1"/>
  <c r="N1156" i="1"/>
  <c r="N1136" i="1"/>
  <c r="N1130" i="1"/>
  <c r="N1110" i="1"/>
  <c r="N1076" i="1"/>
  <c r="N1065" i="1"/>
  <c r="N1054" i="1"/>
  <c r="N1040" i="1"/>
  <c r="N1017" i="1"/>
  <c r="N996" i="1"/>
  <c r="N969" i="1"/>
  <c r="N932" i="1"/>
  <c r="N926" i="1"/>
  <c r="N907" i="1"/>
  <c r="N883" i="1"/>
  <c r="N852" i="1"/>
  <c r="N840" i="1"/>
  <c r="N807" i="1"/>
  <c r="N788" i="1"/>
  <c r="N767" i="1"/>
  <c r="N750" i="1"/>
  <c r="N735" i="1"/>
  <c r="N723" i="1"/>
  <c r="N690" i="1"/>
  <c r="N619" i="1"/>
  <c r="N618" i="1"/>
  <c r="N611" i="1"/>
  <c r="N589" i="1"/>
  <c r="N577" i="1"/>
  <c r="N572" i="1"/>
  <c r="N564" i="1"/>
  <c r="N548" i="1"/>
  <c r="N476" i="1"/>
  <c r="N365" i="1"/>
  <c r="N347" i="1"/>
  <c r="N344" i="1"/>
  <c r="N311" i="1"/>
  <c r="N294" i="1"/>
  <c r="N247" i="1"/>
  <c r="N206" i="1"/>
  <c r="N194" i="1"/>
  <c r="N193" i="1"/>
  <c r="N191" i="1"/>
  <c r="N186" i="1"/>
  <c r="N158" i="1"/>
  <c r="N130" i="1"/>
  <c r="N118" i="1"/>
  <c r="N82" i="1"/>
  <c r="N56" i="1"/>
  <c r="N54" i="1"/>
  <c r="N45" i="1"/>
  <c r="N14" i="1"/>
  <c r="N993" i="1"/>
  <c r="N850" i="1"/>
  <c r="N238" i="1"/>
  <c r="N1099" i="1"/>
  <c r="N1097" i="1"/>
  <c r="N1025" i="1"/>
  <c r="N895" i="1"/>
  <c r="N841" i="1"/>
  <c r="N634" i="1"/>
  <c r="N373" i="1"/>
  <c r="N372" i="1"/>
  <c r="N363" i="1"/>
  <c r="N336" i="1"/>
  <c r="N334" i="1"/>
  <c r="N121" i="1"/>
  <c r="N15" i="1"/>
  <c r="N749" i="1"/>
  <c r="N417" i="1"/>
</calcChain>
</file>

<file path=xl/sharedStrings.xml><?xml version="1.0" encoding="utf-8"?>
<sst xmlns="http://schemas.openxmlformats.org/spreadsheetml/2006/main" count="2639" uniqueCount="2538">
  <si>
    <t>Municipality</t>
    <phoneticPr fontId="2" type="noConversion"/>
  </si>
  <si>
    <t>MedianIncome</t>
    <phoneticPr fontId="2" type="noConversion"/>
  </si>
  <si>
    <t>BachelorOver</t>
    <phoneticPr fontId="2" type="noConversion"/>
  </si>
  <si>
    <t>White</t>
    <phoneticPr fontId="2" type="noConversion"/>
  </si>
  <si>
    <t>Unem20to64</t>
    <phoneticPr fontId="2" type="noConversion"/>
  </si>
  <si>
    <t>Ideology</t>
    <phoneticPr fontId="2" type="noConversion"/>
  </si>
  <si>
    <t>Pass</t>
    <phoneticPr fontId="2" type="noConversion"/>
  </si>
  <si>
    <t>Percentage</t>
    <phoneticPr fontId="2" type="noConversion"/>
  </si>
  <si>
    <t>CCARef</t>
    <phoneticPr fontId="2" type="noConversion"/>
  </si>
  <si>
    <t>GovForm</t>
    <phoneticPr fontId="2" type="noConversion"/>
  </si>
  <si>
    <t>Manager</t>
    <phoneticPr fontId="2" type="noConversion"/>
  </si>
  <si>
    <t>Year</t>
    <phoneticPr fontId="2" type="noConversion"/>
  </si>
  <si>
    <t>MedianAge</t>
    <phoneticPr fontId="2" type="noConversion"/>
  </si>
  <si>
    <t>SexMtoF</t>
    <phoneticPr fontId="2" type="noConversion"/>
  </si>
  <si>
    <t>Bannockburn</t>
    <phoneticPr fontId="2" type="noConversion"/>
  </si>
  <si>
    <t>Clarendon Hills</t>
    <phoneticPr fontId="2" type="noConversion"/>
  </si>
  <si>
    <t>Dwight</t>
    <phoneticPr fontId="2" type="noConversion"/>
  </si>
  <si>
    <t>Evergreen Park</t>
    <phoneticPr fontId="2" type="noConversion"/>
  </si>
  <si>
    <t>Fox River Grove</t>
    <phoneticPr fontId="2" type="noConversion"/>
  </si>
  <si>
    <t>Germantown Hills</t>
  </si>
  <si>
    <t>Kenilworth</t>
    <phoneticPr fontId="2" type="noConversion"/>
  </si>
  <si>
    <t>Lake Zurich</t>
    <phoneticPr fontId="2" type="noConversion"/>
  </si>
  <si>
    <t>Lynwood</t>
    <phoneticPr fontId="2" type="noConversion"/>
  </si>
  <si>
    <t>Machesney Park</t>
    <phoneticPr fontId="2" type="noConversion"/>
  </si>
  <si>
    <t>Matteson</t>
    <phoneticPr fontId="2" type="noConversion"/>
  </si>
  <si>
    <t>Monticello</t>
    <phoneticPr fontId="2" type="noConversion"/>
  </si>
  <si>
    <t>Niles</t>
    <phoneticPr fontId="2" type="noConversion"/>
  </si>
  <si>
    <t>Northlake</t>
  </si>
  <si>
    <t>Oak Forest</t>
    <phoneticPr fontId="2" type="noConversion"/>
  </si>
  <si>
    <t>Oswego</t>
    <phoneticPr fontId="2" type="noConversion"/>
  </si>
  <si>
    <t>Princeville</t>
    <phoneticPr fontId="2" type="noConversion"/>
  </si>
  <si>
    <t>Riverdale</t>
    <phoneticPr fontId="2" type="noConversion"/>
  </si>
  <si>
    <t>Riverwoods</t>
    <phoneticPr fontId="2" type="noConversion"/>
  </si>
  <si>
    <t>Sauk Village</t>
    <phoneticPr fontId="2" type="noConversion"/>
  </si>
  <si>
    <t>Savoy</t>
    <phoneticPr fontId="2" type="noConversion"/>
  </si>
  <si>
    <t>Shorewood</t>
    <phoneticPr fontId="2" type="noConversion"/>
  </si>
  <si>
    <t>Streator</t>
    <phoneticPr fontId="2" type="noConversion"/>
  </si>
  <si>
    <t>Urbana</t>
    <phoneticPr fontId="2" type="noConversion"/>
  </si>
  <si>
    <t>Vernon Hills</t>
    <phoneticPr fontId="2" type="noConversion"/>
  </si>
  <si>
    <t>Wenona</t>
    <phoneticPr fontId="2" type="noConversion"/>
  </si>
  <si>
    <t>Addison</t>
    <phoneticPr fontId="2" type="noConversion"/>
  </si>
  <si>
    <t>Aledo</t>
  </si>
  <si>
    <t>Algonquin</t>
    <phoneticPr fontId="2" type="noConversion"/>
  </si>
  <si>
    <t>Allenville</t>
  </si>
  <si>
    <t>Alorton</t>
    <phoneticPr fontId="2" type="noConversion"/>
  </si>
  <si>
    <t>Anchor</t>
  </si>
  <si>
    <t>Antioch</t>
    <phoneticPr fontId="2" type="noConversion"/>
  </si>
  <si>
    <t>Arcola</t>
  </si>
  <si>
    <t>Barrington</t>
    <phoneticPr fontId="2" type="noConversion"/>
  </si>
  <si>
    <t>Barry</t>
  </si>
  <si>
    <t>Beach Park</t>
    <phoneticPr fontId="2" type="noConversion"/>
  </si>
  <si>
    <t>Bedford Park</t>
    <phoneticPr fontId="2" type="noConversion"/>
  </si>
  <si>
    <t>Beecher</t>
    <phoneticPr fontId="2" type="noConversion"/>
  </si>
  <si>
    <t>Belknap</t>
  </si>
  <si>
    <t>Belle Prairie</t>
    <phoneticPr fontId="2" type="noConversion"/>
  </si>
  <si>
    <t>Bentley</t>
  </si>
  <si>
    <t>Bridgeport</t>
  </si>
  <si>
    <t>Broadview</t>
  </si>
  <si>
    <t>Brookport</t>
  </si>
  <si>
    <t>Broughton</t>
  </si>
  <si>
    <t>Buckley</t>
  </si>
  <si>
    <t>Burbank</t>
    <phoneticPr fontId="2" type="noConversion"/>
  </si>
  <si>
    <t>Burr Ridge</t>
  </si>
  <si>
    <t>Byron</t>
    <phoneticPr fontId="2" type="noConversion"/>
  </si>
  <si>
    <t>Cambridge</t>
    <phoneticPr fontId="2" type="noConversion"/>
  </si>
  <si>
    <t>Canton</t>
  </si>
  <si>
    <t>Carol Stream</t>
    <phoneticPr fontId="2" type="noConversion"/>
  </si>
  <si>
    <t>Cary</t>
    <phoneticPr fontId="2" type="noConversion"/>
  </si>
  <si>
    <t>Channahon</t>
    <phoneticPr fontId="2" type="noConversion"/>
  </si>
  <si>
    <t>Cherry Valley</t>
    <phoneticPr fontId="2" type="noConversion"/>
  </si>
  <si>
    <t>Claremont</t>
  </si>
  <si>
    <t>Coal City</t>
    <phoneticPr fontId="2" type="noConversion"/>
  </si>
  <si>
    <t>Concord</t>
  </si>
  <si>
    <t>Cortland</t>
  </si>
  <si>
    <t>Country Club Hills</t>
  </si>
  <si>
    <t>Cowden</t>
  </si>
  <si>
    <t>Crete</t>
    <phoneticPr fontId="2" type="noConversion"/>
  </si>
  <si>
    <t>Dalton City</t>
    <phoneticPr fontId="2" type="noConversion"/>
  </si>
  <si>
    <t>Danforth</t>
  </si>
  <si>
    <t>Darien</t>
    <phoneticPr fontId="2" type="noConversion"/>
  </si>
  <si>
    <t>Des Plaines</t>
    <phoneticPr fontId="2" type="noConversion"/>
  </si>
  <si>
    <t>East Cape Girardeau</t>
    <phoneticPr fontId="2" type="noConversion"/>
  </si>
  <si>
    <t>East Dundee</t>
    <phoneticPr fontId="2" type="noConversion"/>
  </si>
  <si>
    <t>East Hazel Crest</t>
  </si>
  <si>
    <t>East Moline</t>
  </si>
  <si>
    <t>Edgewood</t>
  </si>
  <si>
    <t>Edwardsville</t>
    <phoneticPr fontId="2" type="noConversion"/>
  </si>
  <si>
    <t>Effingham</t>
  </si>
  <si>
    <t>El Paso</t>
    <phoneticPr fontId="2" type="noConversion"/>
  </si>
  <si>
    <t>Elburn</t>
    <phoneticPr fontId="2" type="noConversion"/>
  </si>
  <si>
    <t>Elliott</t>
  </si>
  <si>
    <t>Ellisville</t>
  </si>
  <si>
    <t>Elwood</t>
    <phoneticPr fontId="2" type="noConversion"/>
  </si>
  <si>
    <t>Eureka</t>
  </si>
  <si>
    <t>Fairview Heights</t>
    <phoneticPr fontId="2" type="noConversion"/>
  </si>
  <si>
    <t>Farina</t>
    <phoneticPr fontId="2" type="noConversion"/>
  </si>
  <si>
    <t>Farmington</t>
  </si>
  <si>
    <t>Findlay</t>
    <phoneticPr fontId="2" type="noConversion"/>
  </si>
  <si>
    <t>Forest Park</t>
    <phoneticPr fontId="2" type="noConversion"/>
  </si>
  <si>
    <t>Forsyth</t>
    <phoneticPr fontId="2" type="noConversion"/>
  </si>
  <si>
    <t>Fox Lake</t>
    <phoneticPr fontId="2" type="noConversion"/>
  </si>
  <si>
    <t>Frankfort</t>
    <phoneticPr fontId="2" type="noConversion"/>
  </si>
  <si>
    <t>Fulton</t>
    <phoneticPr fontId="2" type="noConversion"/>
  </si>
  <si>
    <t>Galena</t>
  </si>
  <si>
    <t>Galva</t>
  </si>
  <si>
    <t>Genoa</t>
  </si>
  <si>
    <t>Gilberts</t>
    <phoneticPr fontId="2" type="noConversion"/>
  </si>
  <si>
    <t>Glen Carbon</t>
    <phoneticPr fontId="2" type="noConversion"/>
  </si>
  <si>
    <t>Glendale Heights</t>
    <phoneticPr fontId="2" type="noConversion"/>
  </si>
  <si>
    <t>Golden Gate</t>
  </si>
  <si>
    <t>Grayslake</t>
    <phoneticPr fontId="2" type="noConversion"/>
  </si>
  <si>
    <t>Green Oaks</t>
    <phoneticPr fontId="2" type="noConversion"/>
  </si>
  <si>
    <t>Gurnee</t>
    <phoneticPr fontId="2" type="noConversion"/>
  </si>
  <si>
    <t>Hammond</t>
  </si>
  <si>
    <t>Harvard</t>
    <phoneticPr fontId="2" type="noConversion"/>
  </si>
  <si>
    <t>Hawthorn Woods</t>
    <phoneticPr fontId="2" type="noConversion"/>
  </si>
  <si>
    <t>Highwood</t>
    <phoneticPr fontId="2" type="noConversion"/>
  </si>
  <si>
    <t>Hillside</t>
    <phoneticPr fontId="2" type="noConversion"/>
  </si>
  <si>
    <t>Homer Glen</t>
    <phoneticPr fontId="2" type="noConversion"/>
  </si>
  <si>
    <t>Hutsonville</t>
  </si>
  <si>
    <t>Indian Head Park</t>
    <phoneticPr fontId="2" type="noConversion"/>
  </si>
  <si>
    <t>Inverness</t>
    <phoneticPr fontId="2" type="noConversion"/>
  </si>
  <si>
    <t>Irvington</t>
  </si>
  <si>
    <t>Itasca</t>
    <phoneticPr fontId="2" type="noConversion"/>
  </si>
  <si>
    <t>Ivesdale</t>
  </si>
  <si>
    <t>Johnsburg</t>
    <phoneticPr fontId="2" type="noConversion"/>
  </si>
  <si>
    <t>Kildeer</t>
    <phoneticPr fontId="2" type="noConversion"/>
  </si>
  <si>
    <t>La Grange Park</t>
    <phoneticPr fontId="2" type="noConversion"/>
  </si>
  <si>
    <t>La Rose</t>
  </si>
  <si>
    <t>Lake in the Hills</t>
    <phoneticPr fontId="2" type="noConversion"/>
  </si>
  <si>
    <t>Lakemoor</t>
  </si>
  <si>
    <t>Lakewood</t>
    <phoneticPr fontId="2" type="noConversion"/>
  </si>
  <si>
    <t>Le Roy</t>
  </si>
  <si>
    <t>Lemont</t>
    <phoneticPr fontId="2" type="noConversion"/>
  </si>
  <si>
    <t>Lincoln</t>
    <phoneticPr fontId="2" type="noConversion"/>
  </si>
  <si>
    <t>Lindenhurst</t>
    <phoneticPr fontId="2" type="noConversion"/>
  </si>
  <si>
    <t>Lisle</t>
    <phoneticPr fontId="2" type="noConversion"/>
  </si>
  <si>
    <t>Lockport</t>
    <phoneticPr fontId="2" type="noConversion"/>
  </si>
  <si>
    <t>Long Grove</t>
    <phoneticPr fontId="2" type="noConversion"/>
  </si>
  <si>
    <t>Macomb</t>
  </si>
  <si>
    <t>Macon</t>
    <phoneticPr fontId="2" type="noConversion"/>
  </si>
  <si>
    <t>Mahomet</t>
    <phoneticPr fontId="2" type="noConversion"/>
  </si>
  <si>
    <t>Manhattan</t>
    <phoneticPr fontId="2" type="noConversion"/>
  </si>
  <si>
    <t>Manlius</t>
  </si>
  <si>
    <t>Manteno</t>
  </si>
  <si>
    <t>Marion</t>
    <phoneticPr fontId="2" type="noConversion"/>
  </si>
  <si>
    <t>Matherville</t>
  </si>
  <si>
    <t>Mattoon</t>
    <phoneticPr fontId="2" type="noConversion"/>
  </si>
  <si>
    <t>Mettawa</t>
  </si>
  <si>
    <t>Minonk</t>
  </si>
  <si>
    <t>Minooka</t>
    <phoneticPr fontId="2" type="noConversion"/>
  </si>
  <si>
    <t>Mokena</t>
    <phoneticPr fontId="2" type="noConversion"/>
  </si>
  <si>
    <t>Monee</t>
    <phoneticPr fontId="2" type="noConversion"/>
  </si>
  <si>
    <t>Montgomery</t>
    <phoneticPr fontId="2" type="noConversion"/>
  </si>
  <si>
    <t>Morrison</t>
  </si>
  <si>
    <t>Morton Grove</t>
    <phoneticPr fontId="2" type="noConversion"/>
  </si>
  <si>
    <t>Mount Zion</t>
    <phoneticPr fontId="2" type="noConversion"/>
  </si>
  <si>
    <t>Mundelein</t>
    <phoneticPr fontId="2" type="noConversion"/>
  </si>
  <si>
    <t>Nebo</t>
  </si>
  <si>
    <t>New Burnside</t>
  </si>
  <si>
    <t>New Lenox</t>
    <phoneticPr fontId="2" type="noConversion"/>
  </si>
  <si>
    <t>Newark</t>
    <phoneticPr fontId="2" type="noConversion"/>
  </si>
  <si>
    <t>Nilwood</t>
  </si>
  <si>
    <t>North Aurora</t>
    <phoneticPr fontId="2" type="noConversion"/>
  </si>
  <si>
    <t>Oak Brook</t>
    <phoneticPr fontId="2" type="noConversion"/>
  </si>
  <si>
    <t>Oakbrook Terrace</t>
  </si>
  <si>
    <t>Ohlman</t>
  </si>
  <si>
    <t>Olympia Fields</t>
    <phoneticPr fontId="2" type="noConversion"/>
  </si>
  <si>
    <t>Orland Hills</t>
    <phoneticPr fontId="2" type="noConversion"/>
  </si>
  <si>
    <t>Palos Heights</t>
    <phoneticPr fontId="2" type="noConversion"/>
  </si>
  <si>
    <t>Palos Park</t>
    <phoneticPr fontId="2" type="noConversion"/>
  </si>
  <si>
    <t>Paris</t>
    <phoneticPr fontId="2" type="noConversion"/>
  </si>
  <si>
    <t>Pearl</t>
  </si>
  <si>
    <t>Peoria Heights</t>
    <phoneticPr fontId="2" type="noConversion"/>
  </si>
  <si>
    <t>Percy</t>
    <phoneticPr fontId="2" type="noConversion"/>
  </si>
  <si>
    <t>Pierron</t>
    <phoneticPr fontId="2" type="noConversion"/>
  </si>
  <si>
    <t>Pingree Grove</t>
    <phoneticPr fontId="2" type="noConversion"/>
  </si>
  <si>
    <t>Plainfield</t>
    <phoneticPr fontId="2" type="noConversion"/>
  </si>
  <si>
    <t>Prospect Heights</t>
  </si>
  <si>
    <t>Redmon</t>
  </si>
  <si>
    <t>River Forest</t>
    <phoneticPr fontId="2" type="noConversion"/>
  </si>
  <si>
    <t>Riverside</t>
    <phoneticPr fontId="2" type="noConversion"/>
  </si>
  <si>
    <t>Robbins</t>
  </si>
  <si>
    <t>Rochester</t>
    <phoneticPr fontId="2" type="noConversion"/>
  </si>
  <si>
    <t>Rockford</t>
  </si>
  <si>
    <t>Romeoville</t>
    <phoneticPr fontId="2" type="noConversion"/>
  </si>
  <si>
    <t>Roselle</t>
  </si>
  <si>
    <t>Round Lake</t>
    <phoneticPr fontId="2" type="noConversion"/>
  </si>
  <si>
    <t>Round Lake Beach</t>
    <phoneticPr fontId="2" type="noConversion"/>
  </si>
  <si>
    <t>Savanna</t>
  </si>
  <si>
    <t>Schiller Park</t>
    <phoneticPr fontId="2" type="noConversion"/>
  </si>
  <si>
    <t>Sheridan</t>
    <phoneticPr fontId="2" type="noConversion"/>
  </si>
  <si>
    <t>Sherman</t>
    <phoneticPr fontId="2" type="noConversion"/>
  </si>
  <si>
    <t>Sherrard</t>
  </si>
  <si>
    <t>Shiloh</t>
    <phoneticPr fontId="2" type="noConversion"/>
  </si>
  <si>
    <t>Somonauk</t>
    <phoneticPr fontId="2" type="noConversion"/>
  </si>
  <si>
    <t>South Barrington</t>
    <phoneticPr fontId="2" type="noConversion"/>
  </si>
  <si>
    <t>South Pekin</t>
    <phoneticPr fontId="2" type="noConversion"/>
  </si>
  <si>
    <t>Sparland</t>
    <phoneticPr fontId="2" type="noConversion"/>
  </si>
  <si>
    <t>St. Joseph</t>
    <phoneticPr fontId="2" type="noConversion"/>
  </si>
  <si>
    <t>Staunton</t>
    <phoneticPr fontId="2" type="noConversion"/>
  </si>
  <si>
    <t>Strawn</t>
  </si>
  <si>
    <t>Sumner</t>
  </si>
  <si>
    <t>Swansea</t>
    <phoneticPr fontId="2" type="noConversion"/>
  </si>
  <si>
    <t>Table Grove</t>
  </si>
  <si>
    <t>Thornton</t>
    <phoneticPr fontId="2" type="noConversion"/>
  </si>
  <si>
    <t>Tinley Park</t>
    <phoneticPr fontId="2" type="noConversion"/>
  </si>
  <si>
    <t>Tower Lakes</t>
  </si>
  <si>
    <t>Troy</t>
    <phoneticPr fontId="2" type="noConversion"/>
  </si>
  <si>
    <t>Ullin</t>
  </si>
  <si>
    <t>Vermilion</t>
  </si>
  <si>
    <t>Villa Grove</t>
  </si>
  <si>
    <t>Wadsworth</t>
    <phoneticPr fontId="2" type="noConversion"/>
  </si>
  <si>
    <t>Warsaw</t>
  </si>
  <si>
    <t>Washington</t>
    <phoneticPr fontId="2" type="noConversion"/>
  </si>
  <si>
    <t>Wauconda</t>
  </si>
  <si>
    <t>West Chicago</t>
    <phoneticPr fontId="2" type="noConversion"/>
  </si>
  <si>
    <t>West Peoria</t>
    <phoneticPr fontId="2" type="noConversion"/>
  </si>
  <si>
    <t>Willow Hill</t>
  </si>
  <si>
    <t>Willowbrook</t>
    <phoneticPr fontId="2" type="noConversion"/>
  </si>
  <si>
    <t>Wilmington</t>
    <phoneticPr fontId="2" type="noConversion"/>
  </si>
  <si>
    <t>Windsor City</t>
    <phoneticPr fontId="2" type="noConversion"/>
  </si>
  <si>
    <t>Winfield</t>
    <phoneticPr fontId="2" type="noConversion"/>
  </si>
  <si>
    <t>Yorkville</t>
    <phoneticPr fontId="2" type="noConversion"/>
  </si>
  <si>
    <t>Arlington Heights</t>
    <phoneticPr fontId="2" type="noConversion"/>
  </si>
  <si>
    <t>Bensenville</t>
    <phoneticPr fontId="2" type="noConversion"/>
  </si>
  <si>
    <t>Big Rock</t>
    <phoneticPr fontId="2" type="noConversion"/>
  </si>
  <si>
    <t>Bloomingdale</t>
  </si>
  <si>
    <t>Bloomington</t>
    <phoneticPr fontId="2" type="noConversion"/>
  </si>
  <si>
    <t>Bolingbrook</t>
    <phoneticPr fontId="2" type="noConversion"/>
  </si>
  <si>
    <t>Bourbonnais</t>
  </si>
  <si>
    <t>Brookfield</t>
    <phoneticPr fontId="2" type="noConversion"/>
  </si>
  <si>
    <t>Buffalo Grove</t>
    <phoneticPr fontId="2" type="noConversion"/>
  </si>
  <si>
    <t>Carbondale</t>
    <phoneticPr fontId="2" type="noConversion"/>
  </si>
  <si>
    <t>Carpentersville</t>
    <phoneticPr fontId="2" type="noConversion"/>
  </si>
  <si>
    <t>Centralia</t>
    <phoneticPr fontId="2" type="noConversion"/>
  </si>
  <si>
    <t>Champaign</t>
    <phoneticPr fontId="2" type="noConversion"/>
  </si>
  <si>
    <t>Charleston</t>
    <phoneticPr fontId="2" type="noConversion"/>
  </si>
  <si>
    <t>Collinsville</t>
    <phoneticPr fontId="2" type="noConversion"/>
  </si>
  <si>
    <t>Columbia</t>
    <phoneticPr fontId="2" type="noConversion"/>
  </si>
  <si>
    <t>Crest Hill</t>
    <phoneticPr fontId="2" type="noConversion"/>
  </si>
  <si>
    <t>Crystal Lake</t>
    <phoneticPr fontId="2" type="noConversion"/>
  </si>
  <si>
    <t>Decatur</t>
    <phoneticPr fontId="2" type="noConversion"/>
  </si>
  <si>
    <t>Deer Park</t>
    <phoneticPr fontId="2" type="noConversion"/>
  </si>
  <si>
    <t>Deerfield</t>
    <phoneticPr fontId="2" type="noConversion"/>
  </si>
  <si>
    <t>DeKalb</t>
  </si>
  <si>
    <t>Downers Grove</t>
    <phoneticPr fontId="2" type="noConversion"/>
  </si>
  <si>
    <t>East Dubuque</t>
  </si>
  <si>
    <t>East St. Louis</t>
  </si>
  <si>
    <t>Elgin</t>
    <phoneticPr fontId="2" type="noConversion"/>
  </si>
  <si>
    <t>Elk Grove</t>
    <phoneticPr fontId="2" type="noConversion"/>
  </si>
  <si>
    <t>Elmhurst</t>
    <phoneticPr fontId="2" type="noConversion"/>
  </si>
  <si>
    <t>Elmwood Park</t>
    <phoneticPr fontId="2" type="noConversion"/>
  </si>
  <si>
    <t>Evanston</t>
    <phoneticPr fontId="2" type="noConversion"/>
  </si>
  <si>
    <t>Flossmoor</t>
    <phoneticPr fontId="2" type="noConversion"/>
  </si>
  <si>
    <t>Forest View</t>
  </si>
  <si>
    <t>Galesburg</t>
  </si>
  <si>
    <t>Glen Ellyn</t>
    <phoneticPr fontId="2" type="noConversion"/>
  </si>
  <si>
    <t>Glencoe</t>
    <phoneticPr fontId="2" type="noConversion"/>
  </si>
  <si>
    <t>Glenview</t>
    <phoneticPr fontId="2" type="noConversion"/>
  </si>
  <si>
    <t>Greenville</t>
    <phoneticPr fontId="2" type="noConversion"/>
  </si>
  <si>
    <t>Hanover Park</t>
    <phoneticPr fontId="2" type="noConversion"/>
  </si>
  <si>
    <t>Hazel Crest</t>
    <phoneticPr fontId="2" type="noConversion"/>
  </si>
  <si>
    <t>Highland Park</t>
    <phoneticPr fontId="2" type="noConversion"/>
  </si>
  <si>
    <t>Hinsdale</t>
    <phoneticPr fontId="2" type="noConversion"/>
  </si>
  <si>
    <t>Hoffman Estates</t>
    <phoneticPr fontId="2" type="noConversion"/>
  </si>
  <si>
    <t>Homewood</t>
  </si>
  <si>
    <t>Huntley</t>
    <phoneticPr fontId="2" type="noConversion"/>
  </si>
  <si>
    <t>Joliet</t>
    <phoneticPr fontId="2" type="noConversion"/>
  </si>
  <si>
    <t>Kewanee</t>
    <phoneticPr fontId="2" type="noConversion"/>
  </si>
  <si>
    <t>La Grange</t>
    <phoneticPr fontId="2" type="noConversion"/>
  </si>
  <si>
    <t>Lake Bluff</t>
    <phoneticPr fontId="2" type="noConversion"/>
  </si>
  <si>
    <t>Lake Forest</t>
    <phoneticPr fontId="2" type="noConversion"/>
  </si>
  <si>
    <t>Lansing</t>
    <phoneticPr fontId="2" type="noConversion"/>
  </si>
  <si>
    <t>Libertyville</t>
    <phoneticPr fontId="2" type="noConversion"/>
  </si>
  <si>
    <t>Lincolnshire</t>
    <phoneticPr fontId="2" type="noConversion"/>
  </si>
  <si>
    <t>Lincolnwood</t>
    <phoneticPr fontId="2" type="noConversion"/>
  </si>
  <si>
    <t>Lombard</t>
    <phoneticPr fontId="2" type="noConversion"/>
  </si>
  <si>
    <t>Lyons</t>
  </si>
  <si>
    <t>Maywood</t>
    <phoneticPr fontId="2" type="noConversion"/>
  </si>
  <si>
    <t>McHenry</t>
    <phoneticPr fontId="2" type="noConversion"/>
  </si>
  <si>
    <t>Milan</t>
    <phoneticPr fontId="2" type="noConversion"/>
  </si>
  <si>
    <t>Moline</t>
  </si>
  <si>
    <t>Mount Prospect</t>
    <phoneticPr fontId="2" type="noConversion"/>
  </si>
  <si>
    <t>Mount Vernon</t>
  </si>
  <si>
    <t>Normal</t>
    <phoneticPr fontId="2" type="noConversion"/>
  </si>
  <si>
    <t>North Riverside</t>
    <phoneticPr fontId="2" type="noConversion"/>
  </si>
  <si>
    <t>Northbrook</t>
    <phoneticPr fontId="2" type="noConversion"/>
  </si>
  <si>
    <t>Northfield</t>
    <phoneticPr fontId="2" type="noConversion"/>
  </si>
  <si>
    <t>Oak Lawn</t>
    <phoneticPr fontId="2" type="noConversion"/>
  </si>
  <si>
    <t>Oak Park</t>
    <phoneticPr fontId="2" type="noConversion"/>
  </si>
  <si>
    <t>Olney</t>
  </si>
  <si>
    <t>Orland Park</t>
    <phoneticPr fontId="2" type="noConversion"/>
  </si>
  <si>
    <t>Palatine</t>
    <phoneticPr fontId="2" type="noConversion"/>
  </si>
  <si>
    <t>Park Forest</t>
    <phoneticPr fontId="2" type="noConversion"/>
  </si>
  <si>
    <t>Park Ridge</t>
    <phoneticPr fontId="2" type="noConversion"/>
  </si>
  <si>
    <t>Pekin</t>
    <phoneticPr fontId="2" type="noConversion"/>
  </si>
  <si>
    <t>Peoria</t>
  </si>
  <si>
    <t>Peotone</t>
    <phoneticPr fontId="2" type="noConversion"/>
  </si>
  <si>
    <t>Pontiac</t>
    <phoneticPr fontId="2" type="noConversion"/>
  </si>
  <si>
    <t>Prairie Grove</t>
    <phoneticPr fontId="2" type="noConversion"/>
  </si>
  <si>
    <t>Richton Park</t>
    <phoneticPr fontId="2" type="noConversion"/>
  </si>
  <si>
    <t>Salem</t>
  </si>
  <si>
    <t>Schaumburg</t>
    <phoneticPr fontId="2" type="noConversion"/>
  </si>
  <si>
    <t>Skokie</t>
    <phoneticPr fontId="2" type="noConversion"/>
  </si>
  <si>
    <t>South Elgin</t>
    <phoneticPr fontId="2" type="noConversion"/>
  </si>
  <si>
    <t>Sterling</t>
  </si>
  <si>
    <t>Streamwood</t>
  </si>
  <si>
    <t>Sugar Grove</t>
    <phoneticPr fontId="2" type="noConversion"/>
  </si>
  <si>
    <t>Sycamore</t>
  </si>
  <si>
    <t>University Park</t>
  </si>
  <si>
    <t>Villa Park</t>
    <phoneticPr fontId="2" type="noConversion"/>
  </si>
  <si>
    <t>Volo</t>
    <phoneticPr fontId="2" type="noConversion"/>
  </si>
  <si>
    <t>Warrenville</t>
    <phoneticPr fontId="2" type="noConversion"/>
  </si>
  <si>
    <t>West Dundee</t>
    <phoneticPr fontId="2" type="noConversion"/>
  </si>
  <si>
    <t>Westchester</t>
    <phoneticPr fontId="2" type="noConversion"/>
  </si>
  <si>
    <t>Western Springs</t>
  </si>
  <si>
    <t>Westmont</t>
    <phoneticPr fontId="2" type="noConversion"/>
  </si>
  <si>
    <t>Wheaton</t>
  </si>
  <si>
    <t>Wheeling</t>
    <phoneticPr fontId="2" type="noConversion"/>
  </si>
  <si>
    <t>Wilmette</t>
    <phoneticPr fontId="2" type="noConversion"/>
  </si>
  <si>
    <t>Winthrop Harbor</t>
  </si>
  <si>
    <t>Wood Dale</t>
    <phoneticPr fontId="2" type="noConversion"/>
  </si>
  <si>
    <t>Wood River</t>
    <phoneticPr fontId="2" type="noConversion"/>
  </si>
  <si>
    <t>Woodridge</t>
    <phoneticPr fontId="2" type="noConversion"/>
  </si>
  <si>
    <t>Woodstock</t>
    <phoneticPr fontId="2" type="noConversion"/>
  </si>
  <si>
    <t>Abingdon</t>
    <phoneticPr fontId="2" type="noConversion"/>
  </si>
  <si>
    <t>Addieville</t>
  </si>
  <si>
    <t>Adeline</t>
  </si>
  <si>
    <t>Albers</t>
    <phoneticPr fontId="2" type="noConversion"/>
  </si>
  <si>
    <t>Albion</t>
  </si>
  <si>
    <t>Alexis</t>
  </si>
  <si>
    <t>Alhambra</t>
  </si>
  <si>
    <t>Allerton</t>
  </si>
  <si>
    <t>Alma</t>
    <phoneticPr fontId="2" type="noConversion"/>
  </si>
  <si>
    <t>Alpha</t>
  </si>
  <si>
    <t>Alsey</t>
  </si>
  <si>
    <t>Alsip</t>
    <phoneticPr fontId="2" type="noConversion"/>
  </si>
  <si>
    <t>Alto Pass</t>
  </si>
  <si>
    <t>Alton</t>
    <phoneticPr fontId="2" type="noConversion"/>
  </si>
  <si>
    <t>Altona</t>
  </si>
  <si>
    <t>Alvan</t>
  </si>
  <si>
    <t>Amboy</t>
  </si>
  <si>
    <t>Andalusia</t>
  </si>
  <si>
    <t>Andover</t>
  </si>
  <si>
    <t>Annawan</t>
    <phoneticPr fontId="2" type="noConversion"/>
  </si>
  <si>
    <t>Apple River</t>
    <phoneticPr fontId="2" type="noConversion"/>
  </si>
  <si>
    <t>Arenzville</t>
  </si>
  <si>
    <t>Argenta</t>
    <phoneticPr fontId="2" type="noConversion"/>
  </si>
  <si>
    <t>Arlington</t>
  </si>
  <si>
    <t>Armington</t>
  </si>
  <si>
    <t>Aroma Park</t>
  </si>
  <si>
    <t>Arrowsmith</t>
  </si>
  <si>
    <t>Arthur</t>
    <phoneticPr fontId="2" type="noConversion"/>
  </si>
  <si>
    <t>Ashkum</t>
  </si>
  <si>
    <t>Ashland</t>
  </si>
  <si>
    <t>Ashley</t>
  </si>
  <si>
    <t>Ashmore</t>
    <phoneticPr fontId="2" type="noConversion"/>
  </si>
  <si>
    <t>Ashton</t>
  </si>
  <si>
    <t>Assumption</t>
    <phoneticPr fontId="2" type="noConversion"/>
  </si>
  <si>
    <t>Astoria</t>
    <phoneticPr fontId="2" type="noConversion"/>
  </si>
  <si>
    <t>Athens</t>
  </si>
  <si>
    <t>Atkinson</t>
  </si>
  <si>
    <t>Atlanta</t>
    <phoneticPr fontId="2" type="noConversion"/>
  </si>
  <si>
    <t>Atwood</t>
    <phoneticPr fontId="2" type="noConversion"/>
  </si>
  <si>
    <t>Auburn</t>
    <phoneticPr fontId="2" type="noConversion"/>
  </si>
  <si>
    <t>Augusta</t>
  </si>
  <si>
    <t>Aurora</t>
    <phoneticPr fontId="2" type="noConversion"/>
  </si>
  <si>
    <t>Ava</t>
  </si>
  <si>
    <t>Aviston</t>
    <phoneticPr fontId="2" type="noConversion"/>
  </si>
  <si>
    <t>Avon</t>
    <phoneticPr fontId="2" type="noConversion"/>
  </si>
  <si>
    <t>Baldwin</t>
    <phoneticPr fontId="2" type="noConversion"/>
  </si>
  <si>
    <t>Banner</t>
  </si>
  <si>
    <t>Bardolph</t>
  </si>
  <si>
    <t>Barrington Hills</t>
    <phoneticPr fontId="2" type="noConversion"/>
  </si>
  <si>
    <t>Bartelso</t>
    <phoneticPr fontId="2" type="noConversion"/>
  </si>
  <si>
    <t>Bartlett</t>
    <phoneticPr fontId="2" type="noConversion"/>
  </si>
  <si>
    <t>Bartonville</t>
    <phoneticPr fontId="2" type="noConversion"/>
  </si>
  <si>
    <t>Basco</t>
  </si>
  <si>
    <t>Batchtown</t>
  </si>
  <si>
    <t>Bath</t>
    <phoneticPr fontId="2" type="noConversion"/>
  </si>
  <si>
    <t>Bay View Gardens</t>
  </si>
  <si>
    <t>Baylis</t>
  </si>
  <si>
    <t>Beardstown</t>
  </si>
  <si>
    <t>Beaverville</t>
  </si>
  <si>
    <t>Beckemeyer</t>
    <phoneticPr fontId="2" type="noConversion"/>
  </si>
  <si>
    <t>Beecher City</t>
    <phoneticPr fontId="2" type="noConversion"/>
  </si>
  <si>
    <t>Belgium</t>
    <phoneticPr fontId="2" type="noConversion"/>
  </si>
  <si>
    <t>Belle Rive</t>
    <phoneticPr fontId="2" type="noConversion"/>
  </si>
  <si>
    <t>Belleville</t>
    <phoneticPr fontId="2" type="noConversion"/>
  </si>
  <si>
    <t>Bellevue</t>
  </si>
  <si>
    <t>Bellflower</t>
  </si>
  <si>
    <t>Bellmont</t>
  </si>
  <si>
    <t>Bellwood</t>
    <phoneticPr fontId="2" type="noConversion"/>
  </si>
  <si>
    <t>Belvidere</t>
  </si>
  <si>
    <t>Bement</t>
  </si>
  <si>
    <t>Benld</t>
    <phoneticPr fontId="2" type="noConversion"/>
  </si>
  <si>
    <t>Benson</t>
  </si>
  <si>
    <t>Benton</t>
  </si>
  <si>
    <t>Berkeley</t>
    <phoneticPr fontId="2" type="noConversion"/>
  </si>
  <si>
    <t>Berlin</t>
  </si>
  <si>
    <t>Berwyn</t>
  </si>
  <si>
    <t>Bethalto</t>
    <phoneticPr fontId="2" type="noConversion"/>
  </si>
  <si>
    <t>Biggsville</t>
  </si>
  <si>
    <t>Bingham</t>
  </si>
  <si>
    <t>Bishop Hill</t>
  </si>
  <si>
    <t>Bismarck</t>
  </si>
  <si>
    <t>Blandinsville</t>
  </si>
  <si>
    <t>Blue Island</t>
    <phoneticPr fontId="2" type="noConversion"/>
  </si>
  <si>
    <t>Blue Mound</t>
  </si>
  <si>
    <t>Bluffs</t>
  </si>
  <si>
    <t>Bluford</t>
  </si>
  <si>
    <t>Bondville</t>
  </si>
  <si>
    <t>Bone Gap</t>
  </si>
  <si>
    <t>Bonfield</t>
  </si>
  <si>
    <t>Bonnie</t>
  </si>
  <si>
    <t>Bowen</t>
  </si>
  <si>
    <t>Braceville</t>
    <phoneticPr fontId="2" type="noConversion"/>
  </si>
  <si>
    <t>Bradford</t>
  </si>
  <si>
    <t>Bradley</t>
  </si>
  <si>
    <t>Braidwood</t>
    <phoneticPr fontId="2" type="noConversion"/>
  </si>
  <si>
    <t>Bridgeview</t>
    <phoneticPr fontId="2" type="noConversion"/>
  </si>
  <si>
    <t>Brighton</t>
  </si>
  <si>
    <t>Brimfield</t>
    <phoneticPr fontId="2" type="noConversion"/>
  </si>
  <si>
    <t>Broadlands</t>
  </si>
  <si>
    <t>Broadwell</t>
  </si>
  <si>
    <t>Brocton</t>
  </si>
  <si>
    <t>Brooklyn</t>
    <phoneticPr fontId="2" type="noConversion"/>
  </si>
  <si>
    <t>Browning</t>
  </si>
  <si>
    <t>Browns</t>
  </si>
  <si>
    <t>Brownstown</t>
    <phoneticPr fontId="2" type="noConversion"/>
  </si>
  <si>
    <t>Brussels</t>
  </si>
  <si>
    <t>Bryant</t>
  </si>
  <si>
    <t>Buckingham</t>
  </si>
  <si>
    <t>Buckner</t>
  </si>
  <si>
    <t>Buda</t>
  </si>
  <si>
    <t>Buffalo</t>
    <phoneticPr fontId="2" type="noConversion"/>
  </si>
  <si>
    <t>Bull Valley</t>
  </si>
  <si>
    <t>Bulpitt</t>
  </si>
  <si>
    <t>Buncombe</t>
  </si>
  <si>
    <t>Bunker Hill</t>
  </si>
  <si>
    <t>Bureau Junction</t>
  </si>
  <si>
    <t>Burlington</t>
    <phoneticPr fontId="2" type="noConversion"/>
  </si>
  <si>
    <t>Burnham</t>
    <phoneticPr fontId="2" type="noConversion"/>
  </si>
  <si>
    <t>Burnt Prairie</t>
  </si>
  <si>
    <t>Bush</t>
    <phoneticPr fontId="2" type="noConversion"/>
  </si>
  <si>
    <t>Butler</t>
  </si>
  <si>
    <t>Cabery</t>
  </si>
  <si>
    <t>Cahokia</t>
    <phoneticPr fontId="2" type="noConversion"/>
  </si>
  <si>
    <t>Caledonia</t>
  </si>
  <si>
    <t>Calhoun</t>
  </si>
  <si>
    <t>Calumet City</t>
    <phoneticPr fontId="2" type="noConversion"/>
  </si>
  <si>
    <t>Calumet Park</t>
  </si>
  <si>
    <t>Camargo</t>
  </si>
  <si>
    <t>Cambria</t>
    <phoneticPr fontId="2" type="noConversion"/>
  </si>
  <si>
    <t>Camden</t>
  </si>
  <si>
    <t>Camp Point</t>
    <phoneticPr fontId="2" type="noConversion"/>
  </si>
  <si>
    <t>Campbell Hill</t>
  </si>
  <si>
    <t>Campton Hills</t>
    <phoneticPr fontId="2" type="noConversion"/>
  </si>
  <si>
    <t>Campus</t>
  </si>
  <si>
    <t>Cantrall</t>
  </si>
  <si>
    <t>Capron</t>
  </si>
  <si>
    <t>Carbon Cliff</t>
  </si>
  <si>
    <t>Carbon Hill</t>
  </si>
  <si>
    <t>Carlinville</t>
    <phoneticPr fontId="2" type="noConversion"/>
  </si>
  <si>
    <t>Carlock</t>
  </si>
  <si>
    <t>Carrier Mills</t>
  </si>
  <si>
    <t>Carrollton</t>
  </si>
  <si>
    <t>Carterville</t>
  </si>
  <si>
    <t>Carthage</t>
  </si>
  <si>
    <t>Caseyville</t>
    <phoneticPr fontId="2" type="noConversion"/>
  </si>
  <si>
    <t>Catlin</t>
    <phoneticPr fontId="2" type="noConversion"/>
  </si>
  <si>
    <t>Cave-In-Rock</t>
  </si>
  <si>
    <t>Cedar Point</t>
  </si>
  <si>
    <t>Cedarville</t>
    <phoneticPr fontId="2" type="noConversion"/>
  </si>
  <si>
    <t>Central City</t>
    <phoneticPr fontId="2" type="noConversion"/>
  </si>
  <si>
    <t>Centreville</t>
    <phoneticPr fontId="2" type="noConversion"/>
  </si>
  <si>
    <t>Cerro Gordo</t>
    <phoneticPr fontId="2" type="noConversion"/>
  </si>
  <si>
    <t>Chadwick</t>
  </si>
  <si>
    <t>Chandlerville</t>
    <phoneticPr fontId="2" type="noConversion"/>
  </si>
  <si>
    <t>Chapin</t>
  </si>
  <si>
    <t>Chatsworth</t>
  </si>
  <si>
    <t>Chebanse</t>
    <phoneticPr fontId="2" type="noConversion"/>
  </si>
  <si>
    <t>Chenoa</t>
  </si>
  <si>
    <t>Cherry</t>
    <phoneticPr fontId="2" type="noConversion"/>
  </si>
  <si>
    <t>Chester</t>
  </si>
  <si>
    <t>Chesterfield</t>
  </si>
  <si>
    <t>Chicago</t>
  </si>
  <si>
    <t>Chicago Heights</t>
    <phoneticPr fontId="2" type="noConversion"/>
  </si>
  <si>
    <t>Chicago Ridge</t>
    <phoneticPr fontId="2" type="noConversion"/>
  </si>
  <si>
    <t>Chillicothe</t>
    <phoneticPr fontId="2" type="noConversion"/>
  </si>
  <si>
    <t>Chrisman</t>
    <phoneticPr fontId="2" type="noConversion"/>
  </si>
  <si>
    <t>Christopher</t>
  </si>
  <si>
    <t>Cicero</t>
    <phoneticPr fontId="2" type="noConversion"/>
  </si>
  <si>
    <t>Cisco</t>
  </si>
  <si>
    <t>Cisne</t>
  </si>
  <si>
    <t>Cissna Park</t>
  </si>
  <si>
    <t>Clay City</t>
  </si>
  <si>
    <t>Clayton</t>
  </si>
  <si>
    <t>Clear Lake</t>
  </si>
  <si>
    <t>Cleveland</t>
  </si>
  <si>
    <t>Clifton</t>
    <phoneticPr fontId="2" type="noConversion"/>
  </si>
  <si>
    <t>Clinton</t>
    <phoneticPr fontId="2" type="noConversion"/>
  </si>
  <si>
    <t>Coal Valley</t>
  </si>
  <si>
    <t>Coalton</t>
    <phoneticPr fontId="2" type="noConversion"/>
  </si>
  <si>
    <t>Coatsburg</t>
    <phoneticPr fontId="2" type="noConversion"/>
  </si>
  <si>
    <t>Cobden</t>
    <phoneticPr fontId="2" type="noConversion"/>
  </si>
  <si>
    <t>Coffeen</t>
    <phoneticPr fontId="2" type="noConversion"/>
  </si>
  <si>
    <t>Colchester</t>
    <phoneticPr fontId="2" type="noConversion"/>
  </si>
  <si>
    <t>Coleta</t>
  </si>
  <si>
    <t>Colfax</t>
  </si>
  <si>
    <t>Colona</t>
  </si>
  <si>
    <t>Colp</t>
  </si>
  <si>
    <t>Columbus</t>
    <phoneticPr fontId="2" type="noConversion"/>
  </si>
  <si>
    <t>Compton</t>
  </si>
  <si>
    <t>Congerville</t>
  </si>
  <si>
    <t>Cooksville</t>
  </si>
  <si>
    <t>Cordova</t>
  </si>
  <si>
    <t>Cornell</t>
  </si>
  <si>
    <t>Coulterville</t>
    <phoneticPr fontId="2" type="noConversion"/>
  </si>
  <si>
    <t>Countryside</t>
    <phoneticPr fontId="2" type="noConversion"/>
  </si>
  <si>
    <t>Crainville</t>
    <phoneticPr fontId="2" type="noConversion"/>
  </si>
  <si>
    <t>Creal Springs</t>
    <phoneticPr fontId="2" type="noConversion"/>
  </si>
  <si>
    <t>Crescent City</t>
  </si>
  <si>
    <t>Creston</t>
  </si>
  <si>
    <t>Crestwood</t>
  </si>
  <si>
    <t>Creve Coeur</t>
    <phoneticPr fontId="2" type="noConversion"/>
  </si>
  <si>
    <t>Crossville</t>
    <phoneticPr fontId="2" type="noConversion"/>
  </si>
  <si>
    <t>Cuba</t>
  </si>
  <si>
    <t>Cullom</t>
  </si>
  <si>
    <t>Curran</t>
  </si>
  <si>
    <t>Cutler</t>
  </si>
  <si>
    <t>Cypress</t>
  </si>
  <si>
    <t>Dahlgren</t>
  </si>
  <si>
    <t>Dakota</t>
    <phoneticPr fontId="2" type="noConversion"/>
  </si>
  <si>
    <t>Dallas</t>
    <phoneticPr fontId="2" type="noConversion"/>
  </si>
  <si>
    <t>Dalzell</t>
  </si>
  <si>
    <t>Damiansville</t>
  </si>
  <si>
    <t>Dana</t>
  </si>
  <si>
    <t>Danvers</t>
    <phoneticPr fontId="2" type="noConversion"/>
  </si>
  <si>
    <t>Danville</t>
  </si>
  <si>
    <t>Davis</t>
    <phoneticPr fontId="2" type="noConversion"/>
  </si>
  <si>
    <t>Davis Junction</t>
    <phoneticPr fontId="2" type="noConversion"/>
  </si>
  <si>
    <t>Dawson</t>
    <phoneticPr fontId="2" type="noConversion"/>
  </si>
  <si>
    <t>De Land</t>
  </si>
  <si>
    <t>De Pue</t>
    <phoneticPr fontId="2" type="noConversion"/>
  </si>
  <si>
    <t>De Soto</t>
  </si>
  <si>
    <t>Deer Creek</t>
    <phoneticPr fontId="2" type="noConversion"/>
  </si>
  <si>
    <t>Deer Grove</t>
  </si>
  <si>
    <t>Delavan</t>
    <phoneticPr fontId="2" type="noConversion"/>
  </si>
  <si>
    <t>Detroit</t>
  </si>
  <si>
    <t>Diamond</t>
    <phoneticPr fontId="2" type="noConversion"/>
  </si>
  <si>
    <t>Dieterich</t>
    <phoneticPr fontId="2" type="noConversion"/>
  </si>
  <si>
    <t>Divernon</t>
    <phoneticPr fontId="2" type="noConversion"/>
  </si>
  <si>
    <t>Dix</t>
  </si>
  <si>
    <t>Dixmoor</t>
  </si>
  <si>
    <t>Dixon</t>
    <phoneticPr fontId="2" type="noConversion"/>
  </si>
  <si>
    <t>Dolton</t>
    <phoneticPr fontId="2" type="noConversion"/>
  </si>
  <si>
    <t>Dongola</t>
  </si>
  <si>
    <t>Donnellson</t>
  </si>
  <si>
    <t>Donovan</t>
  </si>
  <si>
    <t>Dorchester</t>
  </si>
  <si>
    <t>Dover</t>
  </si>
  <si>
    <t>Dowell</t>
    <phoneticPr fontId="2" type="noConversion"/>
  </si>
  <si>
    <t>Downs</t>
  </si>
  <si>
    <t>Du Bois</t>
    <phoneticPr fontId="2" type="noConversion"/>
  </si>
  <si>
    <t>Dunfermline</t>
  </si>
  <si>
    <t>Dunlap</t>
    <phoneticPr fontId="2" type="noConversion"/>
  </si>
  <si>
    <t>Dupo</t>
    <phoneticPr fontId="2" type="noConversion"/>
  </si>
  <si>
    <t>Durand</t>
    <phoneticPr fontId="2" type="noConversion"/>
  </si>
  <si>
    <t>Eagarville</t>
    <phoneticPr fontId="2" type="noConversion"/>
  </si>
  <si>
    <t>Earlville</t>
    <phoneticPr fontId="2" type="noConversion"/>
  </si>
  <si>
    <t>East Alton</t>
    <phoneticPr fontId="2" type="noConversion"/>
  </si>
  <si>
    <t>East Brooklyn</t>
  </si>
  <si>
    <t>East Carondelet</t>
  </si>
  <si>
    <t>East Galesburg</t>
  </si>
  <si>
    <t>East Gillespie</t>
    <phoneticPr fontId="2" type="noConversion"/>
  </si>
  <si>
    <t>East Peoria</t>
    <phoneticPr fontId="2" type="noConversion"/>
  </si>
  <si>
    <t>Easton</t>
    <phoneticPr fontId="2" type="noConversion"/>
  </si>
  <si>
    <t>Eddyville</t>
  </si>
  <si>
    <t>Edinburg</t>
    <phoneticPr fontId="2" type="noConversion"/>
  </si>
  <si>
    <t>El Dara</t>
  </si>
  <si>
    <t>Eldorado</t>
  </si>
  <si>
    <t>Eldred</t>
  </si>
  <si>
    <t>Elizabeth</t>
  </si>
  <si>
    <t>Elizabethtown</t>
  </si>
  <si>
    <t>Elkhart</t>
    <phoneticPr fontId="2" type="noConversion"/>
  </si>
  <si>
    <t>Elkville</t>
    <phoneticPr fontId="2" type="noConversion"/>
  </si>
  <si>
    <t>Ellis Grove</t>
    <phoneticPr fontId="2" type="noConversion"/>
  </si>
  <si>
    <t>Ellsworth</t>
  </si>
  <si>
    <t>Elmwood</t>
    <phoneticPr fontId="2" type="noConversion"/>
  </si>
  <si>
    <t>Elsah</t>
  </si>
  <si>
    <t>Elvaston</t>
  </si>
  <si>
    <t>Emden</t>
    <phoneticPr fontId="2" type="noConversion"/>
  </si>
  <si>
    <t>Emington</t>
  </si>
  <si>
    <t>Energy</t>
    <phoneticPr fontId="2" type="noConversion"/>
  </si>
  <si>
    <t>Enfield</t>
  </si>
  <si>
    <t>Equality</t>
  </si>
  <si>
    <t>Erie</t>
  </si>
  <si>
    <t>Essex</t>
  </si>
  <si>
    <t>Evansville</t>
    <phoneticPr fontId="2" type="noConversion"/>
  </si>
  <si>
    <t>Ewing</t>
  </si>
  <si>
    <t>Exeter</t>
  </si>
  <si>
    <t>Fairbury</t>
    <phoneticPr fontId="2" type="noConversion"/>
  </si>
  <si>
    <t>Fairmont City</t>
  </si>
  <si>
    <t>Fairmount</t>
  </si>
  <si>
    <t>Farmersville</t>
    <phoneticPr fontId="2" type="noConversion"/>
  </si>
  <si>
    <t>Fayetteville</t>
  </si>
  <si>
    <t>Ferris</t>
  </si>
  <si>
    <t>Fidelity</t>
  </si>
  <si>
    <t>Fieldon</t>
  </si>
  <si>
    <t>Fillmore</t>
  </si>
  <si>
    <t>Fisher</t>
    <phoneticPr fontId="2" type="noConversion"/>
  </si>
  <si>
    <t>Fithian</t>
    <phoneticPr fontId="2" type="noConversion"/>
  </si>
  <si>
    <t>Flanagan</t>
  </si>
  <si>
    <t>Flat Rock</t>
  </si>
  <si>
    <t>Florence</t>
    <phoneticPr fontId="2" type="noConversion"/>
  </si>
  <si>
    <t>Foosland</t>
  </si>
  <si>
    <t>Ford Heights</t>
  </si>
  <si>
    <t>Forest City</t>
    <phoneticPr fontId="2" type="noConversion"/>
  </si>
  <si>
    <t>Forrest</t>
  </si>
  <si>
    <t>Forreston</t>
    <phoneticPr fontId="2" type="noConversion"/>
  </si>
  <si>
    <t>Franklin</t>
    <phoneticPr fontId="2" type="noConversion"/>
  </si>
  <si>
    <t>Franklin Grove</t>
  </si>
  <si>
    <t>Franklin Park</t>
    <phoneticPr fontId="2" type="noConversion"/>
  </si>
  <si>
    <t>Freeman Spur</t>
  </si>
  <si>
    <t>Freeport</t>
    <phoneticPr fontId="2" type="noConversion"/>
  </si>
  <si>
    <t>Fults</t>
  </si>
  <si>
    <t>Galatia</t>
  </si>
  <si>
    <t>Gardner</t>
  </si>
  <si>
    <t>Garrett</t>
  </si>
  <si>
    <t>Gays</t>
    <phoneticPr fontId="2" type="noConversion"/>
  </si>
  <si>
    <t>Georgetown</t>
    <phoneticPr fontId="2" type="noConversion"/>
  </si>
  <si>
    <t>German Valley</t>
    <phoneticPr fontId="2" type="noConversion"/>
  </si>
  <si>
    <t>Germantown</t>
  </si>
  <si>
    <t>Gibson</t>
    <phoneticPr fontId="2" type="noConversion"/>
  </si>
  <si>
    <t>Gifford</t>
  </si>
  <si>
    <t>Gillespie</t>
    <phoneticPr fontId="2" type="noConversion"/>
  </si>
  <si>
    <t>Gilman</t>
    <phoneticPr fontId="2" type="noConversion"/>
  </si>
  <si>
    <t>Girard</t>
  </si>
  <si>
    <t>Gladstone</t>
  </si>
  <si>
    <t>Glasford</t>
  </si>
  <si>
    <t>Glasgow</t>
  </si>
  <si>
    <t>Glenwood</t>
    <phoneticPr fontId="2" type="noConversion"/>
  </si>
  <si>
    <t>Godfrey</t>
    <phoneticPr fontId="2" type="noConversion"/>
  </si>
  <si>
    <t>Godley</t>
  </si>
  <si>
    <t>Golconda</t>
  </si>
  <si>
    <t>Golden</t>
    <phoneticPr fontId="2" type="noConversion"/>
  </si>
  <si>
    <t>Golf</t>
  </si>
  <si>
    <t>Good Hope</t>
  </si>
  <si>
    <t>Goodfield</t>
  </si>
  <si>
    <t>Goreville</t>
  </si>
  <si>
    <t>Gorham</t>
  </si>
  <si>
    <t>Grafton</t>
    <phoneticPr fontId="2" type="noConversion"/>
  </si>
  <si>
    <t>Grand Ridge</t>
  </si>
  <si>
    <t>Grand Tower</t>
  </si>
  <si>
    <t>Grandview</t>
    <phoneticPr fontId="2" type="noConversion"/>
  </si>
  <si>
    <t>Granite City</t>
    <phoneticPr fontId="2" type="noConversion"/>
  </si>
  <si>
    <t>Grant Park</t>
  </si>
  <si>
    <t>Grantfork</t>
  </si>
  <si>
    <t>Granville</t>
    <phoneticPr fontId="2" type="noConversion"/>
  </si>
  <si>
    <t>Grayville</t>
    <phoneticPr fontId="2" type="noConversion"/>
  </si>
  <si>
    <t>Green Valley</t>
    <phoneticPr fontId="2" type="noConversion"/>
  </si>
  <si>
    <t>Greenfield</t>
  </si>
  <si>
    <t>Greenview</t>
  </si>
  <si>
    <t>Greenwood</t>
    <phoneticPr fontId="2" type="noConversion"/>
  </si>
  <si>
    <t>Gridley</t>
    <phoneticPr fontId="2" type="noConversion"/>
  </si>
  <si>
    <t>Griggsville</t>
  </si>
  <si>
    <t>Hainesville</t>
  </si>
  <si>
    <t>Hamburg</t>
  </si>
  <si>
    <t>Hamel</t>
    <phoneticPr fontId="2" type="noConversion"/>
  </si>
  <si>
    <t>Hamilton</t>
  </si>
  <si>
    <t>Hampshire</t>
    <phoneticPr fontId="2" type="noConversion"/>
  </si>
  <si>
    <t>Hampton</t>
  </si>
  <si>
    <t>Hanaford</t>
  </si>
  <si>
    <t>Hanna City</t>
    <phoneticPr fontId="2" type="noConversion"/>
  </si>
  <si>
    <t>Hanover</t>
    <phoneticPr fontId="2" type="noConversion"/>
  </si>
  <si>
    <t>Hardin</t>
  </si>
  <si>
    <t>Harmon</t>
  </si>
  <si>
    <t>Harrisburg</t>
  </si>
  <si>
    <t>Harristown</t>
  </si>
  <si>
    <t>Hartford</t>
    <phoneticPr fontId="2" type="noConversion"/>
  </si>
  <si>
    <t>Hartsburg</t>
  </si>
  <si>
    <t>Harvel</t>
  </si>
  <si>
    <t>Harvey</t>
    <phoneticPr fontId="2" type="noConversion"/>
  </si>
  <si>
    <t>Harwood Heights</t>
    <phoneticPr fontId="2" type="noConversion"/>
  </si>
  <si>
    <t>Havana</t>
    <phoneticPr fontId="2" type="noConversion"/>
  </si>
  <si>
    <t>Hebron</t>
  </si>
  <si>
    <t>Hecker</t>
  </si>
  <si>
    <t>Henderson</t>
  </si>
  <si>
    <t>Hennepin</t>
  </si>
  <si>
    <t>Henning</t>
  </si>
  <si>
    <t>Henry</t>
    <phoneticPr fontId="2" type="noConversion"/>
  </si>
  <si>
    <t>Herrick</t>
    <phoneticPr fontId="2" type="noConversion"/>
  </si>
  <si>
    <t>Herrin</t>
    <phoneticPr fontId="2" type="noConversion"/>
  </si>
  <si>
    <t>Herscher</t>
  </si>
  <si>
    <t>Hettick</t>
  </si>
  <si>
    <t>Heyworth</t>
    <phoneticPr fontId="2" type="noConversion"/>
  </si>
  <si>
    <t>Hickory Hills</t>
    <phoneticPr fontId="2" type="noConversion"/>
  </si>
  <si>
    <t>Hidalgo</t>
  </si>
  <si>
    <t>Hillcrest</t>
  </si>
  <si>
    <t>Hillsboro</t>
    <phoneticPr fontId="2" type="noConversion"/>
  </si>
  <si>
    <t>Hillsdale</t>
  </si>
  <si>
    <t>Hillview</t>
  </si>
  <si>
    <t>Hinckley</t>
  </si>
  <si>
    <t>Hindsboro</t>
  </si>
  <si>
    <t>Hodgkins</t>
    <phoneticPr fontId="2" type="noConversion"/>
  </si>
  <si>
    <t>Hoffman</t>
  </si>
  <si>
    <t>Holiday Hills</t>
  </si>
  <si>
    <t>Hollowayville</t>
  </si>
  <si>
    <t>Homer</t>
  </si>
  <si>
    <t>Hometown</t>
  </si>
  <si>
    <t>Hoopeston</t>
    <phoneticPr fontId="2" type="noConversion"/>
  </si>
  <si>
    <t>Hooppole</t>
  </si>
  <si>
    <t>Hopedale</t>
  </si>
  <si>
    <t>Hopewell</t>
    <phoneticPr fontId="2" type="noConversion"/>
  </si>
  <si>
    <t>Hopkins Park</t>
  </si>
  <si>
    <t>Hoyleton</t>
  </si>
  <si>
    <t>Hudson</t>
  </si>
  <si>
    <t>Huey</t>
  </si>
  <si>
    <t>Hull</t>
  </si>
  <si>
    <t>Humboldt</t>
    <phoneticPr fontId="2" type="noConversion"/>
  </si>
  <si>
    <t>Hume</t>
  </si>
  <si>
    <t>Hurst</t>
    <phoneticPr fontId="2" type="noConversion"/>
  </si>
  <si>
    <t>Illiopolis</t>
    <phoneticPr fontId="2" type="noConversion"/>
  </si>
  <si>
    <t>Ina</t>
  </si>
  <si>
    <t>Indian Creek</t>
  </si>
  <si>
    <t>Indianola</t>
  </si>
  <si>
    <t>Industry</t>
  </si>
  <si>
    <t>Iola</t>
  </si>
  <si>
    <t>Ipava</t>
  </si>
  <si>
    <t>Iroquois</t>
  </si>
  <si>
    <t>Irving</t>
    <phoneticPr fontId="2" type="noConversion"/>
  </si>
  <si>
    <t>Irwin</t>
  </si>
  <si>
    <t>Island Lake</t>
    <phoneticPr fontId="2" type="noConversion"/>
  </si>
  <si>
    <t>Iuka</t>
    <phoneticPr fontId="2" type="noConversion"/>
  </si>
  <si>
    <t>Jacksonville</t>
  </si>
  <si>
    <t>Jeffersonville</t>
  </si>
  <si>
    <t>Jeisyville</t>
  </si>
  <si>
    <t>Jerome</t>
  </si>
  <si>
    <t>Jerseyville</t>
    <phoneticPr fontId="2" type="noConversion"/>
  </si>
  <si>
    <t>Jewett</t>
  </si>
  <si>
    <t>Johnsonville</t>
  </si>
  <si>
    <t>Johnston City</t>
    <phoneticPr fontId="2" type="noConversion"/>
  </si>
  <si>
    <t>Jonesboro</t>
  </si>
  <si>
    <t>Joppa</t>
  </si>
  <si>
    <t>Joy</t>
  </si>
  <si>
    <t>Junction</t>
    <phoneticPr fontId="2" type="noConversion"/>
  </si>
  <si>
    <t>Junction City</t>
    <phoneticPr fontId="2" type="noConversion"/>
  </si>
  <si>
    <t>Justice</t>
    <phoneticPr fontId="2" type="noConversion"/>
  </si>
  <si>
    <t>Kampsville</t>
  </si>
  <si>
    <t>Kane</t>
  </si>
  <si>
    <t>Kaneville</t>
  </si>
  <si>
    <t>Kangley</t>
  </si>
  <si>
    <t>Kankakee</t>
  </si>
  <si>
    <t>Kansas</t>
    <phoneticPr fontId="2" type="noConversion"/>
  </si>
  <si>
    <t>Kappa</t>
  </si>
  <si>
    <t>Karnak</t>
  </si>
  <si>
    <t>-</t>
  </si>
  <si>
    <t>Keenes</t>
  </si>
  <si>
    <t>Keensburg</t>
  </si>
  <si>
    <t>Keithsburg</t>
  </si>
  <si>
    <t>Kell</t>
    <phoneticPr fontId="2" type="noConversion"/>
  </si>
  <si>
    <t>Kempton</t>
  </si>
  <si>
    <t>Kenney</t>
  </si>
  <si>
    <t>Keyesport</t>
  </si>
  <si>
    <t>Kilbourne</t>
    <phoneticPr fontId="2" type="noConversion"/>
  </si>
  <si>
    <t>Kincaid</t>
  </si>
  <si>
    <t>Kinderhook</t>
  </si>
  <si>
    <t>Kingston</t>
  </si>
  <si>
    <t>Kingston Mines</t>
  </si>
  <si>
    <t>Kinmundy</t>
    <phoneticPr fontId="2" type="noConversion"/>
  </si>
  <si>
    <t>Kinsman</t>
  </si>
  <si>
    <t>Kirkland</t>
  </si>
  <si>
    <t>Kirkwood</t>
  </si>
  <si>
    <t>Knoxville</t>
    <phoneticPr fontId="2" type="noConversion"/>
  </si>
  <si>
    <t>La Harpe</t>
  </si>
  <si>
    <t>La Moille</t>
  </si>
  <si>
    <t>La Prairie</t>
  </si>
  <si>
    <t>Lacon</t>
    <phoneticPr fontId="2" type="noConversion"/>
  </si>
  <si>
    <t>Lake Barrington</t>
    <phoneticPr fontId="2" type="noConversion"/>
  </si>
  <si>
    <t>Lake Ka-Ho</t>
  </si>
  <si>
    <t>Lake Villa</t>
    <phoneticPr fontId="2" type="noConversion"/>
  </si>
  <si>
    <t>Lanark</t>
  </si>
  <si>
    <t>LaSalle</t>
    <phoneticPr fontId="2" type="noConversion"/>
  </si>
  <si>
    <t>Latham</t>
  </si>
  <si>
    <t>Lawrenceville</t>
  </si>
  <si>
    <t>Leaf River</t>
    <phoneticPr fontId="2" type="noConversion"/>
  </si>
  <si>
    <t>Lebanon</t>
    <phoneticPr fontId="2" type="noConversion"/>
  </si>
  <si>
    <t>Lee</t>
    <phoneticPr fontId="2" type="noConversion"/>
  </si>
  <si>
    <t>Leland</t>
  </si>
  <si>
    <t>Leland Grove</t>
  </si>
  <si>
    <t>Lena</t>
    <phoneticPr fontId="2" type="noConversion"/>
  </si>
  <si>
    <t>Lenzburg</t>
  </si>
  <si>
    <t>Leonore</t>
  </si>
  <si>
    <t>Lerna</t>
    <phoneticPr fontId="2" type="noConversion"/>
  </si>
  <si>
    <t>Lewistown</t>
    <phoneticPr fontId="2" type="noConversion"/>
  </si>
  <si>
    <t>Lexington</t>
  </si>
  <si>
    <t>Liberty</t>
    <phoneticPr fontId="2" type="noConversion"/>
  </si>
  <si>
    <t>Lily Lake</t>
  </si>
  <si>
    <t>Lima</t>
  </si>
  <si>
    <t>Limestone</t>
  </si>
  <si>
    <t>Lisbon</t>
  </si>
  <si>
    <t>Litchfield</t>
    <phoneticPr fontId="2" type="noConversion"/>
  </si>
  <si>
    <t>Little York</t>
  </si>
  <si>
    <t>Littleton</t>
  </si>
  <si>
    <t>Liverpool</t>
  </si>
  <si>
    <t>Livingston</t>
    <phoneticPr fontId="2" type="noConversion"/>
  </si>
  <si>
    <t>Loami</t>
  </si>
  <si>
    <t>Loda</t>
  </si>
  <si>
    <t>Lomax</t>
  </si>
  <si>
    <t>London Mills</t>
  </si>
  <si>
    <t>Long Creek</t>
    <phoneticPr fontId="2" type="noConversion"/>
  </si>
  <si>
    <t>Long Point</t>
  </si>
  <si>
    <t>Longview</t>
  </si>
  <si>
    <t>Loraine</t>
    <phoneticPr fontId="2" type="noConversion"/>
  </si>
  <si>
    <t>Lostant</t>
  </si>
  <si>
    <t>Louisville</t>
  </si>
  <si>
    <t>Loves Park</t>
    <phoneticPr fontId="2" type="noConversion"/>
  </si>
  <si>
    <t>Lovington</t>
    <phoneticPr fontId="2" type="noConversion"/>
  </si>
  <si>
    <t>Ludlow</t>
  </si>
  <si>
    <t>Lyndon</t>
    <phoneticPr fontId="2" type="noConversion"/>
  </si>
  <si>
    <t>Lynnville</t>
  </si>
  <si>
    <t>Macedonia</t>
  </si>
  <si>
    <t>Mackinaw</t>
    <phoneticPr fontId="2" type="noConversion"/>
  </si>
  <si>
    <t>Madison</t>
    <phoneticPr fontId="2" type="noConversion"/>
  </si>
  <si>
    <t>Maeystown</t>
  </si>
  <si>
    <t>Magnolia</t>
  </si>
  <si>
    <t>Makanda</t>
    <phoneticPr fontId="2" type="noConversion"/>
  </si>
  <si>
    <t>Malden</t>
    <phoneticPr fontId="2" type="noConversion"/>
  </si>
  <si>
    <t>Malta</t>
  </si>
  <si>
    <t>Manchester</t>
    <phoneticPr fontId="2" type="noConversion"/>
  </si>
  <si>
    <t>Manito</t>
    <phoneticPr fontId="2" type="noConversion"/>
  </si>
  <si>
    <t>Mansfield</t>
  </si>
  <si>
    <t>Maple Park</t>
    <phoneticPr fontId="2" type="noConversion"/>
  </si>
  <si>
    <t>Mapleton</t>
  </si>
  <si>
    <t>Maquon</t>
  </si>
  <si>
    <t>Marengo</t>
    <phoneticPr fontId="2" type="noConversion"/>
  </si>
  <si>
    <t>Marietta</t>
    <phoneticPr fontId="2" type="noConversion"/>
  </si>
  <si>
    <t>Marine</t>
  </si>
  <si>
    <t>Marissa</t>
    <phoneticPr fontId="2" type="noConversion"/>
  </si>
  <si>
    <t>Mark</t>
  </si>
  <si>
    <t>Markham</t>
    <phoneticPr fontId="2" type="noConversion"/>
  </si>
  <si>
    <t>Maroa</t>
    <phoneticPr fontId="2" type="noConversion"/>
  </si>
  <si>
    <t>Marquette Heights</t>
    <phoneticPr fontId="2" type="noConversion"/>
  </si>
  <si>
    <t>Marseilles</t>
    <phoneticPr fontId="2" type="noConversion"/>
  </si>
  <si>
    <t>Martinsville</t>
    <phoneticPr fontId="2" type="noConversion"/>
  </si>
  <si>
    <t>Martinton</t>
  </si>
  <si>
    <t>Maryville</t>
    <phoneticPr fontId="2" type="noConversion"/>
  </si>
  <si>
    <t>Mason</t>
    <phoneticPr fontId="2" type="noConversion"/>
  </si>
  <si>
    <t>Mason City</t>
    <phoneticPr fontId="2" type="noConversion"/>
  </si>
  <si>
    <t>Maunie</t>
    <phoneticPr fontId="2" type="noConversion"/>
  </si>
  <si>
    <t>Mazon</t>
  </si>
  <si>
    <t>McClure</t>
  </si>
  <si>
    <t>McCook</t>
    <phoneticPr fontId="2" type="noConversion"/>
  </si>
  <si>
    <t>McCullom Lake</t>
    <phoneticPr fontId="2" type="noConversion"/>
  </si>
  <si>
    <t>McLean</t>
    <phoneticPr fontId="2" type="noConversion"/>
  </si>
  <si>
    <t>McNabb</t>
  </si>
  <si>
    <t>Mechanicsburg</t>
    <phoneticPr fontId="2" type="noConversion"/>
  </si>
  <si>
    <t>Media</t>
  </si>
  <si>
    <t>Medora</t>
    <phoneticPr fontId="2" type="noConversion"/>
  </si>
  <si>
    <t>Melrose Park</t>
    <phoneticPr fontId="2" type="noConversion"/>
  </si>
  <si>
    <t>Melvin</t>
  </si>
  <si>
    <t>Mendon</t>
    <phoneticPr fontId="2" type="noConversion"/>
  </si>
  <si>
    <t>Mendota</t>
    <phoneticPr fontId="2" type="noConversion"/>
  </si>
  <si>
    <t>Menominee</t>
  </si>
  <si>
    <t>Meredosia</t>
  </si>
  <si>
    <t>Merrionette Park</t>
    <phoneticPr fontId="2" type="noConversion"/>
  </si>
  <si>
    <t>Metamora</t>
  </si>
  <si>
    <t>Metcalf</t>
  </si>
  <si>
    <t>Middletown</t>
    <phoneticPr fontId="2" type="noConversion"/>
  </si>
  <si>
    <t>Midlothian</t>
    <phoneticPr fontId="2" type="noConversion"/>
  </si>
  <si>
    <t>Milford</t>
  </si>
  <si>
    <t>Mill Creek</t>
  </si>
  <si>
    <t>Mill Shoals</t>
  </si>
  <si>
    <t>Millbrook</t>
  </si>
  <si>
    <t>Milledgeville</t>
  </si>
  <si>
    <t>Millington</t>
    <phoneticPr fontId="2" type="noConversion"/>
  </si>
  <si>
    <t>Millstadt</t>
    <phoneticPr fontId="2" type="noConversion"/>
  </si>
  <si>
    <t>Milton</t>
  </si>
  <si>
    <t>Mineral</t>
  </si>
  <si>
    <t>Minier</t>
  </si>
  <si>
    <t>Modesto</t>
  </si>
  <si>
    <t>Momence</t>
  </si>
  <si>
    <t>Monmouth</t>
    <phoneticPr fontId="2" type="noConversion"/>
  </si>
  <si>
    <t>Monroe Center</t>
    <phoneticPr fontId="2" type="noConversion"/>
  </si>
  <si>
    <t>Montrose</t>
  </si>
  <si>
    <t>Morris</t>
    <phoneticPr fontId="2" type="noConversion"/>
  </si>
  <si>
    <t>Morrisonville</t>
    <phoneticPr fontId="2" type="noConversion"/>
  </si>
  <si>
    <t>Morton</t>
    <phoneticPr fontId="2" type="noConversion"/>
  </si>
  <si>
    <t>Mound City</t>
  </si>
  <si>
    <t>Mound Station</t>
  </si>
  <si>
    <t>Mounds</t>
  </si>
  <si>
    <t>Mount Auburn</t>
  </si>
  <si>
    <t>Mount Carmel</t>
  </si>
  <si>
    <t>Mount Carroll</t>
  </si>
  <si>
    <t>Mount Clare</t>
  </si>
  <si>
    <t>Mount Erie</t>
  </si>
  <si>
    <t>Mount Morris</t>
    <phoneticPr fontId="2" type="noConversion"/>
  </si>
  <si>
    <t>Mount Olive</t>
  </si>
  <si>
    <t>Mount Pulaski</t>
    <phoneticPr fontId="2" type="noConversion"/>
  </si>
  <si>
    <t>Mount Sterling</t>
  </si>
  <si>
    <t>Moweaqua</t>
  </si>
  <si>
    <t>Muddy</t>
  </si>
  <si>
    <t>Mulberry Grove</t>
    <phoneticPr fontId="2" type="noConversion"/>
  </si>
  <si>
    <t>Muncie</t>
    <phoneticPr fontId="2" type="noConversion"/>
  </si>
  <si>
    <t>Murphysboro</t>
    <phoneticPr fontId="2" type="noConversion"/>
  </si>
  <si>
    <t>Murrayville</t>
  </si>
  <si>
    <t>Naplate</t>
  </si>
  <si>
    <t>Naples</t>
  </si>
  <si>
    <t>Nashville</t>
  </si>
  <si>
    <t>Nason</t>
  </si>
  <si>
    <t>Nauvoo</t>
  </si>
  <si>
    <t>Nelson</t>
  </si>
  <si>
    <t>Neoga</t>
  </si>
  <si>
    <t>Neponset</t>
  </si>
  <si>
    <t>New Athens</t>
  </si>
  <si>
    <t>New Baden</t>
    <phoneticPr fontId="2" type="noConversion"/>
  </si>
  <si>
    <t>New Bedford</t>
  </si>
  <si>
    <t>New Berlin</t>
    <phoneticPr fontId="2" type="noConversion"/>
  </si>
  <si>
    <t>New Boston</t>
  </si>
  <si>
    <t>New Canton</t>
  </si>
  <si>
    <t>New Douglas</t>
  </si>
  <si>
    <t>New Grand Chain</t>
  </si>
  <si>
    <t>New Haven</t>
  </si>
  <si>
    <t>New Holland</t>
  </si>
  <si>
    <t>New Milford</t>
  </si>
  <si>
    <t>New Minden</t>
  </si>
  <si>
    <t>New Salem</t>
  </si>
  <si>
    <t>Newman</t>
  </si>
  <si>
    <t>Niantic</t>
  </si>
  <si>
    <t>Noble</t>
  </si>
  <si>
    <t>Nokomis</t>
    <phoneticPr fontId="2" type="noConversion"/>
  </si>
  <si>
    <t>Nora</t>
    <phoneticPr fontId="2" type="noConversion"/>
  </si>
  <si>
    <t>Norridge</t>
    <phoneticPr fontId="2" type="noConversion"/>
  </si>
  <si>
    <t>Norris</t>
    <phoneticPr fontId="2" type="noConversion"/>
  </si>
  <si>
    <t>Norris City</t>
  </si>
  <si>
    <t>North Barrington</t>
    <phoneticPr fontId="2" type="noConversion"/>
  </si>
  <si>
    <t>North Chicago</t>
    <phoneticPr fontId="2" type="noConversion"/>
  </si>
  <si>
    <t>North City</t>
  </si>
  <si>
    <t>North Henderson</t>
  </si>
  <si>
    <t>North Pekin</t>
    <phoneticPr fontId="2" type="noConversion"/>
  </si>
  <si>
    <t>North Utica</t>
    <phoneticPr fontId="2" type="noConversion"/>
  </si>
  <si>
    <t>Norwood</t>
  </si>
  <si>
    <t>Oak Grove</t>
  </si>
  <si>
    <t>Oakdale</t>
  </si>
  <si>
    <t>Oakford</t>
  </si>
  <si>
    <t>Oakland</t>
    <phoneticPr fontId="2" type="noConversion"/>
  </si>
  <si>
    <t>Oakwood</t>
    <phoneticPr fontId="2" type="noConversion"/>
  </si>
  <si>
    <t>Oakwood Hills</t>
  </si>
  <si>
    <t>Oblong</t>
  </si>
  <si>
    <t>Oconee</t>
  </si>
  <si>
    <t>Odell</t>
  </si>
  <si>
    <t>Odin</t>
    <phoneticPr fontId="2" type="noConversion"/>
  </si>
  <si>
    <t>Ogden</t>
    <phoneticPr fontId="2" type="noConversion"/>
  </si>
  <si>
    <t>Ohio</t>
  </si>
  <si>
    <t>Okawville</t>
  </si>
  <si>
    <t>Old Mill Creek</t>
    <phoneticPr fontId="2" type="noConversion"/>
  </si>
  <si>
    <t>Old Ripley</t>
  </si>
  <si>
    <t>Old Shawneetown</t>
  </si>
  <si>
    <t>Olmsted</t>
  </si>
  <si>
    <t>Omaha</t>
  </si>
  <si>
    <t>Onarga</t>
  </si>
  <si>
    <t>Oneida</t>
  </si>
  <si>
    <t>Oquawka</t>
  </si>
  <si>
    <t>Orangeville</t>
    <phoneticPr fontId="2" type="noConversion"/>
  </si>
  <si>
    <t>Oreana</t>
  </si>
  <si>
    <t>Oregon</t>
    <phoneticPr fontId="2" type="noConversion"/>
  </si>
  <si>
    <t>Orient</t>
  </si>
  <si>
    <t>Orion</t>
  </si>
  <si>
    <t>Ottawa</t>
    <phoneticPr fontId="2" type="noConversion"/>
  </si>
  <si>
    <t>Otterville</t>
  </si>
  <si>
    <t>Owaneco</t>
    <phoneticPr fontId="2" type="noConversion"/>
  </si>
  <si>
    <t>Palestine</t>
  </si>
  <si>
    <t>Palmer</t>
    <phoneticPr fontId="2" type="noConversion"/>
  </si>
  <si>
    <t>Palmyra</t>
    <phoneticPr fontId="2" type="noConversion"/>
  </si>
  <si>
    <t>Palos Hills</t>
    <phoneticPr fontId="2" type="noConversion"/>
  </si>
  <si>
    <t>Pana</t>
  </si>
  <si>
    <t>Panama</t>
    <phoneticPr fontId="2" type="noConversion"/>
  </si>
  <si>
    <t>Panola</t>
  </si>
  <si>
    <t>Papineau</t>
  </si>
  <si>
    <t>Park City</t>
    <phoneticPr fontId="2" type="noConversion"/>
  </si>
  <si>
    <t>Parkersburg</t>
  </si>
  <si>
    <t>Patoka</t>
    <phoneticPr fontId="2" type="noConversion"/>
  </si>
  <si>
    <t>Paw Paw</t>
    <phoneticPr fontId="2" type="noConversion"/>
  </si>
  <si>
    <t>Pawnee</t>
    <phoneticPr fontId="2" type="noConversion"/>
  </si>
  <si>
    <t>Paxton</t>
    <phoneticPr fontId="2" type="noConversion"/>
  </si>
  <si>
    <t>Payson</t>
    <phoneticPr fontId="2" type="noConversion"/>
  </si>
  <si>
    <t>Pearl City</t>
    <phoneticPr fontId="2" type="noConversion"/>
  </si>
  <si>
    <t>Pecatonica</t>
    <phoneticPr fontId="2" type="noConversion"/>
  </si>
  <si>
    <t>Perry</t>
  </si>
  <si>
    <t>Pesotum</t>
  </si>
  <si>
    <t>Petersburg</t>
  </si>
  <si>
    <t>Phillipstown</t>
  </si>
  <si>
    <t>Philo</t>
    <phoneticPr fontId="2" type="noConversion"/>
  </si>
  <si>
    <t>Phoenix</t>
    <phoneticPr fontId="2" type="noConversion"/>
  </si>
  <si>
    <t>Pinckneyville</t>
  </si>
  <si>
    <t>Piper City</t>
  </si>
  <si>
    <t>Pittsburg</t>
    <phoneticPr fontId="2" type="noConversion"/>
  </si>
  <si>
    <t>Pittsfield</t>
  </si>
  <si>
    <t>Plainville</t>
  </si>
  <si>
    <t>Plano</t>
    <phoneticPr fontId="2" type="noConversion"/>
  </si>
  <si>
    <t>Plattville</t>
  </si>
  <si>
    <t>Pleasant Hill</t>
  </si>
  <si>
    <t>Pleasant Plains</t>
    <phoneticPr fontId="2" type="noConversion"/>
  </si>
  <si>
    <t>Plymouth</t>
  </si>
  <si>
    <t>Pocahontas</t>
    <phoneticPr fontId="2" type="noConversion"/>
  </si>
  <si>
    <t>Polo</t>
    <phoneticPr fontId="2" type="noConversion"/>
  </si>
  <si>
    <t>Pontoon Beach</t>
    <phoneticPr fontId="2" type="noConversion"/>
  </si>
  <si>
    <t>Pontoosuc</t>
  </si>
  <si>
    <t>Poplar Grove</t>
  </si>
  <si>
    <t>Port Barrington</t>
  </si>
  <si>
    <t>Port Byron</t>
  </si>
  <si>
    <t>Posen</t>
  </si>
  <si>
    <t>Potomac</t>
  </si>
  <si>
    <t>Prairie City</t>
  </si>
  <si>
    <t>Prophetstown</t>
    <phoneticPr fontId="2" type="noConversion"/>
  </si>
  <si>
    <t>Pulaski</t>
  </si>
  <si>
    <t>Quincy</t>
    <phoneticPr fontId="2" type="noConversion"/>
  </si>
  <si>
    <t>Radom</t>
  </si>
  <si>
    <t>Raleigh</t>
  </si>
  <si>
    <t>Ramsey</t>
    <phoneticPr fontId="2" type="noConversion"/>
  </si>
  <si>
    <t>Rankin</t>
  </si>
  <si>
    <t>Ransom</t>
  </si>
  <si>
    <t>Rapids City</t>
  </si>
  <si>
    <t>Raritan</t>
  </si>
  <si>
    <t>Raymond</t>
    <phoneticPr fontId="2" type="noConversion"/>
  </si>
  <si>
    <t>Reddick</t>
    <phoneticPr fontId="2" type="noConversion"/>
  </si>
  <si>
    <t>Reynolds</t>
  </si>
  <si>
    <t>Richmond</t>
  </si>
  <si>
    <t>Richview</t>
  </si>
  <si>
    <t>Ridge Farm</t>
    <phoneticPr fontId="2" type="noConversion"/>
  </si>
  <si>
    <t>Ridgway</t>
  </si>
  <si>
    <t>Ridott</t>
    <phoneticPr fontId="2" type="noConversion"/>
  </si>
  <si>
    <t>Ringwood</t>
    <phoneticPr fontId="2" type="noConversion"/>
  </si>
  <si>
    <t>Rio</t>
  </si>
  <si>
    <t>Ripley</t>
  </si>
  <si>
    <t>River Grove</t>
    <phoneticPr fontId="2" type="noConversion"/>
  </si>
  <si>
    <t>Roanoke</t>
  </si>
  <si>
    <t>Roberts</t>
  </si>
  <si>
    <t>Robinson</t>
  </si>
  <si>
    <t>Rock City</t>
    <phoneticPr fontId="2" type="noConversion"/>
  </si>
  <si>
    <t>Rock Island</t>
  </si>
  <si>
    <t>Rockbridge</t>
  </si>
  <si>
    <t>Rockdale</t>
    <phoneticPr fontId="2" type="noConversion"/>
  </si>
  <si>
    <t>Rockton</t>
  </si>
  <si>
    <t>Rockwood</t>
    <phoneticPr fontId="2" type="noConversion"/>
  </si>
  <si>
    <t>Rolling Meadows</t>
    <phoneticPr fontId="2" type="noConversion"/>
  </si>
  <si>
    <t>Roscoe</t>
    <phoneticPr fontId="2" type="noConversion"/>
  </si>
  <si>
    <t>Rose Hill</t>
  </si>
  <si>
    <t>Rosemont</t>
    <phoneticPr fontId="2" type="noConversion"/>
  </si>
  <si>
    <t>Roseville</t>
  </si>
  <si>
    <t>Rosiclare</t>
  </si>
  <si>
    <t>Rossville</t>
    <phoneticPr fontId="2" type="noConversion"/>
  </si>
  <si>
    <t>Round Lake Heights</t>
  </si>
  <si>
    <t>Round Lake Park</t>
    <phoneticPr fontId="2" type="noConversion"/>
  </si>
  <si>
    <t>Roxana</t>
    <phoneticPr fontId="2" type="noConversion"/>
  </si>
  <si>
    <t>Royal</t>
  </si>
  <si>
    <t>Royal Lakes</t>
  </si>
  <si>
    <t>Royalton</t>
  </si>
  <si>
    <t>Ruma</t>
  </si>
  <si>
    <t>Rushville</t>
  </si>
  <si>
    <t>Russellville</t>
  </si>
  <si>
    <t>Rutland</t>
  </si>
  <si>
    <t>Sadorus</t>
  </si>
  <si>
    <t>Sailor Springs</t>
  </si>
  <si>
    <t>Sammons Point</t>
  </si>
  <si>
    <t>San Jose</t>
    <phoneticPr fontId="2" type="noConversion"/>
  </si>
  <si>
    <t>Sandoval</t>
  </si>
  <si>
    <t>Sandwich</t>
    <phoneticPr fontId="2" type="noConversion"/>
  </si>
  <si>
    <t>Sauget</t>
  </si>
  <si>
    <t>Saunemin</t>
    <phoneticPr fontId="2" type="noConversion"/>
  </si>
  <si>
    <t>Sawyerville</t>
  </si>
  <si>
    <t>Saybrook</t>
  </si>
  <si>
    <t>Scales Mound</t>
    <phoneticPr fontId="2" type="noConversion"/>
  </si>
  <si>
    <t>Schram City</t>
    <phoneticPr fontId="2" type="noConversion"/>
  </si>
  <si>
    <t>Sciota</t>
  </si>
  <si>
    <t>Scottville</t>
  </si>
  <si>
    <t>Seaton</t>
  </si>
  <si>
    <t>Seatonville</t>
  </si>
  <si>
    <t>Secor</t>
  </si>
  <si>
    <t>Seneca</t>
    <phoneticPr fontId="2" type="noConversion"/>
  </si>
  <si>
    <t>Sesser</t>
  </si>
  <si>
    <t>Shabbona</t>
  </si>
  <si>
    <t>Shannon</t>
  </si>
  <si>
    <t>Shawneetown</t>
  </si>
  <si>
    <t>Sheffield</t>
  </si>
  <si>
    <t>Shelbyville</t>
  </si>
  <si>
    <t>Sheldon</t>
  </si>
  <si>
    <t>Shipman</t>
    <phoneticPr fontId="2" type="noConversion"/>
  </si>
  <si>
    <t>Shumway</t>
  </si>
  <si>
    <t>Sibley</t>
  </si>
  <si>
    <t>Sidell</t>
    <phoneticPr fontId="2" type="noConversion"/>
  </si>
  <si>
    <t>Sidney</t>
    <phoneticPr fontId="2" type="noConversion"/>
  </si>
  <si>
    <t>Sigel</t>
    <phoneticPr fontId="2" type="noConversion"/>
  </si>
  <si>
    <t>Silvis</t>
  </si>
  <si>
    <t>Simpson</t>
  </si>
  <si>
    <t>Sims</t>
  </si>
  <si>
    <t>Sleepy Hollow</t>
  </si>
  <si>
    <t>Smithboro</t>
    <phoneticPr fontId="2" type="noConversion"/>
  </si>
  <si>
    <t>Smithfield</t>
  </si>
  <si>
    <t>Smithton</t>
    <phoneticPr fontId="2" type="noConversion"/>
  </si>
  <si>
    <t>Sorento</t>
    <phoneticPr fontId="2" type="noConversion"/>
  </si>
  <si>
    <t>South Beloit</t>
  </si>
  <si>
    <t>South Chicago Heights</t>
    <phoneticPr fontId="2" type="noConversion"/>
  </si>
  <si>
    <t>South Holland</t>
    <phoneticPr fontId="2" type="noConversion"/>
  </si>
  <si>
    <t>South Jacksonville</t>
  </si>
  <si>
    <t>South Roxana</t>
    <phoneticPr fontId="2" type="noConversion"/>
  </si>
  <si>
    <t>South Wilmington</t>
  </si>
  <si>
    <t>Southern View</t>
  </si>
  <si>
    <t>Sparta</t>
  </si>
  <si>
    <t>Spaulding</t>
    <phoneticPr fontId="2" type="noConversion"/>
  </si>
  <si>
    <t>Spillertown</t>
  </si>
  <si>
    <t>Spring Bay</t>
    <phoneticPr fontId="2" type="noConversion"/>
  </si>
  <si>
    <t>Spring Grove</t>
    <phoneticPr fontId="2" type="noConversion"/>
  </si>
  <si>
    <t>Spring Valley</t>
    <phoneticPr fontId="2" type="noConversion"/>
  </si>
  <si>
    <t>Springerton</t>
  </si>
  <si>
    <t>St. Anne</t>
  </si>
  <si>
    <t>St. Augustine</t>
  </si>
  <si>
    <t>St. David</t>
  </si>
  <si>
    <t>St. Elmo</t>
    <phoneticPr fontId="2" type="noConversion"/>
  </si>
  <si>
    <t>St. Francisville</t>
  </si>
  <si>
    <t>St. Jacob</t>
    <phoneticPr fontId="2" type="noConversion"/>
  </si>
  <si>
    <t>St. Johns</t>
  </si>
  <si>
    <t>St. Libory</t>
  </si>
  <si>
    <t>St. Peter</t>
  </si>
  <si>
    <t>Standard</t>
  </si>
  <si>
    <t>Standard City</t>
  </si>
  <si>
    <t>Stanford</t>
    <phoneticPr fontId="2" type="noConversion"/>
  </si>
  <si>
    <t>Ste. Marie</t>
  </si>
  <si>
    <t>Steeleville</t>
    <phoneticPr fontId="2" type="noConversion"/>
  </si>
  <si>
    <t>Steger</t>
  </si>
  <si>
    <t>Steward</t>
  </si>
  <si>
    <t>Stewardson</t>
    <phoneticPr fontId="2" type="noConversion"/>
  </si>
  <si>
    <t>Stickney</t>
    <phoneticPr fontId="2" type="noConversion"/>
  </si>
  <si>
    <t>Stillman Valley</t>
    <phoneticPr fontId="2" type="noConversion"/>
  </si>
  <si>
    <t>Stockton</t>
    <phoneticPr fontId="2" type="noConversion"/>
  </si>
  <si>
    <t>Stone Park</t>
  </si>
  <si>
    <t>Stonefort</t>
  </si>
  <si>
    <t>Stonington</t>
  </si>
  <si>
    <t>Stoy</t>
  </si>
  <si>
    <t>Strasburg</t>
  </si>
  <si>
    <t>Stronghurst</t>
  </si>
  <si>
    <t>Sublette</t>
    <phoneticPr fontId="2" type="noConversion"/>
  </si>
  <si>
    <t>Summit</t>
    <phoneticPr fontId="2" type="noConversion"/>
  </si>
  <si>
    <t>Sun River Terrace</t>
  </si>
  <si>
    <t>Symerton</t>
  </si>
  <si>
    <t>Tallula</t>
  </si>
  <si>
    <t>Tamaroa</t>
  </si>
  <si>
    <t>Tamms</t>
  </si>
  <si>
    <t>Tampico</t>
  </si>
  <si>
    <t>Taylor Springs</t>
    <phoneticPr fontId="2" type="noConversion"/>
  </si>
  <si>
    <t>Taylorville</t>
    <phoneticPr fontId="2" type="noConversion"/>
  </si>
  <si>
    <t>Tennessee</t>
  </si>
  <si>
    <t>Teutopolis</t>
  </si>
  <si>
    <t>Thawville</t>
  </si>
  <si>
    <t>Thayer</t>
  </si>
  <si>
    <t>Thebes</t>
  </si>
  <si>
    <t>Third Lake</t>
  </si>
  <si>
    <t>Thomasboro</t>
  </si>
  <si>
    <t>Thompsonville</t>
  </si>
  <si>
    <t>Thomson</t>
  </si>
  <si>
    <t>Tilden</t>
  </si>
  <si>
    <t>Tilton</t>
    <phoneticPr fontId="2" type="noConversion"/>
  </si>
  <si>
    <t>Timberlane</t>
  </si>
  <si>
    <t>Time</t>
  </si>
  <si>
    <t>Tiskilwa</t>
    <phoneticPr fontId="2" type="noConversion"/>
  </si>
  <si>
    <t>Toledo</t>
  </si>
  <si>
    <t>Tolono</t>
    <phoneticPr fontId="2" type="noConversion"/>
  </si>
  <si>
    <t>Toluca</t>
    <phoneticPr fontId="2" type="noConversion"/>
  </si>
  <si>
    <t>Tonica</t>
  </si>
  <si>
    <t>Topeka</t>
    <phoneticPr fontId="2" type="noConversion"/>
  </si>
  <si>
    <t>Toulon</t>
  </si>
  <si>
    <t>Tovey</t>
    <phoneticPr fontId="2" type="noConversion"/>
  </si>
  <si>
    <t>Towanda</t>
  </si>
  <si>
    <t>Tower Hill</t>
  </si>
  <si>
    <t>Tremont</t>
    <phoneticPr fontId="2" type="noConversion"/>
  </si>
  <si>
    <t>Trenton</t>
    <phoneticPr fontId="2" type="noConversion"/>
  </si>
  <si>
    <t>Trout Valley</t>
  </si>
  <si>
    <t>Troy Grove</t>
  </si>
  <si>
    <t>Tuscola</t>
  </si>
  <si>
    <t>Union</t>
  </si>
  <si>
    <t>Union Hill</t>
  </si>
  <si>
    <t>Ursa</t>
    <phoneticPr fontId="2" type="noConversion"/>
  </si>
  <si>
    <t>Valier</t>
  </si>
  <si>
    <t>Valmeyer</t>
  </si>
  <si>
    <t>Vandalia</t>
    <phoneticPr fontId="2" type="noConversion"/>
  </si>
  <si>
    <t>Varna</t>
  </si>
  <si>
    <t>Venedy</t>
  </si>
  <si>
    <t>Venice</t>
    <phoneticPr fontId="2" type="noConversion"/>
  </si>
  <si>
    <t>Vergennes</t>
    <phoneticPr fontId="2" type="noConversion"/>
  </si>
  <si>
    <t>Vermont</t>
    <phoneticPr fontId="2" type="noConversion"/>
  </si>
  <si>
    <t>Vernon</t>
  </si>
  <si>
    <t>Verona</t>
  </si>
  <si>
    <t>Versailles</t>
  </si>
  <si>
    <t>Victoria</t>
  </si>
  <si>
    <t>Vienna</t>
  </si>
  <si>
    <t>Viola</t>
  </si>
  <si>
    <t>Virden</t>
    <phoneticPr fontId="2" type="noConversion"/>
  </si>
  <si>
    <t>Virgil</t>
  </si>
  <si>
    <t>Virginia</t>
  </si>
  <si>
    <t>Waggoner</t>
    <phoneticPr fontId="2" type="noConversion"/>
  </si>
  <si>
    <t>Walnut</t>
    <phoneticPr fontId="2" type="noConversion"/>
  </si>
  <si>
    <t>Walnut Hill</t>
  </si>
  <si>
    <t>Walshville</t>
  </si>
  <si>
    <t>Waltonville</t>
  </si>
  <si>
    <t>Wamac</t>
    <phoneticPr fontId="2" type="noConversion"/>
  </si>
  <si>
    <t>Wapella</t>
  </si>
  <si>
    <t>Warren</t>
    <phoneticPr fontId="2" type="noConversion"/>
  </si>
  <si>
    <t>Warrensburg</t>
  </si>
  <si>
    <t>Washburn</t>
    <phoneticPr fontId="2" type="noConversion"/>
  </si>
  <si>
    <t>Washington Park</t>
    <phoneticPr fontId="2" type="noConversion"/>
  </si>
  <si>
    <t>Wataga</t>
  </si>
  <si>
    <t>Waterman</t>
  </si>
  <si>
    <t>Watseka</t>
    <phoneticPr fontId="2" type="noConversion"/>
  </si>
  <si>
    <t>Watson</t>
  </si>
  <si>
    <t>Waukegan</t>
    <phoneticPr fontId="2" type="noConversion"/>
  </si>
  <si>
    <t>Waverly</t>
  </si>
  <si>
    <t>Wayne</t>
  </si>
  <si>
    <t>Wayne City</t>
  </si>
  <si>
    <t>Waynesville</t>
  </si>
  <si>
    <t>Weldon</t>
  </si>
  <si>
    <t>Wellington</t>
  </si>
  <si>
    <t>Wenonah</t>
    <phoneticPr fontId="2" type="noConversion"/>
  </si>
  <si>
    <t>West Brooklyn</t>
  </si>
  <si>
    <t>West City</t>
  </si>
  <si>
    <t>West Frankfort</t>
  </si>
  <si>
    <t>West Point</t>
    <phoneticPr fontId="2" type="noConversion"/>
  </si>
  <si>
    <t>West Salem</t>
  </si>
  <si>
    <t>Westfield</t>
  </si>
  <si>
    <t>Westville</t>
    <phoneticPr fontId="2" type="noConversion"/>
  </si>
  <si>
    <t>Wheeler</t>
  </si>
  <si>
    <t>White City</t>
    <phoneticPr fontId="2" type="noConversion"/>
  </si>
  <si>
    <t>White Hall</t>
  </si>
  <si>
    <t>Williamsfield</t>
  </si>
  <si>
    <t>Williamson</t>
  </si>
  <si>
    <t>Williamsville</t>
    <phoneticPr fontId="2" type="noConversion"/>
  </si>
  <si>
    <t>Willisville</t>
  </si>
  <si>
    <t>Willow Springs</t>
  </si>
  <si>
    <t>Wilsonville</t>
  </si>
  <si>
    <t>Winchester</t>
  </si>
  <si>
    <t>Windsor</t>
    <phoneticPr fontId="2" type="noConversion"/>
  </si>
  <si>
    <t>Winnebago</t>
    <phoneticPr fontId="2" type="noConversion"/>
  </si>
  <si>
    <t>Winslow</t>
    <phoneticPr fontId="2" type="noConversion"/>
  </si>
  <si>
    <t>Witt</t>
    <phoneticPr fontId="2" type="noConversion"/>
  </si>
  <si>
    <t>Wonder Lake</t>
    <phoneticPr fontId="2" type="noConversion"/>
  </si>
  <si>
    <t>Woodhull</t>
  </si>
  <si>
    <t>Woodland</t>
  </si>
  <si>
    <t>Woodlawn</t>
  </si>
  <si>
    <t>Woodson</t>
  </si>
  <si>
    <t>Worden</t>
  </si>
  <si>
    <t>Worth</t>
    <phoneticPr fontId="2" type="noConversion"/>
  </si>
  <si>
    <t>Wyanet</t>
    <phoneticPr fontId="2" type="noConversion"/>
  </si>
  <si>
    <t>Wyoming</t>
  </si>
  <si>
    <t>Xenia</t>
  </si>
  <si>
    <t>Yale</t>
  </si>
  <si>
    <t>Yates City</t>
    <phoneticPr fontId="2" type="noConversion"/>
  </si>
  <si>
    <t>Zeigler</t>
  </si>
  <si>
    <t>Zion</t>
    <phoneticPr fontId="2" type="noConversion"/>
  </si>
  <si>
    <t>Population</t>
    <phoneticPr fontId="2" type="noConversion"/>
  </si>
  <si>
    <t>Over60</t>
    <phoneticPr fontId="2" type="noConversion"/>
  </si>
  <si>
    <t>FuelElectric</t>
    <phoneticPr fontId="2" type="noConversion"/>
  </si>
  <si>
    <t>Gulf Port</t>
    <phoneticPr fontId="2" type="noConversion"/>
  </si>
  <si>
    <t>La Fayette</t>
    <phoneticPr fontId="2" type="noConversion"/>
  </si>
  <si>
    <t>Family Poverty</t>
    <phoneticPr fontId="2" type="noConversion"/>
  </si>
  <si>
    <t>FID</t>
    <phoneticPr fontId="2" type="noConversion"/>
  </si>
  <si>
    <t>1600000US1767132</t>
  </si>
  <si>
    <t>1600000US1730250</t>
  </si>
  <si>
    <t>1600000US1714468</t>
  </si>
  <si>
    <t>1600000US1749347</t>
  </si>
  <si>
    <t>1600000US1765754</t>
  </si>
  <si>
    <t>1600000US1707224</t>
  </si>
  <si>
    <t>1600000US1750933</t>
  </si>
  <si>
    <t>1600000US1779436</t>
  </si>
  <si>
    <t>1600000US1710877</t>
  </si>
  <si>
    <t>1600000US1766800</t>
  </si>
  <si>
    <t>1600000US1722957</t>
  </si>
  <si>
    <t>1600000US1780853</t>
  </si>
  <si>
    <t>1600000US1744576</t>
  </si>
  <si>
    <t>1600000US1780762</t>
  </si>
  <si>
    <t>1600000US1752285</t>
  </si>
  <si>
    <t>1600000US1709889</t>
  </si>
  <si>
    <t>1600000US1714715</t>
  </si>
  <si>
    <t>1600000US1766599</t>
  </si>
  <si>
    <t>1600000US1717406</t>
  </si>
  <si>
    <t>1600000US1742080</t>
  </si>
  <si>
    <t>1600000US1704598</t>
  </si>
  <si>
    <t>1600000US1704793</t>
  </si>
  <si>
    <t>1600000US1704806</t>
  </si>
  <si>
    <t>1600000US1755756</t>
  </si>
  <si>
    <t>1600000US1763862</t>
  </si>
  <si>
    <t>1600000US1753403</t>
  </si>
  <si>
    <t>1600000US1782010</t>
  </si>
  <si>
    <t>1600000US1766989</t>
  </si>
  <si>
    <t>1600000US1750790</t>
  </si>
  <si>
    <t>1600000US1752714</t>
  </si>
  <si>
    <t>1600000US1717289</t>
  </si>
  <si>
    <t>1600000US1740832</t>
  </si>
  <si>
    <t>1600000US1726350</t>
  </si>
  <si>
    <t>1600000US1752116</t>
  </si>
  <si>
    <t>1600000US1766794</t>
  </si>
  <si>
    <t>1600000US1720890</t>
  </si>
  <si>
    <t>1600000US1718940</t>
  </si>
  <si>
    <t>1600000US1712268</t>
  </si>
  <si>
    <t>1600000US1723503</t>
  </si>
  <si>
    <t>1600000US1774301</t>
  </si>
  <si>
    <t>1600000US1718446</t>
  </si>
  <si>
    <t>1600000US1778604</t>
  </si>
  <si>
    <t>1600000US1775848</t>
  </si>
  <si>
    <t>1600000US1760534</t>
  </si>
  <si>
    <t>1600000US1752805</t>
  </si>
  <si>
    <t>1600000US1751154</t>
  </si>
  <si>
    <t>1600000US1760079</t>
  </si>
  <si>
    <t>1600000US1764837</t>
  </si>
  <si>
    <t>1600000US1777941</t>
  </si>
  <si>
    <t>1600000US1750868</t>
  </si>
  <si>
    <t>1600000US1751128</t>
  </si>
  <si>
    <t>1600000US1781256</t>
  </si>
  <si>
    <t>1600000US1752545</t>
  </si>
  <si>
    <t>1600000US1782322</t>
  </si>
  <si>
    <t>1600000US1706756</t>
  </si>
  <si>
    <t>1600000US1755717</t>
  </si>
  <si>
    <t>1600000US1710773</t>
  </si>
  <si>
    <t>1600000US1723737</t>
  </si>
  <si>
    <t>1600000US1751284</t>
  </si>
  <si>
    <t>1600000US1730991</t>
  </si>
  <si>
    <t>1600000US1752142</t>
  </si>
  <si>
    <t>1600000US1752506</t>
  </si>
  <si>
    <t>1600000US1738791</t>
  </si>
  <si>
    <t>1600000US1751206</t>
  </si>
  <si>
    <t>1600000US1744498</t>
  </si>
  <si>
    <t>1600000US1752311</t>
  </si>
  <si>
    <t>1600000US1750829</t>
  </si>
  <si>
    <t>1600000US1738544</t>
  </si>
  <si>
    <t>1600000US1780333</t>
  </si>
  <si>
    <t>1600000US1772234</t>
  </si>
  <si>
    <t>1600000US1780073</t>
  </si>
  <si>
    <t>1600000US1727858</t>
  </si>
  <si>
    <t>1600000US1712151</t>
  </si>
  <si>
    <t>1600000US1719200</t>
  </si>
  <si>
    <t>1600000US1766950</t>
  </si>
  <si>
    <t>1600000US1766859</t>
  </si>
  <si>
    <t>1600000US1767613</t>
  </si>
  <si>
    <t>1600000US1760599</t>
  </si>
  <si>
    <t>1600000US1714845</t>
  </si>
  <si>
    <t>1600000US1740676</t>
  </si>
  <si>
    <t>1600000US1767372</t>
  </si>
  <si>
    <t>1600000US1729093</t>
  </si>
  <si>
    <t>1600000US1758369</t>
  </si>
  <si>
    <t>1600000US1768120</t>
  </si>
  <si>
    <t>1600000US1711397</t>
  </si>
  <si>
    <t>1600000US1730458</t>
  </si>
  <si>
    <t>1600000US1753585</t>
  </si>
  <si>
    <t>1600000US1776225</t>
  </si>
  <si>
    <t>1600000US1740091</t>
  </si>
  <si>
    <t>1600000US1761548</t>
  </si>
  <si>
    <t>1600000US1752168</t>
  </si>
  <si>
    <t>1600000US1731563</t>
  </si>
  <si>
    <t>1600000US1766833</t>
  </si>
  <si>
    <t>1600000US1752155</t>
  </si>
  <si>
    <t>1600000US1766638</t>
  </si>
  <si>
    <t>1600000US1711176</t>
  </si>
  <si>
    <t>1600000US1701673</t>
  </si>
  <si>
    <t>1600000US1742457</t>
  </si>
  <si>
    <t>1600000US1730770</t>
  </si>
  <si>
    <t>1600000US1741794</t>
  </si>
  <si>
    <t>1600000US1709577</t>
  </si>
  <si>
    <t>1600000US1750062</t>
  </si>
  <si>
    <t>1600000US1747475</t>
  </si>
  <si>
    <t>1600000US1772702</t>
  </si>
  <si>
    <t>1600000US1719616</t>
  </si>
  <si>
    <t>1600000US1771175</t>
  </si>
  <si>
    <t>1600000US1726753</t>
  </si>
  <si>
    <t>1600000US1732668</t>
  </si>
  <si>
    <t>1600000US1744082</t>
  </si>
  <si>
    <t>1600000US1718719</t>
  </si>
  <si>
    <t>1600000US1770889</t>
  </si>
  <si>
    <t>1600000US1780008</t>
  </si>
  <si>
    <t>1600000US1776771</t>
  </si>
  <si>
    <t>1600000US1729080</t>
  </si>
  <si>
    <t>1600000US1727689</t>
  </si>
  <si>
    <t>1600000US1751180</t>
  </si>
  <si>
    <t>1600000US1742971</t>
  </si>
  <si>
    <t>1600000US1749178</t>
  </si>
  <si>
    <t>1600000US1766196</t>
  </si>
  <si>
    <t>1600000US1752415</t>
  </si>
  <si>
    <t>1600000US1715170</t>
  </si>
  <si>
    <t>1600000US1746604</t>
  </si>
  <si>
    <t>1600000US1742171</t>
  </si>
  <si>
    <t>1600000US1709681</t>
  </si>
  <si>
    <t>1600000US1706171</t>
  </si>
  <si>
    <t>1600000US1758226</t>
  </si>
  <si>
    <t>1600000US1750998</t>
  </si>
  <si>
    <t>1600000US1741214</t>
  </si>
  <si>
    <t>1600000US1701205</t>
  </si>
  <si>
    <t>1600000US1772052</t>
  </si>
  <si>
    <t>1600000US1771240</t>
  </si>
  <si>
    <t>1600000US1750881</t>
  </si>
  <si>
    <t>1600000US1767925</t>
  </si>
  <si>
    <t>1600000US1754092</t>
  </si>
  <si>
    <t>1600000US1747111</t>
  </si>
  <si>
    <t>1600000US1783817</t>
  </si>
  <si>
    <t>1600000US1766677</t>
  </si>
  <si>
    <t>1600000US1719031</t>
  </si>
  <si>
    <t>1600000US1774561</t>
  </si>
  <si>
    <t>1600000US1761223</t>
  </si>
  <si>
    <t>1600000US1771604</t>
  </si>
  <si>
    <t>1600000US1730757</t>
  </si>
  <si>
    <t>1600000US1735835</t>
  </si>
  <si>
    <t>1600000US1711982</t>
  </si>
  <si>
    <t>1600000US1744446</t>
  </si>
  <si>
    <t>1600000US1754222</t>
  </si>
  <si>
    <t>1600000US1783271</t>
  </si>
  <si>
    <t>1600000US1766924</t>
  </si>
  <si>
    <t>1600000US1781191</t>
  </si>
  <si>
    <t>1600000US1743406</t>
  </si>
  <si>
    <t>1600000US1753793</t>
  </si>
  <si>
    <t>1600000US1761145</t>
  </si>
  <si>
    <t>1600000US1752584</t>
  </si>
  <si>
    <t>1600000US1721683</t>
  </si>
  <si>
    <t>1600000US1752701</t>
  </si>
  <si>
    <t>1600000US1721618</t>
  </si>
  <si>
    <t>1600000US1735515</t>
  </si>
  <si>
    <t>1600000US1782855</t>
  </si>
  <si>
    <t>1600000US1751024</t>
  </si>
  <si>
    <t>1600000US1721852</t>
  </si>
  <si>
    <t>1600000US1750920</t>
  </si>
  <si>
    <t>1600000US1762822</t>
  </si>
  <si>
    <t>1600000US1752220</t>
  </si>
  <si>
    <t>1600000US1727442</t>
  </si>
  <si>
    <t>1600000US1722164</t>
  </si>
  <si>
    <t>1600000US1757407</t>
  </si>
  <si>
    <t>1600000US1770590</t>
  </si>
  <si>
    <t>1600000US1761067</t>
  </si>
  <si>
    <t>1600000US1717549</t>
  </si>
  <si>
    <t>1600000US1713074</t>
  </si>
  <si>
    <t>1600000US1715235</t>
  </si>
  <si>
    <t>1600000US1731992</t>
  </si>
  <si>
    <t>1600000US1745616</t>
  </si>
  <si>
    <t>1600000US1745726</t>
  </si>
  <si>
    <t>1600000US1710906</t>
  </si>
  <si>
    <t>1600000US1757381</t>
  </si>
  <si>
    <t>1600000US1709531</t>
  </si>
  <si>
    <t>1600000US1721553</t>
  </si>
  <si>
    <t>1600000US1761216</t>
  </si>
  <si>
    <t>1600000US1730926</t>
  </si>
  <si>
    <t>1600000US1782686</t>
  </si>
  <si>
    <t>1600000US1702258</t>
  </si>
  <si>
    <t>1600000US1745031</t>
  </si>
  <si>
    <t>1600000US1771370</t>
  </si>
  <si>
    <t>1600000US1721579</t>
  </si>
  <si>
    <t>1600000US1761678</t>
  </si>
  <si>
    <t>1600000US1756640</t>
  </si>
  <si>
    <t>1600000US1782049</t>
  </si>
  <si>
    <t>1600000US1773391</t>
  </si>
  <si>
    <t>1600000US1753455</t>
  </si>
  <si>
    <t>1600000US1729639</t>
  </si>
  <si>
    <t>1600000US1770759</t>
  </si>
  <si>
    <t>1600000US1740884</t>
  </si>
  <si>
    <t>1600000US1754703</t>
  </si>
  <si>
    <t>1600000US1775874</t>
  </si>
  <si>
    <t>1600000US1705976</t>
  </si>
  <si>
    <t>1600000US1737894</t>
  </si>
  <si>
    <t>1600000US1776160</t>
  </si>
  <si>
    <t>1600000US1719083</t>
  </si>
  <si>
    <t>1600000US1754560</t>
  </si>
  <si>
    <t>1600000US1759988</t>
  </si>
  <si>
    <t>1600000US1709980</t>
  </si>
  <si>
    <t>1600000US1755041</t>
  </si>
  <si>
    <t>1600000US1759026</t>
  </si>
  <si>
    <t>1600000US1770564</t>
  </si>
  <si>
    <t>1600000US1719499</t>
  </si>
  <si>
    <t>1600000US1733630</t>
  </si>
  <si>
    <t>1600000US1775484</t>
  </si>
  <si>
    <t>1600000US1717887</t>
  </si>
  <si>
    <t>1600000US1770161</t>
  </si>
  <si>
    <t>1600000US1721826</t>
  </si>
  <si>
    <t>1600000US1741586</t>
  </si>
  <si>
    <t>1600000US1756627</t>
  </si>
  <si>
    <t>1600000US1754534</t>
  </si>
  <si>
    <t>1600000US1741742</t>
  </si>
  <si>
    <t>1600000US1770720</t>
  </si>
  <si>
    <t>1600000US1757394</t>
  </si>
  <si>
    <t>1600000US1780125</t>
  </si>
  <si>
    <t>1600000US1733435</t>
  </si>
  <si>
    <t>1600000US1766768</t>
  </si>
  <si>
    <t>1600000US1703883</t>
  </si>
  <si>
    <t>1600000US1772156</t>
  </si>
  <si>
    <t>1600000US1742769</t>
  </si>
  <si>
    <t>1600000US1711150</t>
  </si>
  <si>
    <t>1600000US1780060</t>
  </si>
  <si>
    <t>1600000US1725141</t>
  </si>
  <si>
    <t>1600000US1782985</t>
  </si>
  <si>
    <t>1600000US1731446</t>
  </si>
  <si>
    <t>1600000US1754638</t>
  </si>
  <si>
    <t>1600000US1741105</t>
  </si>
  <si>
    <t>1600000US1714572</t>
  </si>
  <si>
    <t>1600000US1748554</t>
  </si>
  <si>
    <t>1600000US1753442</t>
  </si>
  <si>
    <t>1600000US1721696</t>
  </si>
  <si>
    <t>1600000US1722073</t>
  </si>
  <si>
    <t>1600000US1762016</t>
  </si>
  <si>
    <t>1600000US1754820</t>
  </si>
  <si>
    <t>1600000US1717458</t>
  </si>
  <si>
    <t>1600000US1775081</t>
  </si>
  <si>
    <t>1600000US1780242</t>
  </si>
  <si>
    <t>1600000US1723256</t>
  </si>
  <si>
    <t>1600000US1720591</t>
  </si>
  <si>
    <t>1600000US1714065</t>
  </si>
  <si>
    <t>1600000US1768081</t>
  </si>
  <si>
    <t>1600000US1711332</t>
  </si>
  <si>
    <t>1600000US1757875</t>
  </si>
  <si>
    <t>1600000US1765338</t>
  </si>
  <si>
    <t>1600000US1734514</t>
  </si>
  <si>
    <t>1600000US1777993</t>
  </si>
  <si>
    <t>1600000US1740910</t>
  </si>
  <si>
    <t>1600000US1751089</t>
  </si>
  <si>
    <t>1600000US1766027</t>
  </si>
  <si>
    <t>1600000US1702154</t>
  </si>
  <si>
    <t>1600000US1744524</t>
  </si>
  <si>
    <t>1600000US1764343</t>
  </si>
  <si>
    <t>1600000US1765078</t>
  </si>
  <si>
    <t>1600000US1723724</t>
  </si>
  <si>
    <t>1600000US1726987</t>
  </si>
  <si>
    <t>1600000US1735411</t>
  </si>
  <si>
    <t>1600000US1729756</t>
  </si>
  <si>
    <t>1600000US1719642</t>
  </si>
  <si>
    <t>1600000US1704303</t>
  </si>
  <si>
    <t>1600000US1777694</t>
  </si>
  <si>
    <t>1600000US1732746</t>
  </si>
  <si>
    <t>1600000US1704572</t>
  </si>
  <si>
    <t>1600000US1727702</t>
  </si>
  <si>
    <t>1600000US1780736</t>
  </si>
  <si>
    <t>1600000US1729730</t>
  </si>
  <si>
    <t>1600000US1724933</t>
  </si>
  <si>
    <t>1600000US1754144</t>
  </si>
  <si>
    <t>1600000US1709447</t>
  </si>
  <si>
    <t>1600000US1724634</t>
  </si>
  <si>
    <t>1600000US1750647</t>
  </si>
  <si>
    <t>1600000US1740767</t>
  </si>
  <si>
    <t>1600000US1737218</t>
  </si>
  <si>
    <t>1600000US1748242</t>
  </si>
  <si>
    <t>1600000US1764304</t>
  </si>
  <si>
    <t>1600000US1750751</t>
  </si>
  <si>
    <t>1600000US1757654</t>
  </si>
  <si>
    <t>1600000US1776935</t>
  </si>
  <si>
    <t>1600000US1734722</t>
  </si>
  <si>
    <t>1600000US1767769</t>
  </si>
  <si>
    <t>1600000US1753559</t>
  </si>
  <si>
    <t>1600000US1714026</t>
  </si>
  <si>
    <t>1600000US1706704</t>
  </si>
  <si>
    <t>1600000US1726935</t>
  </si>
  <si>
    <t>1600000US1757732</t>
  </si>
  <si>
    <t>1600000US1772923</t>
  </si>
  <si>
    <t>1600000US1763706</t>
  </si>
  <si>
    <t>1600000US1779085</t>
  </si>
  <si>
    <t>1600000US1770850</t>
  </si>
  <si>
    <t>1600000US1755938</t>
  </si>
  <si>
    <t>1600000US1754885</t>
  </si>
  <si>
    <t>1600000US1726710</t>
  </si>
  <si>
    <t>1600000US1710487</t>
  </si>
  <si>
    <t>1600000US1710513</t>
  </si>
  <si>
    <t>1600000US1736190</t>
  </si>
  <si>
    <t>1600000US1733695</t>
  </si>
  <si>
    <t>1600000US1700113</t>
  </si>
  <si>
    <t>1600000US1700230</t>
  </si>
  <si>
    <t>1600000US1700243</t>
  </si>
  <si>
    <t>1600000US1700295</t>
  </si>
  <si>
    <t>1600000US1700555</t>
  </si>
  <si>
    <t>1600000US1700568</t>
  </si>
  <si>
    <t>1600000US1700646</t>
  </si>
  <si>
    <t>1600000US1700672</t>
  </si>
  <si>
    <t>1600000US1700685</t>
  </si>
  <si>
    <t>1600000US1700737</t>
  </si>
  <si>
    <t>1600000US1700867</t>
  </si>
  <si>
    <t>1600000US1700880</t>
  </si>
  <si>
    <t>1600000US1700919</t>
  </si>
  <si>
    <t>1600000US1700958</t>
  </si>
  <si>
    <t>1600000US1700971</t>
  </si>
  <si>
    <t>1600000US1700997</t>
  </si>
  <si>
    <t>1600000US1701010</t>
  </si>
  <si>
    <t>1600000US1701114</t>
  </si>
  <si>
    <t>1600000US1701140</t>
  </si>
  <si>
    <t>1600000US1701242</t>
  </si>
  <si>
    <t>1600000US1701270</t>
  </si>
  <si>
    <t>1600000US1701361</t>
  </si>
  <si>
    <t>1600000US1701426</t>
  </si>
  <si>
    <t>1600000US1701491</t>
  </si>
  <si>
    <t>1600000US1701569</t>
  </si>
  <si>
    <t>1600000US1701595</t>
  </si>
  <si>
    <t>1600000US1701881</t>
  </si>
  <si>
    <t>1600000US1701946</t>
  </si>
  <si>
    <t>1600000US1701972</t>
  </si>
  <si>
    <t>1600000US1702102</t>
  </si>
  <si>
    <t>1600000US1702206</t>
  </si>
  <si>
    <t>1600000US1702342</t>
  </si>
  <si>
    <t>1600000US1702414</t>
  </si>
  <si>
    <t>1600000US1702479</t>
  </si>
  <si>
    <t>1600000US1702505</t>
  </si>
  <si>
    <t>1600000US1702531</t>
  </si>
  <si>
    <t>1600000US1702557</t>
  </si>
  <si>
    <t>1600000US1702583</t>
  </si>
  <si>
    <t>1600000US1702609</t>
  </si>
  <si>
    <t>1600000US1702635</t>
  </si>
  <si>
    <t>1600000US1702674</t>
  </si>
  <si>
    <t>1600000US1702726</t>
  </si>
  <si>
    <t>1600000US1702752</t>
  </si>
  <si>
    <t>1600000US1702882</t>
  </si>
  <si>
    <t>1600000US1702921</t>
  </si>
  <si>
    <t>1600000US1702986</t>
  </si>
  <si>
    <t>1600000US1703012</t>
  </si>
  <si>
    <t>1600000US1703103</t>
  </si>
  <si>
    <t>1600000US1703181</t>
  </si>
  <si>
    <t>1600000US1703207</t>
  </si>
  <si>
    <t>1600000US1703454</t>
  </si>
  <si>
    <t>1600000US1703571</t>
  </si>
  <si>
    <t>1600000US1703610</t>
  </si>
  <si>
    <t>1600000US1703675</t>
  </si>
  <si>
    <t>1600000US1703844</t>
  </si>
  <si>
    <t>1600000US1703948</t>
  </si>
  <si>
    <t>1600000US1704000</t>
  </si>
  <si>
    <t>1600000US1704013</t>
  </si>
  <si>
    <t>1600000US1704039</t>
  </si>
  <si>
    <t>1600000US1704052</t>
  </si>
  <si>
    <t>1600000US1704117</t>
  </si>
  <si>
    <t>1600000US1704156</t>
  </si>
  <si>
    <t>1600000US1704247</t>
  </si>
  <si>
    <t>1600000US1704351</t>
  </si>
  <si>
    <t>1600000US1704507</t>
  </si>
  <si>
    <t>1600000US1704533</t>
  </si>
  <si>
    <t>1600000US1704585</t>
  </si>
  <si>
    <t>1600000US1704689</t>
  </si>
  <si>
    <t>1600000US1704715</t>
  </si>
  <si>
    <t>1600000US1704845</t>
  </si>
  <si>
    <t>1600000US1704871</t>
  </si>
  <si>
    <t>1600000US1704897</t>
  </si>
  <si>
    <t>1600000US1704936</t>
  </si>
  <si>
    <t>1600000US1704975</t>
  </si>
  <si>
    <t>1600000US1705092</t>
  </si>
  <si>
    <t>1600000US1705144</t>
  </si>
  <si>
    <t>1600000US1705209</t>
  </si>
  <si>
    <t>1600000US1705248</t>
  </si>
  <si>
    <t>1600000US1705261</t>
  </si>
  <si>
    <t>1600000US1705274</t>
  </si>
  <si>
    <t>1600000US1705300</t>
  </si>
  <si>
    <t>1600000US1705404</t>
  </si>
  <si>
    <t>1600000US1705443</t>
  </si>
  <si>
    <t>1600000US1705573</t>
  </si>
  <si>
    <t>1600000US1705599</t>
  </si>
  <si>
    <t>1600000US1705898</t>
  </si>
  <si>
    <t>1600000US1706028</t>
  </si>
  <si>
    <t>1600000US1706184</t>
  </si>
  <si>
    <t>1600000US1706470</t>
  </si>
  <si>
    <t>1600000US1706587</t>
  </si>
  <si>
    <t>1600000US1706613</t>
  </si>
  <si>
    <t>1600000US1706899</t>
  </si>
  <si>
    <t>1600000US1706964</t>
  </si>
  <si>
    <t>1600000US1707133</t>
  </si>
  <si>
    <t>1600000US1707211</t>
  </si>
  <si>
    <t>1600000US1707237</t>
  </si>
  <si>
    <t>1600000US1707263</t>
  </si>
  <si>
    <t>1600000US1707471</t>
  </si>
  <si>
    <t>1600000US1707510</t>
  </si>
  <si>
    <t>1600000US1707640</t>
  </si>
  <si>
    <t>1600000US1707692</t>
  </si>
  <si>
    <t>1600000US1707744</t>
  </si>
  <si>
    <t>1600000US1707770</t>
  </si>
  <si>
    <t>1600000US1708186</t>
  </si>
  <si>
    <t>1600000US1708225</t>
  </si>
  <si>
    <t>1600000US1708264</t>
  </si>
  <si>
    <t>1600000US1708303</t>
  </si>
  <si>
    <t>1600000US1708420</t>
  </si>
  <si>
    <t>1600000US1708446</t>
  </si>
  <si>
    <t>1600000US1708472</t>
  </si>
  <si>
    <t>1600000US1708524</t>
  </si>
  <si>
    <t>1600000US1708576</t>
  </si>
  <si>
    <t>1600000US1708667</t>
  </si>
  <si>
    <t>1600000US1708706</t>
  </si>
  <si>
    <t>1600000US1708875</t>
  </si>
  <si>
    <t>1600000US1708953</t>
  </si>
  <si>
    <t>1600000US1708979</t>
  </si>
  <si>
    <t>1600000US1708992</t>
  </si>
  <si>
    <t>1600000US1709148</t>
  </si>
  <si>
    <t>1600000US1709161</t>
  </si>
  <si>
    <t>1600000US1709304</t>
  </si>
  <si>
    <t>1600000US1709317</t>
  </si>
  <si>
    <t>1600000US1709330</t>
  </si>
  <si>
    <t>1600000US1709356</t>
  </si>
  <si>
    <t>1600000US1709434</t>
  </si>
  <si>
    <t>1600000US1709538</t>
  </si>
  <si>
    <t>1600000US1709551</t>
  </si>
  <si>
    <t>1600000US1709642</t>
  </si>
  <si>
    <t>1600000US1709759</t>
  </si>
  <si>
    <t>1600000US1709798</t>
  </si>
  <si>
    <t>1600000US1710084</t>
  </si>
  <si>
    <t>1600000US1710149</t>
  </si>
  <si>
    <t>1600000US1710240</t>
  </si>
  <si>
    <t>1600000US1710292</t>
  </si>
  <si>
    <t>1600000US1710370</t>
  </si>
  <si>
    <t>1600000US1710422</t>
  </si>
  <si>
    <t>1600000US1710448</t>
  </si>
  <si>
    <t>1600000US1710591</t>
  </si>
  <si>
    <t>1600000US1710630</t>
  </si>
  <si>
    <t>1600000US1710643</t>
  </si>
  <si>
    <t>1600000US1710695</t>
  </si>
  <si>
    <t>1600000US1710916</t>
  </si>
  <si>
    <t>1600000US1711007</t>
  </si>
  <si>
    <t>1600000US1711033</t>
  </si>
  <si>
    <t>1600000US1711124</t>
  </si>
  <si>
    <t>1600000US1711163</t>
  </si>
  <si>
    <t>1600000US1711202</t>
  </si>
  <si>
    <t>1600000US1711215</t>
  </si>
  <si>
    <t>1600000US1711358</t>
  </si>
  <si>
    <t>1600000US1711462</t>
  </si>
  <si>
    <t>1600000US1711514</t>
  </si>
  <si>
    <t>1600000US1711527</t>
  </si>
  <si>
    <t>1600000US1711592</t>
  </si>
  <si>
    <t>1600000US1711644</t>
  </si>
  <si>
    <t>1600000US1711774</t>
  </si>
  <si>
    <t>1600000US1711826</t>
  </si>
  <si>
    <t>1600000US1712008</t>
  </si>
  <si>
    <t>1600000US1712164</t>
  </si>
  <si>
    <t>1600000US1712203</t>
  </si>
  <si>
    <t>1600000US1712294</t>
  </si>
  <si>
    <t>1600000US1712385</t>
  </si>
  <si>
    <t>1600000US1712450</t>
  </si>
  <si>
    <t>1600000US1712476</t>
  </si>
  <si>
    <t>1600000US1712528</t>
  </si>
  <si>
    <t>1600000US1712567</t>
  </si>
  <si>
    <t>1600000US1712710</t>
  </si>
  <si>
    <t>1600000US1712801</t>
  </si>
  <si>
    <t>1600000US1712931</t>
  </si>
  <si>
    <t>1600000US1712970</t>
  </si>
  <si>
    <t>1600000US1713139</t>
  </si>
  <si>
    <t>1600000US1713165</t>
  </si>
  <si>
    <t>1600000US1714000</t>
  </si>
  <si>
    <t>1600000US1714117</t>
  </si>
  <si>
    <t>1600000US1714273</t>
  </si>
  <si>
    <t>1600000US1714286</t>
  </si>
  <si>
    <t>1600000US1714351</t>
  </si>
  <si>
    <t>1600000US1714442</t>
  </si>
  <si>
    <t>1600000US1714455</t>
  </si>
  <si>
    <t>1600000US1714533</t>
  </si>
  <si>
    <t>1600000US1714767</t>
  </si>
  <si>
    <t>1600000US1714923</t>
  </si>
  <si>
    <t>1600000US1714936</t>
  </si>
  <si>
    <t>1600000US1715001</t>
  </si>
  <si>
    <t>1600000US1715209</t>
  </si>
  <si>
    <t>1600000US1715261</t>
  </si>
  <si>
    <t>1600000US1715300</t>
  </si>
  <si>
    <t>1600000US1715352</t>
  </si>
  <si>
    <t>1600000US1715378</t>
  </si>
  <si>
    <t>1600000US1715469</t>
  </si>
  <si>
    <t>1600000US1715495</t>
  </si>
  <si>
    <t>1600000US1715599</t>
  </si>
  <si>
    <t>1600000US1715664</t>
  </si>
  <si>
    <t>1600000US1715807</t>
  </si>
  <si>
    <t>1600000US1715833</t>
  </si>
  <si>
    <t>1600000US1715846</t>
  </si>
  <si>
    <t>1600000US1715989</t>
  </si>
  <si>
    <t>1600000US1716054</t>
  </si>
  <si>
    <t>1600000US1716119</t>
  </si>
  <si>
    <t>1600000US1716210</t>
  </si>
  <si>
    <t>1600000US1716366</t>
  </si>
  <si>
    <t>1600000US1716405</t>
  </si>
  <si>
    <t>1600000US1716613</t>
  </si>
  <si>
    <t>1600000US1716873</t>
  </si>
  <si>
    <t>1600000US1717055</t>
  </si>
  <si>
    <t>1600000US1717185</t>
  </si>
  <si>
    <t>1600000US1717471</t>
  </si>
  <si>
    <t>1600000US1717497</t>
  </si>
  <si>
    <t>1600000US1717523</t>
  </si>
  <si>
    <t>1600000US1717783</t>
  </si>
  <si>
    <t>1600000US1717991</t>
  </si>
  <si>
    <t>1600000US1718030</t>
  </si>
  <si>
    <t>1600000US1718147</t>
  </si>
  <si>
    <t>1600000US1718225</t>
  </si>
  <si>
    <t>1600000US1718251</t>
  </si>
  <si>
    <t>1600000US1718303</t>
  </si>
  <si>
    <t>1600000US1718342</t>
  </si>
  <si>
    <t>1600000US1718420</t>
  </si>
  <si>
    <t>1600000US1718459</t>
  </si>
  <si>
    <t>1600000US1718472</t>
  </si>
  <si>
    <t>1600000US1718485</t>
  </si>
  <si>
    <t>1600000US1718498</t>
  </si>
  <si>
    <t>1600000US1718537</t>
  </si>
  <si>
    <t>1600000US1718563</t>
  </si>
  <si>
    <t>1600000US1718628</t>
  </si>
  <si>
    <t>1600000US1718706</t>
  </si>
  <si>
    <t>1600000US1718745</t>
  </si>
  <si>
    <t>1600000US1718823</t>
  </si>
  <si>
    <t>1600000US1718992</t>
  </si>
  <si>
    <t>1600000US1719161</t>
  </si>
  <si>
    <t>1600000US1719226</t>
  </si>
  <si>
    <t>1600000US1719681</t>
  </si>
  <si>
    <t>1600000US1719837</t>
  </si>
  <si>
    <t>1600000US1719915</t>
  </si>
  <si>
    <t>1600000US1720045</t>
  </si>
  <si>
    <t>1600000US1720123</t>
  </si>
  <si>
    <t>1600000US1720149</t>
  </si>
  <si>
    <t>1600000US1720162</t>
  </si>
  <si>
    <t>1600000US1720292</t>
  </si>
  <si>
    <t>1600000US1720305</t>
  </si>
  <si>
    <t>1600000US1720318</t>
  </si>
  <si>
    <t>1600000US1720331</t>
  </si>
  <si>
    <t>1600000US1720370</t>
  </si>
  <si>
    <t>1600000US1720526</t>
  </si>
  <si>
    <t>1600000US1720565</t>
  </si>
  <si>
    <t>1600000US1720643</t>
  </si>
  <si>
    <t>1600000US1721098</t>
  </si>
  <si>
    <t>1600000US1721176</t>
  </si>
  <si>
    <t>1600000US1721254</t>
  </si>
  <si>
    <t>1600000US1721280</t>
  </si>
  <si>
    <t>1600000US1721358</t>
  </si>
  <si>
    <t>1600000US1721410</t>
  </si>
  <si>
    <t>1600000US1721540</t>
  </si>
  <si>
    <t>1600000US1722151</t>
  </si>
  <si>
    <t>1600000US1722398</t>
  </si>
  <si>
    <t>1600000US1722567</t>
  </si>
  <si>
    <t>1600000US1722645</t>
  </si>
  <si>
    <t>1600000US1722697</t>
  </si>
  <si>
    <t>1600000US1722736</t>
  </si>
  <si>
    <t>1600000US1722931</t>
  </si>
  <si>
    <t>1600000US1723009</t>
  </si>
  <si>
    <t>1600000US1723022</t>
  </si>
  <si>
    <t>1600000US1723074</t>
  </si>
  <si>
    <t>1600000US1723165</t>
  </si>
  <si>
    <t>1600000US1723191</t>
  </si>
  <si>
    <t>1600000US1723269</t>
  </si>
  <si>
    <t>1600000US1723373</t>
  </si>
  <si>
    <t>1600000US1723425</t>
  </si>
  <si>
    <t>1600000US1723529</t>
  </si>
  <si>
    <t>1600000US1723555</t>
  </si>
  <si>
    <t>1600000US1723620</t>
  </si>
  <si>
    <t>1600000US1723698</t>
  </si>
  <si>
    <t>1600000US1723776</t>
  </si>
  <si>
    <t>1600000US1723841</t>
  </si>
  <si>
    <t>1600000US1723945</t>
  </si>
  <si>
    <t>1600000US1723971</t>
  </si>
  <si>
    <t>1600000US1724062</t>
  </si>
  <si>
    <t>1600000US1724166</t>
  </si>
  <si>
    <t>1600000US1724179</t>
  </si>
  <si>
    <t>1600000US1724348</t>
  </si>
  <si>
    <t>1600000US1724374</t>
  </si>
  <si>
    <t>1600000US1724452</t>
  </si>
  <si>
    <t>1600000US1724543</t>
  </si>
  <si>
    <t>1600000US1724582</t>
  </si>
  <si>
    <t>1600000US1724608</t>
  </si>
  <si>
    <t>1600000US1724673</t>
  </si>
  <si>
    <t>1600000US1724699</t>
  </si>
  <si>
    <t>1600000US1724764</t>
  </si>
  <si>
    <t>1600000US1724985</t>
  </si>
  <si>
    <t>1600000US1725375</t>
  </si>
  <si>
    <t>1600000US1725440</t>
  </si>
  <si>
    <t>1600000US1725531</t>
  </si>
  <si>
    <t>1600000US1725713</t>
  </si>
  <si>
    <t>1600000US1725895</t>
  </si>
  <si>
    <t>1600000US1725960</t>
  </si>
  <si>
    <t>1600000US1726012</t>
  </si>
  <si>
    <t>1600000US1726077</t>
  </si>
  <si>
    <t>1600000US1726116</t>
  </si>
  <si>
    <t>1600000US1726194</t>
  </si>
  <si>
    <t>1600000US1726233</t>
  </si>
  <si>
    <t>1600000US1726311</t>
  </si>
  <si>
    <t>1600000US1726480</t>
  </si>
  <si>
    <t>1600000US1726571</t>
  </si>
  <si>
    <t>1600000US1726662</t>
  </si>
  <si>
    <t>1600000US1727026</t>
  </si>
  <si>
    <t>1600000US1727065</t>
  </si>
  <si>
    <t>1600000US1727091</t>
  </si>
  <si>
    <t>1600000US1727624</t>
  </si>
  <si>
    <t>1600000US1727663</t>
  </si>
  <si>
    <t>1600000US1727884</t>
  </si>
  <si>
    <t>1600000US1728144</t>
  </si>
  <si>
    <t>1600000US1728170</t>
  </si>
  <si>
    <t>1600000US1728261</t>
  </si>
  <si>
    <t>1600000US1728300</t>
  </si>
  <si>
    <t>1600000US1728326</t>
  </si>
  <si>
    <t>1600000US1728430</t>
  </si>
  <si>
    <t>1600000US1728638</t>
  </si>
  <si>
    <t>1600000US1728742</t>
  </si>
  <si>
    <t>1600000US1728807</t>
  </si>
  <si>
    <t>1600000US1728898</t>
  </si>
  <si>
    <t>1600000US1728950</t>
  </si>
  <si>
    <t>1600000US1729041</t>
  </si>
  <si>
    <t>1600000US1729125</t>
  </si>
  <si>
    <t>1600000US1729145</t>
  </si>
  <si>
    <t>1600000US1729171</t>
  </si>
  <si>
    <t>1600000US1729236</t>
  </si>
  <si>
    <t>1600000US1729275</t>
  </si>
  <si>
    <t>1600000US1729392</t>
  </si>
  <si>
    <t>1600000US1729431</t>
  </si>
  <si>
    <t>1600000US1729483</t>
  </si>
  <si>
    <t>1600000US1729496</t>
  </si>
  <si>
    <t>1600000US1729652</t>
  </si>
  <si>
    <t>1600000US1729938</t>
  </si>
  <si>
    <t>1600000US1730029</t>
  </si>
  <si>
    <t>1600000US1730094</t>
  </si>
  <si>
    <t>1600000US1730120</t>
  </si>
  <si>
    <t>1600000US1730133</t>
  </si>
  <si>
    <t>1600000US1730159</t>
  </si>
  <si>
    <t>1600000US1730328</t>
  </si>
  <si>
    <t>1600000US1730445</t>
  </si>
  <si>
    <t>1600000US1730575</t>
  </si>
  <si>
    <t>1600000US1730588</t>
  </si>
  <si>
    <t>1600000US1730653</t>
  </si>
  <si>
    <t>1600000US1730835</t>
  </si>
  <si>
    <t>1600000US1730978</t>
  </si>
  <si>
    <t>1600000US1731017</t>
  </si>
  <si>
    <t>1600000US1731121</t>
  </si>
  <si>
    <t>1600000US1731165</t>
  </si>
  <si>
    <t>1600000US1731368</t>
  </si>
  <si>
    <t>1600000US1731576</t>
  </si>
  <si>
    <t>1600000US1731589</t>
  </si>
  <si>
    <t>1600000US1731667</t>
  </si>
  <si>
    <t>1600000US1731732</t>
  </si>
  <si>
    <t>1600000US1731771</t>
  </si>
  <si>
    <t>1600000US1732018</t>
  </si>
  <si>
    <t>1600000US1732200</t>
  </si>
  <si>
    <t>1600000US1732395</t>
  </si>
  <si>
    <t>1600000US1732408</t>
  </si>
  <si>
    <t>1600000US1732434</t>
  </si>
  <si>
    <t>1600000US1732499</t>
  </si>
  <si>
    <t>1600000US1732525</t>
  </si>
  <si>
    <t>1600000US1732564</t>
  </si>
  <si>
    <t>1600000US1732616</t>
  </si>
  <si>
    <t>1600000US1732707</t>
  </si>
  <si>
    <t>1600000US1732850</t>
  </si>
  <si>
    <t>1600000US1732967</t>
  </si>
  <si>
    <t>1600000US1733136</t>
  </si>
  <si>
    <t>1600000US1733227</t>
  </si>
  <si>
    <t>1600000US1733279</t>
  </si>
  <si>
    <t>1600000US1733318</t>
  </si>
  <si>
    <t>1600000US1733331</t>
  </si>
  <si>
    <t>1600000US1733357</t>
  </si>
  <si>
    <t>1600000US1733383</t>
  </si>
  <si>
    <t>1600000US1733513</t>
  </si>
  <si>
    <t>1600000US1733851</t>
  </si>
  <si>
    <t>1600000US1733877</t>
  </si>
  <si>
    <t>1600000US1734007</t>
  </si>
  <si>
    <t>1600000US1734098</t>
  </si>
  <si>
    <t>1600000US1734137</t>
  </si>
  <si>
    <t>1600000US1734163</t>
  </si>
  <si>
    <t>1600000US1734332</t>
  </si>
  <si>
    <t>1600000US1734358</t>
  </si>
  <si>
    <t>1600000US1734384</t>
  </si>
  <si>
    <t>1600000US1734423</t>
  </si>
  <si>
    <t>1600000US1734449</t>
  </si>
  <si>
    <t>1600000US1734553</t>
  </si>
  <si>
    <t>1600000US1734865</t>
  </si>
  <si>
    <t>1600000US1734982</t>
  </si>
  <si>
    <t>1600000US1735047</t>
  </si>
  <si>
    <t>1600000US1735073</t>
  </si>
  <si>
    <t>1600000US1735086</t>
  </si>
  <si>
    <t>1600000US1735203</t>
  </si>
  <si>
    <t>1600000US1735268</t>
  </si>
  <si>
    <t>1600000US1735281</t>
  </si>
  <si>
    <t>1600000US1735307</t>
  </si>
  <si>
    <t>1600000US1735385</t>
  </si>
  <si>
    <t>1600000US1735398</t>
  </si>
  <si>
    <t>1600000US1735671</t>
  </si>
  <si>
    <t>1600000US1735814</t>
  </si>
  <si>
    <t>1600000US1735866</t>
  </si>
  <si>
    <t>1600000US1735879</t>
  </si>
  <si>
    <t>1600000US1736061</t>
  </si>
  <si>
    <t>1600000US1736074</t>
  </si>
  <si>
    <t>1600000US1736126</t>
  </si>
  <si>
    <t>1600000US1736150</t>
  </si>
  <si>
    <t>1600000US1736347</t>
  </si>
  <si>
    <t>1600000US1736438</t>
  </si>
  <si>
    <t>1600000US1736477</t>
  </si>
  <si>
    <t>1600000US1736516</t>
  </si>
  <si>
    <t>1600000US1736542</t>
  </si>
  <si>
    <t>1600000US1736568</t>
  </si>
  <si>
    <t>1600000US1736750</t>
  </si>
  <si>
    <t>1600000US1736815</t>
  </si>
  <si>
    <t>1600000US1736841</t>
  </si>
  <si>
    <t>1600000US1737127</t>
  </si>
  <si>
    <t>1600000US1737179</t>
  </si>
  <si>
    <t>1600000US1737348</t>
  </si>
  <si>
    <t>1600000US1737439</t>
  </si>
  <si>
    <t>1600000US1737608</t>
  </si>
  <si>
    <t>1600000US1737621</t>
  </si>
  <si>
    <t>1600000US1737647</t>
  </si>
  <si>
    <t>1600000US1737712</t>
  </si>
  <si>
    <t>1600000US1737738</t>
  </si>
  <si>
    <t>1600000US1737777</t>
  </si>
  <si>
    <t>1600000US1737803</t>
  </si>
  <si>
    <t>1600000US1737907</t>
  </si>
  <si>
    <t>1600000US1737933</t>
  </si>
  <si>
    <t>1600000US1737998</t>
  </si>
  <si>
    <t>1600000US1738115</t>
  </si>
  <si>
    <t>1600000US1738323</t>
  </si>
  <si>
    <t>1600000US1738349</t>
  </si>
  <si>
    <t>1600000US1738375</t>
  </si>
  <si>
    <t>1600000US1738414</t>
  </si>
  <si>
    <t>1600000US1738427</t>
  </si>
  <si>
    <t>1600000US1738479</t>
  </si>
  <si>
    <t>1600000US1738531</t>
  </si>
  <si>
    <t>1600000US1738570</t>
  </si>
  <si>
    <t>1600000US1738635</t>
  </si>
  <si>
    <t>1600000US1738674</t>
  </si>
  <si>
    <t>1600000US1738739</t>
  </si>
  <si>
    <t>1600000US1738778</t>
  </si>
  <si>
    <t>1600000US1738830</t>
  </si>
  <si>
    <t>1600000US1738856</t>
  </si>
  <si>
    <t>1600000US1738869</t>
  </si>
  <si>
    <t>1600000US1738895</t>
  </si>
  <si>
    <t>1600000US1738921</t>
  </si>
  <si>
    <t>1600000US1738934</t>
  </si>
  <si>
    <t>1600000US1738986</t>
  </si>
  <si>
    <t>1600000US1739038</t>
  </si>
  <si>
    <t>1600000US1739077</t>
  </si>
  <si>
    <t>1600000US1739233</t>
  </si>
  <si>
    <t>1600000US1739259</t>
  </si>
  <si>
    <t>1600000US1739298</t>
  </si>
  <si>
    <t>1600000US1739324</t>
  </si>
  <si>
    <t>1600000US1739441</t>
  </si>
  <si>
    <t>1600000US1739519</t>
  </si>
  <si>
    <t>1600000US1739532</t>
  </si>
  <si>
    <t>1600000US1739727</t>
  </si>
  <si>
    <t>1600000US1739753</t>
  </si>
  <si>
    <t>1600000US1739857</t>
  </si>
  <si>
    <t>1600000US1739883</t>
  </si>
  <si>
    <t>1600000US1739909</t>
  </si>
  <si>
    <t>1600000US1739922</t>
  </si>
  <si>
    <t>1600000US1740065</t>
  </si>
  <si>
    <t>1600000US1740117</t>
  </si>
  <si>
    <t>1600000US1740143</t>
  </si>
  <si>
    <t>1600000US1740156</t>
  </si>
  <si>
    <t>1600000US1740182</t>
  </si>
  <si>
    <t>1600000US1740416</t>
  </si>
  <si>
    <t>1600000US1740559</t>
  </si>
  <si>
    <t>1600000US1741326</t>
  </si>
  <si>
    <t>1600000US1741651</t>
  </si>
  <si>
    <t>1600000US1741859</t>
  </si>
  <si>
    <t>1600000US1742028</t>
  </si>
  <si>
    <t>1600000US1742184</t>
  </si>
  <si>
    <t>1600000US1742249</t>
  </si>
  <si>
    <t>1600000US1742405</t>
  </si>
  <si>
    <t>1600000US1742496</t>
  </si>
  <si>
    <t>1600000US1742587</t>
  </si>
  <si>
    <t>1600000US1742756</t>
  </si>
  <si>
    <t>1600000US1742795</t>
  </si>
  <si>
    <t>1600000US1742834</t>
  </si>
  <si>
    <t>1600000US1742860</t>
  </si>
  <si>
    <t>1600000US1742912</t>
  </si>
  <si>
    <t>1600000US1742938</t>
  </si>
  <si>
    <t>1600000US1743055</t>
  </si>
  <si>
    <t>1600000US1743094</t>
  </si>
  <si>
    <t>1600000US1743133</t>
  </si>
  <si>
    <t>1600000US1743250</t>
  </si>
  <si>
    <t>1600000US1743445</t>
  </si>
  <si>
    <t>1600000US1743510</t>
  </si>
  <si>
    <t>1600000US1743536</t>
  </si>
  <si>
    <t>1600000US1743666</t>
  </si>
  <si>
    <t>1600000US1743744</t>
  </si>
  <si>
    <t>1600000US1743770</t>
  </si>
  <si>
    <t>1600000US1743900</t>
  </si>
  <si>
    <t>1600000US1743939</t>
  </si>
  <si>
    <t>1600000US1743965</t>
  </si>
  <si>
    <t>1600000US1744056</t>
  </si>
  <si>
    <t>1600000US1744121</t>
  </si>
  <si>
    <t>1600000US1744160</t>
  </si>
  <si>
    <t>1600000US1744173</t>
  </si>
  <si>
    <t>1600000US1744225</t>
  </si>
  <si>
    <t>1600000US1744264</t>
  </si>
  <si>
    <t>1600000US1744381</t>
  </si>
  <si>
    <t>1600000US1744407</t>
  </si>
  <si>
    <t>1600000US1744602</t>
  </si>
  <si>
    <t>1600000US1744719</t>
  </si>
  <si>
    <t>1600000US1744823</t>
  </si>
  <si>
    <t>1600000US1744927</t>
  </si>
  <si>
    <t>1600000US1745044</t>
  </si>
  <si>
    <t>1600000US1745174</t>
  </si>
  <si>
    <t>1600000US1745278</t>
  </si>
  <si>
    <t>1600000US1745369</t>
  </si>
  <si>
    <t>1600000US1745421</t>
  </si>
  <si>
    <t>1600000US1745434</t>
  </si>
  <si>
    <t>1600000US1745525</t>
  </si>
  <si>
    <t>1600000US1745564</t>
  </si>
  <si>
    <t>1600000US1745642</t>
  </si>
  <si>
    <t>1600000US1745694</t>
  </si>
  <si>
    <t>1600000US1745785</t>
  </si>
  <si>
    <t>1600000US1745811</t>
  </si>
  <si>
    <t>1600000US1745850</t>
  </si>
  <si>
    <t>1600000US1745889</t>
  </si>
  <si>
    <t>1600000US1745941</t>
  </si>
  <si>
    <t>1600000US1745993</t>
  </si>
  <si>
    <t>1600000US1746058</t>
  </si>
  <si>
    <t>1600000US1746110</t>
  </si>
  <si>
    <t>1600000US1746136</t>
  </si>
  <si>
    <t>1600000US1746214</t>
  </si>
  <si>
    <t>1600000US1746240</t>
  </si>
  <si>
    <t>1600000US1746279</t>
  </si>
  <si>
    <t>1600000US1746331</t>
  </si>
  <si>
    <t>1600000US1746357</t>
  </si>
  <si>
    <t>1600000US1746383</t>
  </si>
  <si>
    <t>1600000US1746422</t>
  </si>
  <si>
    <t>1600000US1746487</t>
  </si>
  <si>
    <t>1600000US1746500</t>
  </si>
  <si>
    <t>1600000US1746643</t>
  </si>
  <si>
    <t>1600000US1746695</t>
  </si>
  <si>
    <t>1600000US1746786</t>
  </si>
  <si>
    <t>1600000US1746825</t>
  </si>
  <si>
    <t>1600000US1746864</t>
  </si>
  <si>
    <t>1600000US1746916</t>
  </si>
  <si>
    <t>1600000US1746955</t>
  </si>
  <si>
    <t>1600000US1746981</t>
  </si>
  <si>
    <t>1600000US1747007</t>
  </si>
  <si>
    <t>1600000US1747072</t>
  </si>
  <si>
    <t>1600000US1747150</t>
  </si>
  <si>
    <t>1600000US1747254</t>
  </si>
  <si>
    <t>1600000US1747280</t>
  </si>
  <si>
    <t>1600000US1747397</t>
  </si>
  <si>
    <t>1600000US1747449</t>
  </si>
  <si>
    <t>1600000US1747527</t>
  </si>
  <si>
    <t>1600000US1747540</t>
  </si>
  <si>
    <t>1600000US1747553</t>
  </si>
  <si>
    <t>1600000US1747592</t>
  </si>
  <si>
    <t>1600000US1747774</t>
  </si>
  <si>
    <t>1600000US1747787</t>
  </si>
  <si>
    <t>1600000US1748021</t>
  </si>
  <si>
    <t>1600000US1748073</t>
  </si>
  <si>
    <t>1600000US1748138</t>
  </si>
  <si>
    <t>1600000US1748268</t>
  </si>
  <si>
    <t>1600000US1748307</t>
  </si>
  <si>
    <t>1600000US1748333</t>
  </si>
  <si>
    <t>1600000US1748359</t>
  </si>
  <si>
    <t>1600000US1748424</t>
  </si>
  <si>
    <t>1600000US1748606</t>
  </si>
  <si>
    <t>1600000US1748632</t>
  </si>
  <si>
    <t>1600000US1748671</t>
  </si>
  <si>
    <t>1600000US1748853</t>
  </si>
  <si>
    <t>1600000US1748892</t>
  </si>
  <si>
    <t>1600000US1749009</t>
  </si>
  <si>
    <t>1600000US1749048</t>
  </si>
  <si>
    <t>1600000US1749100</t>
  </si>
  <si>
    <t>1600000US1749191</t>
  </si>
  <si>
    <t>1600000US1749308</t>
  </si>
  <si>
    <t>1600000US1749386</t>
  </si>
  <si>
    <t>1600000US1749477</t>
  </si>
  <si>
    <t>1600000US1749516</t>
  </si>
  <si>
    <t>1600000US1749555</t>
  </si>
  <si>
    <t>1600000US1749568</t>
  </si>
  <si>
    <t>1600000US1749607</t>
  </si>
  <si>
    <t>1600000US1749802</t>
  </si>
  <si>
    <t>1600000US1749854</t>
  </si>
  <si>
    <t>1600000US1749867</t>
  </si>
  <si>
    <t>1600000US1749893</t>
  </si>
  <si>
    <t>1600000US1749945</t>
  </si>
  <si>
    <t>1600000US1750010</t>
  </si>
  <si>
    <t>1600000US1750218</t>
  </si>
  <si>
    <t>1600000US1750244</t>
  </si>
  <si>
    <t>1600000US1750283</t>
  </si>
  <si>
    <t>1600000US1750491</t>
  </si>
  <si>
    <t>1600000US1750530</t>
  </si>
  <si>
    <t>1600000US1750543</t>
  </si>
  <si>
    <t>1600000US1750621</t>
  </si>
  <si>
    <t>1600000US1750777</t>
  </si>
  <si>
    <t>1600000US1751232</t>
  </si>
  <si>
    <t>1600000US1751271</t>
  </si>
  <si>
    <t>1600000US1751336</t>
  </si>
  <si>
    <t>1600000US1751349</t>
  </si>
  <si>
    <t>1600000US1751453</t>
  </si>
  <si>
    <t>1600000US1751479</t>
  </si>
  <si>
    <t>1600000US1751648</t>
  </si>
  <si>
    <t>1600000US1751661</t>
  </si>
  <si>
    <t>1600000US1751700</t>
  </si>
  <si>
    <t>1600000US1751726</t>
  </si>
  <si>
    <t>1600000US1751791</t>
  </si>
  <si>
    <t>1600000US1751882</t>
  </si>
  <si>
    <t>1600000US1751947</t>
  </si>
  <si>
    <t>1600000US1751986</t>
  </si>
  <si>
    <t>1600000US1751999</t>
  </si>
  <si>
    <t>1600000US1752103</t>
  </si>
  <si>
    <t>1600000US1752623</t>
  </si>
  <si>
    <t>1600000US1752961</t>
  </si>
  <si>
    <t>1600000US1753000</t>
  </si>
  <si>
    <t>1600000US1753039</t>
  </si>
  <si>
    <t>1600000US1753143</t>
  </si>
  <si>
    <t>1600000US1753169</t>
  </si>
  <si>
    <t>1600000US1753195</t>
  </si>
  <si>
    <t>1600000US1753234</t>
  </si>
  <si>
    <t>1600000US1753377</t>
  </si>
  <si>
    <t>1600000US1753390</t>
  </si>
  <si>
    <t>1600000US1753481</t>
  </si>
  <si>
    <t>1600000US1753663</t>
  </si>
  <si>
    <t>1600000US1753871</t>
  </si>
  <si>
    <t>1600000US1754404</t>
  </si>
  <si>
    <t>1600000US1754586</t>
  </si>
  <si>
    <t>1600000US1754625</t>
  </si>
  <si>
    <t>1600000US1754781</t>
  </si>
  <si>
    <t>1600000US1755002</t>
  </si>
  <si>
    <t>1600000US1755106</t>
  </si>
  <si>
    <t>1600000US1755132</t>
  </si>
  <si>
    <t>1600000US1755171</t>
  </si>
  <si>
    <t>1600000US1755210</t>
  </si>
  <si>
    <t>1600000US1755275</t>
  </si>
  <si>
    <t>1600000US1755379</t>
  </si>
  <si>
    <t>1600000US1755418</t>
  </si>
  <si>
    <t>1600000US1755470</t>
  </si>
  <si>
    <t>1600000US1755899</t>
  </si>
  <si>
    <t>1600000US1755912</t>
  </si>
  <si>
    <t>1600000US1756003</t>
  </si>
  <si>
    <t>1600000US1756081</t>
  </si>
  <si>
    <t>1600000US1756159</t>
  </si>
  <si>
    <t>1600000US1756237</t>
  </si>
  <si>
    <t>1600000US1756341</t>
  </si>
  <si>
    <t>1600000US1756471</t>
  </si>
  <si>
    <t>1600000US1756484</t>
  </si>
  <si>
    <t>1600000US1756536</t>
  </si>
  <si>
    <t>1600000US1756601</t>
  </si>
  <si>
    <t>1600000US1756887</t>
  </si>
  <si>
    <t>1600000US1756926</t>
  </si>
  <si>
    <t>1600000US1756978</t>
  </si>
  <si>
    <t>1600000US1757043</t>
  </si>
  <si>
    <t>1600000US1757225</t>
  </si>
  <si>
    <t>1600000US1757277</t>
  </si>
  <si>
    <t>1600000US1757303</t>
  </si>
  <si>
    <t>1600000US1757329</t>
  </si>
  <si>
    <t>1600000US1757472</t>
  </si>
  <si>
    <t>1600000US1757498</t>
  </si>
  <si>
    <t>1600000US1757524</t>
  </si>
  <si>
    <t>1600000US1757576</t>
  </si>
  <si>
    <t>1600000US1757628</t>
  </si>
  <si>
    <t>1600000US1757693</t>
  </si>
  <si>
    <t>1600000US1758057</t>
  </si>
  <si>
    <t>1600000US1758174</t>
  </si>
  <si>
    <t>1600000US1758239</t>
  </si>
  <si>
    <t>1600000US1758265</t>
  </si>
  <si>
    <t>1600000US1758343</t>
  </si>
  <si>
    <t>1600000US1758408</t>
  </si>
  <si>
    <t>1600000US1758447</t>
  </si>
  <si>
    <t>1600000US1759000</t>
  </si>
  <si>
    <t>1600000US1759052</t>
  </si>
  <si>
    <t>1600000US1759104</t>
  </si>
  <si>
    <t>1600000US1759156</t>
  </si>
  <si>
    <t>1600000US1759273</t>
  </si>
  <si>
    <t>1600000US1759312</t>
  </si>
  <si>
    <t>1600000US1759520</t>
  </si>
  <si>
    <t>1600000US1759533</t>
  </si>
  <si>
    <t>1600000US1759572</t>
  </si>
  <si>
    <t>1600000US1759709</t>
  </si>
  <si>
    <t>1600000US1759884</t>
  </si>
  <si>
    <t>1600000US1760209</t>
  </si>
  <si>
    <t>1600000US1760222</t>
  </si>
  <si>
    <t>1600000US1760287</t>
  </si>
  <si>
    <t>1600000US1760339</t>
  </si>
  <si>
    <t>1600000US1760352</t>
  </si>
  <si>
    <t>1600000US1760391</t>
  </si>
  <si>
    <t>1600000US1760833</t>
  </si>
  <si>
    <t>1600000US1760872</t>
  </si>
  <si>
    <t>1600000US1760937</t>
  </si>
  <si>
    <t>1600000US1761015</t>
  </si>
  <si>
    <t>1600000US1761080</t>
  </si>
  <si>
    <t>1600000US1761314</t>
  </si>
  <si>
    <t>1600000US1761366</t>
  </si>
  <si>
    <t>1600000US1761925</t>
  </si>
  <si>
    <t>1600000US1761977</t>
  </si>
  <si>
    <t>1600000US1762211</t>
  </si>
  <si>
    <t>1600000US1762367</t>
  </si>
  <si>
    <t>1600000US1762523</t>
  </si>
  <si>
    <t>1600000US1762588</t>
  </si>
  <si>
    <t>1600000US1762627</t>
  </si>
  <si>
    <t>1600000US1762744</t>
  </si>
  <si>
    <t>1600000US1762757</t>
  </si>
  <si>
    <t>1600000US1762848</t>
  </si>
  <si>
    <t>1600000US1762965</t>
  </si>
  <si>
    <t>1600000US1763056</t>
  </si>
  <si>
    <t>1600000US1763069</t>
  </si>
  <si>
    <t>1600000US1763420</t>
  </si>
  <si>
    <t>1600000US1763641</t>
  </si>
  <si>
    <t>1600000US1763719</t>
  </si>
  <si>
    <t>1600000US1764018</t>
  </si>
  <si>
    <t>1600000US1764044</t>
  </si>
  <si>
    <t>1600000US1764135</t>
  </si>
  <si>
    <t>1600000US1764148</t>
  </si>
  <si>
    <t>1600000US1764174</t>
  </si>
  <si>
    <t>1600000US1764278</t>
  </si>
  <si>
    <t>1600000US1764421</t>
  </si>
  <si>
    <t>1600000US1764538</t>
  </si>
  <si>
    <t>1600000US1764590</t>
  </si>
  <si>
    <t>1600000US1764616</t>
  </si>
  <si>
    <t>1600000US1764655</t>
  </si>
  <si>
    <t>1600000US1764707</t>
  </si>
  <si>
    <t>1600000US1764759</t>
  </si>
  <si>
    <t>1600000US1764811</t>
  </si>
  <si>
    <t>1600000US1764902</t>
  </si>
  <si>
    <t>1600000US1765000</t>
  </si>
  <si>
    <t>1600000US1765156</t>
  </si>
  <si>
    <t>1600000US1765221</t>
  </si>
  <si>
    <t>1600000US1765442</t>
  </si>
  <si>
    <t>1600000US1765611</t>
  </si>
  <si>
    <t>1600000US1765806</t>
  </si>
  <si>
    <t>1600000US1765819</t>
  </si>
  <si>
    <t>1600000US1765845</t>
  </si>
  <si>
    <t>1600000US1765897</t>
  </si>
  <si>
    <t>1600000US1765962</t>
  </si>
  <si>
    <t>1600000US1766131</t>
  </si>
  <si>
    <t>1600000US1766157</t>
  </si>
  <si>
    <t>1600000US1766209</t>
  </si>
  <si>
    <t>1600000US1766287</t>
  </si>
  <si>
    <t>1600000US1766339</t>
  </si>
  <si>
    <t>1600000US1766404</t>
  </si>
  <si>
    <t>1600000US1766443</t>
  </si>
  <si>
    <t>1600000US1766534</t>
  </si>
  <si>
    <t>1600000US1767236</t>
  </si>
  <si>
    <t>1600000US1767444</t>
  </si>
  <si>
    <t>1600000US1767548</t>
  </si>
  <si>
    <t>1600000US1767756</t>
  </si>
  <si>
    <t>1600000US1767795</t>
  </si>
  <si>
    <t>1600000US1767821</t>
  </si>
  <si>
    <t>1600000US1767860</t>
  </si>
  <si>
    <t>1600000US1767873</t>
  </si>
  <si>
    <t>1600000US1767912</t>
  </si>
  <si>
    <t>1600000US1768003</t>
  </si>
  <si>
    <t>1600000US1768198</t>
  </si>
  <si>
    <t>1600000US1768406</t>
  </si>
  <si>
    <t>1600000US1768458</t>
  </si>
  <si>
    <t>1600000US1768471</t>
  </si>
  <si>
    <t>1600000US1768510</t>
  </si>
  <si>
    <t>1600000US1768640</t>
  </si>
  <si>
    <t>1600000US1768705</t>
  </si>
  <si>
    <t>1600000US1768822</t>
  </si>
  <si>
    <t>1600000US1768991</t>
  </si>
  <si>
    <t>1600000US1769082</t>
  </si>
  <si>
    <t>1600000US1769147</t>
  </si>
  <si>
    <t>1600000US1769186</t>
  </si>
  <si>
    <t>1600000US1769212</t>
  </si>
  <si>
    <t>1600000US1769277</t>
  </si>
  <si>
    <t>1600000US1769342</t>
  </si>
  <si>
    <t>1600000US1769368</t>
  </si>
  <si>
    <t>1600000US1769524</t>
  </si>
  <si>
    <t>1600000US1769563</t>
  </si>
  <si>
    <t>1600000US1769758</t>
  </si>
  <si>
    <t>1600000US1769797</t>
  </si>
  <si>
    <t>1600000US1769810</t>
  </si>
  <si>
    <t>1600000US1769836</t>
  </si>
  <si>
    <t>1600000US1769875</t>
  </si>
  <si>
    <t>1600000US1769914</t>
  </si>
  <si>
    <t>1600000US1769979</t>
  </si>
  <si>
    <t>1600000US1770005</t>
  </si>
  <si>
    <t>1600000US1770031</t>
  </si>
  <si>
    <t>1600000US1770122</t>
  </si>
  <si>
    <t>1600000US1770213</t>
  </si>
  <si>
    <t>1600000US1770226</t>
  </si>
  <si>
    <t>1600000US1770252</t>
  </si>
  <si>
    <t>1600000US1770460</t>
  </si>
  <si>
    <t>1600000US1770525</t>
  </si>
  <si>
    <t>1600000US1771422</t>
  </si>
  <si>
    <t>1600000US1771448</t>
  </si>
  <si>
    <t>1600000US1771474</t>
  </si>
  <si>
    <t>1600000US1771526</t>
  </si>
  <si>
    <t>1600000US1771643</t>
  </si>
  <si>
    <t>1600000US1772221</t>
  </si>
  <si>
    <t>1600000US1772260</t>
  </si>
  <si>
    <t>1600000US1772403</t>
  </si>
  <si>
    <t>1600000US1772468</t>
  </si>
  <si>
    <t>1600000US1772520</t>
  </si>
  <si>
    <t>1600000US1772546</t>
  </si>
  <si>
    <t>1600000US1772624</t>
  </si>
  <si>
    <t>1600000US1772650</t>
  </si>
  <si>
    <t>1600000US1772676</t>
  </si>
  <si>
    <t>1600000US1772780</t>
  </si>
  <si>
    <t>1600000US1772884</t>
  </si>
  <si>
    <t>1600000US1772949</t>
  </si>
  <si>
    <t>1600000US1773027</t>
  </si>
  <si>
    <t>1600000US1773040</t>
  </si>
  <si>
    <t>1600000US1773131</t>
  </si>
  <si>
    <t>1600000US1773157</t>
  </si>
  <si>
    <t>1600000US1773170</t>
  </si>
  <si>
    <t>1600000US1773261</t>
  </si>
  <si>
    <t>1600000US1773287</t>
  </si>
  <si>
    <t>1600000US1773547</t>
  </si>
  <si>
    <t>1600000US1773638</t>
  </si>
  <si>
    <t>1600000US1773703</t>
  </si>
  <si>
    <t>1600000US1774119</t>
  </si>
  <si>
    <t>1600000US1774223</t>
  </si>
  <si>
    <t>1600000US1774275</t>
  </si>
  <si>
    <t>1600000US1774379</t>
  </si>
  <si>
    <t>1600000US1774444</t>
  </si>
  <si>
    <t>1600000US1774457</t>
  </si>
  <si>
    <t>1600000US1774470</t>
  </si>
  <si>
    <t>1600000US1774574</t>
  </si>
  <si>
    <t>1600000US1774665</t>
  </si>
  <si>
    <t>1600000US1774743</t>
  </si>
  <si>
    <t>1600000US1774847</t>
  </si>
  <si>
    <t>1600000US1774860</t>
  </si>
  <si>
    <t>1600000US1774873</t>
  </si>
  <si>
    <t>1600000US1775107</t>
  </si>
  <si>
    <t>1600000US1775159</t>
  </si>
  <si>
    <t>1600000US1775172</t>
  </si>
  <si>
    <t>1600000US1775185</t>
  </si>
  <si>
    <t>1600000US1775263</t>
  </si>
  <si>
    <t>1600000US1775276</t>
  </si>
  <si>
    <t>1600000US1775360</t>
  </si>
  <si>
    <t>1600000US1775419</t>
  </si>
  <si>
    <t>1600000US1775549</t>
  </si>
  <si>
    <t>1600000US1775601</t>
  </si>
  <si>
    <t>1600000US1775614</t>
  </si>
  <si>
    <t>1600000US1775653</t>
  </si>
  <si>
    <t>1600000US1775718</t>
  </si>
  <si>
    <t>1600000US1775757</t>
  </si>
  <si>
    <t>1600000US1775783</t>
  </si>
  <si>
    <t>1600000US1775809</t>
  </si>
  <si>
    <t>1600000US1775822</t>
  </si>
  <si>
    <t>1600000US1775965</t>
  </si>
  <si>
    <t>1600000US1775991</t>
  </si>
  <si>
    <t>1600000US1776199</t>
  </si>
  <si>
    <t>1600000US1776407</t>
  </si>
  <si>
    <t>1600000US1776615</t>
  </si>
  <si>
    <t>1600000US1776706</t>
  </si>
  <si>
    <t>1600000US1777005</t>
  </si>
  <si>
    <t>1600000US1777044</t>
  </si>
  <si>
    <t>1600000US1777148</t>
  </si>
  <si>
    <t>1600000US1777265</t>
  </si>
  <si>
    <t>1600000US1777317</t>
  </si>
  <si>
    <t>1600000US1777395</t>
  </si>
  <si>
    <t>1600000US1777408</t>
  </si>
  <si>
    <t>1600000US1777473</t>
  </si>
  <si>
    <t>1600000US1777525</t>
  </si>
  <si>
    <t>1600000US1777551</t>
  </si>
  <si>
    <t>1600000US1777642</t>
  </si>
  <si>
    <t>1600000US1777681</t>
  </si>
  <si>
    <t>1600000US1777707</t>
  </si>
  <si>
    <t>1600000US1777720</t>
  </si>
  <si>
    <t>1600000US1777811</t>
  </si>
  <si>
    <t>1600000US1777863</t>
  </si>
  <si>
    <t>1600000US1778123</t>
  </si>
  <si>
    <t>1600000US1778149</t>
  </si>
  <si>
    <t>1600000US1778175</t>
  </si>
  <si>
    <t>1600000US1778201</t>
  </si>
  <si>
    <t>1600000US1778227</t>
  </si>
  <si>
    <t>1600000US1778370</t>
  </si>
  <si>
    <t>1600000US1778383</t>
  </si>
  <si>
    <t>1600000US1778526</t>
  </si>
  <si>
    <t>1600000US1778656</t>
  </si>
  <si>
    <t>1600000US1778708</t>
  </si>
  <si>
    <t>1600000US1778721</t>
  </si>
  <si>
    <t>1600000US1778773</t>
  </si>
  <si>
    <t>1600000US1778851</t>
  </si>
  <si>
    <t>1600000US1778916</t>
  </si>
  <si>
    <t>1600000US1778929</t>
  </si>
  <si>
    <t>1600000US1778942</t>
  </si>
  <si>
    <t>1600000US1779007</t>
  </si>
  <si>
    <t>1600000US1779033</t>
  </si>
  <si>
    <t>1600000US1779124</t>
  </si>
  <si>
    <t>1600000US1779163</t>
  </si>
  <si>
    <t>1600000US1779228</t>
  </si>
  <si>
    <t>1600000US1779241</t>
  </si>
  <si>
    <t>1600000US1779267</t>
  </si>
  <si>
    <t>1600000US1779293</t>
  </si>
  <si>
    <t>1600000US1779358</t>
  </si>
  <si>
    <t>1600000US1779397</t>
  </si>
  <si>
    <t>1600000US1779449</t>
  </si>
  <si>
    <t>1600000US1779683</t>
  </si>
  <si>
    <t>1600000US1779735</t>
  </si>
  <si>
    <t>1600000US1779813</t>
  </si>
  <si>
    <t>1600000US1779826</t>
  </si>
  <si>
    <t>1600000US1780047</t>
  </si>
  <si>
    <t>1600000US1780281</t>
  </si>
  <si>
    <t>1600000US1780645</t>
  </si>
  <si>
    <t>1600000US1780931</t>
  </si>
  <si>
    <t>1600000US1781048</t>
  </si>
  <si>
    <t>1600000US1781074</t>
  </si>
  <si>
    <t>1600000US1781087</t>
  </si>
  <si>
    <t>1600000US1781802</t>
  </si>
  <si>
    <t>1600000US1781815</t>
  </si>
  <si>
    <t>1600000US1781854</t>
  </si>
  <si>
    <t>1600000US1781867</t>
  </si>
  <si>
    <t>1600000US1781919</t>
  </si>
  <si>
    <t>1600000US1782075</t>
  </si>
  <si>
    <t>1600000US1782088</t>
  </si>
  <si>
    <t>1600000US1782218</t>
  </si>
  <si>
    <t>1600000US1782270</t>
  </si>
  <si>
    <t>1600000US1782309</t>
  </si>
  <si>
    <t>1600000US1782400</t>
  </si>
  <si>
    <t>1600000US1782491</t>
  </si>
  <si>
    <t>1600000US1782543</t>
  </si>
  <si>
    <t>1600000US1782725</t>
  </si>
  <si>
    <t>1600000US1783063</t>
  </si>
  <si>
    <t>1600000US1783102</t>
  </si>
  <si>
    <t>1600000US1783206</t>
  </si>
  <si>
    <t>1600000US1783245</t>
  </si>
  <si>
    <t>1600000US1783336</t>
  </si>
  <si>
    <t>1600000US1783349</t>
  </si>
  <si>
    <t>1600000US1783505</t>
  </si>
  <si>
    <t>1600000US1783518</t>
  </si>
  <si>
    <t>1600000US1783622</t>
  </si>
  <si>
    <t>1600000US1783687</t>
  </si>
  <si>
    <t>1600000US1783739</t>
  </si>
  <si>
    <t>1600000US1783765</t>
  </si>
  <si>
    <t>1600000US1784038</t>
  </si>
  <si>
    <t>1600000US1784155</t>
  </si>
  <si>
    <t>1600000US1784220</t>
  </si>
  <si>
    <t>1600000US1752467</t>
  </si>
  <si>
    <t>1600000US1761639</t>
  </si>
  <si>
    <t>1600000US1719798</t>
  </si>
  <si>
    <t>1600000US1721605</t>
  </si>
  <si>
    <t>1600000US1721267</t>
  </si>
  <si>
    <t>1600000US1704273</t>
  </si>
  <si>
    <t>1600000US1755249</t>
  </si>
  <si>
    <t>1600000US1773943</t>
  </si>
  <si>
    <t>1600000US1727533</t>
  </si>
  <si>
    <t>1600000US1741183</t>
  </si>
  <si>
    <t>1600000US1737257</t>
  </si>
  <si>
    <t>1600000US1755639</t>
  </si>
  <si>
    <t>1600000US1766053</t>
  </si>
  <si>
    <t>1600000US1766066</t>
  </si>
  <si>
    <t>1600000US1766040</t>
  </si>
  <si>
    <t>1600000US1740793</t>
  </si>
  <si>
    <t>1600000US1770629</t>
  </si>
  <si>
    <t>1600000US1721904</t>
  </si>
  <si>
    <t>1600000US1716691</t>
  </si>
  <si>
    <t>1600000US1722255</t>
  </si>
  <si>
    <t>.</t>
    <phoneticPr fontId="2" type="noConversion"/>
  </si>
  <si>
    <t>HighSchool</t>
    <phoneticPr fontId="2" type="noConversion"/>
  </si>
  <si>
    <t>Black</t>
    <phoneticPr fontId="2" type="noConversion"/>
  </si>
  <si>
    <t>HispanicLatino</t>
    <phoneticPr fontId="2" type="noConversion"/>
  </si>
  <si>
    <t>CCAR</t>
    <phoneticPr fontId="2" type="noConversion"/>
  </si>
  <si>
    <t>Equal</t>
    <phoneticPr fontId="2" type="noConversion"/>
  </si>
  <si>
    <t>O'Fallon</t>
    <phoneticPr fontId="2" type="noConversion"/>
  </si>
  <si>
    <t>1600000US1716470</t>
    <phoneticPr fontId="2" type="noConversion"/>
  </si>
  <si>
    <t>Wilmington City</t>
    <phoneticPr fontId="2" type="noConversion"/>
  </si>
  <si>
    <t>1600000US1782101</t>
  </si>
  <si>
    <t>Valley City</t>
    <phoneticPr fontId="2" type="noConversion"/>
  </si>
  <si>
    <t>1600000US1777187</t>
  </si>
  <si>
    <t>Summerfield</t>
    <phoneticPr fontId="2" type="noConversion"/>
  </si>
  <si>
    <t>Anna</t>
    <phoneticPr fontId="2" type="noConversion"/>
  </si>
  <si>
    <t>De Witt</t>
    <phoneticPr fontId="2" type="noConversion"/>
  </si>
  <si>
    <t>Du Quoin</t>
    <phoneticPr fontId="2" type="noConversion"/>
  </si>
  <si>
    <t>Fairview</t>
    <phoneticPr fontId="2" type="noConversion"/>
  </si>
  <si>
    <t>Kaskaskia</t>
    <phoneticPr fontId="2" type="noConversion"/>
  </si>
  <si>
    <t>Prairie du Rocher</t>
    <phoneticPr fontId="2" type="noConversion"/>
  </si>
  <si>
    <t>1600000US1701543</t>
  </si>
  <si>
    <t>1600000US1725063</t>
  </si>
  <si>
    <t>1600000US1739129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</si>
</sst>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_ "/>
    <numFmt numFmtId="178" formatCode="0_);[Red]\(0\)"/>
    <numFmt numFmtId="179" formatCode="0.0_);[Red]\(0.0\)"/>
  </numFmts>
  <fonts count="11">
    <font>
      <sz val="12"/>
      <color theme="1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i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2"/>
      <color rgb="FF395067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2"/>
      <color theme="10"/>
      <name val="等线"/>
      <family val="4"/>
      <charset val="134"/>
      <scheme val="minor"/>
    </font>
    <font>
      <sz val="12"/>
      <color rgb="FF395067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1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2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1" fillId="0" borderId="1" xfId="1" applyNumberFormat="1">
      <alignment vertical="center"/>
    </xf>
    <xf numFmtId="176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7" fontId="1" fillId="0" borderId="1" xfId="1" applyNumberFormat="1">
      <alignment vertical="center"/>
    </xf>
    <xf numFmtId="177" fontId="0" fillId="0" borderId="0" xfId="0" applyNumberFormat="1">
      <alignment vertical="center"/>
    </xf>
    <xf numFmtId="177" fontId="5" fillId="0" borderId="0" xfId="0" applyNumberFormat="1" applyFont="1">
      <alignment vertical="center"/>
    </xf>
    <xf numFmtId="178" fontId="1" fillId="0" borderId="1" xfId="1" applyNumberFormat="1">
      <alignment vertical="center"/>
    </xf>
    <xf numFmtId="178" fontId="0" fillId="0" borderId="0" xfId="0" applyNumberFormat="1">
      <alignment vertical="center"/>
    </xf>
    <xf numFmtId="178" fontId="5" fillId="0" borderId="0" xfId="0" applyNumberFormat="1" applyFont="1">
      <alignment vertical="center"/>
    </xf>
    <xf numFmtId="179" fontId="1" fillId="0" borderId="1" xfId="1" applyNumberFormat="1">
      <alignment vertical="center"/>
    </xf>
    <xf numFmtId="179" fontId="0" fillId="0" borderId="0" xfId="0" applyNumberFormat="1">
      <alignment vertical="center"/>
    </xf>
    <xf numFmtId="179" fontId="5" fillId="0" borderId="0" xfId="0" applyNumberFormat="1" applyFont="1">
      <alignment vertical="center"/>
    </xf>
    <xf numFmtId="177" fontId="0" fillId="0" borderId="0" xfId="0" applyNumberFormat="1" applyAlignment="1"/>
  </cellXfs>
  <cellStyles count="3">
    <cellStyle name="标题 3" xfId="1" builtinId="18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81A66-B7B0-5948-9524-F8A293F68BE4}">
  <dimension ref="A1:X1725"/>
  <sheetViews>
    <sheetView tabSelected="1" zoomScale="125" workbookViewId="0">
      <pane ySplit="1" topLeftCell="A1241" activePane="bottomLeft" state="frozen"/>
      <selection pane="bottomLeft" activeCell="F1257" sqref="F1257"/>
    </sheetView>
  </sheetViews>
  <sheetFormatPr baseColWidth="10" defaultRowHeight="16"/>
  <cols>
    <col min="1" max="1" width="22.83203125" bestFit="1" customWidth="1"/>
    <col min="2" max="2" width="22.83203125" customWidth="1"/>
    <col min="3" max="3" width="9.6640625" style="13" bestFit="1" customWidth="1"/>
    <col min="4" max="4" width="8.33203125" bestFit="1" customWidth="1"/>
    <col min="6" max="6" width="14.6640625" style="16" bestFit="1" customWidth="1"/>
    <col min="7" max="7" width="15.5" bestFit="1" customWidth="1"/>
    <col min="8" max="8" width="13.33203125" bestFit="1" customWidth="1"/>
    <col min="9" max="9" width="8" bestFit="1" customWidth="1"/>
    <col min="12" max="12" width="12.83203125" style="19" bestFit="1" customWidth="1"/>
    <col min="13" max="13" width="5.6640625" bestFit="1" customWidth="1"/>
    <col min="14" max="14" width="11.33203125" style="10" bestFit="1" customWidth="1"/>
    <col min="16" max="16" width="10" bestFit="1" customWidth="1"/>
    <col min="17" max="17" width="9.5" bestFit="1" customWidth="1"/>
    <col min="18" max="18" width="6" bestFit="1" customWidth="1"/>
    <col min="19" max="19" width="9.1640625" style="19" bestFit="1" customWidth="1"/>
    <col min="20" max="20" width="11.6640625" style="19" bestFit="1" customWidth="1"/>
    <col min="21" max="21" width="9.5" style="19" bestFit="1" customWidth="1"/>
  </cols>
  <sheetData>
    <row r="1" spans="1:24" s="1" customFormat="1" thickBot="1">
      <c r="A1" s="1" t="s">
        <v>0</v>
      </c>
      <c r="B1" s="1" t="s">
        <v>1265</v>
      </c>
      <c r="C1" s="12" t="s">
        <v>5</v>
      </c>
      <c r="D1" s="1" t="s">
        <v>8</v>
      </c>
      <c r="E1" s="1" t="s">
        <v>2520</v>
      </c>
      <c r="F1" s="15" t="s">
        <v>1</v>
      </c>
      <c r="G1" s="1" t="s">
        <v>1259</v>
      </c>
      <c r="H1" s="1" t="s">
        <v>2</v>
      </c>
      <c r="I1" s="1" t="s">
        <v>3</v>
      </c>
      <c r="J1" s="1" t="s">
        <v>2518</v>
      </c>
      <c r="K1" s="1" t="s">
        <v>2519</v>
      </c>
      <c r="L1" s="18" t="s">
        <v>4</v>
      </c>
      <c r="M1" s="1" t="s">
        <v>6</v>
      </c>
      <c r="N1" s="9" t="s">
        <v>7</v>
      </c>
      <c r="O1" s="1" t="s">
        <v>2521</v>
      </c>
      <c r="P1" s="1" t="s">
        <v>9</v>
      </c>
      <c r="Q1" s="1" t="s">
        <v>10</v>
      </c>
      <c r="R1" s="1" t="s">
        <v>11</v>
      </c>
      <c r="S1" s="18" t="s">
        <v>1260</v>
      </c>
      <c r="T1" s="18" t="s">
        <v>12</v>
      </c>
      <c r="U1" s="18" t="s">
        <v>13</v>
      </c>
      <c r="V1" s="1" t="s">
        <v>1261</v>
      </c>
      <c r="W1" s="1" t="s">
        <v>1264</v>
      </c>
      <c r="X1" s="1" t="s">
        <v>2517</v>
      </c>
    </row>
    <row r="2" spans="1:24">
      <c r="A2" s="2" t="s">
        <v>326</v>
      </c>
      <c r="B2" t="s">
        <v>1564</v>
      </c>
      <c r="C2" s="13">
        <v>39.63011889035667</v>
      </c>
      <c r="D2">
        <v>1</v>
      </c>
      <c r="E2">
        <v>1</v>
      </c>
      <c r="F2" s="16">
        <v>43989</v>
      </c>
      <c r="G2">
        <v>3479</v>
      </c>
      <c r="H2">
        <v>11.2</v>
      </c>
      <c r="I2">
        <v>96</v>
      </c>
      <c r="J2">
        <v>2.1</v>
      </c>
      <c r="K2">
        <v>0</v>
      </c>
      <c r="L2" s="19">
        <v>6.5</v>
      </c>
      <c r="M2">
        <v>1</v>
      </c>
      <c r="N2" s="10">
        <v>0.62680000000000002</v>
      </c>
      <c r="O2">
        <f>IF(D2=E2,1,0)</f>
        <v>1</v>
      </c>
      <c r="P2">
        <v>0</v>
      </c>
      <c r="Q2">
        <v>0</v>
      </c>
      <c r="R2">
        <v>2013</v>
      </c>
      <c r="S2" s="19">
        <v>24.1</v>
      </c>
      <c r="T2" s="19">
        <v>39.4</v>
      </c>
      <c r="U2" s="19">
        <v>88.4</v>
      </c>
      <c r="V2">
        <v>0.12728551336146274</v>
      </c>
      <c r="W2">
        <v>10</v>
      </c>
      <c r="X2">
        <v>79.8</v>
      </c>
    </row>
    <row r="3" spans="1:24">
      <c r="A3" s="2" t="s">
        <v>327</v>
      </c>
      <c r="B3" t="s">
        <v>1565</v>
      </c>
      <c r="C3" s="13">
        <v>16.494845360824741</v>
      </c>
      <c r="D3">
        <v>1</v>
      </c>
      <c r="E3">
        <v>1</v>
      </c>
      <c r="F3" s="16">
        <v>43594</v>
      </c>
      <c r="G3">
        <v>285</v>
      </c>
      <c r="H3">
        <v>14.3</v>
      </c>
      <c r="I3">
        <v>97.2</v>
      </c>
      <c r="J3">
        <v>0</v>
      </c>
      <c r="K3">
        <v>1.1000000000000001</v>
      </c>
      <c r="L3" s="19">
        <v>0</v>
      </c>
      <c r="M3">
        <v>1</v>
      </c>
      <c r="N3" s="10">
        <v>0.86670000000000003</v>
      </c>
      <c r="O3">
        <f>IF(D3=E3,1,0)</f>
        <v>1</v>
      </c>
      <c r="P3">
        <v>0</v>
      </c>
      <c r="Q3">
        <v>0</v>
      </c>
      <c r="R3">
        <v>2014</v>
      </c>
      <c r="S3" s="19">
        <v>23.5</v>
      </c>
      <c r="T3" s="19">
        <v>42.3</v>
      </c>
      <c r="U3" s="19">
        <v>106.5</v>
      </c>
      <c r="V3">
        <v>0.19658119658119658</v>
      </c>
      <c r="W3">
        <v>5.2</v>
      </c>
      <c r="X3">
        <v>81.599999999999994</v>
      </c>
    </row>
    <row r="4" spans="1:24">
      <c r="A4" s="2" t="s">
        <v>40</v>
      </c>
      <c r="B4" t="s">
        <v>1566</v>
      </c>
      <c r="C4" s="13">
        <v>54.671785443927753</v>
      </c>
      <c r="D4">
        <v>1</v>
      </c>
      <c r="E4">
        <v>1</v>
      </c>
      <c r="F4" s="16">
        <v>61287</v>
      </c>
      <c r="G4">
        <v>36670</v>
      </c>
      <c r="H4">
        <v>21.6</v>
      </c>
      <c r="I4">
        <v>49.7</v>
      </c>
      <c r="J4">
        <v>2.4</v>
      </c>
      <c r="K4">
        <v>41</v>
      </c>
      <c r="L4" s="19">
        <v>7.8</v>
      </c>
      <c r="M4">
        <v>1</v>
      </c>
      <c r="N4" s="10">
        <v>0.61019999999999996</v>
      </c>
      <c r="O4">
        <f>IF(D4=E4,1,0)</f>
        <v>1</v>
      </c>
      <c r="P4">
        <v>0</v>
      </c>
      <c r="Q4">
        <v>1</v>
      </c>
      <c r="R4">
        <v>2012</v>
      </c>
      <c r="S4" s="19">
        <v>14.1</v>
      </c>
      <c r="T4" s="19">
        <v>32.9</v>
      </c>
      <c r="U4" s="19">
        <v>100.9</v>
      </c>
      <c r="V4">
        <v>0.12204203210325996</v>
      </c>
      <c r="W4">
        <v>8.8000000000000007</v>
      </c>
      <c r="X4">
        <v>79.2</v>
      </c>
    </row>
    <row r="5" spans="1:24">
      <c r="A5" s="2" t="s">
        <v>328</v>
      </c>
      <c r="B5" t="s">
        <v>1567</v>
      </c>
      <c r="C5" s="13">
        <v>27.06766917293233</v>
      </c>
      <c r="D5">
        <v>0</v>
      </c>
      <c r="E5">
        <v>0</v>
      </c>
      <c r="F5" s="16">
        <v>49375</v>
      </c>
      <c r="G5">
        <v>107</v>
      </c>
      <c r="H5">
        <v>3</v>
      </c>
      <c r="I5">
        <v>94.4</v>
      </c>
      <c r="J5">
        <v>0</v>
      </c>
      <c r="K5">
        <v>0</v>
      </c>
      <c r="L5" s="19">
        <v>14.8</v>
      </c>
      <c r="O5">
        <f>IF(D5=E5,1,0)</f>
        <v>1</v>
      </c>
      <c r="P5">
        <v>0</v>
      </c>
      <c r="Q5">
        <v>0</v>
      </c>
      <c r="S5" s="19">
        <v>20.6</v>
      </c>
      <c r="T5" s="19">
        <v>32.6</v>
      </c>
      <c r="U5" s="19">
        <v>105.8</v>
      </c>
      <c r="V5">
        <v>0</v>
      </c>
      <c r="W5">
        <v>9.5</v>
      </c>
      <c r="X5">
        <v>86.4</v>
      </c>
    </row>
    <row r="6" spans="1:24">
      <c r="A6" s="2" t="s">
        <v>329</v>
      </c>
      <c r="B6" t="s">
        <v>1568</v>
      </c>
      <c r="C6" s="13">
        <v>18.098159509202453</v>
      </c>
      <c r="D6">
        <v>1</v>
      </c>
      <c r="E6">
        <v>1</v>
      </c>
      <c r="F6" s="16">
        <v>76607</v>
      </c>
      <c r="G6">
        <v>1102</v>
      </c>
      <c r="H6">
        <v>21.4</v>
      </c>
      <c r="I6">
        <v>91.7</v>
      </c>
      <c r="J6">
        <v>0.3</v>
      </c>
      <c r="K6">
        <v>8</v>
      </c>
      <c r="L6" s="19">
        <v>7.1</v>
      </c>
      <c r="M6">
        <v>1</v>
      </c>
      <c r="N6" s="10">
        <v>0.7591</v>
      </c>
      <c r="O6">
        <f>IF(D6=E6,1,0)</f>
        <v>1</v>
      </c>
      <c r="P6">
        <v>0</v>
      </c>
      <c r="Q6">
        <v>0</v>
      </c>
      <c r="R6">
        <v>2012</v>
      </c>
      <c r="S6" s="19">
        <v>9.5</v>
      </c>
      <c r="T6" s="19">
        <v>34.5</v>
      </c>
      <c r="U6" s="19">
        <v>97.1</v>
      </c>
      <c r="V6">
        <v>0.14929577464788732</v>
      </c>
      <c r="W6">
        <v>1.9</v>
      </c>
      <c r="X6">
        <v>88.9</v>
      </c>
    </row>
    <row r="7" spans="1:24">
      <c r="A7" s="2" t="s">
        <v>330</v>
      </c>
      <c r="B7" t="s">
        <v>1569</v>
      </c>
      <c r="C7" s="13">
        <v>14.784727863525591</v>
      </c>
      <c r="D7">
        <v>1</v>
      </c>
      <c r="E7">
        <v>1</v>
      </c>
      <c r="F7" s="16">
        <v>33844</v>
      </c>
      <c r="G7">
        <v>2138</v>
      </c>
      <c r="H7">
        <v>12.2</v>
      </c>
      <c r="I7">
        <v>94.1</v>
      </c>
      <c r="J7">
        <v>2.1</v>
      </c>
      <c r="K7">
        <v>0</v>
      </c>
      <c r="L7" s="19">
        <v>4.5</v>
      </c>
      <c r="M7">
        <v>1</v>
      </c>
      <c r="O7">
        <f>IF(D7=E7,1,0)</f>
        <v>1</v>
      </c>
      <c r="P7">
        <v>0</v>
      </c>
      <c r="Q7">
        <v>0</v>
      </c>
      <c r="R7">
        <v>2014</v>
      </c>
      <c r="S7" s="19">
        <v>27.4</v>
      </c>
      <c r="T7" s="19">
        <v>42.5</v>
      </c>
      <c r="U7" s="19">
        <v>94.2</v>
      </c>
      <c r="V7">
        <v>0.1939799331103679</v>
      </c>
      <c r="W7">
        <v>11.9</v>
      </c>
      <c r="X7">
        <v>86.1</v>
      </c>
    </row>
    <row r="8" spans="1:24">
      <c r="A8" s="2" t="s">
        <v>41</v>
      </c>
      <c r="B8" t="s">
        <v>1570</v>
      </c>
      <c r="C8" s="13">
        <v>42.268041237113401</v>
      </c>
      <c r="D8">
        <v>0</v>
      </c>
      <c r="E8">
        <v>0</v>
      </c>
      <c r="F8" s="16">
        <v>40047</v>
      </c>
      <c r="G8">
        <v>3723</v>
      </c>
      <c r="H8">
        <v>16.7</v>
      </c>
      <c r="I8">
        <v>96.9</v>
      </c>
      <c r="J8">
        <v>0.7</v>
      </c>
      <c r="K8">
        <v>1.7</v>
      </c>
      <c r="L8" s="19">
        <v>6.2</v>
      </c>
      <c r="O8">
        <f>IF(D8=E8,1,0)</f>
        <v>1</v>
      </c>
      <c r="P8">
        <v>0</v>
      </c>
      <c r="Q8">
        <v>1</v>
      </c>
      <c r="S8" s="19">
        <v>27.3</v>
      </c>
      <c r="T8" s="19">
        <v>38.4</v>
      </c>
      <c r="U8" s="19">
        <v>83.2</v>
      </c>
      <c r="V8">
        <v>8.546433378196501E-2</v>
      </c>
      <c r="W8">
        <v>16.3</v>
      </c>
      <c r="X8">
        <v>86.6</v>
      </c>
    </row>
    <row r="9" spans="1:24">
      <c r="A9" s="2" t="s">
        <v>331</v>
      </c>
      <c r="B9" t="s">
        <v>1571</v>
      </c>
      <c r="C9" s="13">
        <v>38.606965174129357</v>
      </c>
      <c r="D9">
        <v>0</v>
      </c>
      <c r="E9">
        <v>0</v>
      </c>
      <c r="F9" s="16">
        <v>48125</v>
      </c>
      <c r="G9">
        <v>954</v>
      </c>
      <c r="H9">
        <v>15.4</v>
      </c>
      <c r="I9">
        <v>98.7</v>
      </c>
      <c r="J9">
        <v>0.2</v>
      </c>
      <c r="K9">
        <v>0.5</v>
      </c>
      <c r="L9" s="19">
        <v>4.8</v>
      </c>
      <c r="O9">
        <f>IF(D9=E9,1,0)</f>
        <v>1</v>
      </c>
      <c r="P9">
        <v>0</v>
      </c>
      <c r="Q9">
        <v>0</v>
      </c>
      <c r="S9" s="19">
        <v>21.1</v>
      </c>
      <c r="T9" s="19">
        <v>42.7</v>
      </c>
      <c r="U9" s="19">
        <v>79.7</v>
      </c>
      <c r="V9">
        <v>0.11510791366906475</v>
      </c>
      <c r="W9">
        <v>5.8</v>
      </c>
      <c r="X9">
        <v>96.6</v>
      </c>
    </row>
    <row r="10" spans="1:24">
      <c r="A10" s="3" t="s">
        <v>42</v>
      </c>
      <c r="B10" t="s">
        <v>1572</v>
      </c>
      <c r="C10" s="13">
        <v>49.861804564907274</v>
      </c>
      <c r="D10">
        <v>1</v>
      </c>
      <c r="E10">
        <v>1</v>
      </c>
      <c r="F10" s="16">
        <v>96507</v>
      </c>
      <c r="G10">
        <v>29407</v>
      </c>
      <c r="H10">
        <v>43.6</v>
      </c>
      <c r="I10">
        <v>80.099999999999994</v>
      </c>
      <c r="J10">
        <v>1.5</v>
      </c>
      <c r="K10">
        <v>8.6</v>
      </c>
      <c r="L10" s="19">
        <v>5</v>
      </c>
      <c r="M10">
        <v>0</v>
      </c>
      <c r="N10" s="10">
        <v>0.44019999999999998</v>
      </c>
      <c r="O10">
        <f>IF(D10=E10,1,0)</f>
        <v>1</v>
      </c>
      <c r="P10">
        <v>0</v>
      </c>
      <c r="Q10">
        <v>1</v>
      </c>
      <c r="R10">
        <v>2012</v>
      </c>
      <c r="S10" s="19">
        <v>12.6</v>
      </c>
      <c r="T10" s="19">
        <v>37.200000000000003</v>
      </c>
      <c r="U10" s="19">
        <v>99.4</v>
      </c>
      <c r="V10">
        <v>3.1442725710241634E-2</v>
      </c>
      <c r="W10">
        <v>2.5</v>
      </c>
      <c r="X10">
        <v>93.9</v>
      </c>
    </row>
    <row r="11" spans="1:24">
      <c r="A11" s="2" t="s">
        <v>332</v>
      </c>
      <c r="B11" t="s">
        <v>1573</v>
      </c>
      <c r="C11" s="13">
        <v>29.493087557603687</v>
      </c>
      <c r="D11">
        <v>0</v>
      </c>
      <c r="E11">
        <v>0</v>
      </c>
      <c r="F11" s="16">
        <v>46875</v>
      </c>
      <c r="G11">
        <v>639</v>
      </c>
      <c r="H11">
        <v>9.6</v>
      </c>
      <c r="I11">
        <v>98.4</v>
      </c>
      <c r="J11">
        <v>0</v>
      </c>
      <c r="K11">
        <v>0</v>
      </c>
      <c r="L11" s="19">
        <v>6.6</v>
      </c>
      <c r="O11">
        <f>IF(D11=E11,1,0)</f>
        <v>1</v>
      </c>
      <c r="P11">
        <v>0</v>
      </c>
      <c r="Q11">
        <v>0</v>
      </c>
      <c r="S11" s="19">
        <v>37.1</v>
      </c>
      <c r="T11" s="19">
        <v>48.7</v>
      </c>
      <c r="U11" s="19">
        <v>92.5</v>
      </c>
      <c r="V11">
        <v>0.19367588932806323</v>
      </c>
      <c r="W11">
        <v>6.4</v>
      </c>
      <c r="X11">
        <v>79.599999999999994</v>
      </c>
    </row>
    <row r="12" spans="1:24">
      <c r="A12" s="2" t="s">
        <v>43</v>
      </c>
      <c r="B12" t="s">
        <v>1574</v>
      </c>
      <c r="C12" s="13">
        <v>26.348547717842326</v>
      </c>
      <c r="D12">
        <v>0</v>
      </c>
      <c r="E12">
        <v>0</v>
      </c>
      <c r="F12" s="16">
        <v>40208</v>
      </c>
      <c r="G12">
        <v>106</v>
      </c>
      <c r="H12">
        <v>5.7</v>
      </c>
      <c r="I12">
        <v>100</v>
      </c>
      <c r="J12">
        <v>0</v>
      </c>
      <c r="K12">
        <v>0</v>
      </c>
      <c r="L12" s="19">
        <v>0</v>
      </c>
      <c r="O12">
        <f>IF(D12=E12,1,0)</f>
        <v>1</v>
      </c>
      <c r="P12">
        <v>0</v>
      </c>
      <c r="Q12">
        <v>1</v>
      </c>
      <c r="S12" s="19">
        <v>20.8</v>
      </c>
      <c r="T12" s="19">
        <v>48.3</v>
      </c>
      <c r="U12" s="19">
        <v>116.3</v>
      </c>
      <c r="V12">
        <v>0.37254901960784315</v>
      </c>
      <c r="W12">
        <v>0</v>
      </c>
      <c r="X12">
        <v>80.7</v>
      </c>
    </row>
    <row r="13" spans="1:24">
      <c r="A13" s="2" t="s">
        <v>333</v>
      </c>
      <c r="B13" t="s">
        <v>1575</v>
      </c>
      <c r="C13" s="13">
        <v>21.144674085850557</v>
      </c>
      <c r="D13">
        <v>0</v>
      </c>
      <c r="E13">
        <v>0</v>
      </c>
      <c r="F13" s="16">
        <v>60750</v>
      </c>
      <c r="G13">
        <v>281</v>
      </c>
      <c r="H13">
        <v>10.7</v>
      </c>
      <c r="I13">
        <v>93.6</v>
      </c>
      <c r="J13">
        <v>0</v>
      </c>
      <c r="K13">
        <v>0</v>
      </c>
      <c r="L13" s="19">
        <v>0</v>
      </c>
      <c r="O13">
        <f>IF(D13=E13,1,0)</f>
        <v>1</v>
      </c>
      <c r="P13">
        <v>0</v>
      </c>
      <c r="Q13">
        <v>0</v>
      </c>
      <c r="S13" s="19">
        <v>13.9</v>
      </c>
      <c r="T13" s="19">
        <v>37.6</v>
      </c>
      <c r="U13" s="19">
        <v>91.2</v>
      </c>
      <c r="V13">
        <v>0.10679611650485436</v>
      </c>
      <c r="W13">
        <v>0</v>
      </c>
      <c r="X13">
        <v>89.3</v>
      </c>
    </row>
    <row r="14" spans="1:24">
      <c r="A14" s="2" t="s">
        <v>334</v>
      </c>
      <c r="B14" t="s">
        <v>1576</v>
      </c>
      <c r="C14" s="13">
        <v>21.796759941089839</v>
      </c>
      <c r="D14">
        <v>1</v>
      </c>
      <c r="E14">
        <v>1</v>
      </c>
      <c r="F14" s="16">
        <v>24167</v>
      </c>
      <c r="G14">
        <v>313</v>
      </c>
      <c r="H14">
        <v>8.4</v>
      </c>
      <c r="I14">
        <v>98.4</v>
      </c>
      <c r="J14">
        <v>0</v>
      </c>
      <c r="K14">
        <v>0.6</v>
      </c>
      <c r="L14" s="19">
        <v>16.8</v>
      </c>
      <c r="M14">
        <v>1</v>
      </c>
      <c r="N14" s="10">
        <f>35/(35+8)</f>
        <v>0.81395348837209303</v>
      </c>
      <c r="O14">
        <f>IF(D14=E14,1,0)</f>
        <v>1</v>
      </c>
      <c r="P14">
        <v>0</v>
      </c>
      <c r="Q14">
        <v>0</v>
      </c>
      <c r="R14">
        <v>2014</v>
      </c>
      <c r="S14" s="19">
        <v>29.7</v>
      </c>
      <c r="T14" s="19">
        <v>47.3</v>
      </c>
      <c r="U14" s="19">
        <v>110.1</v>
      </c>
      <c r="V14">
        <v>0.125</v>
      </c>
      <c r="W14">
        <v>12</v>
      </c>
      <c r="X14">
        <v>78.3</v>
      </c>
    </row>
    <row r="15" spans="1:24">
      <c r="A15" s="2" t="s">
        <v>44</v>
      </c>
      <c r="B15" t="s">
        <v>1577</v>
      </c>
      <c r="C15" s="13">
        <v>97.295636140135215</v>
      </c>
      <c r="D15">
        <v>1</v>
      </c>
      <c r="E15">
        <v>1</v>
      </c>
      <c r="F15" s="16">
        <v>16101</v>
      </c>
      <c r="G15">
        <v>1837</v>
      </c>
      <c r="H15">
        <v>1.4</v>
      </c>
      <c r="I15">
        <v>1</v>
      </c>
      <c r="J15">
        <v>96.6</v>
      </c>
      <c r="K15">
        <v>2.2999999999999998</v>
      </c>
      <c r="L15" s="19">
        <v>21.1</v>
      </c>
      <c r="M15">
        <v>1</v>
      </c>
      <c r="N15" s="10">
        <f>234/(234+183)</f>
        <v>0.5611510791366906</v>
      </c>
      <c r="O15">
        <f>IF(D15=E15,1,0)</f>
        <v>1</v>
      </c>
      <c r="P15">
        <v>0</v>
      </c>
      <c r="Q15">
        <v>1</v>
      </c>
      <c r="R15">
        <v>2013</v>
      </c>
      <c r="S15" s="19">
        <v>16.600000000000001</v>
      </c>
      <c r="T15" s="19">
        <v>34.200000000000003</v>
      </c>
      <c r="U15" s="19">
        <v>83.5</v>
      </c>
      <c r="V15">
        <v>0.41422594142259417</v>
      </c>
      <c r="W15">
        <v>55.5</v>
      </c>
      <c r="X15">
        <v>63.7</v>
      </c>
    </row>
    <row r="16" spans="1:24">
      <c r="A16" s="2" t="s">
        <v>335</v>
      </c>
      <c r="B16" t="s">
        <v>1578</v>
      </c>
      <c r="C16" s="13">
        <v>33.009708737864081</v>
      </c>
      <c r="D16">
        <v>0</v>
      </c>
      <c r="E16">
        <v>0</v>
      </c>
      <c r="F16" s="16">
        <v>36250</v>
      </c>
      <c r="G16">
        <v>607</v>
      </c>
      <c r="H16">
        <v>16.100000000000001</v>
      </c>
      <c r="I16">
        <v>98.4</v>
      </c>
      <c r="J16">
        <v>0</v>
      </c>
      <c r="K16">
        <v>0.3</v>
      </c>
      <c r="L16" s="19">
        <v>3.2</v>
      </c>
      <c r="O16">
        <f>IF(D16=E16,1,0)</f>
        <v>1</v>
      </c>
      <c r="P16">
        <v>0</v>
      </c>
      <c r="Q16">
        <v>0</v>
      </c>
      <c r="S16" s="19">
        <v>33.1</v>
      </c>
      <c r="T16" s="19">
        <v>48.9</v>
      </c>
      <c r="U16" s="19">
        <v>78.5</v>
      </c>
      <c r="V16">
        <v>5.6666666666666664E-2</v>
      </c>
      <c r="W16">
        <v>1.8</v>
      </c>
      <c r="X16">
        <v>90.5</v>
      </c>
    </row>
    <row r="17" spans="1:24">
      <c r="A17" s="2" t="s">
        <v>336</v>
      </c>
      <c r="B17" t="s">
        <v>1579</v>
      </c>
      <c r="C17" s="13">
        <v>21.285140562248998</v>
      </c>
      <c r="D17">
        <v>0</v>
      </c>
      <c r="E17">
        <v>0</v>
      </c>
      <c r="F17" s="16">
        <v>36528</v>
      </c>
      <c r="G17">
        <v>340</v>
      </c>
      <c r="H17">
        <v>7.5</v>
      </c>
      <c r="I17">
        <v>100</v>
      </c>
      <c r="J17">
        <v>0</v>
      </c>
      <c r="K17">
        <v>0</v>
      </c>
      <c r="L17" s="19">
        <v>10.6</v>
      </c>
      <c r="O17">
        <f>IF(D17=E17,1,0)</f>
        <v>1</v>
      </c>
      <c r="P17">
        <v>0</v>
      </c>
      <c r="Q17">
        <v>0</v>
      </c>
      <c r="S17" s="19">
        <v>15.3</v>
      </c>
      <c r="T17" s="19">
        <v>34.200000000000003</v>
      </c>
      <c r="U17" s="19">
        <v>109.9</v>
      </c>
      <c r="V17">
        <v>0.13333333333333333</v>
      </c>
      <c r="W17">
        <v>23.5</v>
      </c>
      <c r="X17">
        <v>68.900000000000006</v>
      </c>
    </row>
    <row r="18" spans="1:24">
      <c r="A18" s="2" t="s">
        <v>337</v>
      </c>
      <c r="B18" t="s">
        <v>1580</v>
      </c>
      <c r="C18" s="13">
        <v>61.834242660431279</v>
      </c>
      <c r="D18">
        <v>1</v>
      </c>
      <c r="E18">
        <v>1</v>
      </c>
      <c r="F18" s="16">
        <v>51424</v>
      </c>
      <c r="G18">
        <v>19134</v>
      </c>
      <c r="H18">
        <v>15.9</v>
      </c>
      <c r="I18">
        <v>61.1</v>
      </c>
      <c r="J18">
        <v>14.3</v>
      </c>
      <c r="K18">
        <v>19.100000000000001</v>
      </c>
      <c r="L18" s="19">
        <v>10.3</v>
      </c>
      <c r="M18">
        <v>0</v>
      </c>
      <c r="N18" s="10">
        <v>0.4153</v>
      </c>
      <c r="O18">
        <f>IF(D18=E18,1,0)</f>
        <v>1</v>
      </c>
      <c r="P18">
        <v>0</v>
      </c>
      <c r="Q18">
        <v>0</v>
      </c>
      <c r="R18">
        <v>2012</v>
      </c>
      <c r="S18" s="19">
        <v>17.399999999999999</v>
      </c>
      <c r="T18" s="19">
        <v>35.4</v>
      </c>
      <c r="U18" s="19">
        <v>89.6</v>
      </c>
      <c r="V18">
        <v>0.13828199212918985</v>
      </c>
      <c r="W18">
        <v>7.3</v>
      </c>
      <c r="X18">
        <v>89.3</v>
      </c>
    </row>
    <row r="19" spans="1:24">
      <c r="A19" s="2" t="s">
        <v>338</v>
      </c>
      <c r="B19" t="s">
        <v>1394</v>
      </c>
      <c r="C19" s="13">
        <v>35.795454545454547</v>
      </c>
      <c r="D19">
        <v>0</v>
      </c>
      <c r="E19">
        <v>0</v>
      </c>
      <c r="F19" s="16">
        <v>27750</v>
      </c>
      <c r="G19">
        <v>368</v>
      </c>
      <c r="H19">
        <v>14.8</v>
      </c>
      <c r="I19">
        <v>88.9</v>
      </c>
      <c r="J19">
        <v>0</v>
      </c>
      <c r="K19">
        <v>9.5</v>
      </c>
      <c r="L19" s="19">
        <v>6.9</v>
      </c>
      <c r="O19">
        <f>IF(D19=E19,1,0)</f>
        <v>1</v>
      </c>
      <c r="P19">
        <v>0</v>
      </c>
      <c r="Q19">
        <v>0</v>
      </c>
      <c r="S19" s="19">
        <v>31.8</v>
      </c>
      <c r="T19" s="19">
        <v>47.4</v>
      </c>
      <c r="U19" s="19">
        <v>95.7</v>
      </c>
      <c r="V19">
        <v>0.37254901960784315</v>
      </c>
      <c r="W19">
        <v>35.200000000000003</v>
      </c>
      <c r="X19">
        <v>74.5</v>
      </c>
    </row>
    <row r="20" spans="1:24">
      <c r="A20" s="2" t="s">
        <v>339</v>
      </c>
      <c r="B20" t="s">
        <v>1581</v>
      </c>
      <c r="C20" s="13">
        <v>52.722790225509385</v>
      </c>
      <c r="D20">
        <v>1</v>
      </c>
      <c r="E20">
        <v>1</v>
      </c>
      <c r="F20" s="16">
        <v>38073</v>
      </c>
      <c r="G20">
        <v>28380</v>
      </c>
      <c r="H20">
        <v>18.600000000000001</v>
      </c>
      <c r="I20">
        <v>67.7</v>
      </c>
      <c r="J20">
        <v>26.1</v>
      </c>
      <c r="K20">
        <v>2.8</v>
      </c>
      <c r="L20" s="19">
        <v>8.9</v>
      </c>
      <c r="M20">
        <v>1</v>
      </c>
      <c r="N20" s="10">
        <v>0.53369999999999995</v>
      </c>
      <c r="O20">
        <f>IF(D20=E20,1,0)</f>
        <v>1</v>
      </c>
      <c r="P20">
        <v>0</v>
      </c>
      <c r="Q20">
        <v>0</v>
      </c>
      <c r="R20">
        <v>2012</v>
      </c>
      <c r="S20" s="19">
        <v>18</v>
      </c>
      <c r="T20" s="19">
        <v>34.9</v>
      </c>
      <c r="U20" s="19">
        <v>93.3</v>
      </c>
      <c r="V20">
        <v>0.23588674656939379</v>
      </c>
      <c r="W20">
        <v>15.1</v>
      </c>
      <c r="X20">
        <v>87.8</v>
      </c>
    </row>
    <row r="21" spans="1:24">
      <c r="A21" s="2" t="s">
        <v>340</v>
      </c>
      <c r="B21" t="s">
        <v>1582</v>
      </c>
      <c r="C21" s="13">
        <v>34.857142857142861</v>
      </c>
      <c r="D21">
        <v>0</v>
      </c>
      <c r="E21">
        <v>0</v>
      </c>
      <c r="F21" s="16">
        <v>40139</v>
      </c>
      <c r="G21">
        <v>512</v>
      </c>
      <c r="H21">
        <v>8.1999999999999993</v>
      </c>
      <c r="I21">
        <v>96.9</v>
      </c>
      <c r="J21">
        <v>0</v>
      </c>
      <c r="K21">
        <v>3.1</v>
      </c>
      <c r="L21" s="19">
        <v>3.5</v>
      </c>
      <c r="O21">
        <f>IF(D21=E21,1,0)</f>
        <v>1</v>
      </c>
      <c r="P21">
        <v>0</v>
      </c>
      <c r="Q21">
        <v>0</v>
      </c>
      <c r="S21" s="19">
        <v>21.3</v>
      </c>
      <c r="T21" s="19">
        <v>46.6</v>
      </c>
      <c r="U21" s="19">
        <v>100.8</v>
      </c>
      <c r="V21">
        <v>0.13716814159292035</v>
      </c>
      <c r="W21">
        <v>10.1</v>
      </c>
      <c r="X21">
        <v>91.3</v>
      </c>
    </row>
    <row r="22" spans="1:24">
      <c r="A22" s="2" t="s">
        <v>341</v>
      </c>
      <c r="B22" t="s">
        <v>1583</v>
      </c>
      <c r="C22" s="13">
        <v>19.724770642201836</v>
      </c>
      <c r="D22">
        <v>0</v>
      </c>
      <c r="E22">
        <v>0</v>
      </c>
      <c r="F22" s="16">
        <v>43194</v>
      </c>
      <c r="G22">
        <v>318</v>
      </c>
      <c r="H22">
        <v>0.4</v>
      </c>
      <c r="I22">
        <v>96.5</v>
      </c>
      <c r="J22">
        <v>0</v>
      </c>
      <c r="K22">
        <v>3.5</v>
      </c>
      <c r="L22" s="19">
        <v>4.2</v>
      </c>
      <c r="O22">
        <f>IF(D22=E22,1,0)</f>
        <v>1</v>
      </c>
      <c r="P22">
        <v>0</v>
      </c>
      <c r="Q22">
        <v>0</v>
      </c>
      <c r="S22" s="19">
        <v>10.7</v>
      </c>
      <c r="T22" s="19">
        <v>38.5</v>
      </c>
      <c r="U22" s="19">
        <v>114.9</v>
      </c>
      <c r="V22">
        <v>0.22018348623853212</v>
      </c>
      <c r="W22">
        <v>8.1</v>
      </c>
      <c r="X22">
        <v>88.8</v>
      </c>
    </row>
    <row r="23" spans="1:24">
      <c r="A23" s="2" t="s">
        <v>342</v>
      </c>
      <c r="B23" t="s">
        <v>1584</v>
      </c>
      <c r="C23" s="13">
        <v>41.203703703703702</v>
      </c>
      <c r="D23">
        <v>1</v>
      </c>
      <c r="E23">
        <v>1</v>
      </c>
      <c r="F23" s="16">
        <v>36250</v>
      </c>
      <c r="G23">
        <v>2524</v>
      </c>
      <c r="H23">
        <v>12.9</v>
      </c>
      <c r="I23">
        <v>91.7</v>
      </c>
      <c r="J23">
        <v>0</v>
      </c>
      <c r="K23">
        <v>7.1</v>
      </c>
      <c r="L23" s="19">
        <v>9.1999999999999993</v>
      </c>
      <c r="M23">
        <v>1</v>
      </c>
      <c r="N23" s="10">
        <v>0.55359999999999998</v>
      </c>
      <c r="O23">
        <f>IF(D23=E23,1,0)</f>
        <v>1</v>
      </c>
      <c r="P23">
        <v>0</v>
      </c>
      <c r="Q23">
        <v>0</v>
      </c>
      <c r="R23">
        <v>2012</v>
      </c>
      <c r="S23" s="19">
        <v>33.1</v>
      </c>
      <c r="T23" s="19">
        <v>43</v>
      </c>
      <c r="U23" s="19">
        <v>86.8</v>
      </c>
      <c r="V23">
        <v>0.25140924464487036</v>
      </c>
      <c r="W23">
        <v>7.7</v>
      </c>
      <c r="X23">
        <v>77.099999999999994</v>
      </c>
    </row>
    <row r="24" spans="1:24">
      <c r="A24" s="2" t="s">
        <v>45</v>
      </c>
      <c r="B24" t="s">
        <v>1585</v>
      </c>
      <c r="C24" s="13">
        <v>22.695035460992909</v>
      </c>
      <c r="D24">
        <v>0</v>
      </c>
      <c r="E24">
        <v>0</v>
      </c>
      <c r="F24" s="16">
        <v>50694</v>
      </c>
      <c r="G24">
        <v>136</v>
      </c>
      <c r="H24">
        <v>6.7</v>
      </c>
      <c r="I24">
        <v>97.1</v>
      </c>
      <c r="J24">
        <v>2.9</v>
      </c>
      <c r="K24">
        <v>0</v>
      </c>
      <c r="L24" s="19">
        <v>11.3</v>
      </c>
      <c r="O24">
        <f>IF(D24=E24,1,0)</f>
        <v>1</v>
      </c>
      <c r="P24">
        <v>0</v>
      </c>
      <c r="Q24">
        <v>1</v>
      </c>
      <c r="S24" s="19">
        <v>14.7</v>
      </c>
      <c r="T24" s="19">
        <v>37</v>
      </c>
      <c r="U24" s="19">
        <v>91.5</v>
      </c>
      <c r="V24">
        <v>0</v>
      </c>
      <c r="W24">
        <v>17.5</v>
      </c>
      <c r="X24">
        <v>71.099999999999994</v>
      </c>
    </row>
    <row r="25" spans="1:24">
      <c r="A25" s="2" t="s">
        <v>343</v>
      </c>
      <c r="B25" t="s">
        <v>1586</v>
      </c>
      <c r="C25" s="13">
        <v>40.422204847537138</v>
      </c>
      <c r="D25">
        <v>0</v>
      </c>
      <c r="E25">
        <v>0</v>
      </c>
      <c r="F25" s="16">
        <v>60208</v>
      </c>
      <c r="G25">
        <v>1083</v>
      </c>
      <c r="H25">
        <v>15</v>
      </c>
      <c r="I25">
        <v>95.4</v>
      </c>
      <c r="J25">
        <v>0.9</v>
      </c>
      <c r="K25">
        <v>0.4</v>
      </c>
      <c r="L25" s="19">
        <v>2.8</v>
      </c>
      <c r="O25">
        <f>IF(D25=E25,1,0)</f>
        <v>1</v>
      </c>
      <c r="P25">
        <v>0</v>
      </c>
      <c r="Q25">
        <v>0</v>
      </c>
      <c r="S25" s="19">
        <v>20.6</v>
      </c>
      <c r="T25" s="19">
        <v>40.200000000000003</v>
      </c>
      <c r="U25" s="19">
        <v>82.6</v>
      </c>
      <c r="V25">
        <v>5.185185185185185E-2</v>
      </c>
      <c r="W25">
        <v>3.7</v>
      </c>
      <c r="X25">
        <v>89.3</v>
      </c>
    </row>
    <row r="26" spans="1:24">
      <c r="A26" t="s">
        <v>344</v>
      </c>
      <c r="B26" t="s">
        <v>1587</v>
      </c>
      <c r="C26" s="13">
        <v>30.284552845528456</v>
      </c>
      <c r="D26">
        <v>0</v>
      </c>
      <c r="E26">
        <v>0</v>
      </c>
      <c r="F26" s="16">
        <v>52083</v>
      </c>
      <c r="G26">
        <v>565</v>
      </c>
      <c r="H26">
        <v>9.6999999999999993</v>
      </c>
      <c r="I26">
        <v>96.8</v>
      </c>
      <c r="J26">
        <v>0</v>
      </c>
      <c r="K26">
        <v>3.2</v>
      </c>
      <c r="L26" s="19">
        <v>3.9</v>
      </c>
      <c r="O26">
        <f>IF(D26=E26,1,0)</f>
        <v>1</v>
      </c>
      <c r="P26">
        <v>0</v>
      </c>
      <c r="Q26">
        <v>0</v>
      </c>
      <c r="S26" s="19">
        <v>19.8</v>
      </c>
      <c r="T26" s="19">
        <v>41.9</v>
      </c>
      <c r="U26" s="19">
        <v>94.8</v>
      </c>
      <c r="V26">
        <v>0</v>
      </c>
      <c r="W26">
        <v>6.9</v>
      </c>
      <c r="X26">
        <v>88.3</v>
      </c>
    </row>
    <row r="27" spans="1:24">
      <c r="A27" s="4" t="s">
        <v>345</v>
      </c>
      <c r="B27" t="s">
        <v>1588</v>
      </c>
      <c r="C27" s="13">
        <v>35.542168674698793</v>
      </c>
      <c r="D27">
        <v>1</v>
      </c>
      <c r="E27">
        <v>1</v>
      </c>
      <c r="F27" s="16">
        <v>53214</v>
      </c>
      <c r="G27">
        <v>936</v>
      </c>
      <c r="H27">
        <v>28.6</v>
      </c>
      <c r="I27">
        <v>92.8</v>
      </c>
      <c r="J27">
        <v>3.2</v>
      </c>
      <c r="K27">
        <v>2.9</v>
      </c>
      <c r="L27" s="19">
        <v>3.3</v>
      </c>
      <c r="M27">
        <v>1</v>
      </c>
      <c r="N27" s="10">
        <v>0.58540000000000003</v>
      </c>
      <c r="O27">
        <f>IF(D27=E27,1,0)</f>
        <v>1</v>
      </c>
      <c r="P27">
        <v>0</v>
      </c>
      <c r="Q27">
        <v>0</v>
      </c>
      <c r="R27">
        <v>2012</v>
      </c>
      <c r="S27" s="19">
        <v>21.8</v>
      </c>
      <c r="T27" s="19">
        <v>36.700000000000003</v>
      </c>
      <c r="U27" s="19">
        <v>89.9</v>
      </c>
      <c r="V27">
        <v>0.1926829268292683</v>
      </c>
      <c r="W27">
        <v>2.7</v>
      </c>
      <c r="X27">
        <v>91.2</v>
      </c>
    </row>
    <row r="28" spans="1:24">
      <c r="A28" s="2" t="s">
        <v>46</v>
      </c>
      <c r="B28" t="s">
        <v>1589</v>
      </c>
      <c r="C28" s="13">
        <v>43.919540229885058</v>
      </c>
      <c r="D28">
        <v>1</v>
      </c>
      <c r="E28">
        <v>1</v>
      </c>
      <c r="F28" s="16">
        <v>87218</v>
      </c>
      <c r="G28">
        <v>13519</v>
      </c>
      <c r="H28">
        <v>34.700000000000003</v>
      </c>
      <c r="I28">
        <v>85.3</v>
      </c>
      <c r="J28">
        <v>3.8</v>
      </c>
      <c r="K28">
        <v>4.2</v>
      </c>
      <c r="L28" s="19">
        <v>5.7</v>
      </c>
      <c r="M28">
        <v>1</v>
      </c>
      <c r="N28" s="10">
        <v>0.52329999999999999</v>
      </c>
      <c r="O28">
        <f>IF(D28=E28,1,0)</f>
        <v>1</v>
      </c>
      <c r="P28">
        <v>0</v>
      </c>
      <c r="Q28">
        <v>1</v>
      </c>
      <c r="R28">
        <v>2012</v>
      </c>
      <c r="S28" s="19">
        <v>12.2</v>
      </c>
      <c r="T28" s="19">
        <v>35.5</v>
      </c>
      <c r="U28" s="19">
        <v>103.3</v>
      </c>
      <c r="V28">
        <v>0.13757396449704143</v>
      </c>
      <c r="W28">
        <v>5.2</v>
      </c>
      <c r="X28">
        <v>93.7</v>
      </c>
    </row>
    <row r="29" spans="1:24">
      <c r="A29" t="s">
        <v>346</v>
      </c>
      <c r="B29" t="s">
        <v>1362</v>
      </c>
      <c r="C29" s="13">
        <v>31.515151515151512</v>
      </c>
      <c r="D29">
        <v>1</v>
      </c>
      <c r="E29">
        <v>1</v>
      </c>
      <c r="F29" s="16">
        <v>34306</v>
      </c>
      <c r="G29">
        <v>349</v>
      </c>
      <c r="H29">
        <v>12.5</v>
      </c>
      <c r="I29">
        <v>98.3</v>
      </c>
      <c r="J29">
        <v>0</v>
      </c>
      <c r="K29">
        <v>0.6</v>
      </c>
      <c r="L29" s="19">
        <v>13.9</v>
      </c>
      <c r="M29">
        <v>1</v>
      </c>
      <c r="N29" s="10">
        <v>0.82450000000000001</v>
      </c>
      <c r="O29">
        <f>IF(D29=E29,1,0)</f>
        <v>1</v>
      </c>
      <c r="P29">
        <v>0</v>
      </c>
      <c r="Q29">
        <v>0</v>
      </c>
      <c r="R29">
        <v>2013</v>
      </c>
      <c r="S29" s="19">
        <v>28.9</v>
      </c>
      <c r="T29" s="19">
        <v>39.4</v>
      </c>
      <c r="U29" s="19">
        <v>90.7</v>
      </c>
      <c r="V29">
        <v>0.11180124223602485</v>
      </c>
      <c r="W29">
        <v>8.8000000000000007</v>
      </c>
      <c r="X29">
        <v>76.3</v>
      </c>
    </row>
    <row r="30" spans="1:24">
      <c r="A30" s="2" t="s">
        <v>47</v>
      </c>
      <c r="B30" t="s">
        <v>1590</v>
      </c>
      <c r="C30" s="13">
        <v>37.994214079074254</v>
      </c>
      <c r="D30">
        <v>1</v>
      </c>
      <c r="E30">
        <v>1</v>
      </c>
      <c r="F30" s="16">
        <v>41154</v>
      </c>
      <c r="G30">
        <v>2804</v>
      </c>
      <c r="H30">
        <v>14</v>
      </c>
      <c r="I30">
        <v>69.400000000000006</v>
      </c>
      <c r="J30">
        <v>0</v>
      </c>
      <c r="K30">
        <v>28.9</v>
      </c>
      <c r="L30" s="19">
        <v>1.2</v>
      </c>
      <c r="M30">
        <v>1</v>
      </c>
      <c r="O30">
        <f>IF(D30=E30,1,0)</f>
        <v>1</v>
      </c>
      <c r="P30">
        <v>0</v>
      </c>
      <c r="Q30">
        <v>1</v>
      </c>
      <c r="R30">
        <v>2012</v>
      </c>
      <c r="S30" s="19">
        <v>16.8</v>
      </c>
      <c r="T30" s="19">
        <v>33.6</v>
      </c>
      <c r="U30" s="19">
        <v>80</v>
      </c>
      <c r="V30">
        <v>0.25094339622641509</v>
      </c>
      <c r="W30">
        <v>14.2</v>
      </c>
      <c r="X30">
        <v>77.5</v>
      </c>
    </row>
    <row r="31" spans="1:24">
      <c r="A31" s="4" t="s">
        <v>347</v>
      </c>
      <c r="B31" t="s">
        <v>1591</v>
      </c>
      <c r="C31" s="13">
        <v>21.322314049586776</v>
      </c>
      <c r="D31">
        <v>0</v>
      </c>
      <c r="E31">
        <v>0</v>
      </c>
      <c r="F31" s="16">
        <v>47875</v>
      </c>
      <c r="G31">
        <v>419</v>
      </c>
      <c r="H31">
        <v>17.899999999999999</v>
      </c>
      <c r="I31">
        <v>100</v>
      </c>
      <c r="J31">
        <v>0</v>
      </c>
      <c r="K31">
        <v>0</v>
      </c>
      <c r="L31" s="19">
        <v>4.2</v>
      </c>
      <c r="O31">
        <f>IF(D31=E31,1,0)</f>
        <v>1</v>
      </c>
      <c r="P31">
        <v>0</v>
      </c>
      <c r="Q31">
        <v>0</v>
      </c>
      <c r="S31" s="19">
        <v>22</v>
      </c>
      <c r="T31" s="19">
        <v>36.299999999999997</v>
      </c>
      <c r="U31" s="19">
        <v>95.8</v>
      </c>
      <c r="V31">
        <v>0.12</v>
      </c>
      <c r="W31">
        <v>2</v>
      </c>
      <c r="X31">
        <v>96.8</v>
      </c>
    </row>
    <row r="32" spans="1:24">
      <c r="A32" s="4" t="s">
        <v>348</v>
      </c>
      <c r="B32" t="s">
        <v>1592</v>
      </c>
      <c r="C32" s="13">
        <v>27.368421052631582</v>
      </c>
      <c r="D32">
        <v>1</v>
      </c>
      <c r="E32">
        <v>1</v>
      </c>
      <c r="F32" s="16">
        <v>44028</v>
      </c>
      <c r="G32">
        <v>919</v>
      </c>
      <c r="H32">
        <v>13.3</v>
      </c>
      <c r="I32">
        <v>94.9</v>
      </c>
      <c r="J32">
        <v>1.7</v>
      </c>
      <c r="K32">
        <v>2.2999999999999998</v>
      </c>
      <c r="L32" s="19">
        <v>6.8</v>
      </c>
      <c r="M32">
        <v>1</v>
      </c>
      <c r="N32" s="10">
        <v>0.69440000000000002</v>
      </c>
      <c r="O32">
        <f>IF(D32=E32,1,0)</f>
        <v>1</v>
      </c>
      <c r="P32">
        <v>0</v>
      </c>
      <c r="Q32">
        <v>0</v>
      </c>
      <c r="R32">
        <v>2013</v>
      </c>
      <c r="S32" s="19">
        <v>22.7</v>
      </c>
      <c r="T32" s="19">
        <v>41.3</v>
      </c>
      <c r="U32" s="19">
        <v>103.3</v>
      </c>
      <c r="V32">
        <v>0.12658227848101267</v>
      </c>
      <c r="W32">
        <v>6.7</v>
      </c>
      <c r="X32">
        <v>89.4</v>
      </c>
    </row>
    <row r="33" spans="1:24">
      <c r="A33" s="4" t="s">
        <v>349</v>
      </c>
      <c r="B33" t="s">
        <v>1593</v>
      </c>
      <c r="C33" s="13">
        <v>38</v>
      </c>
      <c r="D33">
        <v>0</v>
      </c>
      <c r="E33">
        <v>0</v>
      </c>
      <c r="F33" s="16">
        <v>56250</v>
      </c>
      <c r="G33">
        <v>191</v>
      </c>
      <c r="H33">
        <v>14</v>
      </c>
      <c r="I33">
        <v>92.7</v>
      </c>
      <c r="J33">
        <v>0</v>
      </c>
      <c r="K33">
        <v>7.3</v>
      </c>
      <c r="L33" s="19">
        <v>9.1999999999999993</v>
      </c>
      <c r="O33">
        <f>IF(D33=E33,1,0)</f>
        <v>1</v>
      </c>
      <c r="P33">
        <v>0</v>
      </c>
      <c r="Q33">
        <v>0</v>
      </c>
      <c r="S33" s="19">
        <v>9.9</v>
      </c>
      <c r="T33" s="19">
        <v>37.9</v>
      </c>
      <c r="U33" s="19">
        <v>135.80000000000001</v>
      </c>
      <c r="V33">
        <v>2.8571428571428571E-2</v>
      </c>
      <c r="W33">
        <v>8</v>
      </c>
      <c r="X33">
        <v>80.2</v>
      </c>
    </row>
    <row r="34" spans="1:24">
      <c r="A34" s="3" t="s">
        <v>224</v>
      </c>
      <c r="B34" t="s">
        <v>1518</v>
      </c>
      <c r="C34" s="13">
        <v>60.015274300988587</v>
      </c>
      <c r="D34">
        <v>1</v>
      </c>
      <c r="E34">
        <v>1</v>
      </c>
      <c r="F34" s="16">
        <v>75257</v>
      </c>
      <c r="G34">
        <v>74967</v>
      </c>
      <c r="H34">
        <v>50.7</v>
      </c>
      <c r="I34">
        <v>84</v>
      </c>
      <c r="J34">
        <v>1.3</v>
      </c>
      <c r="K34">
        <v>5.8</v>
      </c>
      <c r="L34" s="19">
        <v>5</v>
      </c>
      <c r="M34">
        <v>1</v>
      </c>
      <c r="N34" s="10">
        <v>0.59809999999999997</v>
      </c>
      <c r="O34">
        <f>IF(D34=E34,1,0)</f>
        <v>1</v>
      </c>
      <c r="P34">
        <v>1</v>
      </c>
      <c r="Q34" t="s">
        <v>2516</v>
      </c>
      <c r="R34">
        <v>2012</v>
      </c>
      <c r="S34" s="19">
        <v>23</v>
      </c>
      <c r="T34" s="19">
        <v>42</v>
      </c>
      <c r="U34" s="19">
        <v>89.9</v>
      </c>
      <c r="V34">
        <v>0.14080963887325809</v>
      </c>
      <c r="W34">
        <v>2.7</v>
      </c>
      <c r="X34">
        <v>94.5</v>
      </c>
    </row>
    <row r="35" spans="1:24">
      <c r="A35" t="s">
        <v>350</v>
      </c>
      <c r="B35" t="s">
        <v>1594</v>
      </c>
      <c r="C35" s="13">
        <v>21.72413793103448</v>
      </c>
      <c r="D35">
        <v>0</v>
      </c>
      <c r="E35">
        <v>0</v>
      </c>
      <c r="F35" s="16">
        <v>50417</v>
      </c>
      <c r="G35">
        <v>391</v>
      </c>
      <c r="H35">
        <v>9.8000000000000007</v>
      </c>
      <c r="I35">
        <v>96.9</v>
      </c>
      <c r="J35">
        <v>0</v>
      </c>
      <c r="K35">
        <v>2</v>
      </c>
      <c r="L35" s="19">
        <v>9.9</v>
      </c>
      <c r="O35">
        <f>IF(D35=E35,1,0)</f>
        <v>1</v>
      </c>
      <c r="P35">
        <v>0</v>
      </c>
      <c r="Q35">
        <v>0</v>
      </c>
      <c r="S35" s="19">
        <v>16.399999999999999</v>
      </c>
      <c r="T35" s="19">
        <v>38.1</v>
      </c>
      <c r="U35" s="19">
        <v>114.8</v>
      </c>
      <c r="V35">
        <v>6.7073170731707321E-2</v>
      </c>
      <c r="W35">
        <v>18.8</v>
      </c>
      <c r="X35">
        <v>88.5</v>
      </c>
    </row>
    <row r="36" spans="1:24">
      <c r="A36" t="s">
        <v>351</v>
      </c>
      <c r="B36" t="s">
        <v>1447</v>
      </c>
      <c r="C36" s="13">
        <v>43.324250681198912</v>
      </c>
      <c r="D36">
        <v>1</v>
      </c>
      <c r="E36">
        <v>1</v>
      </c>
      <c r="F36" s="16">
        <v>48750</v>
      </c>
      <c r="G36">
        <v>814</v>
      </c>
      <c r="H36">
        <v>11.9</v>
      </c>
      <c r="I36">
        <v>85.4</v>
      </c>
      <c r="J36">
        <v>3.7</v>
      </c>
      <c r="K36">
        <v>10.199999999999999</v>
      </c>
      <c r="L36" s="19">
        <v>12.5</v>
      </c>
      <c r="M36">
        <v>1</v>
      </c>
      <c r="N36" s="10">
        <v>0.69079999999999997</v>
      </c>
      <c r="O36">
        <f>IF(D36=E36,1,0)</f>
        <v>1</v>
      </c>
      <c r="P36">
        <v>0</v>
      </c>
      <c r="Q36">
        <v>0</v>
      </c>
      <c r="R36">
        <v>2012</v>
      </c>
      <c r="S36" s="19">
        <v>25.6</v>
      </c>
      <c r="T36" s="19">
        <v>44.5</v>
      </c>
      <c r="U36" s="19">
        <v>112</v>
      </c>
      <c r="V36">
        <v>6.4724919093851127E-2</v>
      </c>
      <c r="W36">
        <v>4.9000000000000004</v>
      </c>
      <c r="X36">
        <v>80.7</v>
      </c>
    </row>
    <row r="37" spans="1:24">
      <c r="A37" t="s">
        <v>352</v>
      </c>
      <c r="B37" t="s">
        <v>1595</v>
      </c>
      <c r="C37" s="13">
        <v>35.148514851485146</v>
      </c>
      <c r="D37">
        <v>0</v>
      </c>
      <c r="E37">
        <v>0</v>
      </c>
      <c r="F37" s="16">
        <v>42083</v>
      </c>
      <c r="G37">
        <v>403</v>
      </c>
      <c r="H37">
        <v>16.3</v>
      </c>
      <c r="I37">
        <v>94.8</v>
      </c>
      <c r="J37">
        <v>0</v>
      </c>
      <c r="K37">
        <v>1</v>
      </c>
      <c r="L37" s="19">
        <v>6.2</v>
      </c>
      <c r="O37">
        <f>IF(D37=E37,1,0)</f>
        <v>1</v>
      </c>
      <c r="P37">
        <v>0</v>
      </c>
      <c r="Q37">
        <v>0</v>
      </c>
      <c r="S37" s="19">
        <v>18.600000000000001</v>
      </c>
      <c r="T37" s="19">
        <v>39</v>
      </c>
      <c r="U37" s="19">
        <v>97.5</v>
      </c>
      <c r="V37">
        <v>2.0270270270270271E-2</v>
      </c>
      <c r="W37">
        <v>2.5</v>
      </c>
      <c r="X37">
        <v>86.1</v>
      </c>
    </row>
    <row r="38" spans="1:24">
      <c r="A38" t="s">
        <v>353</v>
      </c>
      <c r="B38" t="s">
        <v>1596</v>
      </c>
      <c r="C38" s="13">
        <v>19.230769230769234</v>
      </c>
      <c r="D38">
        <v>1</v>
      </c>
      <c r="E38">
        <v>1</v>
      </c>
      <c r="F38" s="16">
        <v>47775</v>
      </c>
      <c r="G38">
        <v>2798</v>
      </c>
      <c r="H38">
        <v>13.8</v>
      </c>
      <c r="I38">
        <v>96.1</v>
      </c>
      <c r="J38">
        <v>0</v>
      </c>
      <c r="K38">
        <v>2.5</v>
      </c>
      <c r="L38" s="19">
        <v>5.9</v>
      </c>
      <c r="M38">
        <v>1</v>
      </c>
      <c r="N38" s="10">
        <v>0.70640000000000003</v>
      </c>
      <c r="O38">
        <f>IF(D38=E38,1,0)</f>
        <v>1</v>
      </c>
      <c r="P38">
        <v>0</v>
      </c>
      <c r="Q38">
        <v>0</v>
      </c>
      <c r="R38">
        <v>2012</v>
      </c>
      <c r="S38" s="19">
        <v>25.1</v>
      </c>
      <c r="T38" s="19">
        <v>37.200000000000003</v>
      </c>
      <c r="U38" s="19">
        <v>97.7</v>
      </c>
      <c r="V38">
        <v>0.28358208955223879</v>
      </c>
      <c r="W38">
        <v>4.2</v>
      </c>
      <c r="X38">
        <v>83.3</v>
      </c>
    </row>
    <row r="39" spans="1:24">
      <c r="A39" t="s">
        <v>354</v>
      </c>
      <c r="B39" t="s">
        <v>1597</v>
      </c>
      <c r="C39" s="13">
        <v>12.681912681912683</v>
      </c>
      <c r="D39">
        <v>0</v>
      </c>
      <c r="E39">
        <v>0</v>
      </c>
      <c r="F39" s="16">
        <v>50250</v>
      </c>
      <c r="G39">
        <v>565</v>
      </c>
      <c r="H39">
        <v>9</v>
      </c>
      <c r="I39">
        <v>96.8</v>
      </c>
      <c r="J39">
        <v>0</v>
      </c>
      <c r="K39">
        <v>0.9</v>
      </c>
      <c r="L39" s="19">
        <v>5.9</v>
      </c>
      <c r="O39">
        <f>IF(D39=E39,1,0)</f>
        <v>1</v>
      </c>
      <c r="P39">
        <v>0</v>
      </c>
      <c r="Q39">
        <v>0</v>
      </c>
      <c r="S39" s="19">
        <v>17.2</v>
      </c>
      <c r="T39" s="19">
        <v>33.1</v>
      </c>
      <c r="U39" s="19">
        <v>114.8</v>
      </c>
      <c r="V39">
        <v>0.20346320346320346</v>
      </c>
      <c r="W39">
        <v>2.2999999999999998</v>
      </c>
      <c r="X39">
        <v>92.3</v>
      </c>
    </row>
    <row r="40" spans="1:24">
      <c r="A40" s="4" t="s">
        <v>355</v>
      </c>
      <c r="B40" t="s">
        <v>1598</v>
      </c>
      <c r="C40" s="13">
        <v>27.460317460317462</v>
      </c>
      <c r="D40">
        <v>1</v>
      </c>
      <c r="E40">
        <v>1</v>
      </c>
      <c r="F40" s="16">
        <v>49861</v>
      </c>
      <c r="G40">
        <v>1435</v>
      </c>
      <c r="H40">
        <v>19.100000000000001</v>
      </c>
      <c r="I40">
        <v>99.4</v>
      </c>
      <c r="J40">
        <v>0.2</v>
      </c>
      <c r="K40">
        <v>0</v>
      </c>
      <c r="L40" s="19">
        <v>2.5</v>
      </c>
      <c r="M40">
        <v>1</v>
      </c>
      <c r="O40">
        <f>IF(D40=E40,1,0)</f>
        <v>1</v>
      </c>
      <c r="P40">
        <v>0</v>
      </c>
      <c r="Q40">
        <v>0</v>
      </c>
      <c r="R40">
        <v>2012</v>
      </c>
      <c r="S40" s="19">
        <v>16.3</v>
      </c>
      <c r="T40" s="19">
        <v>34.299999999999997</v>
      </c>
      <c r="U40" s="19">
        <v>104.4</v>
      </c>
      <c r="V40">
        <v>0.13976377952755906</v>
      </c>
      <c r="W40">
        <v>6.5</v>
      </c>
      <c r="X40">
        <v>90.3</v>
      </c>
    </row>
    <row r="41" spans="1:24">
      <c r="A41" t="s">
        <v>356</v>
      </c>
      <c r="B41" t="s">
        <v>1599</v>
      </c>
      <c r="C41" s="13">
        <v>18.428184281842817</v>
      </c>
      <c r="D41">
        <v>1</v>
      </c>
      <c r="E41">
        <v>1</v>
      </c>
      <c r="F41" s="16">
        <v>34559</v>
      </c>
      <c r="G41">
        <v>542</v>
      </c>
      <c r="H41">
        <v>5.9</v>
      </c>
      <c r="I41">
        <v>91.9</v>
      </c>
      <c r="J41">
        <v>0</v>
      </c>
      <c r="K41">
        <v>1.3</v>
      </c>
      <c r="L41" s="19">
        <v>9.6</v>
      </c>
      <c r="M41">
        <v>1</v>
      </c>
      <c r="N41" s="10">
        <v>0.61480000000000001</v>
      </c>
      <c r="O41">
        <f>IF(D41=E41,1,0)</f>
        <v>1</v>
      </c>
      <c r="P41">
        <v>0</v>
      </c>
      <c r="Q41">
        <v>0</v>
      </c>
      <c r="R41">
        <v>2013</v>
      </c>
      <c r="S41" s="19">
        <v>22.9</v>
      </c>
      <c r="T41" s="19">
        <v>41.1</v>
      </c>
      <c r="U41" s="19">
        <v>107.7</v>
      </c>
      <c r="V41">
        <v>0.22265625</v>
      </c>
      <c r="W41">
        <v>14.8</v>
      </c>
      <c r="X41">
        <v>78.400000000000006</v>
      </c>
    </row>
    <row r="42" spans="1:24">
      <c r="A42" s="4" t="s">
        <v>357</v>
      </c>
      <c r="B42" t="s">
        <v>1600</v>
      </c>
      <c r="C42" s="13">
        <v>18.858954041204438</v>
      </c>
      <c r="D42">
        <v>1</v>
      </c>
      <c r="E42">
        <v>1</v>
      </c>
      <c r="F42" s="16">
        <v>45278</v>
      </c>
      <c r="G42">
        <v>810</v>
      </c>
      <c r="H42">
        <v>12</v>
      </c>
      <c r="I42">
        <v>98</v>
      </c>
      <c r="J42">
        <v>0</v>
      </c>
      <c r="K42">
        <v>0</v>
      </c>
      <c r="L42" s="19">
        <v>2.4</v>
      </c>
      <c r="M42">
        <v>1</v>
      </c>
      <c r="N42" s="10">
        <v>0.79349999999999998</v>
      </c>
      <c r="O42">
        <f>IF(D42=E42,1,0)</f>
        <v>1</v>
      </c>
      <c r="P42">
        <v>0</v>
      </c>
      <c r="Q42">
        <v>0</v>
      </c>
      <c r="R42">
        <v>2012</v>
      </c>
      <c r="S42" s="19">
        <v>16.7</v>
      </c>
      <c r="T42" s="19">
        <v>41.5</v>
      </c>
      <c r="U42" s="19">
        <v>104.5</v>
      </c>
      <c r="V42">
        <v>0.26488095238095238</v>
      </c>
      <c r="W42">
        <v>10.7</v>
      </c>
      <c r="X42">
        <v>88</v>
      </c>
    </row>
    <row r="43" spans="1:24">
      <c r="A43" t="s">
        <v>358</v>
      </c>
      <c r="B43" t="s">
        <v>1601</v>
      </c>
      <c r="C43" s="13">
        <v>28.514056224899598</v>
      </c>
      <c r="D43">
        <v>1</v>
      </c>
      <c r="E43">
        <v>1</v>
      </c>
      <c r="F43" s="16">
        <v>43162</v>
      </c>
      <c r="G43">
        <v>977</v>
      </c>
      <c r="H43">
        <v>7.8</v>
      </c>
      <c r="I43">
        <v>94.7</v>
      </c>
      <c r="J43">
        <v>0</v>
      </c>
      <c r="K43">
        <v>2.1</v>
      </c>
      <c r="L43" s="19">
        <v>5.6</v>
      </c>
      <c r="M43">
        <v>1</v>
      </c>
      <c r="N43" s="10">
        <v>0.66669999999999996</v>
      </c>
      <c r="O43">
        <f>IF(D43=E43,1,0)</f>
        <v>1</v>
      </c>
      <c r="P43">
        <v>0</v>
      </c>
      <c r="Q43">
        <v>0</v>
      </c>
      <c r="R43">
        <v>2012</v>
      </c>
      <c r="S43" s="19">
        <v>20</v>
      </c>
      <c r="T43" s="19">
        <v>36.299999999999997</v>
      </c>
      <c r="U43" s="19">
        <v>94.6</v>
      </c>
      <c r="V43">
        <v>0.13759213759213759</v>
      </c>
      <c r="W43">
        <v>7.3</v>
      </c>
      <c r="X43">
        <v>84.3</v>
      </c>
    </row>
    <row r="44" spans="1:24">
      <c r="A44" s="4" t="s">
        <v>359</v>
      </c>
      <c r="B44" t="s">
        <v>1602</v>
      </c>
      <c r="C44" s="13">
        <v>26.38146167557932</v>
      </c>
      <c r="D44">
        <v>1</v>
      </c>
      <c r="E44">
        <v>1</v>
      </c>
      <c r="F44" s="16">
        <v>38274</v>
      </c>
      <c r="G44">
        <v>1149</v>
      </c>
      <c r="H44">
        <v>9.9</v>
      </c>
      <c r="I44">
        <v>98.5</v>
      </c>
      <c r="J44">
        <v>1.5</v>
      </c>
      <c r="K44">
        <v>0</v>
      </c>
      <c r="L44" s="19">
        <v>6.3</v>
      </c>
      <c r="M44">
        <v>1</v>
      </c>
      <c r="N44" s="10">
        <v>0.68320000000000003</v>
      </c>
      <c r="O44">
        <f>IF(D44=E44,1,0)</f>
        <v>1</v>
      </c>
      <c r="P44">
        <v>0</v>
      </c>
      <c r="Q44">
        <v>0</v>
      </c>
      <c r="R44">
        <v>2013</v>
      </c>
      <c r="S44" s="19">
        <v>25.4</v>
      </c>
      <c r="T44" s="19">
        <v>45.1</v>
      </c>
      <c r="U44" s="19">
        <v>95.4</v>
      </c>
      <c r="V44">
        <v>0.19619047619047619</v>
      </c>
      <c r="W44">
        <v>7.7</v>
      </c>
      <c r="X44">
        <v>84.8</v>
      </c>
    </row>
    <row r="45" spans="1:24">
      <c r="A45" t="s">
        <v>360</v>
      </c>
      <c r="B45" t="s">
        <v>1603</v>
      </c>
      <c r="C45" s="13">
        <v>34.429400386847199</v>
      </c>
      <c r="D45">
        <v>1</v>
      </c>
      <c r="E45">
        <v>1</v>
      </c>
      <c r="F45" s="16">
        <v>34342</v>
      </c>
      <c r="G45">
        <v>1002</v>
      </c>
      <c r="H45">
        <v>9.8000000000000007</v>
      </c>
      <c r="I45">
        <v>98.9</v>
      </c>
      <c r="J45">
        <v>0</v>
      </c>
      <c r="K45">
        <v>0.5</v>
      </c>
      <c r="L45" s="19">
        <v>8.6</v>
      </c>
      <c r="M45">
        <v>1</v>
      </c>
      <c r="N45" s="10">
        <f>165/254</f>
        <v>0.64960629921259838</v>
      </c>
      <c r="O45">
        <f>IF(D45=E45,1,0)</f>
        <v>1</v>
      </c>
      <c r="P45">
        <v>0</v>
      </c>
      <c r="Q45">
        <v>0</v>
      </c>
      <c r="R45">
        <v>2013</v>
      </c>
      <c r="S45" s="19">
        <v>29.3</v>
      </c>
      <c r="T45" s="19">
        <v>47</v>
      </c>
      <c r="U45" s="19">
        <v>80.5</v>
      </c>
      <c r="V45">
        <v>0.17857142857142858</v>
      </c>
      <c r="W45">
        <v>13.4</v>
      </c>
      <c r="X45">
        <v>87</v>
      </c>
    </row>
    <row r="46" spans="1:24">
      <c r="A46" s="4" t="s">
        <v>361</v>
      </c>
      <c r="B46" t="s">
        <v>1604</v>
      </c>
      <c r="C46" s="13">
        <v>26.718750000000004</v>
      </c>
      <c r="D46">
        <v>1</v>
      </c>
      <c r="E46">
        <v>1</v>
      </c>
      <c r="F46" s="16">
        <v>57813</v>
      </c>
      <c r="G46">
        <v>2292</v>
      </c>
      <c r="H46">
        <v>20</v>
      </c>
      <c r="I46">
        <v>98.3</v>
      </c>
      <c r="J46">
        <v>0</v>
      </c>
      <c r="K46">
        <v>1.7</v>
      </c>
      <c r="L46" s="19">
        <v>3.4</v>
      </c>
      <c r="O46">
        <f>IF(D46=E46,1,0)</f>
        <v>1</v>
      </c>
      <c r="P46">
        <v>0</v>
      </c>
      <c r="Q46">
        <v>0</v>
      </c>
      <c r="S46" s="19">
        <v>16.5</v>
      </c>
      <c r="T46" s="19">
        <v>33.200000000000003</v>
      </c>
      <c r="U46" s="19">
        <v>81</v>
      </c>
      <c r="V46">
        <v>0.12655367231638417</v>
      </c>
      <c r="W46">
        <v>3.4</v>
      </c>
      <c r="X46">
        <v>87.1</v>
      </c>
    </row>
    <row r="47" spans="1:24">
      <c r="A47" t="s">
        <v>362</v>
      </c>
      <c r="B47" t="s">
        <v>1605</v>
      </c>
      <c r="C47" s="13">
        <v>37.735849056603776</v>
      </c>
      <c r="D47">
        <v>0</v>
      </c>
      <c r="E47">
        <v>0</v>
      </c>
      <c r="F47" s="16">
        <v>50625</v>
      </c>
      <c r="G47">
        <v>939</v>
      </c>
      <c r="H47">
        <v>7.8</v>
      </c>
      <c r="I47">
        <v>98.9</v>
      </c>
      <c r="J47">
        <v>0</v>
      </c>
      <c r="K47">
        <v>0</v>
      </c>
      <c r="L47" s="19">
        <v>4.0999999999999996</v>
      </c>
      <c r="O47">
        <f>IF(D47=E47,1,0)</f>
        <v>1</v>
      </c>
      <c r="P47">
        <v>0</v>
      </c>
      <c r="Q47">
        <v>0</v>
      </c>
      <c r="S47" s="19">
        <v>21.3</v>
      </c>
      <c r="T47" s="19">
        <v>44.1</v>
      </c>
      <c r="U47" s="19">
        <v>102.4</v>
      </c>
      <c r="V47">
        <v>0.13679245283018868</v>
      </c>
      <c r="W47">
        <v>9.4</v>
      </c>
      <c r="X47">
        <v>92.6</v>
      </c>
    </row>
    <row r="48" spans="1:24">
      <c r="A48" s="4" t="s">
        <v>363</v>
      </c>
      <c r="B48" t="s">
        <v>1606</v>
      </c>
      <c r="C48" s="13">
        <v>24.349881796690305</v>
      </c>
      <c r="D48">
        <v>1</v>
      </c>
      <c r="E48">
        <v>1</v>
      </c>
      <c r="F48" s="16">
        <v>51103</v>
      </c>
      <c r="G48">
        <v>1468</v>
      </c>
      <c r="H48">
        <v>11.8</v>
      </c>
      <c r="I48">
        <v>97.3</v>
      </c>
      <c r="J48">
        <v>0.5</v>
      </c>
      <c r="K48">
        <v>0.3</v>
      </c>
      <c r="L48" s="19">
        <v>2.2000000000000002</v>
      </c>
      <c r="M48">
        <v>1</v>
      </c>
      <c r="N48" s="10">
        <v>0.60260000000000002</v>
      </c>
      <c r="O48">
        <f>IF(D48=E48,1,0)</f>
        <v>1</v>
      </c>
      <c r="P48">
        <v>0</v>
      </c>
      <c r="Q48">
        <v>0</v>
      </c>
      <c r="R48">
        <v>2012</v>
      </c>
      <c r="S48" s="19">
        <v>20.8</v>
      </c>
      <c r="T48" s="19">
        <v>45.8</v>
      </c>
      <c r="U48" s="19">
        <v>110.6</v>
      </c>
      <c r="V48">
        <v>0.11128284389489954</v>
      </c>
      <c r="W48">
        <v>2.5</v>
      </c>
      <c r="X48">
        <v>92.1</v>
      </c>
    </row>
    <row r="49" spans="1:24">
      <c r="A49" t="s">
        <v>364</v>
      </c>
      <c r="B49" t="s">
        <v>1607</v>
      </c>
      <c r="C49" s="13">
        <v>20.689655172413794</v>
      </c>
      <c r="D49">
        <v>1</v>
      </c>
      <c r="E49">
        <v>1</v>
      </c>
      <c r="F49" s="16">
        <v>43813</v>
      </c>
      <c r="G49">
        <v>1066</v>
      </c>
      <c r="H49">
        <v>12.8</v>
      </c>
      <c r="I49">
        <v>99</v>
      </c>
      <c r="J49">
        <v>0</v>
      </c>
      <c r="K49">
        <v>0</v>
      </c>
      <c r="L49" s="19">
        <v>6.8</v>
      </c>
      <c r="M49">
        <v>1</v>
      </c>
      <c r="N49" s="10">
        <v>0.59670000000000001</v>
      </c>
      <c r="O49">
        <f>IF(D49=E49,1,0)</f>
        <v>1</v>
      </c>
      <c r="P49">
        <v>0</v>
      </c>
      <c r="Q49">
        <v>0</v>
      </c>
      <c r="R49">
        <v>2016</v>
      </c>
      <c r="S49" s="19">
        <v>27.8</v>
      </c>
      <c r="T49" s="19">
        <v>46.6</v>
      </c>
      <c r="U49" s="19">
        <v>70</v>
      </c>
      <c r="V49">
        <v>0.22554890219560877</v>
      </c>
      <c r="W49">
        <v>1.4</v>
      </c>
      <c r="X49">
        <v>91</v>
      </c>
    </row>
    <row r="50" spans="1:24">
      <c r="A50" s="4" t="s">
        <v>365</v>
      </c>
      <c r="B50" t="s">
        <v>1608</v>
      </c>
      <c r="C50" s="13">
        <v>24.624954262714965</v>
      </c>
      <c r="D50">
        <v>1</v>
      </c>
      <c r="E50">
        <v>1</v>
      </c>
      <c r="F50" s="16">
        <v>49021</v>
      </c>
      <c r="G50">
        <v>4798</v>
      </c>
      <c r="H50">
        <v>13.5</v>
      </c>
      <c r="I50">
        <v>99.2</v>
      </c>
      <c r="J50">
        <v>0</v>
      </c>
      <c r="K50">
        <v>0.6</v>
      </c>
      <c r="L50" s="19">
        <v>5.4</v>
      </c>
      <c r="M50">
        <v>1</v>
      </c>
      <c r="N50" s="10">
        <v>0.56689999999999996</v>
      </c>
      <c r="O50">
        <f>IF(D50=E50,1,0)</f>
        <v>1</v>
      </c>
      <c r="P50">
        <v>0</v>
      </c>
      <c r="Q50">
        <v>0</v>
      </c>
      <c r="R50">
        <v>2012</v>
      </c>
      <c r="S50" s="19">
        <v>17.3</v>
      </c>
      <c r="T50" s="19">
        <v>35.299999999999997</v>
      </c>
      <c r="U50" s="19">
        <v>109.6</v>
      </c>
      <c r="V50">
        <v>0.28099173553719009</v>
      </c>
      <c r="W50">
        <v>10.199999999999999</v>
      </c>
      <c r="X50">
        <v>89</v>
      </c>
    </row>
    <row r="51" spans="1:24">
      <c r="A51" t="s">
        <v>366</v>
      </c>
      <c r="B51" t="s">
        <v>1609</v>
      </c>
      <c r="C51" s="13">
        <v>19.35483870967742</v>
      </c>
      <c r="D51">
        <v>0</v>
      </c>
      <c r="E51">
        <v>0</v>
      </c>
      <c r="F51" s="16">
        <v>37656</v>
      </c>
      <c r="G51">
        <v>807</v>
      </c>
      <c r="H51">
        <v>12.1</v>
      </c>
      <c r="I51">
        <v>99</v>
      </c>
      <c r="J51">
        <v>0</v>
      </c>
      <c r="K51">
        <v>0</v>
      </c>
      <c r="L51" s="19">
        <v>10.1</v>
      </c>
      <c r="O51">
        <f>IF(D51=E51,1,0)</f>
        <v>1</v>
      </c>
      <c r="P51">
        <v>0</v>
      </c>
      <c r="Q51">
        <v>0</v>
      </c>
      <c r="S51" s="19">
        <v>23.8</v>
      </c>
      <c r="T51" s="19">
        <v>43.8</v>
      </c>
      <c r="U51" s="19">
        <v>99.8</v>
      </c>
      <c r="V51">
        <v>0.19498607242339833</v>
      </c>
      <c r="W51">
        <v>21.2</v>
      </c>
      <c r="X51">
        <v>84.2</v>
      </c>
    </row>
    <row r="52" spans="1:24">
      <c r="A52" s="4" t="s">
        <v>367</v>
      </c>
      <c r="B52" t="s">
        <v>1610</v>
      </c>
      <c r="C52" s="13">
        <v>66.291600633914427</v>
      </c>
      <c r="D52">
        <v>1</v>
      </c>
      <c r="E52">
        <v>1</v>
      </c>
      <c r="F52" s="16">
        <v>60689</v>
      </c>
      <c r="G52">
        <v>190437</v>
      </c>
      <c r="H52">
        <v>31.1</v>
      </c>
      <c r="I52">
        <v>41.1</v>
      </c>
      <c r="J52">
        <v>10.199999999999999</v>
      </c>
      <c r="K52">
        <v>40.799999999999997</v>
      </c>
      <c r="L52" s="19">
        <v>7.7</v>
      </c>
      <c r="M52">
        <v>1</v>
      </c>
      <c r="N52" s="10">
        <v>0.62209999999999999</v>
      </c>
      <c r="O52">
        <f>IF(D52=E52,1,0)</f>
        <v>1</v>
      </c>
      <c r="P52">
        <v>0</v>
      </c>
      <c r="Q52">
        <v>0</v>
      </c>
      <c r="R52">
        <v>2012</v>
      </c>
      <c r="S52" s="19">
        <v>9.5</v>
      </c>
      <c r="T52" s="19">
        <v>30.6</v>
      </c>
      <c r="U52" s="19">
        <v>100.2</v>
      </c>
      <c r="V52">
        <v>0.10529773732453047</v>
      </c>
      <c r="W52">
        <v>9.5</v>
      </c>
      <c r="X52">
        <v>78</v>
      </c>
    </row>
    <row r="53" spans="1:24">
      <c r="A53" t="s">
        <v>368</v>
      </c>
      <c r="B53" t="s">
        <v>1611</v>
      </c>
      <c r="C53" s="13">
        <v>22.641509433962266</v>
      </c>
      <c r="D53">
        <v>0</v>
      </c>
      <c r="E53">
        <v>0</v>
      </c>
      <c r="F53" s="16">
        <v>28359</v>
      </c>
      <c r="G53">
        <v>639</v>
      </c>
      <c r="H53">
        <v>8.9</v>
      </c>
      <c r="I53">
        <v>98.3</v>
      </c>
      <c r="J53">
        <v>0</v>
      </c>
      <c r="K53">
        <v>0</v>
      </c>
      <c r="L53" s="19">
        <v>9.1</v>
      </c>
      <c r="O53">
        <f>IF(D53=E53,1,0)</f>
        <v>1</v>
      </c>
      <c r="P53">
        <v>0</v>
      </c>
      <c r="Q53">
        <v>0</v>
      </c>
      <c r="S53" s="19">
        <v>28</v>
      </c>
      <c r="T53" s="19">
        <v>46.5</v>
      </c>
      <c r="U53" s="19">
        <v>77.5</v>
      </c>
      <c r="V53">
        <v>0.32423208191126279</v>
      </c>
      <c r="W53">
        <v>20.9</v>
      </c>
      <c r="X53">
        <v>84.8</v>
      </c>
    </row>
    <row r="54" spans="1:24">
      <c r="A54" s="4" t="s">
        <v>369</v>
      </c>
      <c r="B54" t="s">
        <v>1612</v>
      </c>
      <c r="C54" s="13">
        <v>22.042700519330641</v>
      </c>
      <c r="D54">
        <v>1</v>
      </c>
      <c r="E54">
        <v>1</v>
      </c>
      <c r="F54" s="16">
        <v>72143</v>
      </c>
      <c r="G54">
        <v>1785</v>
      </c>
      <c r="H54">
        <v>15.9</v>
      </c>
      <c r="I54">
        <v>98.3</v>
      </c>
      <c r="J54">
        <v>0</v>
      </c>
      <c r="K54">
        <v>0.7</v>
      </c>
      <c r="L54" s="19">
        <v>1.1000000000000001</v>
      </c>
      <c r="M54">
        <v>1</v>
      </c>
      <c r="N54" s="10">
        <f>195/258</f>
        <v>0.7558139534883721</v>
      </c>
      <c r="O54">
        <f>IF(D54=E54,1,0)</f>
        <v>1</v>
      </c>
      <c r="P54">
        <v>0</v>
      </c>
      <c r="Q54">
        <v>0</v>
      </c>
      <c r="R54">
        <v>2012</v>
      </c>
      <c r="S54" s="19">
        <v>23.1</v>
      </c>
      <c r="T54" s="19">
        <v>38.9</v>
      </c>
      <c r="U54" s="19">
        <v>100.6</v>
      </c>
      <c r="V54">
        <v>0.1453287197231834</v>
      </c>
      <c r="W54">
        <v>2.8</v>
      </c>
      <c r="X54">
        <v>81.900000000000006</v>
      </c>
    </row>
    <row r="55" spans="1:24">
      <c r="A55" t="s">
        <v>370</v>
      </c>
      <c r="B55" t="s">
        <v>1613</v>
      </c>
      <c r="C55" s="13">
        <v>35.661218424962854</v>
      </c>
      <c r="D55">
        <v>0</v>
      </c>
      <c r="E55">
        <v>0</v>
      </c>
      <c r="F55" s="16">
        <v>37895</v>
      </c>
      <c r="G55">
        <v>963</v>
      </c>
      <c r="H55">
        <v>10.8</v>
      </c>
      <c r="I55">
        <v>96.7</v>
      </c>
      <c r="J55">
        <v>0</v>
      </c>
      <c r="K55">
        <v>1.3</v>
      </c>
      <c r="L55" s="19">
        <v>11.7</v>
      </c>
      <c r="O55">
        <f>IF(D55=E55,1,0)</f>
        <v>1</v>
      </c>
      <c r="P55">
        <v>0</v>
      </c>
      <c r="Q55">
        <v>0</v>
      </c>
      <c r="S55" s="19">
        <v>29.3</v>
      </c>
      <c r="T55" s="19">
        <v>38.1</v>
      </c>
      <c r="U55" s="19">
        <v>91.8</v>
      </c>
      <c r="V55">
        <v>0.18715083798882681</v>
      </c>
      <c r="W55">
        <v>21.9</v>
      </c>
      <c r="X55">
        <v>79.3</v>
      </c>
    </row>
    <row r="56" spans="1:24">
      <c r="A56" t="s">
        <v>371</v>
      </c>
      <c r="B56" t="s">
        <v>1614</v>
      </c>
      <c r="C56" s="13">
        <v>17.293233082706767</v>
      </c>
      <c r="D56">
        <v>1</v>
      </c>
      <c r="E56">
        <v>1</v>
      </c>
      <c r="F56" s="16">
        <v>37188</v>
      </c>
      <c r="G56">
        <v>363</v>
      </c>
      <c r="H56">
        <v>16.8</v>
      </c>
      <c r="I56">
        <v>89.8</v>
      </c>
      <c r="J56">
        <v>0</v>
      </c>
      <c r="K56">
        <v>0.8</v>
      </c>
      <c r="L56" s="19">
        <v>8</v>
      </c>
      <c r="M56">
        <v>1</v>
      </c>
      <c r="N56" s="10">
        <f>71/(71+51)</f>
        <v>0.58196721311475408</v>
      </c>
      <c r="O56">
        <f>IF(D56=E56,1,0)</f>
        <v>1</v>
      </c>
      <c r="P56">
        <v>0</v>
      </c>
      <c r="Q56">
        <v>0</v>
      </c>
      <c r="R56">
        <v>2013</v>
      </c>
      <c r="S56" s="19">
        <v>17.600000000000001</v>
      </c>
      <c r="T56" s="19">
        <v>38.299999999999997</v>
      </c>
      <c r="U56" s="19">
        <v>93.1</v>
      </c>
      <c r="V56">
        <v>0.19205298013245034</v>
      </c>
      <c r="W56">
        <v>1.8</v>
      </c>
      <c r="X56">
        <v>85.2</v>
      </c>
    </row>
    <row r="57" spans="1:24">
      <c r="A57" t="s">
        <v>372</v>
      </c>
      <c r="B57" t="s">
        <v>1615</v>
      </c>
      <c r="C57" s="13">
        <v>40.384615384615387</v>
      </c>
      <c r="D57">
        <v>0</v>
      </c>
      <c r="E57">
        <v>0</v>
      </c>
      <c r="F57" s="16">
        <v>30893</v>
      </c>
      <c r="G57">
        <v>135</v>
      </c>
      <c r="H57">
        <v>9.6</v>
      </c>
      <c r="I57">
        <v>98.5</v>
      </c>
      <c r="J57">
        <v>0</v>
      </c>
      <c r="K57">
        <v>1.5</v>
      </c>
      <c r="L57" s="19">
        <v>0</v>
      </c>
      <c r="O57">
        <f>IF(D57=E57,1,0)</f>
        <v>1</v>
      </c>
      <c r="P57">
        <v>0</v>
      </c>
      <c r="Q57">
        <v>0</v>
      </c>
      <c r="S57" s="19">
        <v>24.4</v>
      </c>
      <c r="T57" s="19">
        <v>45.8</v>
      </c>
      <c r="U57" s="19">
        <v>98.5</v>
      </c>
      <c r="V57">
        <v>0.14285714285714285</v>
      </c>
      <c r="W57">
        <v>15.6</v>
      </c>
      <c r="X57">
        <v>91.3</v>
      </c>
    </row>
    <row r="58" spans="1:24">
      <c r="A58" s="2" t="s">
        <v>14</v>
      </c>
      <c r="B58" t="s">
        <v>1616</v>
      </c>
      <c r="C58" s="13">
        <v>68.250950570342212</v>
      </c>
      <c r="D58">
        <v>1</v>
      </c>
      <c r="E58">
        <v>1</v>
      </c>
      <c r="F58" s="16">
        <v>191250</v>
      </c>
      <c r="G58">
        <v>1369</v>
      </c>
      <c r="H58">
        <v>75.8</v>
      </c>
      <c r="I58">
        <v>82.3</v>
      </c>
      <c r="J58">
        <v>4.8</v>
      </c>
      <c r="K58">
        <v>7.6</v>
      </c>
      <c r="L58" s="19">
        <v>4</v>
      </c>
      <c r="M58">
        <v>1</v>
      </c>
      <c r="N58" s="10">
        <v>0.78859999999999997</v>
      </c>
      <c r="O58">
        <f>IF(D58=E58,1,0)</f>
        <v>1</v>
      </c>
      <c r="P58">
        <v>0</v>
      </c>
      <c r="Q58">
        <v>0</v>
      </c>
      <c r="R58">
        <v>2012</v>
      </c>
      <c r="S58" s="19">
        <v>18.8</v>
      </c>
      <c r="T58" s="19">
        <v>23.8</v>
      </c>
      <c r="U58" s="19">
        <v>136</v>
      </c>
      <c r="V58">
        <v>7.8175895765472306E-2</v>
      </c>
      <c r="W58">
        <v>2.8</v>
      </c>
      <c r="X58">
        <v>96.7</v>
      </c>
    </row>
    <row r="59" spans="1:24">
      <c r="A59" s="4" t="s">
        <v>373</v>
      </c>
      <c r="B59" t="s">
        <v>1617</v>
      </c>
      <c r="C59" s="13">
        <v>28.272251308900525</v>
      </c>
      <c r="D59">
        <v>0</v>
      </c>
      <c r="E59">
        <v>0</v>
      </c>
      <c r="F59" s="16">
        <v>29167</v>
      </c>
      <c r="G59">
        <v>271</v>
      </c>
      <c r="H59">
        <v>8.9</v>
      </c>
      <c r="I59">
        <v>93.4</v>
      </c>
      <c r="J59">
        <v>0</v>
      </c>
      <c r="K59">
        <v>6.6</v>
      </c>
      <c r="L59" s="19">
        <v>3.2</v>
      </c>
      <c r="O59">
        <f>IF(D59=E59,1,0)</f>
        <v>1</v>
      </c>
      <c r="P59">
        <v>0</v>
      </c>
      <c r="Q59">
        <v>0</v>
      </c>
      <c r="S59" s="19">
        <v>10.3</v>
      </c>
      <c r="T59" s="19">
        <v>36.6</v>
      </c>
      <c r="U59" s="19">
        <v>93.6</v>
      </c>
      <c r="V59">
        <v>0.13541666666666666</v>
      </c>
      <c r="W59">
        <v>17.600000000000001</v>
      </c>
      <c r="X59">
        <v>80</v>
      </c>
    </row>
    <row r="60" spans="1:24">
      <c r="A60" s="3" t="s">
        <v>48</v>
      </c>
      <c r="B60" t="s">
        <v>1618</v>
      </c>
      <c r="C60" s="13">
        <v>47.656805936769345</v>
      </c>
      <c r="D60">
        <v>1</v>
      </c>
      <c r="E60">
        <v>1</v>
      </c>
      <c r="F60" s="16">
        <v>102370</v>
      </c>
      <c r="G60">
        <v>10662</v>
      </c>
      <c r="H60">
        <v>66.099999999999994</v>
      </c>
      <c r="I60">
        <v>87.9</v>
      </c>
      <c r="J60">
        <v>0.2</v>
      </c>
      <c r="K60">
        <v>4.9000000000000004</v>
      </c>
      <c r="L60" s="19">
        <v>6</v>
      </c>
      <c r="M60">
        <v>1</v>
      </c>
      <c r="N60" s="10">
        <v>0.55459999999999998</v>
      </c>
      <c r="O60">
        <f>IF(D60=E60,1,0)</f>
        <v>1</v>
      </c>
      <c r="P60">
        <v>0</v>
      </c>
      <c r="Q60">
        <v>1</v>
      </c>
      <c r="R60">
        <v>2012</v>
      </c>
      <c r="S60" s="19">
        <v>18.8</v>
      </c>
      <c r="T60" s="19">
        <v>40.4</v>
      </c>
      <c r="U60" s="19">
        <v>96</v>
      </c>
      <c r="V60">
        <v>8.1934352292658483E-2</v>
      </c>
      <c r="W60">
        <v>5.5</v>
      </c>
      <c r="X60">
        <v>98.1</v>
      </c>
    </row>
    <row r="61" spans="1:24">
      <c r="A61" s="4" t="s">
        <v>374</v>
      </c>
      <c r="B61" t="s">
        <v>1486</v>
      </c>
      <c r="C61" s="13">
        <v>52.172312223858619</v>
      </c>
      <c r="D61">
        <v>1</v>
      </c>
      <c r="E61">
        <v>1</v>
      </c>
      <c r="F61" s="16">
        <v>135917</v>
      </c>
      <c r="G61">
        <v>4165</v>
      </c>
      <c r="H61">
        <v>61.4</v>
      </c>
      <c r="I61">
        <v>89.1</v>
      </c>
      <c r="J61">
        <v>0.4</v>
      </c>
      <c r="K61">
        <v>4.9000000000000004</v>
      </c>
      <c r="L61" s="19">
        <v>4.9000000000000004</v>
      </c>
      <c r="M61">
        <v>0</v>
      </c>
      <c r="N61" s="10">
        <v>0.38890000000000002</v>
      </c>
      <c r="O61">
        <f>IF(D61=E61,1,0)</f>
        <v>1</v>
      </c>
      <c r="P61">
        <v>0</v>
      </c>
      <c r="Q61">
        <v>0</v>
      </c>
      <c r="R61">
        <v>2012</v>
      </c>
      <c r="S61" s="19">
        <v>20.5</v>
      </c>
      <c r="T61" s="19">
        <v>46.3</v>
      </c>
      <c r="U61" s="19">
        <v>113</v>
      </c>
      <c r="V61">
        <v>1.736806947227789E-2</v>
      </c>
      <c r="W61">
        <v>2.6</v>
      </c>
      <c r="X61">
        <v>99.5</v>
      </c>
    </row>
    <row r="62" spans="1:24">
      <c r="A62" s="2" t="s">
        <v>49</v>
      </c>
      <c r="B62" t="s">
        <v>1619</v>
      </c>
      <c r="C62" s="13">
        <v>18.564356435643564</v>
      </c>
      <c r="D62">
        <v>0</v>
      </c>
      <c r="E62">
        <v>0</v>
      </c>
      <c r="F62" s="16">
        <v>37708</v>
      </c>
      <c r="G62">
        <v>1656</v>
      </c>
      <c r="H62">
        <v>7.6</v>
      </c>
      <c r="I62">
        <v>97.9</v>
      </c>
      <c r="J62">
        <v>0</v>
      </c>
      <c r="K62">
        <v>1</v>
      </c>
      <c r="L62" s="19">
        <v>6.9</v>
      </c>
      <c r="O62">
        <f>IF(D62=E62,1,0)</f>
        <v>1</v>
      </c>
      <c r="P62">
        <v>0</v>
      </c>
      <c r="Q62">
        <v>1</v>
      </c>
      <c r="S62" s="19">
        <v>23</v>
      </c>
      <c r="T62" s="19">
        <v>39.200000000000003</v>
      </c>
      <c r="U62" s="19">
        <v>99.3</v>
      </c>
      <c r="V62">
        <v>0.24873949579831933</v>
      </c>
      <c r="W62">
        <v>9.6</v>
      </c>
      <c r="X62">
        <v>85</v>
      </c>
    </row>
    <row r="63" spans="1:24">
      <c r="A63" s="4" t="s">
        <v>375</v>
      </c>
      <c r="B63" t="s">
        <v>1620</v>
      </c>
      <c r="C63" s="13">
        <v>16.806722689075631</v>
      </c>
      <c r="D63">
        <v>1</v>
      </c>
      <c r="E63">
        <v>1</v>
      </c>
      <c r="F63" s="16">
        <v>78594</v>
      </c>
      <c r="G63">
        <v>608</v>
      </c>
      <c r="H63">
        <v>21.1</v>
      </c>
      <c r="I63">
        <v>100</v>
      </c>
      <c r="J63">
        <v>0</v>
      </c>
      <c r="K63">
        <v>0</v>
      </c>
      <c r="L63" s="19">
        <v>0</v>
      </c>
      <c r="M63">
        <v>1</v>
      </c>
      <c r="N63" s="10">
        <v>0.77739999999999998</v>
      </c>
      <c r="O63">
        <f>IF(D63=E63,1,0)</f>
        <v>1</v>
      </c>
      <c r="P63">
        <v>0</v>
      </c>
      <c r="Q63">
        <v>0</v>
      </c>
      <c r="R63">
        <v>2014</v>
      </c>
      <c r="S63" s="19">
        <v>17.100000000000001</v>
      </c>
      <c r="T63" s="19">
        <v>31.9</v>
      </c>
      <c r="U63" s="19">
        <v>105.4</v>
      </c>
      <c r="V63">
        <v>6.7632850241545889E-2</v>
      </c>
      <c r="W63">
        <v>0</v>
      </c>
      <c r="X63">
        <v>87.6</v>
      </c>
    </row>
    <row r="64" spans="1:24">
      <c r="A64" s="4" t="s">
        <v>376</v>
      </c>
      <c r="B64" t="s">
        <v>1621</v>
      </c>
      <c r="C64" s="13">
        <v>55.495968902965728</v>
      </c>
      <c r="D64">
        <v>1</v>
      </c>
      <c r="E64">
        <v>1</v>
      </c>
      <c r="F64" s="16">
        <v>90371</v>
      </c>
      <c r="G64">
        <v>40122</v>
      </c>
      <c r="H64">
        <v>42.4</v>
      </c>
      <c r="I64">
        <v>75.099999999999994</v>
      </c>
      <c r="J64">
        <v>2.8</v>
      </c>
      <c r="K64">
        <v>8.9</v>
      </c>
      <c r="L64" s="19">
        <v>5.7</v>
      </c>
      <c r="M64">
        <v>0</v>
      </c>
      <c r="N64" s="10">
        <v>0.35930000000000001</v>
      </c>
      <c r="O64">
        <f>IF(D64=E64,1,0)</f>
        <v>1</v>
      </c>
      <c r="P64">
        <v>0</v>
      </c>
      <c r="Q64">
        <v>0</v>
      </c>
      <c r="R64">
        <v>2012</v>
      </c>
      <c r="S64" s="19">
        <v>11.3</v>
      </c>
      <c r="T64" s="19">
        <v>35.1</v>
      </c>
      <c r="U64" s="19">
        <v>97.6</v>
      </c>
      <c r="V64">
        <v>3.9351510685335302E-2</v>
      </c>
      <c r="W64">
        <v>3</v>
      </c>
      <c r="X64">
        <v>94.7</v>
      </c>
    </row>
    <row r="65" spans="1:24">
      <c r="A65" s="4" t="s">
        <v>377</v>
      </c>
      <c r="B65" t="s">
        <v>1622</v>
      </c>
      <c r="C65" s="13">
        <v>46.822397801442804</v>
      </c>
      <c r="D65">
        <v>1</v>
      </c>
      <c r="E65">
        <v>1</v>
      </c>
      <c r="F65" s="16">
        <v>52034</v>
      </c>
      <c r="G65">
        <v>6397</v>
      </c>
      <c r="H65">
        <v>15.6</v>
      </c>
      <c r="I65">
        <v>93</v>
      </c>
      <c r="J65">
        <v>2.6</v>
      </c>
      <c r="K65">
        <v>0.6</v>
      </c>
      <c r="L65" s="19">
        <v>7.2</v>
      </c>
      <c r="M65">
        <v>1</v>
      </c>
      <c r="N65" s="10">
        <v>0.5585</v>
      </c>
      <c r="O65">
        <f>IF(D65=E65,1,0)</f>
        <v>1</v>
      </c>
      <c r="P65">
        <v>0</v>
      </c>
      <c r="Q65">
        <v>0</v>
      </c>
      <c r="R65">
        <v>2012</v>
      </c>
      <c r="S65" s="19">
        <v>21.8</v>
      </c>
      <c r="T65" s="19">
        <v>40.6</v>
      </c>
      <c r="U65" s="19">
        <v>101.9</v>
      </c>
      <c r="V65">
        <v>9.6182634730538924E-2</v>
      </c>
      <c r="W65">
        <v>4.4000000000000004</v>
      </c>
      <c r="X65">
        <v>92.7</v>
      </c>
    </row>
    <row r="66" spans="1:24">
      <c r="A66" t="s">
        <v>378</v>
      </c>
      <c r="B66" t="s">
        <v>1623</v>
      </c>
      <c r="C66" s="13">
        <v>13.636363636363635</v>
      </c>
      <c r="D66">
        <v>0</v>
      </c>
      <c r="E66">
        <v>0</v>
      </c>
      <c r="F66" s="16">
        <v>32083</v>
      </c>
      <c r="G66">
        <v>114</v>
      </c>
      <c r="H66">
        <v>0</v>
      </c>
      <c r="I66">
        <v>100</v>
      </c>
      <c r="J66">
        <v>0</v>
      </c>
      <c r="K66">
        <v>0</v>
      </c>
      <c r="L66" s="19">
        <v>0</v>
      </c>
      <c r="O66">
        <f>IF(D66=E66,1,0)</f>
        <v>1</v>
      </c>
      <c r="P66">
        <v>0</v>
      </c>
      <c r="Q66">
        <v>0</v>
      </c>
      <c r="S66" s="19">
        <v>21.1</v>
      </c>
      <c r="T66" s="19">
        <v>44.5</v>
      </c>
      <c r="U66" s="19">
        <v>86.9</v>
      </c>
      <c r="V66">
        <v>0.13846153846153847</v>
      </c>
      <c r="W66">
        <v>0</v>
      </c>
      <c r="X66">
        <v>80.2</v>
      </c>
    </row>
    <row r="67" spans="1:24">
      <c r="A67" s="4" t="s">
        <v>379</v>
      </c>
      <c r="B67" t="s">
        <v>1624</v>
      </c>
      <c r="C67" s="13">
        <v>32.360097323600975</v>
      </c>
      <c r="D67">
        <v>0</v>
      </c>
      <c r="E67">
        <v>0</v>
      </c>
      <c r="F67" s="16">
        <v>53750</v>
      </c>
      <c r="G67">
        <v>225</v>
      </c>
      <c r="H67">
        <v>13.5</v>
      </c>
      <c r="I67">
        <v>99.1</v>
      </c>
      <c r="J67">
        <v>0</v>
      </c>
      <c r="K67">
        <v>0.4</v>
      </c>
      <c r="L67" s="19">
        <v>10.6</v>
      </c>
      <c r="O67">
        <f>IF(D67=E67,1,0)</f>
        <v>1</v>
      </c>
      <c r="P67">
        <v>0</v>
      </c>
      <c r="Q67">
        <v>0</v>
      </c>
      <c r="S67" s="19">
        <v>16</v>
      </c>
      <c r="T67" s="19">
        <v>41.8</v>
      </c>
      <c r="U67" s="19">
        <v>87.5</v>
      </c>
      <c r="V67">
        <v>4.5454545454545456E-2</v>
      </c>
      <c r="W67">
        <v>17.5</v>
      </c>
      <c r="X67">
        <v>91.7</v>
      </c>
    </row>
    <row r="68" spans="1:24">
      <c r="A68" s="4" t="s">
        <v>380</v>
      </c>
      <c r="B68" t="s">
        <v>1625</v>
      </c>
      <c r="C68" s="13">
        <v>28.740157480314959</v>
      </c>
      <c r="D68">
        <v>1</v>
      </c>
      <c r="E68">
        <v>1</v>
      </c>
      <c r="F68" s="16">
        <v>21830</v>
      </c>
      <c r="G68">
        <v>298</v>
      </c>
      <c r="H68">
        <v>3.9</v>
      </c>
      <c r="I68">
        <v>98</v>
      </c>
      <c r="J68">
        <v>0</v>
      </c>
      <c r="K68">
        <v>0</v>
      </c>
      <c r="L68" s="19">
        <v>11.1</v>
      </c>
      <c r="M68">
        <v>0</v>
      </c>
      <c r="N68" s="10">
        <v>0.48330000000000001</v>
      </c>
      <c r="O68">
        <f>IF(D68=E68,1,0)</f>
        <v>1</v>
      </c>
      <c r="P68">
        <v>0</v>
      </c>
      <c r="Q68">
        <v>0</v>
      </c>
      <c r="R68">
        <v>2012</v>
      </c>
      <c r="S68" s="19">
        <v>26.5</v>
      </c>
      <c r="T68" s="19">
        <v>42.3</v>
      </c>
      <c r="U68" s="19">
        <v>68.400000000000006</v>
      </c>
      <c r="V68">
        <v>0.23308270676691728</v>
      </c>
      <c r="W68">
        <v>24.7</v>
      </c>
      <c r="X68">
        <v>61.6</v>
      </c>
    </row>
    <row r="69" spans="1:24">
      <c r="A69" t="s">
        <v>381</v>
      </c>
      <c r="B69" t="s">
        <v>2501</v>
      </c>
      <c r="C69" s="13">
        <v>37.564322469982848</v>
      </c>
      <c r="D69">
        <v>0</v>
      </c>
      <c r="E69">
        <v>0</v>
      </c>
      <c r="F69" s="16">
        <v>50313</v>
      </c>
      <c r="G69">
        <v>386</v>
      </c>
      <c r="H69">
        <v>4.8</v>
      </c>
      <c r="I69">
        <v>95.1</v>
      </c>
      <c r="J69">
        <v>0</v>
      </c>
      <c r="K69">
        <v>0</v>
      </c>
      <c r="L69" s="19">
        <v>3.7</v>
      </c>
      <c r="O69">
        <f>IF(D69=E69,1,0)</f>
        <v>1</v>
      </c>
      <c r="P69">
        <v>0</v>
      </c>
      <c r="Q69">
        <v>0</v>
      </c>
      <c r="S69" s="19">
        <v>13.5</v>
      </c>
      <c r="T69" s="19">
        <v>44.5</v>
      </c>
      <c r="U69" s="19">
        <v>105.3</v>
      </c>
      <c r="V69">
        <v>3.6809815950920248E-2</v>
      </c>
      <c r="W69">
        <v>5</v>
      </c>
      <c r="X69">
        <v>80.7</v>
      </c>
    </row>
    <row r="70" spans="1:24">
      <c r="A70" t="s">
        <v>382</v>
      </c>
      <c r="B70" t="s">
        <v>1626</v>
      </c>
      <c r="C70" s="13">
        <v>18.410041841004183</v>
      </c>
      <c r="D70">
        <v>0</v>
      </c>
      <c r="E70">
        <v>0</v>
      </c>
      <c r="F70" s="16">
        <v>28393</v>
      </c>
      <c r="G70">
        <v>200</v>
      </c>
      <c r="H70">
        <v>4.0999999999999996</v>
      </c>
      <c r="I70">
        <v>100</v>
      </c>
      <c r="J70">
        <v>0</v>
      </c>
      <c r="K70">
        <v>0</v>
      </c>
      <c r="L70" s="19">
        <v>0</v>
      </c>
      <c r="O70">
        <f>IF(D70=E70,1,0)</f>
        <v>1</v>
      </c>
      <c r="P70">
        <v>0</v>
      </c>
      <c r="Q70">
        <v>0</v>
      </c>
      <c r="S70" s="19">
        <v>30</v>
      </c>
      <c r="T70" s="19">
        <v>47.7</v>
      </c>
      <c r="U70" s="19">
        <v>100</v>
      </c>
      <c r="V70">
        <v>0.16250000000000001</v>
      </c>
      <c r="W70">
        <v>11.3</v>
      </c>
      <c r="X70">
        <v>71</v>
      </c>
    </row>
    <row r="71" spans="1:24">
      <c r="A71" s="2" t="s">
        <v>50</v>
      </c>
      <c r="B71" t="s">
        <v>1527</v>
      </c>
      <c r="C71" s="13">
        <v>62.631435204151309</v>
      </c>
      <c r="D71">
        <v>1</v>
      </c>
      <c r="E71">
        <v>1</v>
      </c>
      <c r="F71" s="16">
        <v>68594</v>
      </c>
      <c r="G71">
        <v>13315</v>
      </c>
      <c r="H71">
        <v>22.4</v>
      </c>
      <c r="I71">
        <v>56.8</v>
      </c>
      <c r="J71">
        <v>14.3</v>
      </c>
      <c r="K71">
        <v>21.8</v>
      </c>
      <c r="L71" s="19">
        <v>5.9</v>
      </c>
      <c r="M71">
        <v>1</v>
      </c>
      <c r="N71" s="10">
        <v>0.5907</v>
      </c>
      <c r="O71">
        <f>IF(D71=E71,1,0)</f>
        <v>1</v>
      </c>
      <c r="P71">
        <v>0</v>
      </c>
      <c r="Q71">
        <v>1</v>
      </c>
      <c r="R71">
        <v>2013</v>
      </c>
      <c r="S71" s="19">
        <v>13.4</v>
      </c>
      <c r="T71" s="19">
        <v>37.4</v>
      </c>
      <c r="U71" s="19">
        <v>94.1</v>
      </c>
      <c r="V71">
        <v>4.9298860648553898E-2</v>
      </c>
      <c r="W71">
        <v>2.6</v>
      </c>
      <c r="X71">
        <v>91</v>
      </c>
    </row>
    <row r="72" spans="1:24">
      <c r="A72" s="4" t="s">
        <v>383</v>
      </c>
      <c r="B72" t="s">
        <v>1627</v>
      </c>
      <c r="C72" s="13">
        <v>44.60473167916907</v>
      </c>
      <c r="D72">
        <v>1</v>
      </c>
      <c r="E72">
        <v>1</v>
      </c>
      <c r="F72" s="16">
        <v>31979</v>
      </c>
      <c r="G72">
        <v>5994</v>
      </c>
      <c r="H72">
        <v>6.5</v>
      </c>
      <c r="I72">
        <v>61.2</v>
      </c>
      <c r="J72">
        <v>5.0999999999999996</v>
      </c>
      <c r="K72">
        <v>31.8</v>
      </c>
      <c r="L72" s="19">
        <v>8.9</v>
      </c>
      <c r="M72">
        <v>1</v>
      </c>
      <c r="O72">
        <f>IF(D72=E72,1,0)</f>
        <v>1</v>
      </c>
      <c r="P72">
        <v>0</v>
      </c>
      <c r="Q72">
        <v>0</v>
      </c>
      <c r="R72">
        <v>2012</v>
      </c>
      <c r="S72" s="19">
        <v>18.399999999999999</v>
      </c>
      <c r="T72" s="19">
        <v>37.200000000000003</v>
      </c>
      <c r="U72" s="19">
        <v>102.4</v>
      </c>
      <c r="V72">
        <v>0.18024344569288389</v>
      </c>
      <c r="W72">
        <v>14.9</v>
      </c>
      <c r="X72">
        <v>69.3</v>
      </c>
    </row>
    <row r="73" spans="1:24">
      <c r="A73" t="s">
        <v>384</v>
      </c>
      <c r="B73" t="s">
        <v>1628</v>
      </c>
      <c r="C73" s="13">
        <v>21.182266009852217</v>
      </c>
      <c r="D73">
        <v>0</v>
      </c>
      <c r="E73">
        <v>0</v>
      </c>
      <c r="F73" s="16">
        <v>48125</v>
      </c>
      <c r="G73">
        <v>407</v>
      </c>
      <c r="H73">
        <v>6.9</v>
      </c>
      <c r="I73">
        <v>92.4</v>
      </c>
      <c r="J73">
        <v>0</v>
      </c>
      <c r="K73">
        <v>5.9</v>
      </c>
      <c r="L73" s="19">
        <v>5.7</v>
      </c>
      <c r="O73">
        <f>IF(D73=E73,1,0)</f>
        <v>1</v>
      </c>
      <c r="P73">
        <v>0</v>
      </c>
      <c r="Q73">
        <v>0</v>
      </c>
      <c r="S73" s="19">
        <v>14</v>
      </c>
      <c r="T73" s="19">
        <v>30.4</v>
      </c>
      <c r="U73" s="19">
        <v>99.5</v>
      </c>
      <c r="V73">
        <v>4.6357615894039736E-2</v>
      </c>
      <c r="W73">
        <v>18.7</v>
      </c>
      <c r="X73">
        <v>89.3</v>
      </c>
    </row>
    <row r="74" spans="1:24">
      <c r="A74" s="4" t="s">
        <v>385</v>
      </c>
      <c r="B74" t="s">
        <v>1629</v>
      </c>
      <c r="C74" s="13">
        <v>22.018348623853214</v>
      </c>
      <c r="D74">
        <v>1</v>
      </c>
      <c r="E74">
        <v>1</v>
      </c>
      <c r="F74" s="16">
        <v>45600</v>
      </c>
      <c r="G74">
        <v>1118</v>
      </c>
      <c r="H74">
        <v>10</v>
      </c>
      <c r="I74">
        <v>93.2</v>
      </c>
      <c r="J74">
        <v>0</v>
      </c>
      <c r="K74">
        <v>4</v>
      </c>
      <c r="L74" s="19">
        <v>2.9</v>
      </c>
      <c r="M74">
        <v>1</v>
      </c>
      <c r="N74" s="10">
        <v>0.74870000000000003</v>
      </c>
      <c r="O74">
        <f>IF(D74=E74,1,0)</f>
        <v>1</v>
      </c>
      <c r="P74">
        <v>0</v>
      </c>
      <c r="Q74">
        <v>0</v>
      </c>
      <c r="R74">
        <v>2012</v>
      </c>
      <c r="S74" s="19">
        <v>16.5</v>
      </c>
      <c r="T74" s="19">
        <v>33.799999999999997</v>
      </c>
      <c r="U74" s="19">
        <v>92.8</v>
      </c>
      <c r="V74">
        <v>0.11674008810572688</v>
      </c>
      <c r="W74">
        <v>7</v>
      </c>
      <c r="X74">
        <v>90</v>
      </c>
    </row>
    <row r="75" spans="1:24">
      <c r="A75" s="2" t="s">
        <v>51</v>
      </c>
      <c r="B75" t="s">
        <v>1530</v>
      </c>
      <c r="C75" s="13">
        <v>65.385455339593804</v>
      </c>
      <c r="D75">
        <v>1</v>
      </c>
      <c r="E75">
        <v>1</v>
      </c>
      <c r="F75" s="16">
        <v>62404</v>
      </c>
      <c r="G75">
        <v>574</v>
      </c>
      <c r="H75">
        <v>12.8</v>
      </c>
      <c r="I75">
        <v>62.2</v>
      </c>
      <c r="J75">
        <v>0</v>
      </c>
      <c r="K75">
        <v>37.799999999999997</v>
      </c>
      <c r="L75" s="19">
        <v>9.5</v>
      </c>
      <c r="M75">
        <v>1</v>
      </c>
      <c r="N75" s="10">
        <v>0.80879999999999996</v>
      </c>
      <c r="O75">
        <f>IF(D75=E75,1,0)</f>
        <v>1</v>
      </c>
      <c r="P75">
        <v>0</v>
      </c>
      <c r="Q75">
        <v>1</v>
      </c>
      <c r="R75">
        <v>2012</v>
      </c>
      <c r="S75" s="19">
        <v>26.3</v>
      </c>
      <c r="T75" s="19">
        <v>35.5</v>
      </c>
      <c r="U75" s="19">
        <v>92.6</v>
      </c>
      <c r="V75">
        <v>5.7971014492753624E-2</v>
      </c>
      <c r="W75">
        <v>8</v>
      </c>
      <c r="X75">
        <v>85.5</v>
      </c>
    </row>
    <row r="76" spans="1:24">
      <c r="A76" s="2" t="s">
        <v>52</v>
      </c>
      <c r="B76" t="s">
        <v>1630</v>
      </c>
      <c r="C76" s="13">
        <v>33.949520085318163</v>
      </c>
      <c r="D76">
        <v>1</v>
      </c>
      <c r="E76">
        <v>1</v>
      </c>
      <c r="F76" s="16">
        <v>77800</v>
      </c>
      <c r="G76">
        <v>4646</v>
      </c>
      <c r="H76">
        <v>25.9</v>
      </c>
      <c r="I76">
        <v>85</v>
      </c>
      <c r="J76">
        <v>6.7</v>
      </c>
      <c r="K76">
        <v>6.2</v>
      </c>
      <c r="L76" s="19">
        <v>5.2</v>
      </c>
      <c r="M76">
        <v>1</v>
      </c>
      <c r="N76" s="10">
        <v>0.53049999999999997</v>
      </c>
      <c r="O76">
        <f>IF(D76=E76,1,0)</f>
        <v>1</v>
      </c>
      <c r="P76">
        <v>0</v>
      </c>
      <c r="Q76">
        <v>1</v>
      </c>
      <c r="R76">
        <v>2012</v>
      </c>
      <c r="S76" s="19">
        <v>17.3</v>
      </c>
      <c r="T76" s="19">
        <v>37.6</v>
      </c>
      <c r="U76" s="19">
        <v>87.9</v>
      </c>
      <c r="V76">
        <v>6.3040791100123603E-2</v>
      </c>
      <c r="W76">
        <v>3.9</v>
      </c>
      <c r="X76">
        <v>89.8</v>
      </c>
    </row>
    <row r="77" spans="1:24">
      <c r="A77" t="s">
        <v>386</v>
      </c>
      <c r="B77" t="s">
        <v>1286</v>
      </c>
      <c r="C77" s="13">
        <v>17.252396166134183</v>
      </c>
      <c r="D77">
        <v>1</v>
      </c>
      <c r="E77">
        <v>1</v>
      </c>
      <c r="F77" s="16">
        <v>28889</v>
      </c>
      <c r="G77">
        <v>409</v>
      </c>
      <c r="H77">
        <v>2</v>
      </c>
      <c r="I77">
        <v>100</v>
      </c>
      <c r="J77">
        <v>0</v>
      </c>
      <c r="K77">
        <v>0</v>
      </c>
      <c r="L77" s="19">
        <v>13.9</v>
      </c>
      <c r="O77">
        <f>IF(D77=E77,1,0)</f>
        <v>1</v>
      </c>
      <c r="P77">
        <v>0</v>
      </c>
      <c r="Q77">
        <v>0</v>
      </c>
      <c r="S77" s="19">
        <v>18.3</v>
      </c>
      <c r="T77" s="19">
        <v>34.799999999999997</v>
      </c>
      <c r="U77" s="19">
        <v>100.5</v>
      </c>
      <c r="V77">
        <v>0.10126582278481013</v>
      </c>
      <c r="W77">
        <v>10.199999999999999</v>
      </c>
      <c r="X77">
        <v>80.900000000000006</v>
      </c>
    </row>
    <row r="78" spans="1:24">
      <c r="A78" t="s">
        <v>387</v>
      </c>
      <c r="B78" t="s">
        <v>1631</v>
      </c>
      <c r="C78" s="13">
        <v>31.050767414403779</v>
      </c>
      <c r="D78">
        <v>0</v>
      </c>
      <c r="E78">
        <v>0</v>
      </c>
      <c r="F78" s="16">
        <v>31845</v>
      </c>
      <c r="G78">
        <v>514</v>
      </c>
      <c r="H78">
        <v>7.7</v>
      </c>
      <c r="I78">
        <v>90.5</v>
      </c>
      <c r="J78">
        <v>3.9</v>
      </c>
      <c r="K78">
        <v>2.2999999999999998</v>
      </c>
      <c r="L78" s="19">
        <v>12.4</v>
      </c>
      <c r="O78">
        <f>IF(D78=E78,1,0)</f>
        <v>1</v>
      </c>
      <c r="P78">
        <v>0</v>
      </c>
      <c r="Q78">
        <v>0</v>
      </c>
      <c r="S78" s="19">
        <v>27</v>
      </c>
      <c r="T78" s="19">
        <v>42.6</v>
      </c>
      <c r="U78" s="19">
        <v>76.599999999999994</v>
      </c>
      <c r="V78">
        <v>0.13300492610837439</v>
      </c>
      <c r="W78">
        <v>13.5</v>
      </c>
      <c r="X78">
        <v>82.4</v>
      </c>
    </row>
    <row r="79" spans="1:24">
      <c r="A79" t="s">
        <v>53</v>
      </c>
      <c r="B79" t="s">
        <v>1632</v>
      </c>
      <c r="C79" s="13">
        <v>15.65217391304348</v>
      </c>
      <c r="D79">
        <v>0</v>
      </c>
      <c r="E79">
        <v>0</v>
      </c>
      <c r="F79" s="16">
        <v>31250</v>
      </c>
      <c r="G79">
        <v>56</v>
      </c>
      <c r="H79">
        <v>0</v>
      </c>
      <c r="I79">
        <v>96.4</v>
      </c>
      <c r="J79">
        <v>3.6</v>
      </c>
      <c r="K79">
        <v>0</v>
      </c>
      <c r="L79" s="19">
        <v>0</v>
      </c>
      <c r="O79">
        <f>IF(D79=E79,1,0)</f>
        <v>1</v>
      </c>
      <c r="P79">
        <v>0</v>
      </c>
      <c r="Q79">
        <v>1</v>
      </c>
      <c r="S79" s="19">
        <v>21.4</v>
      </c>
      <c r="T79" s="19">
        <v>40</v>
      </c>
      <c r="U79" s="19">
        <v>86.7</v>
      </c>
      <c r="V79">
        <v>0.27272727272727271</v>
      </c>
      <c r="W79">
        <v>0</v>
      </c>
      <c r="X79">
        <v>64.900000000000006</v>
      </c>
    </row>
    <row r="80" spans="1:24">
      <c r="A80" t="s">
        <v>54</v>
      </c>
      <c r="B80" t="s">
        <v>1287</v>
      </c>
      <c r="C80" s="13">
        <v>17.699115044247787</v>
      </c>
      <c r="D80">
        <v>0</v>
      </c>
      <c r="E80">
        <v>0</v>
      </c>
      <c r="F80" s="16">
        <v>80625</v>
      </c>
      <c r="G80">
        <v>105</v>
      </c>
      <c r="H80">
        <v>3.4</v>
      </c>
      <c r="I80">
        <v>100</v>
      </c>
      <c r="J80">
        <v>0</v>
      </c>
      <c r="K80">
        <v>0</v>
      </c>
      <c r="L80" s="19">
        <v>0</v>
      </c>
      <c r="O80">
        <f>IF(D80=E80,1,0)</f>
        <v>1</v>
      </c>
      <c r="P80">
        <v>0</v>
      </c>
      <c r="Q80">
        <v>1</v>
      </c>
      <c r="S80" s="19">
        <v>34.299999999999997</v>
      </c>
      <c r="T80" s="19">
        <v>54.6</v>
      </c>
      <c r="U80" s="19">
        <v>110</v>
      </c>
      <c r="V80">
        <v>0</v>
      </c>
      <c r="W80">
        <v>0</v>
      </c>
      <c r="X80">
        <v>67</v>
      </c>
    </row>
    <row r="81" spans="1:24">
      <c r="A81" s="4" t="s">
        <v>388</v>
      </c>
      <c r="B81" t="s">
        <v>1288</v>
      </c>
      <c r="C81" s="13">
        <v>18.141592920353983</v>
      </c>
      <c r="D81">
        <v>1</v>
      </c>
      <c r="E81">
        <v>1</v>
      </c>
      <c r="F81" s="16">
        <v>42500</v>
      </c>
      <c r="G81">
        <v>370</v>
      </c>
      <c r="H81">
        <v>6.3</v>
      </c>
      <c r="I81">
        <v>91.9</v>
      </c>
      <c r="J81">
        <v>0</v>
      </c>
      <c r="K81">
        <v>2.2000000000000002</v>
      </c>
      <c r="L81" s="19">
        <v>7.7</v>
      </c>
      <c r="M81">
        <v>1</v>
      </c>
      <c r="O81">
        <f>IF(D81=E81,1,0)</f>
        <v>1</v>
      </c>
      <c r="P81">
        <v>0</v>
      </c>
      <c r="Q81">
        <v>0</v>
      </c>
      <c r="R81">
        <v>2013</v>
      </c>
      <c r="S81" s="19">
        <v>25.4</v>
      </c>
      <c r="T81" s="19">
        <v>45.5</v>
      </c>
      <c r="U81" s="19">
        <v>82.3</v>
      </c>
      <c r="V81">
        <v>0.27631578947368424</v>
      </c>
      <c r="W81">
        <v>11.9</v>
      </c>
      <c r="X81">
        <v>85.1</v>
      </c>
    </row>
    <row r="82" spans="1:24">
      <c r="A82" s="4" t="s">
        <v>389</v>
      </c>
      <c r="B82" t="s">
        <v>1633</v>
      </c>
      <c r="C82" s="13">
        <v>52.809206698131504</v>
      </c>
      <c r="D82">
        <v>1</v>
      </c>
      <c r="E82">
        <v>1</v>
      </c>
      <c r="F82" s="16">
        <v>45459</v>
      </c>
      <c r="G82">
        <v>43942</v>
      </c>
      <c r="H82">
        <v>23.5</v>
      </c>
      <c r="I82">
        <v>71.099999999999994</v>
      </c>
      <c r="J82">
        <v>22.1</v>
      </c>
      <c r="K82">
        <v>1.8</v>
      </c>
      <c r="L82" s="19">
        <v>6.1</v>
      </c>
      <c r="M82">
        <v>0</v>
      </c>
      <c r="N82" s="10">
        <f>1647/(1647+2247)</f>
        <v>0.42295839753466874</v>
      </c>
      <c r="O82">
        <f>IF(D82=E82,1,0)</f>
        <v>1</v>
      </c>
      <c r="P82">
        <v>0</v>
      </c>
      <c r="Q82">
        <v>0</v>
      </c>
      <c r="R82">
        <v>2012</v>
      </c>
      <c r="S82" s="19">
        <v>16.399999999999999</v>
      </c>
      <c r="T82" s="19">
        <v>35.5</v>
      </c>
      <c r="U82" s="19">
        <v>90.8</v>
      </c>
      <c r="V82">
        <v>0.24726656461841243</v>
      </c>
      <c r="W82">
        <v>9.1</v>
      </c>
      <c r="X82">
        <v>89.2</v>
      </c>
    </row>
    <row r="83" spans="1:24">
      <c r="A83" t="s">
        <v>390</v>
      </c>
      <c r="B83" t="s">
        <v>1634</v>
      </c>
      <c r="C83" s="13">
        <v>45.132172791747259</v>
      </c>
      <c r="D83">
        <v>0</v>
      </c>
      <c r="E83">
        <v>0</v>
      </c>
      <c r="F83" s="16">
        <v>44741</v>
      </c>
      <c r="G83">
        <v>2107</v>
      </c>
      <c r="H83">
        <v>9</v>
      </c>
      <c r="I83">
        <v>90</v>
      </c>
      <c r="J83">
        <v>0.6</v>
      </c>
      <c r="K83">
        <v>2.5</v>
      </c>
      <c r="L83" s="19">
        <v>8.6</v>
      </c>
      <c r="O83">
        <f>IF(D83=E83,1,0)</f>
        <v>1</v>
      </c>
      <c r="P83">
        <v>0</v>
      </c>
      <c r="Q83">
        <v>0</v>
      </c>
      <c r="S83" s="19">
        <v>17.8</v>
      </c>
      <c r="T83" s="19">
        <v>37.700000000000003</v>
      </c>
      <c r="U83" s="19">
        <v>96.4</v>
      </c>
      <c r="V83">
        <v>8.1967213114754092E-2</v>
      </c>
      <c r="W83">
        <v>10.4</v>
      </c>
      <c r="X83">
        <v>80.5</v>
      </c>
    </row>
    <row r="84" spans="1:24">
      <c r="A84" t="s">
        <v>391</v>
      </c>
      <c r="B84" t="s">
        <v>1635</v>
      </c>
      <c r="C84" s="13">
        <v>17.624521072796934</v>
      </c>
      <c r="D84">
        <v>0</v>
      </c>
      <c r="E84">
        <v>0</v>
      </c>
      <c r="F84" s="16">
        <v>55625</v>
      </c>
      <c r="G84">
        <v>384</v>
      </c>
      <c r="H84">
        <v>12.3</v>
      </c>
      <c r="I84">
        <v>100</v>
      </c>
      <c r="J84">
        <v>0</v>
      </c>
      <c r="K84">
        <v>0</v>
      </c>
      <c r="L84" s="19">
        <v>5.7</v>
      </c>
      <c r="O84">
        <f>IF(D84=E84,1,0)</f>
        <v>1</v>
      </c>
      <c r="P84">
        <v>0</v>
      </c>
      <c r="Q84">
        <v>0</v>
      </c>
      <c r="S84" s="19">
        <v>17.399999999999999</v>
      </c>
      <c r="T84" s="19">
        <v>36.299999999999997</v>
      </c>
      <c r="U84" s="19">
        <v>76.099999999999994</v>
      </c>
      <c r="V84">
        <v>0</v>
      </c>
      <c r="W84">
        <v>5.0999999999999996</v>
      </c>
      <c r="X84">
        <v>88.9</v>
      </c>
    </row>
    <row r="85" spans="1:24">
      <c r="A85" t="s">
        <v>392</v>
      </c>
      <c r="B85" t="s">
        <v>1636</v>
      </c>
      <c r="C85" s="13">
        <v>16.608996539792386</v>
      </c>
      <c r="D85">
        <v>0</v>
      </c>
      <c r="E85">
        <v>0</v>
      </c>
      <c r="F85" s="16">
        <v>31875</v>
      </c>
      <c r="G85">
        <v>241</v>
      </c>
      <c r="H85">
        <v>6.3</v>
      </c>
      <c r="I85">
        <v>92.9</v>
      </c>
      <c r="J85">
        <v>0</v>
      </c>
      <c r="K85">
        <v>0</v>
      </c>
      <c r="L85" s="19">
        <v>0</v>
      </c>
      <c r="O85">
        <f>IF(D85=E85,1,0)</f>
        <v>1</v>
      </c>
      <c r="P85">
        <v>0</v>
      </c>
      <c r="Q85">
        <v>0</v>
      </c>
      <c r="S85" s="19">
        <v>27.4</v>
      </c>
      <c r="T85" s="19">
        <v>45.7</v>
      </c>
      <c r="U85" s="19">
        <v>123.1</v>
      </c>
      <c r="V85">
        <v>0.16326530612244897</v>
      </c>
      <c r="W85">
        <v>3.7</v>
      </c>
      <c r="X85">
        <v>89.7</v>
      </c>
    </row>
    <row r="86" spans="1:24">
      <c r="A86" s="4" t="s">
        <v>393</v>
      </c>
      <c r="B86" t="s">
        <v>1637</v>
      </c>
      <c r="C86" s="13">
        <v>95.094300731732446</v>
      </c>
      <c r="D86">
        <v>1</v>
      </c>
      <c r="E86">
        <v>1</v>
      </c>
      <c r="F86" s="16">
        <v>57723</v>
      </c>
      <c r="G86">
        <v>19114</v>
      </c>
      <c r="H86">
        <v>12.6</v>
      </c>
      <c r="I86">
        <v>5.2</v>
      </c>
      <c r="J86">
        <v>73.400000000000006</v>
      </c>
      <c r="K86">
        <v>19.600000000000001</v>
      </c>
      <c r="L86" s="19">
        <v>11.8</v>
      </c>
      <c r="M86">
        <v>0</v>
      </c>
      <c r="N86" s="10">
        <v>0.42870000000000003</v>
      </c>
      <c r="O86">
        <f>IF(D86=E86,1,0)</f>
        <v>1</v>
      </c>
      <c r="P86">
        <v>0</v>
      </c>
      <c r="Q86">
        <v>0</v>
      </c>
      <c r="R86">
        <v>2014</v>
      </c>
      <c r="S86" s="19">
        <v>14.6</v>
      </c>
      <c r="T86" s="19">
        <v>33.200000000000003</v>
      </c>
      <c r="U86" s="19">
        <v>86.2</v>
      </c>
      <c r="V86">
        <v>6.5471155472847237E-2</v>
      </c>
      <c r="W86">
        <v>10</v>
      </c>
      <c r="X86">
        <v>80.599999999999994</v>
      </c>
    </row>
    <row r="87" spans="1:24">
      <c r="A87" s="4" t="s">
        <v>394</v>
      </c>
      <c r="B87" t="s">
        <v>1638</v>
      </c>
      <c r="C87" s="13">
        <v>46.881506291300809</v>
      </c>
      <c r="D87">
        <v>1</v>
      </c>
      <c r="E87">
        <v>1</v>
      </c>
      <c r="F87" s="16">
        <v>46580</v>
      </c>
      <c r="G87">
        <v>25303</v>
      </c>
      <c r="H87">
        <v>14</v>
      </c>
      <c r="I87">
        <v>64.2</v>
      </c>
      <c r="J87">
        <v>3.1</v>
      </c>
      <c r="K87">
        <v>31.2</v>
      </c>
      <c r="L87" s="19">
        <v>11.8</v>
      </c>
      <c r="M87">
        <v>1</v>
      </c>
      <c r="N87" s="10">
        <v>0.60709999999999997</v>
      </c>
      <c r="O87">
        <f>IF(D87=E87,1,0)</f>
        <v>1</v>
      </c>
      <c r="P87">
        <v>0</v>
      </c>
      <c r="Q87">
        <v>0</v>
      </c>
      <c r="R87">
        <v>2012</v>
      </c>
      <c r="S87" s="19">
        <v>14.9</v>
      </c>
      <c r="T87" s="19">
        <v>32</v>
      </c>
      <c r="U87" s="19">
        <v>101.8</v>
      </c>
      <c r="V87">
        <v>9.8356861837537612E-2</v>
      </c>
      <c r="W87">
        <v>12.6</v>
      </c>
      <c r="X87">
        <v>77.099999999999994</v>
      </c>
    </row>
    <row r="88" spans="1:24">
      <c r="A88" s="4" t="s">
        <v>395</v>
      </c>
      <c r="B88" t="s">
        <v>1639</v>
      </c>
      <c r="C88" s="13">
        <v>33.769633507853399</v>
      </c>
      <c r="D88">
        <v>1</v>
      </c>
      <c r="E88">
        <v>1</v>
      </c>
      <c r="F88" s="16">
        <v>46215</v>
      </c>
      <c r="G88">
        <v>2165</v>
      </c>
      <c r="H88">
        <v>11</v>
      </c>
      <c r="I88">
        <v>94.6</v>
      </c>
      <c r="J88">
        <v>0.4</v>
      </c>
      <c r="K88">
        <v>1.8</v>
      </c>
      <c r="L88" s="19">
        <v>4.5999999999999996</v>
      </c>
      <c r="M88">
        <v>1</v>
      </c>
      <c r="N88" s="10">
        <v>0.62319999999999998</v>
      </c>
      <c r="O88">
        <f>IF(D88=E88,1,0)</f>
        <v>1</v>
      </c>
      <c r="P88">
        <v>0</v>
      </c>
      <c r="Q88">
        <v>0</v>
      </c>
      <c r="R88">
        <v>2016</v>
      </c>
      <c r="S88" s="19">
        <v>22.6</v>
      </c>
      <c r="T88" s="19">
        <v>38.1</v>
      </c>
      <c r="U88" s="19">
        <v>87.4</v>
      </c>
      <c r="V88">
        <v>0.10043041606886657</v>
      </c>
      <c r="W88">
        <v>6.7</v>
      </c>
      <c r="X88">
        <v>80.3</v>
      </c>
    </row>
    <row r="89" spans="1:24">
      <c r="A89" t="s">
        <v>396</v>
      </c>
      <c r="B89" t="s">
        <v>1640</v>
      </c>
      <c r="C89" s="13">
        <v>39.795918367346935</v>
      </c>
      <c r="D89">
        <v>1</v>
      </c>
      <c r="E89">
        <v>1</v>
      </c>
      <c r="F89" s="16">
        <v>41750</v>
      </c>
      <c r="G89">
        <v>1569</v>
      </c>
      <c r="H89">
        <v>10.8</v>
      </c>
      <c r="I89">
        <v>96.4</v>
      </c>
      <c r="J89">
        <v>0</v>
      </c>
      <c r="K89">
        <v>2.1</v>
      </c>
      <c r="L89" s="19">
        <v>9.4</v>
      </c>
      <c r="M89">
        <v>1</v>
      </c>
      <c r="N89" s="10">
        <v>0.502</v>
      </c>
      <c r="O89">
        <f>IF(D89=E89,1,0)</f>
        <v>1</v>
      </c>
      <c r="P89">
        <v>0</v>
      </c>
      <c r="Q89">
        <v>0</v>
      </c>
      <c r="R89">
        <v>2012</v>
      </c>
      <c r="S89" s="19">
        <v>21.2</v>
      </c>
      <c r="T89" s="19">
        <v>40.4</v>
      </c>
      <c r="U89" s="19">
        <v>112.9</v>
      </c>
      <c r="V89">
        <v>0.12238805970149254</v>
      </c>
      <c r="W89">
        <v>12.1</v>
      </c>
      <c r="X89">
        <v>85.1</v>
      </c>
    </row>
    <row r="90" spans="1:24">
      <c r="A90" s="3" t="s">
        <v>225</v>
      </c>
      <c r="B90" t="s">
        <v>1641</v>
      </c>
      <c r="C90" s="13">
        <v>61.520737327188932</v>
      </c>
      <c r="D90">
        <v>1</v>
      </c>
      <c r="E90">
        <v>1</v>
      </c>
      <c r="F90" s="16">
        <v>52500</v>
      </c>
      <c r="G90">
        <v>18661</v>
      </c>
      <c r="H90">
        <v>16</v>
      </c>
      <c r="I90">
        <v>38.9</v>
      </c>
      <c r="J90">
        <v>6.2</v>
      </c>
      <c r="K90">
        <v>48.2</v>
      </c>
      <c r="L90" s="19">
        <v>6.1</v>
      </c>
      <c r="M90">
        <v>1</v>
      </c>
      <c r="N90" s="10">
        <v>0.53480000000000005</v>
      </c>
      <c r="O90">
        <f>IF(D90=E90,1,0)</f>
        <v>1</v>
      </c>
      <c r="P90">
        <v>1</v>
      </c>
      <c r="Q90" t="s">
        <v>2516</v>
      </c>
      <c r="R90">
        <v>2012</v>
      </c>
      <c r="S90" s="19">
        <v>13.8</v>
      </c>
      <c r="T90" s="19">
        <v>33.4</v>
      </c>
      <c r="U90" s="19">
        <v>110.6</v>
      </c>
      <c r="V90">
        <v>0.27833946078431371</v>
      </c>
      <c r="W90">
        <v>13.6</v>
      </c>
      <c r="X90">
        <v>74.2</v>
      </c>
    </row>
    <row r="91" spans="1:24">
      <c r="A91" t="s">
        <v>397</v>
      </c>
      <c r="B91" t="s">
        <v>1642</v>
      </c>
      <c r="C91" s="13">
        <v>25.671641791044774</v>
      </c>
      <c r="D91">
        <v>0</v>
      </c>
      <c r="E91">
        <v>0</v>
      </c>
      <c r="F91" s="16">
        <v>51250</v>
      </c>
      <c r="G91">
        <v>396</v>
      </c>
      <c r="H91">
        <v>11.3</v>
      </c>
      <c r="I91">
        <v>99.7</v>
      </c>
      <c r="J91">
        <v>0</v>
      </c>
      <c r="K91">
        <v>0</v>
      </c>
      <c r="L91" s="19">
        <v>8.6</v>
      </c>
      <c r="O91">
        <f>IF(D91=E91,1,0)</f>
        <v>1</v>
      </c>
      <c r="P91">
        <v>0</v>
      </c>
      <c r="Q91">
        <v>0</v>
      </c>
      <c r="S91" s="19">
        <v>24.7</v>
      </c>
      <c r="T91" s="19">
        <v>44.5</v>
      </c>
      <c r="U91" s="19">
        <v>88.6</v>
      </c>
      <c r="V91">
        <v>3.614457831325301E-2</v>
      </c>
      <c r="W91">
        <v>1.7</v>
      </c>
      <c r="X91">
        <v>93.3</v>
      </c>
    </row>
    <row r="92" spans="1:24">
      <c r="A92" t="s">
        <v>55</v>
      </c>
      <c r="B92" t="s">
        <v>1643</v>
      </c>
      <c r="C92" s="13">
        <v>22.702702702702705</v>
      </c>
      <c r="D92">
        <v>0</v>
      </c>
      <c r="E92">
        <v>0</v>
      </c>
      <c r="F92" s="16">
        <v>34375</v>
      </c>
      <c r="G92">
        <v>19</v>
      </c>
      <c r="H92">
        <v>15.4</v>
      </c>
      <c r="I92">
        <v>57.9</v>
      </c>
      <c r="J92">
        <v>0</v>
      </c>
      <c r="K92">
        <v>0</v>
      </c>
      <c r="L92" s="19">
        <v>0</v>
      </c>
      <c r="O92">
        <f>IF(D92=E92,1,0)</f>
        <v>1</v>
      </c>
      <c r="P92">
        <v>0</v>
      </c>
      <c r="Q92">
        <v>1</v>
      </c>
      <c r="S92" s="19">
        <v>10.5</v>
      </c>
      <c r="T92" s="19">
        <v>49.8</v>
      </c>
      <c r="U92" s="19">
        <v>58.3</v>
      </c>
      <c r="V92">
        <v>0.18181818181818182</v>
      </c>
      <c r="W92">
        <v>0</v>
      </c>
      <c r="X92">
        <v>76.900000000000006</v>
      </c>
    </row>
    <row r="93" spans="1:24">
      <c r="A93" t="s">
        <v>398</v>
      </c>
      <c r="B93" t="s">
        <v>1644</v>
      </c>
      <c r="C93" s="13">
        <v>27.664201826881254</v>
      </c>
      <c r="D93">
        <v>1</v>
      </c>
      <c r="E93">
        <v>1</v>
      </c>
      <c r="F93" s="16">
        <v>29093</v>
      </c>
      <c r="G93">
        <v>7066</v>
      </c>
      <c r="H93">
        <v>12.3</v>
      </c>
      <c r="I93">
        <v>95.4</v>
      </c>
      <c r="J93">
        <v>0</v>
      </c>
      <c r="K93">
        <v>2.8</v>
      </c>
      <c r="L93" s="19">
        <v>8.1999999999999993</v>
      </c>
      <c r="M93">
        <v>1</v>
      </c>
      <c r="O93">
        <f>IF(D93=E93,1,0)</f>
        <v>1</v>
      </c>
      <c r="P93">
        <v>0</v>
      </c>
      <c r="Q93">
        <v>0</v>
      </c>
      <c r="R93">
        <v>2012</v>
      </c>
      <c r="S93" s="19">
        <v>24.9</v>
      </c>
      <c r="T93" s="19">
        <v>41.8</v>
      </c>
      <c r="U93" s="19">
        <v>86.6</v>
      </c>
      <c r="V93">
        <v>0.39502855223379241</v>
      </c>
      <c r="W93">
        <v>15.6</v>
      </c>
      <c r="X93">
        <v>80.599999999999994</v>
      </c>
    </row>
    <row r="94" spans="1:24">
      <c r="A94" s="4" t="s">
        <v>399</v>
      </c>
      <c r="B94" t="s">
        <v>1645</v>
      </c>
      <c r="C94" s="13">
        <v>73.08220521875613</v>
      </c>
      <c r="D94">
        <v>1</v>
      </c>
      <c r="E94">
        <v>1</v>
      </c>
      <c r="F94" s="16">
        <v>53955</v>
      </c>
      <c r="G94">
        <v>5159</v>
      </c>
      <c r="H94">
        <v>19.5</v>
      </c>
      <c r="I94">
        <v>33.1</v>
      </c>
      <c r="J94">
        <v>25.6</v>
      </c>
      <c r="K94">
        <v>30.3</v>
      </c>
      <c r="L94" s="19">
        <v>13.3</v>
      </c>
      <c r="M94">
        <v>1</v>
      </c>
      <c r="N94" s="10">
        <v>0.5544</v>
      </c>
      <c r="O94">
        <f>IF(D94=E94,1,0)</f>
        <v>1</v>
      </c>
      <c r="P94">
        <v>0</v>
      </c>
      <c r="Q94">
        <v>0</v>
      </c>
      <c r="R94">
        <v>2014</v>
      </c>
      <c r="S94" s="19">
        <v>16.3</v>
      </c>
      <c r="T94" s="19">
        <v>36.1</v>
      </c>
      <c r="U94" s="19">
        <v>86.9</v>
      </c>
      <c r="V94">
        <v>6.1353211009174312E-2</v>
      </c>
      <c r="W94">
        <v>3.6</v>
      </c>
      <c r="X94">
        <v>84.7</v>
      </c>
    </row>
    <row r="95" spans="1:24">
      <c r="A95" t="s">
        <v>400</v>
      </c>
      <c r="B95" t="s">
        <v>1646</v>
      </c>
      <c r="C95" s="13">
        <v>25.320512820512818</v>
      </c>
      <c r="D95">
        <v>0</v>
      </c>
      <c r="E95">
        <v>0</v>
      </c>
      <c r="F95" s="16">
        <v>45536</v>
      </c>
      <c r="G95">
        <v>189</v>
      </c>
      <c r="H95">
        <v>2.8</v>
      </c>
      <c r="I95">
        <v>100</v>
      </c>
      <c r="J95">
        <v>0</v>
      </c>
      <c r="K95">
        <v>0</v>
      </c>
      <c r="L95" s="19">
        <v>2.2999999999999998</v>
      </c>
      <c r="O95">
        <f>IF(D95=E95,1,0)</f>
        <v>1</v>
      </c>
      <c r="P95">
        <v>0</v>
      </c>
      <c r="Q95">
        <v>0</v>
      </c>
      <c r="S95" s="19">
        <v>20.100000000000001</v>
      </c>
      <c r="T95" s="19">
        <v>49.4</v>
      </c>
      <c r="U95" s="19">
        <v>92.9</v>
      </c>
      <c r="V95">
        <v>0</v>
      </c>
      <c r="W95">
        <v>10.6</v>
      </c>
      <c r="X95">
        <v>84.7</v>
      </c>
    </row>
    <row r="96" spans="1:24">
      <c r="A96" s="4" t="s">
        <v>401</v>
      </c>
      <c r="B96" t="s">
        <v>1647</v>
      </c>
      <c r="C96" s="13">
        <v>80.666887490338965</v>
      </c>
      <c r="D96">
        <v>0</v>
      </c>
      <c r="E96">
        <v>0</v>
      </c>
      <c r="F96" s="16">
        <v>48710</v>
      </c>
      <c r="G96">
        <v>55584</v>
      </c>
      <c r="H96">
        <v>18.3</v>
      </c>
      <c r="I96">
        <v>33.5</v>
      </c>
      <c r="J96">
        <v>5.7</v>
      </c>
      <c r="K96">
        <v>58.2</v>
      </c>
      <c r="L96" s="19">
        <v>9.5</v>
      </c>
      <c r="O96">
        <f>IF(D96=E96,1,0)</f>
        <v>1</v>
      </c>
      <c r="P96">
        <v>0</v>
      </c>
      <c r="Q96">
        <v>0</v>
      </c>
      <c r="S96" s="19">
        <v>13</v>
      </c>
      <c r="T96" s="19">
        <v>32</v>
      </c>
      <c r="U96" s="19">
        <v>98.1</v>
      </c>
      <c r="V96">
        <v>4.9790300032261536E-2</v>
      </c>
      <c r="W96">
        <v>10.7</v>
      </c>
      <c r="X96">
        <v>76</v>
      </c>
    </row>
    <row r="97" spans="1:24">
      <c r="A97" t="s">
        <v>402</v>
      </c>
      <c r="B97" t="s">
        <v>1648</v>
      </c>
      <c r="C97" s="13">
        <v>33.349875930521094</v>
      </c>
      <c r="D97">
        <v>1</v>
      </c>
      <c r="E97">
        <v>1</v>
      </c>
      <c r="F97" s="16">
        <v>49210</v>
      </c>
      <c r="G97">
        <v>9531</v>
      </c>
      <c r="H97">
        <v>18.399999999999999</v>
      </c>
      <c r="I97">
        <v>96.3</v>
      </c>
      <c r="J97">
        <v>1</v>
      </c>
      <c r="K97">
        <v>1.2</v>
      </c>
      <c r="L97" s="19">
        <v>5.0999999999999996</v>
      </c>
      <c r="M97">
        <v>1</v>
      </c>
      <c r="N97" s="10">
        <v>0.62839999999999996</v>
      </c>
      <c r="O97">
        <f>IF(D97=E97,1,0)</f>
        <v>1</v>
      </c>
      <c r="P97">
        <v>0</v>
      </c>
      <c r="Q97">
        <v>0</v>
      </c>
      <c r="R97">
        <v>2012</v>
      </c>
      <c r="S97" s="19">
        <v>22.8</v>
      </c>
      <c r="T97" s="19">
        <v>40</v>
      </c>
      <c r="U97" s="19">
        <v>84.2</v>
      </c>
      <c r="V97">
        <v>0.34958945011196813</v>
      </c>
      <c r="W97">
        <v>7.8</v>
      </c>
      <c r="X97">
        <v>91.3</v>
      </c>
    </row>
    <row r="98" spans="1:24">
      <c r="A98" s="3" t="s">
        <v>226</v>
      </c>
      <c r="B98" t="s">
        <v>1461</v>
      </c>
      <c r="C98" s="13">
        <v>46.104836374167391</v>
      </c>
      <c r="D98">
        <v>1</v>
      </c>
      <c r="E98">
        <v>1</v>
      </c>
      <c r="F98" s="16">
        <v>79000</v>
      </c>
      <c r="G98">
        <v>1151</v>
      </c>
      <c r="H98">
        <v>24.3</v>
      </c>
      <c r="I98">
        <v>90.4</v>
      </c>
      <c r="J98">
        <v>0</v>
      </c>
      <c r="K98">
        <v>7.8</v>
      </c>
      <c r="L98" s="19">
        <v>3.6</v>
      </c>
      <c r="M98">
        <v>1</v>
      </c>
      <c r="N98" s="10">
        <v>0.5595</v>
      </c>
      <c r="O98">
        <f>IF(D98=E98,1,0)</f>
        <v>1</v>
      </c>
      <c r="P98">
        <v>1</v>
      </c>
      <c r="Q98" t="s">
        <v>2516</v>
      </c>
      <c r="R98">
        <v>2012</v>
      </c>
      <c r="S98" s="19">
        <v>12.6</v>
      </c>
      <c r="T98" s="19">
        <v>45.1</v>
      </c>
      <c r="U98" s="19">
        <v>114.7</v>
      </c>
      <c r="V98">
        <v>6.8181818181818179E-3</v>
      </c>
      <c r="W98">
        <v>0</v>
      </c>
      <c r="X98">
        <v>92.6</v>
      </c>
    </row>
    <row r="99" spans="1:24">
      <c r="A99" t="s">
        <v>403</v>
      </c>
      <c r="B99" t="s">
        <v>1649</v>
      </c>
      <c r="C99" s="13">
        <v>30.036630036630036</v>
      </c>
      <c r="D99">
        <v>0</v>
      </c>
      <c r="E99">
        <v>0</v>
      </c>
      <c r="F99" s="16">
        <v>41000</v>
      </c>
      <c r="G99">
        <v>363</v>
      </c>
      <c r="H99">
        <v>17.100000000000001</v>
      </c>
      <c r="I99">
        <v>98.1</v>
      </c>
      <c r="J99">
        <v>1.1000000000000001</v>
      </c>
      <c r="K99">
        <v>0</v>
      </c>
      <c r="L99" s="19">
        <v>4.5</v>
      </c>
      <c r="O99">
        <f>IF(D99=E99,1,0)</f>
        <v>1</v>
      </c>
      <c r="P99">
        <v>0</v>
      </c>
      <c r="Q99">
        <v>0</v>
      </c>
      <c r="S99" s="19">
        <v>24.2</v>
      </c>
      <c r="T99" s="19">
        <v>32.9</v>
      </c>
      <c r="U99" s="19">
        <v>94.1</v>
      </c>
      <c r="V99">
        <v>5.8823529411764705E-2</v>
      </c>
      <c r="W99">
        <v>4.8</v>
      </c>
      <c r="X99">
        <v>97</v>
      </c>
    </row>
    <row r="100" spans="1:24">
      <c r="A100" t="s">
        <v>404</v>
      </c>
      <c r="B100" t="s">
        <v>1650</v>
      </c>
      <c r="C100" s="13">
        <v>20.588235294117645</v>
      </c>
      <c r="D100">
        <v>0</v>
      </c>
      <c r="E100">
        <v>0</v>
      </c>
      <c r="F100" s="16">
        <v>23333</v>
      </c>
      <c r="G100">
        <v>138</v>
      </c>
      <c r="H100">
        <v>0</v>
      </c>
      <c r="I100">
        <v>100</v>
      </c>
      <c r="J100">
        <v>0</v>
      </c>
      <c r="K100">
        <v>0</v>
      </c>
      <c r="L100" s="19">
        <v>7</v>
      </c>
      <c r="O100">
        <f>IF(D100=E100,1,0)</f>
        <v>1</v>
      </c>
      <c r="P100">
        <v>0</v>
      </c>
      <c r="Q100">
        <v>0</v>
      </c>
      <c r="S100" s="19">
        <v>3.6</v>
      </c>
      <c r="T100" s="19">
        <v>36.5</v>
      </c>
      <c r="U100" s="19">
        <v>253.8</v>
      </c>
      <c r="V100">
        <v>0</v>
      </c>
      <c r="W100">
        <v>53.8</v>
      </c>
      <c r="X100">
        <v>61.7</v>
      </c>
    </row>
    <row r="101" spans="1:24">
      <c r="A101" t="s">
        <v>405</v>
      </c>
      <c r="B101" t="s">
        <v>1390</v>
      </c>
      <c r="C101" s="13">
        <v>35.042735042735039</v>
      </c>
      <c r="D101">
        <v>0</v>
      </c>
      <c r="E101">
        <v>0</v>
      </c>
      <c r="F101" s="16">
        <v>42500</v>
      </c>
      <c r="G101">
        <v>106</v>
      </c>
      <c r="H101">
        <v>23.7</v>
      </c>
      <c r="I101">
        <v>100</v>
      </c>
      <c r="J101">
        <v>0</v>
      </c>
      <c r="K101">
        <v>0</v>
      </c>
      <c r="L101" s="19">
        <v>0</v>
      </c>
      <c r="O101">
        <f>IF(D101=E101,1,0)</f>
        <v>1</v>
      </c>
      <c r="P101">
        <v>0</v>
      </c>
      <c r="Q101">
        <v>0</v>
      </c>
      <c r="S101" s="19">
        <v>43.4</v>
      </c>
      <c r="T101" s="19">
        <v>56.5</v>
      </c>
      <c r="U101" s="19">
        <v>76.7</v>
      </c>
      <c r="V101">
        <v>3.5714285714285712E-2</v>
      </c>
      <c r="W101">
        <v>0</v>
      </c>
      <c r="X101">
        <v>97.8</v>
      </c>
    </row>
    <row r="102" spans="1:24">
      <c r="A102" t="s">
        <v>406</v>
      </c>
      <c r="B102" t="s">
        <v>1651</v>
      </c>
      <c r="C102" s="13">
        <v>19.747235387045812</v>
      </c>
      <c r="D102">
        <v>0</v>
      </c>
      <c r="E102">
        <v>0</v>
      </c>
      <c r="F102" s="16">
        <v>50833</v>
      </c>
      <c r="G102">
        <v>717</v>
      </c>
      <c r="H102">
        <v>24.6</v>
      </c>
      <c r="I102">
        <v>99.2</v>
      </c>
      <c r="J102">
        <v>0</v>
      </c>
      <c r="K102">
        <v>0</v>
      </c>
      <c r="L102" s="19">
        <v>1.1000000000000001</v>
      </c>
      <c r="O102">
        <f>IF(D102=E102,1,0)</f>
        <v>1</v>
      </c>
      <c r="P102">
        <v>0</v>
      </c>
      <c r="Q102">
        <v>0</v>
      </c>
      <c r="S102" s="19">
        <v>25.4</v>
      </c>
      <c r="T102" s="19">
        <v>39</v>
      </c>
      <c r="U102" s="19">
        <v>112.1</v>
      </c>
      <c r="V102">
        <v>0.25362318840579712</v>
      </c>
      <c r="W102">
        <v>1.8</v>
      </c>
      <c r="X102">
        <v>92.6</v>
      </c>
    </row>
    <row r="103" spans="1:24">
      <c r="A103" t="s">
        <v>407</v>
      </c>
      <c r="B103" t="s">
        <v>1652</v>
      </c>
      <c r="C103" s="13">
        <v>23.721881390593047</v>
      </c>
      <c r="D103">
        <v>0</v>
      </c>
      <c r="E103">
        <v>0</v>
      </c>
      <c r="F103" s="16">
        <v>35833</v>
      </c>
      <c r="G103">
        <v>602</v>
      </c>
      <c r="H103">
        <v>22.9</v>
      </c>
      <c r="I103">
        <v>99.2</v>
      </c>
      <c r="J103">
        <v>0</v>
      </c>
      <c r="K103">
        <v>0.8</v>
      </c>
      <c r="L103" s="19">
        <v>4.2</v>
      </c>
      <c r="O103">
        <f>IF(D103=E103,1,0)</f>
        <v>1</v>
      </c>
      <c r="P103">
        <v>0</v>
      </c>
      <c r="Q103">
        <v>0</v>
      </c>
      <c r="S103" s="19">
        <v>35.4</v>
      </c>
      <c r="T103" s="19">
        <v>49.8</v>
      </c>
      <c r="U103" s="19">
        <v>111.2</v>
      </c>
      <c r="V103">
        <v>9.49367088607595E-2</v>
      </c>
      <c r="W103">
        <v>12.3</v>
      </c>
      <c r="X103">
        <v>92.8</v>
      </c>
    </row>
    <row r="104" spans="1:24">
      <c r="A104" s="2" t="s">
        <v>227</v>
      </c>
      <c r="B104" t="s">
        <v>1653</v>
      </c>
      <c r="C104" s="13">
        <v>53.888153540701524</v>
      </c>
      <c r="D104">
        <v>0</v>
      </c>
      <c r="E104">
        <v>0</v>
      </c>
      <c r="F104" s="16">
        <v>69081</v>
      </c>
      <c r="G104">
        <v>21877</v>
      </c>
      <c r="H104">
        <v>34.4</v>
      </c>
      <c r="I104">
        <v>79.3</v>
      </c>
      <c r="J104">
        <v>2.8</v>
      </c>
      <c r="K104">
        <v>6.4</v>
      </c>
      <c r="L104" s="19">
        <v>7.2</v>
      </c>
      <c r="O104">
        <f>IF(D104=E104,1,0)</f>
        <v>1</v>
      </c>
      <c r="P104">
        <v>1</v>
      </c>
      <c r="Q104" t="s">
        <v>2516</v>
      </c>
      <c r="S104" s="19">
        <v>24</v>
      </c>
      <c r="T104" s="19">
        <v>41.8</v>
      </c>
      <c r="U104" s="19">
        <v>97.9</v>
      </c>
      <c r="V104">
        <v>8.6480319452367366E-2</v>
      </c>
      <c r="W104">
        <v>4</v>
      </c>
      <c r="X104">
        <v>92.3</v>
      </c>
    </row>
    <row r="105" spans="1:24">
      <c r="A105" s="3" t="s">
        <v>228</v>
      </c>
      <c r="B105" t="s">
        <v>1654</v>
      </c>
      <c r="C105" s="13">
        <v>53.549902952293394</v>
      </c>
      <c r="D105">
        <v>1</v>
      </c>
      <c r="E105">
        <v>1</v>
      </c>
      <c r="F105" s="16">
        <v>56510</v>
      </c>
      <c r="G105">
        <v>74864</v>
      </c>
      <c r="H105">
        <v>44</v>
      </c>
      <c r="I105">
        <v>76.900000000000006</v>
      </c>
      <c r="J105">
        <v>9.6</v>
      </c>
      <c r="K105">
        <v>4.5999999999999996</v>
      </c>
      <c r="L105" s="19">
        <v>5.7</v>
      </c>
      <c r="O105">
        <f>IF(D105=E105,1,0)</f>
        <v>1</v>
      </c>
      <c r="P105">
        <v>1</v>
      </c>
      <c r="Q105" t="s">
        <v>2516</v>
      </c>
      <c r="S105" s="19">
        <v>13.6</v>
      </c>
      <c r="T105" s="19">
        <v>33.4</v>
      </c>
      <c r="U105" s="19">
        <v>94.8</v>
      </c>
      <c r="V105">
        <v>0.16979187445973801</v>
      </c>
      <c r="W105">
        <v>6.4</v>
      </c>
      <c r="X105">
        <v>92.9</v>
      </c>
    </row>
    <row r="106" spans="1:24">
      <c r="A106" s="4" t="s">
        <v>408</v>
      </c>
      <c r="B106" t="s">
        <v>1550</v>
      </c>
      <c r="C106" s="13">
        <v>82.999392835458409</v>
      </c>
      <c r="D106">
        <v>1</v>
      </c>
      <c r="E106">
        <v>1</v>
      </c>
      <c r="F106" s="16">
        <v>43335</v>
      </c>
      <c r="G106">
        <v>22990</v>
      </c>
      <c r="H106">
        <v>10.8</v>
      </c>
      <c r="I106">
        <v>22.3</v>
      </c>
      <c r="J106">
        <v>30.7</v>
      </c>
      <c r="K106">
        <v>44.7</v>
      </c>
      <c r="L106" s="19">
        <v>14.9</v>
      </c>
      <c r="M106">
        <v>0</v>
      </c>
      <c r="N106" s="10">
        <v>0.48780000000000001</v>
      </c>
      <c r="O106">
        <f>IF(D106=E106,1,0)</f>
        <v>1</v>
      </c>
      <c r="P106">
        <v>0</v>
      </c>
      <c r="Q106">
        <v>0</v>
      </c>
      <c r="R106">
        <v>2012</v>
      </c>
      <c r="S106" s="19">
        <v>13.5</v>
      </c>
      <c r="T106" s="19">
        <v>31.8</v>
      </c>
      <c r="U106" s="19">
        <v>103.6</v>
      </c>
      <c r="V106">
        <v>0.13481994104831474</v>
      </c>
      <c r="W106">
        <v>15.1</v>
      </c>
      <c r="X106">
        <v>73.900000000000006</v>
      </c>
    </row>
    <row r="107" spans="1:24">
      <c r="A107" t="s">
        <v>409</v>
      </c>
      <c r="B107" t="s">
        <v>1320</v>
      </c>
      <c r="C107" s="13">
        <v>24.958123953098827</v>
      </c>
      <c r="D107">
        <v>0</v>
      </c>
      <c r="E107">
        <v>0</v>
      </c>
      <c r="F107" s="16">
        <v>44545</v>
      </c>
      <c r="G107">
        <v>1594</v>
      </c>
      <c r="H107">
        <v>6.3</v>
      </c>
      <c r="I107">
        <v>97.2</v>
      </c>
      <c r="J107">
        <v>0</v>
      </c>
      <c r="K107">
        <v>1.9</v>
      </c>
      <c r="L107" s="19">
        <v>9.6</v>
      </c>
      <c r="O107">
        <f>IF(D107=E107,1,0)</f>
        <v>1</v>
      </c>
      <c r="P107">
        <v>0</v>
      </c>
      <c r="Q107">
        <v>0</v>
      </c>
      <c r="S107" s="19">
        <v>15.2</v>
      </c>
      <c r="T107" s="19">
        <v>32</v>
      </c>
      <c r="U107" s="19">
        <v>103.1</v>
      </c>
      <c r="V107">
        <v>0.14776632302405499</v>
      </c>
      <c r="W107">
        <v>8.8000000000000007</v>
      </c>
      <c r="X107">
        <v>86.9</v>
      </c>
    </row>
    <row r="108" spans="1:24">
      <c r="A108" t="s">
        <v>410</v>
      </c>
      <c r="B108" t="s">
        <v>1655</v>
      </c>
      <c r="C108" s="13">
        <v>19.959677419354836</v>
      </c>
      <c r="D108">
        <v>1</v>
      </c>
      <c r="E108">
        <v>1</v>
      </c>
      <c r="F108" s="16">
        <v>49286</v>
      </c>
      <c r="G108">
        <v>668</v>
      </c>
      <c r="H108">
        <v>16.600000000000001</v>
      </c>
      <c r="I108">
        <v>98.2</v>
      </c>
      <c r="J108">
        <v>0</v>
      </c>
      <c r="K108">
        <v>1.8</v>
      </c>
      <c r="L108" s="19">
        <v>5.0999999999999996</v>
      </c>
      <c r="M108">
        <v>1</v>
      </c>
      <c r="O108">
        <f>IF(D108=E108,1,0)</f>
        <v>1</v>
      </c>
      <c r="P108">
        <v>0</v>
      </c>
      <c r="Q108">
        <v>0</v>
      </c>
      <c r="R108">
        <v>2013</v>
      </c>
      <c r="S108" s="19">
        <v>18.3</v>
      </c>
      <c r="T108" s="19">
        <v>42.1</v>
      </c>
      <c r="U108" s="19">
        <v>96.5</v>
      </c>
      <c r="V108">
        <v>0.25984251968503935</v>
      </c>
      <c r="W108">
        <v>9.9</v>
      </c>
      <c r="X108">
        <v>89.6</v>
      </c>
    </row>
    <row r="109" spans="1:24">
      <c r="A109" t="s">
        <v>411</v>
      </c>
      <c r="B109" t="s">
        <v>1656</v>
      </c>
      <c r="C109" s="13">
        <v>21.468926553672315</v>
      </c>
      <c r="D109">
        <v>1</v>
      </c>
      <c r="E109">
        <v>1</v>
      </c>
      <c r="F109" s="16">
        <v>34830</v>
      </c>
      <c r="G109">
        <v>617</v>
      </c>
      <c r="H109">
        <v>6.7</v>
      </c>
      <c r="I109">
        <v>99.2</v>
      </c>
      <c r="J109">
        <v>0</v>
      </c>
      <c r="K109">
        <v>0</v>
      </c>
      <c r="L109" s="19">
        <v>16.600000000000001</v>
      </c>
      <c r="M109">
        <v>1</v>
      </c>
      <c r="O109">
        <f>IF(D109=E109,1,0)</f>
        <v>1</v>
      </c>
      <c r="P109">
        <v>0</v>
      </c>
      <c r="Q109">
        <v>0</v>
      </c>
      <c r="R109">
        <v>2013</v>
      </c>
      <c r="S109" s="19">
        <v>24.3</v>
      </c>
      <c r="T109" s="19">
        <v>43</v>
      </c>
      <c r="U109" s="19">
        <v>105.7</v>
      </c>
      <c r="V109">
        <v>0.13765182186234817</v>
      </c>
      <c r="W109">
        <v>12.6</v>
      </c>
      <c r="X109">
        <v>84.6</v>
      </c>
    </row>
    <row r="110" spans="1:24">
      <c r="A110" s="3" t="s">
        <v>229</v>
      </c>
      <c r="B110" t="s">
        <v>1657</v>
      </c>
      <c r="C110" s="13">
        <v>65.944951688680092</v>
      </c>
      <c r="D110">
        <v>1</v>
      </c>
      <c r="E110">
        <v>1</v>
      </c>
      <c r="F110" s="16">
        <v>81108</v>
      </c>
      <c r="G110">
        <v>72649</v>
      </c>
      <c r="H110">
        <v>33.9</v>
      </c>
      <c r="I110">
        <v>44.1</v>
      </c>
      <c r="J110">
        <v>18.2</v>
      </c>
      <c r="K110">
        <v>24</v>
      </c>
      <c r="L110" s="19">
        <v>7.9</v>
      </c>
      <c r="M110">
        <v>1</v>
      </c>
      <c r="N110" s="10">
        <v>0.53569999999999995</v>
      </c>
      <c r="O110">
        <f>IF(D110=E110,1,0)</f>
        <v>1</v>
      </c>
      <c r="P110">
        <v>1</v>
      </c>
      <c r="Q110" t="s">
        <v>2516</v>
      </c>
      <c r="R110">
        <v>2012</v>
      </c>
      <c r="S110" s="19">
        <v>8.5</v>
      </c>
      <c r="T110" s="19">
        <v>32.799999999999997</v>
      </c>
      <c r="U110" s="19">
        <v>100.3</v>
      </c>
      <c r="V110">
        <v>4.8236303689986902E-2</v>
      </c>
      <c r="W110">
        <v>5.3</v>
      </c>
      <c r="X110">
        <v>88.8</v>
      </c>
    </row>
    <row r="111" spans="1:24">
      <c r="A111" s="4" t="s">
        <v>412</v>
      </c>
      <c r="B111" t="s">
        <v>1658</v>
      </c>
      <c r="C111" s="13">
        <v>46.734693877551017</v>
      </c>
      <c r="D111">
        <v>0</v>
      </c>
      <c r="E111">
        <v>0</v>
      </c>
      <c r="F111" s="16">
        <v>40208</v>
      </c>
      <c r="G111">
        <v>546</v>
      </c>
      <c r="H111">
        <v>8.1999999999999993</v>
      </c>
      <c r="I111">
        <v>98</v>
      </c>
      <c r="J111">
        <v>0.4</v>
      </c>
      <c r="K111">
        <v>0.7</v>
      </c>
      <c r="L111" s="19">
        <v>9</v>
      </c>
      <c r="O111">
        <f>IF(D111=E111,1,0)</f>
        <v>1</v>
      </c>
      <c r="P111">
        <v>0</v>
      </c>
      <c r="Q111">
        <v>0</v>
      </c>
      <c r="S111" s="19">
        <v>22.2</v>
      </c>
      <c r="T111" s="19">
        <v>41.6</v>
      </c>
      <c r="U111" s="19">
        <v>80.8</v>
      </c>
      <c r="V111">
        <v>9.9137931034482762E-2</v>
      </c>
      <c r="W111">
        <v>17</v>
      </c>
      <c r="X111">
        <v>90.7</v>
      </c>
    </row>
    <row r="112" spans="1:24">
      <c r="A112" t="s">
        <v>413</v>
      </c>
      <c r="B112" t="s">
        <v>1271</v>
      </c>
      <c r="C112" s="13">
        <v>13.716814159292035</v>
      </c>
      <c r="D112">
        <v>0</v>
      </c>
      <c r="E112">
        <v>0</v>
      </c>
      <c r="F112" s="16">
        <v>40179</v>
      </c>
      <c r="G112">
        <v>314</v>
      </c>
      <c r="H112">
        <v>7.1</v>
      </c>
      <c r="I112">
        <v>93</v>
      </c>
      <c r="J112">
        <v>0</v>
      </c>
      <c r="K112">
        <v>0</v>
      </c>
      <c r="L112" s="19">
        <v>12.2</v>
      </c>
      <c r="O112">
        <f>IF(D112=E112,1,0)</f>
        <v>1</v>
      </c>
      <c r="P112">
        <v>0</v>
      </c>
      <c r="Q112">
        <v>0</v>
      </c>
      <c r="S112" s="19">
        <v>12.4</v>
      </c>
      <c r="T112" s="19">
        <v>33.5</v>
      </c>
      <c r="U112" s="19">
        <v>106.6</v>
      </c>
      <c r="V112">
        <v>0.1941747572815534</v>
      </c>
      <c r="W112">
        <v>16.899999999999999</v>
      </c>
      <c r="X112">
        <v>74.3</v>
      </c>
    </row>
    <row r="113" spans="1:24">
      <c r="A113" t="s">
        <v>414</v>
      </c>
      <c r="B113" t="s">
        <v>1659</v>
      </c>
      <c r="C113" s="13">
        <v>22.531293463143253</v>
      </c>
      <c r="D113">
        <v>1</v>
      </c>
      <c r="E113">
        <v>1</v>
      </c>
      <c r="F113" s="16">
        <v>54375</v>
      </c>
      <c r="G113">
        <v>260</v>
      </c>
      <c r="H113">
        <v>3.6</v>
      </c>
      <c r="I113">
        <v>99.2</v>
      </c>
      <c r="J113">
        <v>0</v>
      </c>
      <c r="K113">
        <v>0.8</v>
      </c>
      <c r="L113" s="19">
        <v>6.4</v>
      </c>
      <c r="M113">
        <v>1</v>
      </c>
      <c r="N113" s="10">
        <v>0.67310000000000003</v>
      </c>
      <c r="O113">
        <f>IF(D113=E113,1,0)</f>
        <v>1</v>
      </c>
      <c r="P113">
        <v>0</v>
      </c>
      <c r="Q113">
        <v>0</v>
      </c>
      <c r="R113">
        <v>2012</v>
      </c>
      <c r="S113" s="19">
        <v>26.9</v>
      </c>
      <c r="T113" s="19">
        <v>48.9</v>
      </c>
      <c r="U113" s="19">
        <v>87.1</v>
      </c>
      <c r="V113">
        <v>0.13761467889908258</v>
      </c>
      <c r="W113">
        <v>2.4</v>
      </c>
      <c r="X113">
        <v>93.9</v>
      </c>
    </row>
    <row r="114" spans="1:24">
      <c r="A114" t="s">
        <v>415</v>
      </c>
      <c r="B114" t="s">
        <v>1660</v>
      </c>
      <c r="C114" s="13">
        <v>21.730580137659782</v>
      </c>
      <c r="D114">
        <v>1</v>
      </c>
      <c r="E114">
        <v>1</v>
      </c>
      <c r="F114" s="16">
        <v>34250</v>
      </c>
      <c r="G114">
        <v>298</v>
      </c>
      <c r="H114">
        <v>6.8</v>
      </c>
      <c r="I114">
        <v>94.3</v>
      </c>
      <c r="J114">
        <v>0</v>
      </c>
      <c r="K114">
        <v>1.7</v>
      </c>
      <c r="L114" s="19">
        <v>8.6</v>
      </c>
      <c r="M114">
        <v>1</v>
      </c>
      <c r="O114">
        <f>IF(D114=E114,1,0)</f>
        <v>1</v>
      </c>
      <c r="P114">
        <v>0</v>
      </c>
      <c r="Q114">
        <v>0</v>
      </c>
      <c r="R114">
        <v>2013</v>
      </c>
      <c r="S114" s="19">
        <v>24.2</v>
      </c>
      <c r="T114" s="19">
        <v>43.9</v>
      </c>
      <c r="U114" s="19">
        <v>96.1</v>
      </c>
      <c r="V114">
        <v>0.23684210526315788</v>
      </c>
      <c r="W114">
        <v>3.9</v>
      </c>
      <c r="X114">
        <v>77.599999999999994</v>
      </c>
    </row>
    <row r="115" spans="1:24">
      <c r="A115" s="3" t="s">
        <v>230</v>
      </c>
      <c r="B115" t="s">
        <v>1661</v>
      </c>
      <c r="C115" s="13">
        <v>37.777960797232744</v>
      </c>
      <c r="D115">
        <v>1</v>
      </c>
      <c r="E115">
        <v>1</v>
      </c>
      <c r="F115" s="16">
        <v>62534</v>
      </c>
      <c r="G115">
        <v>18101</v>
      </c>
      <c r="H115">
        <v>28.8</v>
      </c>
      <c r="I115">
        <v>80.7</v>
      </c>
      <c r="J115">
        <v>9.4</v>
      </c>
      <c r="K115">
        <v>5.2</v>
      </c>
      <c r="L115" s="19">
        <v>7.1</v>
      </c>
      <c r="M115">
        <v>1</v>
      </c>
      <c r="N115" s="10">
        <v>0.6542</v>
      </c>
      <c r="O115">
        <f>IF(D115=E115,1,0)</f>
        <v>1</v>
      </c>
      <c r="P115">
        <v>1</v>
      </c>
      <c r="Q115" t="s">
        <v>2516</v>
      </c>
      <c r="R115">
        <v>2012</v>
      </c>
      <c r="S115" s="19">
        <v>16</v>
      </c>
      <c r="T115" s="19">
        <v>33.799999999999997</v>
      </c>
      <c r="U115" s="19">
        <v>101.5</v>
      </c>
      <c r="V115">
        <v>0.17112903225806453</v>
      </c>
      <c r="W115">
        <v>7.7</v>
      </c>
      <c r="X115">
        <v>90.2</v>
      </c>
    </row>
    <row r="116" spans="1:24">
      <c r="A116" t="s">
        <v>416</v>
      </c>
      <c r="B116" t="s">
        <v>1662</v>
      </c>
      <c r="C116" s="13">
        <v>17.182130584192439</v>
      </c>
      <c r="D116">
        <v>0</v>
      </c>
      <c r="E116">
        <v>0</v>
      </c>
      <c r="F116" s="16">
        <v>24167</v>
      </c>
      <c r="G116">
        <v>542</v>
      </c>
      <c r="H116">
        <v>17.3</v>
      </c>
      <c r="I116">
        <v>95.6</v>
      </c>
      <c r="J116">
        <v>1.7</v>
      </c>
      <c r="K116">
        <v>0</v>
      </c>
      <c r="L116" s="19">
        <v>11.8</v>
      </c>
      <c r="O116">
        <f>IF(D116=E116,1,0)</f>
        <v>1</v>
      </c>
      <c r="P116">
        <v>0</v>
      </c>
      <c r="Q116">
        <v>0</v>
      </c>
      <c r="S116" s="19">
        <v>26.9</v>
      </c>
      <c r="T116" s="19">
        <v>35.4</v>
      </c>
      <c r="U116" s="19">
        <v>94.3</v>
      </c>
      <c r="V116">
        <v>0.15714285714285714</v>
      </c>
      <c r="W116">
        <v>18.600000000000001</v>
      </c>
      <c r="X116">
        <v>81.900000000000006</v>
      </c>
    </row>
    <row r="117" spans="1:24">
      <c r="A117" t="s">
        <v>417</v>
      </c>
      <c r="B117" t="s">
        <v>1663</v>
      </c>
      <c r="C117" s="13">
        <v>30.774800868935554</v>
      </c>
      <c r="D117">
        <v>1</v>
      </c>
      <c r="E117">
        <v>1</v>
      </c>
      <c r="F117" s="16">
        <v>59583</v>
      </c>
      <c r="G117">
        <v>858</v>
      </c>
      <c r="H117">
        <v>3.8</v>
      </c>
      <c r="I117">
        <v>92.2</v>
      </c>
      <c r="J117">
        <v>0</v>
      </c>
      <c r="K117">
        <v>2.8</v>
      </c>
      <c r="L117" s="19">
        <v>8.9</v>
      </c>
      <c r="M117">
        <v>1</v>
      </c>
      <c r="N117" s="10">
        <v>0.72460000000000002</v>
      </c>
      <c r="O117">
        <f>IF(D117=E117,1,0)</f>
        <v>1</v>
      </c>
      <c r="P117">
        <v>0</v>
      </c>
      <c r="Q117">
        <v>0</v>
      </c>
      <c r="R117">
        <v>2013</v>
      </c>
      <c r="S117" s="19">
        <v>10.8</v>
      </c>
      <c r="T117" s="19">
        <v>33.200000000000003</v>
      </c>
      <c r="U117" s="19">
        <v>110.8</v>
      </c>
      <c r="V117">
        <v>3.0303030303030304E-2</v>
      </c>
      <c r="W117">
        <v>7</v>
      </c>
      <c r="X117">
        <v>87.7</v>
      </c>
    </row>
    <row r="118" spans="1:24">
      <c r="A118" t="s">
        <v>418</v>
      </c>
      <c r="B118" t="s">
        <v>1664</v>
      </c>
      <c r="C118" s="13">
        <v>29.973474801061005</v>
      </c>
      <c r="D118">
        <v>1</v>
      </c>
      <c r="E118">
        <v>1</v>
      </c>
      <c r="F118" s="16">
        <v>35074</v>
      </c>
      <c r="G118">
        <v>710</v>
      </c>
      <c r="H118">
        <v>14.3</v>
      </c>
      <c r="I118">
        <v>92.5</v>
      </c>
      <c r="J118">
        <v>1.1000000000000001</v>
      </c>
      <c r="K118">
        <v>5.4</v>
      </c>
      <c r="L118" s="19">
        <v>28.3</v>
      </c>
      <c r="M118">
        <v>1</v>
      </c>
      <c r="N118" s="10">
        <f>86/(86+45)</f>
        <v>0.65648854961832059</v>
      </c>
      <c r="O118">
        <f>IF(D118=E118,1,0)</f>
        <v>1</v>
      </c>
      <c r="P118">
        <v>0</v>
      </c>
      <c r="Q118">
        <v>0</v>
      </c>
      <c r="R118">
        <v>2013</v>
      </c>
      <c r="S118" s="19">
        <v>24.5</v>
      </c>
      <c r="T118" s="19">
        <v>33.200000000000003</v>
      </c>
      <c r="U118" s="19">
        <v>80.2</v>
      </c>
      <c r="V118">
        <v>0.17343173431734318</v>
      </c>
      <c r="W118">
        <v>18.5</v>
      </c>
      <c r="X118">
        <v>83.9</v>
      </c>
    </row>
    <row r="119" spans="1:24">
      <c r="A119" s="4" t="s">
        <v>419</v>
      </c>
      <c r="B119" t="s">
        <v>1665</v>
      </c>
      <c r="C119" s="13">
        <v>38.967771016452559</v>
      </c>
      <c r="D119">
        <v>1</v>
      </c>
      <c r="E119">
        <v>1</v>
      </c>
      <c r="F119" s="16">
        <v>49222</v>
      </c>
      <c r="G119">
        <v>15394</v>
      </c>
      <c r="H119">
        <v>17</v>
      </c>
      <c r="I119">
        <v>90.9</v>
      </c>
      <c r="J119">
        <v>3.2</v>
      </c>
      <c r="K119">
        <v>4.0999999999999996</v>
      </c>
      <c r="L119" s="19">
        <v>7</v>
      </c>
      <c r="M119">
        <v>1</v>
      </c>
      <c r="N119" s="10">
        <v>0.55679999999999996</v>
      </c>
      <c r="O119">
        <f>IF(D119=E119,1,0)</f>
        <v>1</v>
      </c>
      <c r="P119">
        <v>0</v>
      </c>
      <c r="Q119">
        <v>0</v>
      </c>
      <c r="R119">
        <v>2012</v>
      </c>
      <c r="S119" s="19">
        <v>17</v>
      </c>
      <c r="T119" s="19">
        <v>34.6</v>
      </c>
      <c r="U119" s="19">
        <v>89.2</v>
      </c>
      <c r="V119">
        <v>0.11784014442803217</v>
      </c>
      <c r="W119">
        <v>5.6</v>
      </c>
      <c r="X119">
        <v>90.7</v>
      </c>
    </row>
    <row r="120" spans="1:24">
      <c r="A120" s="4" t="s">
        <v>420</v>
      </c>
      <c r="B120" t="s">
        <v>1666</v>
      </c>
      <c r="C120" s="13">
        <v>32.536567962896896</v>
      </c>
      <c r="D120">
        <v>1</v>
      </c>
      <c r="E120">
        <v>1</v>
      </c>
      <c r="F120" s="16">
        <v>62955</v>
      </c>
      <c r="G120">
        <v>5965</v>
      </c>
      <c r="H120">
        <v>13.1</v>
      </c>
      <c r="I120">
        <v>96.5</v>
      </c>
      <c r="J120">
        <v>0.8</v>
      </c>
      <c r="K120">
        <v>1.7</v>
      </c>
      <c r="L120" s="19">
        <v>10.6</v>
      </c>
      <c r="M120">
        <v>1</v>
      </c>
      <c r="N120" s="10">
        <v>0.5121</v>
      </c>
      <c r="O120">
        <f>IF(D120=E120,1,0)</f>
        <v>1</v>
      </c>
      <c r="P120">
        <v>0</v>
      </c>
      <c r="Q120">
        <v>0</v>
      </c>
      <c r="R120">
        <v>2012</v>
      </c>
      <c r="S120" s="19">
        <v>16.7</v>
      </c>
      <c r="T120" s="19">
        <v>40.1</v>
      </c>
      <c r="U120" s="19">
        <v>96.9</v>
      </c>
      <c r="V120">
        <v>8.0295138888888895E-2</v>
      </c>
      <c r="W120">
        <v>9.3000000000000007</v>
      </c>
      <c r="X120">
        <v>89.3</v>
      </c>
    </row>
    <row r="121" spans="1:24">
      <c r="A121" t="s">
        <v>56</v>
      </c>
      <c r="B121" t="s">
        <v>1667</v>
      </c>
      <c r="C121" s="13">
        <v>22.739291380222106</v>
      </c>
      <c r="D121">
        <v>1</v>
      </c>
      <c r="E121">
        <v>1</v>
      </c>
      <c r="F121" s="16">
        <v>31556</v>
      </c>
      <c r="G121">
        <v>1939</v>
      </c>
      <c r="H121">
        <v>11.1</v>
      </c>
      <c r="I121">
        <v>96.3</v>
      </c>
      <c r="J121">
        <v>1.7</v>
      </c>
      <c r="K121">
        <v>0</v>
      </c>
      <c r="L121" s="19">
        <v>8.9</v>
      </c>
      <c r="M121">
        <v>1</v>
      </c>
      <c r="N121" s="10">
        <f>103/(103+55)</f>
        <v>0.65189873417721522</v>
      </c>
      <c r="O121">
        <f>IF(D121=E121,1,0)</f>
        <v>1</v>
      </c>
      <c r="P121">
        <v>0</v>
      </c>
      <c r="Q121">
        <v>1</v>
      </c>
      <c r="R121">
        <v>2014</v>
      </c>
      <c r="S121" s="19">
        <v>22.5</v>
      </c>
      <c r="T121" s="19">
        <v>40.700000000000003</v>
      </c>
      <c r="U121" s="19">
        <v>89.9</v>
      </c>
      <c r="V121">
        <v>0.15299334811529933</v>
      </c>
      <c r="W121">
        <v>25.6</v>
      </c>
      <c r="X121">
        <v>87.9</v>
      </c>
    </row>
    <row r="122" spans="1:24">
      <c r="A122" s="4" t="s">
        <v>421</v>
      </c>
      <c r="B122" t="s">
        <v>1668</v>
      </c>
      <c r="C122" s="13">
        <v>55.128652928163937</v>
      </c>
      <c r="D122">
        <v>1</v>
      </c>
      <c r="E122">
        <v>1</v>
      </c>
      <c r="F122" s="16">
        <v>44877</v>
      </c>
      <c r="G122">
        <v>16144</v>
      </c>
      <c r="H122">
        <v>13.5</v>
      </c>
      <c r="I122">
        <v>77.2</v>
      </c>
      <c r="J122">
        <v>1.9</v>
      </c>
      <c r="K122">
        <v>15.8</v>
      </c>
      <c r="L122" s="19">
        <v>8.6</v>
      </c>
      <c r="M122">
        <v>1</v>
      </c>
      <c r="N122" s="10">
        <v>0.60299999999999998</v>
      </c>
      <c r="O122">
        <f>IF(D122=E122,1,0)</f>
        <v>1</v>
      </c>
      <c r="P122">
        <v>0</v>
      </c>
      <c r="Q122">
        <v>0</v>
      </c>
      <c r="R122">
        <v>2012</v>
      </c>
      <c r="S122" s="19">
        <v>16.899999999999999</v>
      </c>
      <c r="T122" s="19">
        <v>38.700000000000003</v>
      </c>
      <c r="U122" s="19">
        <v>107.4</v>
      </c>
      <c r="V122">
        <v>0.22680072523487721</v>
      </c>
      <c r="W122">
        <v>12.5</v>
      </c>
      <c r="X122">
        <v>78.900000000000006</v>
      </c>
    </row>
    <row r="123" spans="1:24">
      <c r="A123" t="s">
        <v>422</v>
      </c>
      <c r="B123" t="s">
        <v>1669</v>
      </c>
      <c r="C123" s="13">
        <v>23.846153846153847</v>
      </c>
      <c r="D123">
        <v>0</v>
      </c>
      <c r="E123">
        <v>0</v>
      </c>
      <c r="F123" s="16">
        <v>51086</v>
      </c>
      <c r="G123">
        <v>2101</v>
      </c>
      <c r="H123">
        <v>11.5</v>
      </c>
      <c r="I123">
        <v>96.2</v>
      </c>
      <c r="J123">
        <v>0.1</v>
      </c>
      <c r="K123">
        <v>0.5</v>
      </c>
      <c r="L123" s="19">
        <v>9.6999999999999993</v>
      </c>
      <c r="O123">
        <f>IF(D123=E123,1,0)</f>
        <v>1</v>
      </c>
      <c r="P123">
        <v>0</v>
      </c>
      <c r="Q123">
        <v>0</v>
      </c>
      <c r="S123" s="19">
        <v>21.5</v>
      </c>
      <c r="T123" s="19">
        <v>38</v>
      </c>
      <c r="U123" s="19">
        <v>91.2</v>
      </c>
      <c r="V123">
        <v>0.19858989424206816</v>
      </c>
      <c r="W123">
        <v>10.9</v>
      </c>
      <c r="X123">
        <v>87.7</v>
      </c>
    </row>
    <row r="124" spans="1:24">
      <c r="A124" t="s">
        <v>423</v>
      </c>
      <c r="B124" t="s">
        <v>1670</v>
      </c>
      <c r="C124" s="13">
        <v>33.439490445859867</v>
      </c>
      <c r="D124">
        <v>1</v>
      </c>
      <c r="E124">
        <v>1</v>
      </c>
      <c r="F124" s="16">
        <v>44667</v>
      </c>
      <c r="G124">
        <v>907</v>
      </c>
      <c r="H124">
        <v>17.5</v>
      </c>
      <c r="I124">
        <v>97.5</v>
      </c>
      <c r="J124">
        <v>0</v>
      </c>
      <c r="K124">
        <v>1</v>
      </c>
      <c r="L124" s="19">
        <v>4.5</v>
      </c>
      <c r="M124">
        <v>1</v>
      </c>
      <c r="N124" s="10">
        <v>0.60670000000000002</v>
      </c>
      <c r="O124">
        <f>IF(D124=E124,1,0)</f>
        <v>1</v>
      </c>
      <c r="P124">
        <v>0</v>
      </c>
      <c r="Q124">
        <v>0</v>
      </c>
      <c r="R124">
        <v>2012</v>
      </c>
      <c r="S124" s="19">
        <v>13.3</v>
      </c>
      <c r="T124" s="19">
        <v>34.6</v>
      </c>
      <c r="U124" s="19">
        <v>107.1</v>
      </c>
      <c r="V124">
        <v>0.13333333333333333</v>
      </c>
      <c r="W124">
        <v>15</v>
      </c>
      <c r="X124">
        <v>87</v>
      </c>
    </row>
    <row r="125" spans="1:24">
      <c r="A125" s="4" t="s">
        <v>424</v>
      </c>
      <c r="B125" t="s">
        <v>1671</v>
      </c>
      <c r="C125" s="13">
        <v>24.657534246575342</v>
      </c>
      <c r="D125">
        <v>0</v>
      </c>
      <c r="E125">
        <v>0</v>
      </c>
      <c r="F125" s="16">
        <v>55625</v>
      </c>
      <c r="G125">
        <v>298</v>
      </c>
      <c r="H125">
        <v>16.899999999999999</v>
      </c>
      <c r="I125">
        <v>100</v>
      </c>
      <c r="J125">
        <v>0</v>
      </c>
      <c r="K125">
        <v>0</v>
      </c>
      <c r="L125" s="19">
        <v>1.2</v>
      </c>
      <c r="O125">
        <f>IF(D125=E125,1,0)</f>
        <v>1</v>
      </c>
      <c r="P125">
        <v>0</v>
      </c>
      <c r="Q125">
        <v>0</v>
      </c>
      <c r="S125" s="19">
        <v>14.4</v>
      </c>
      <c r="T125" s="19">
        <v>38.5</v>
      </c>
      <c r="U125" s="19">
        <v>93.5</v>
      </c>
      <c r="V125">
        <v>6.7226890756302518E-2</v>
      </c>
      <c r="W125">
        <v>0</v>
      </c>
      <c r="X125">
        <v>93.7</v>
      </c>
    </row>
    <row r="126" spans="1:24">
      <c r="A126" s="2" t="s">
        <v>57</v>
      </c>
      <c r="B126" t="s">
        <v>1672</v>
      </c>
      <c r="C126" s="13">
        <v>94.801391177008966</v>
      </c>
      <c r="D126">
        <v>0</v>
      </c>
      <c r="E126">
        <v>0</v>
      </c>
      <c r="F126" s="16">
        <v>47722</v>
      </c>
      <c r="G126">
        <v>7924</v>
      </c>
      <c r="H126">
        <v>16.7</v>
      </c>
      <c r="I126">
        <v>14.4</v>
      </c>
      <c r="J126">
        <v>71.900000000000006</v>
      </c>
      <c r="K126">
        <v>9.4</v>
      </c>
      <c r="L126" s="19">
        <v>14.4</v>
      </c>
      <c r="O126">
        <f>IF(D126=E126,1,0)</f>
        <v>1</v>
      </c>
      <c r="P126">
        <v>0</v>
      </c>
      <c r="Q126">
        <v>1</v>
      </c>
      <c r="S126" s="19">
        <v>19.100000000000001</v>
      </c>
      <c r="T126" s="19">
        <v>40.200000000000003</v>
      </c>
      <c r="U126" s="19">
        <v>102.8</v>
      </c>
      <c r="V126">
        <v>0.109375</v>
      </c>
      <c r="W126">
        <v>7.7</v>
      </c>
      <c r="X126">
        <v>86.8</v>
      </c>
    </row>
    <row r="127" spans="1:24">
      <c r="A127" t="s">
        <v>425</v>
      </c>
      <c r="B127" t="s">
        <v>1673</v>
      </c>
      <c r="C127" s="13">
        <v>21.47887323943662</v>
      </c>
      <c r="D127">
        <v>0</v>
      </c>
      <c r="E127">
        <v>0</v>
      </c>
      <c r="F127" s="16">
        <v>41250</v>
      </c>
      <c r="G127">
        <v>119</v>
      </c>
      <c r="H127">
        <v>9.6</v>
      </c>
      <c r="I127">
        <v>100</v>
      </c>
      <c r="J127">
        <v>0</v>
      </c>
      <c r="K127">
        <v>0</v>
      </c>
      <c r="L127" s="19">
        <v>5.2</v>
      </c>
      <c r="O127">
        <f>IF(D127=E127,1,0)</f>
        <v>1</v>
      </c>
      <c r="P127">
        <v>0</v>
      </c>
      <c r="Q127">
        <v>0</v>
      </c>
      <c r="S127" s="19">
        <v>14.3</v>
      </c>
      <c r="T127" s="19">
        <v>43.3</v>
      </c>
      <c r="U127" s="19">
        <v>101.7</v>
      </c>
      <c r="V127">
        <v>5.4545454545454543E-2</v>
      </c>
      <c r="W127">
        <v>0</v>
      </c>
      <c r="X127">
        <v>91.6</v>
      </c>
    </row>
    <row r="128" spans="1:24">
      <c r="A128" t="s">
        <v>426</v>
      </c>
      <c r="B128" t="s">
        <v>1674</v>
      </c>
      <c r="C128" s="13">
        <v>14.606741573033707</v>
      </c>
      <c r="D128">
        <v>0</v>
      </c>
      <c r="E128">
        <v>0</v>
      </c>
      <c r="F128" s="16">
        <v>35000</v>
      </c>
      <c r="G128">
        <v>443</v>
      </c>
      <c r="H128">
        <v>0.7</v>
      </c>
      <c r="I128">
        <v>91.4</v>
      </c>
      <c r="J128">
        <v>0</v>
      </c>
      <c r="K128">
        <v>0</v>
      </c>
      <c r="L128" s="19">
        <v>10.5</v>
      </c>
      <c r="O128">
        <f>IF(D128=E128,1,0)</f>
        <v>1</v>
      </c>
      <c r="P128">
        <v>0</v>
      </c>
      <c r="Q128">
        <v>0</v>
      </c>
      <c r="S128" s="19">
        <v>16</v>
      </c>
      <c r="T128" s="19">
        <v>35.1</v>
      </c>
      <c r="U128" s="19">
        <v>100.5</v>
      </c>
      <c r="V128">
        <v>0.22527472527472528</v>
      </c>
      <c r="W128">
        <v>19.5</v>
      </c>
      <c r="X128">
        <v>72.099999999999994</v>
      </c>
    </row>
    <row r="129" spans="1:24">
      <c r="A129" s="3" t="s">
        <v>231</v>
      </c>
      <c r="B129" t="s">
        <v>1675</v>
      </c>
      <c r="C129" s="13">
        <v>67.725298588490773</v>
      </c>
      <c r="D129">
        <v>1</v>
      </c>
      <c r="E129">
        <v>1</v>
      </c>
      <c r="F129" s="16">
        <v>66863</v>
      </c>
      <c r="G129">
        <v>18807</v>
      </c>
      <c r="H129">
        <v>29.6</v>
      </c>
      <c r="I129">
        <v>80.3</v>
      </c>
      <c r="J129">
        <v>1.4</v>
      </c>
      <c r="K129">
        <v>15.5</v>
      </c>
      <c r="L129" s="19">
        <v>7.2</v>
      </c>
      <c r="M129">
        <v>1</v>
      </c>
      <c r="N129" s="10">
        <v>0.64419999999999999</v>
      </c>
      <c r="O129">
        <f>IF(D129=E129,1,0)</f>
        <v>1</v>
      </c>
      <c r="P129">
        <v>1</v>
      </c>
      <c r="Q129" t="s">
        <v>2516</v>
      </c>
      <c r="R129">
        <v>2012</v>
      </c>
      <c r="S129" s="19">
        <v>18.600000000000001</v>
      </c>
      <c r="T129" s="19">
        <v>38.700000000000003</v>
      </c>
      <c r="U129" s="19">
        <v>88.4</v>
      </c>
      <c r="V129">
        <v>1.9363762102351315E-2</v>
      </c>
      <c r="W129">
        <v>5.4</v>
      </c>
      <c r="X129">
        <v>92.5</v>
      </c>
    </row>
    <row r="130" spans="1:24">
      <c r="A130" t="s">
        <v>427</v>
      </c>
      <c r="B130" t="s">
        <v>1676</v>
      </c>
      <c r="C130" s="13">
        <v>98.422330097087368</v>
      </c>
      <c r="D130">
        <v>1</v>
      </c>
      <c r="E130">
        <v>1</v>
      </c>
      <c r="F130" s="16">
        <v>20000</v>
      </c>
      <c r="G130">
        <v>523</v>
      </c>
      <c r="H130">
        <v>17.7</v>
      </c>
      <c r="I130">
        <v>0.6</v>
      </c>
      <c r="J130">
        <v>99.4</v>
      </c>
      <c r="K130">
        <v>0</v>
      </c>
      <c r="L130" s="19">
        <v>36.1</v>
      </c>
      <c r="M130">
        <v>1</v>
      </c>
      <c r="N130" s="10">
        <f>154/(154+60)</f>
        <v>0.71962616822429903</v>
      </c>
      <c r="O130">
        <f>IF(D130=E130,1,0)</f>
        <v>1</v>
      </c>
      <c r="P130">
        <v>0</v>
      </c>
      <c r="Q130">
        <v>0</v>
      </c>
      <c r="R130">
        <v>2013</v>
      </c>
      <c r="S130" s="19">
        <v>31</v>
      </c>
      <c r="T130" s="19">
        <v>50.2</v>
      </c>
      <c r="U130" s="19">
        <v>70.400000000000006</v>
      </c>
      <c r="V130">
        <v>0.1864406779661017</v>
      </c>
      <c r="W130">
        <v>22</v>
      </c>
      <c r="X130">
        <v>77.599999999999994</v>
      </c>
    </row>
    <row r="131" spans="1:24">
      <c r="A131" t="s">
        <v>58</v>
      </c>
      <c r="B131" t="s">
        <v>1677</v>
      </c>
      <c r="C131" s="13">
        <v>23.959827833572454</v>
      </c>
      <c r="D131">
        <v>0</v>
      </c>
      <c r="E131">
        <v>0</v>
      </c>
      <c r="F131" s="16">
        <v>34605</v>
      </c>
      <c r="G131">
        <v>825</v>
      </c>
      <c r="H131">
        <v>6.6</v>
      </c>
      <c r="I131">
        <v>89.1</v>
      </c>
      <c r="J131">
        <v>10.9</v>
      </c>
      <c r="K131">
        <v>0</v>
      </c>
      <c r="L131" s="19">
        <v>7.8</v>
      </c>
      <c r="O131">
        <f>IF(D131=E131,1,0)</f>
        <v>1</v>
      </c>
      <c r="P131">
        <v>0</v>
      </c>
      <c r="Q131">
        <v>1</v>
      </c>
      <c r="S131" s="19">
        <v>27.6</v>
      </c>
      <c r="T131" s="19">
        <v>44.8</v>
      </c>
      <c r="U131" s="19">
        <v>88.8</v>
      </c>
      <c r="V131">
        <v>0.32320441988950277</v>
      </c>
      <c r="W131">
        <v>12.7</v>
      </c>
      <c r="X131">
        <v>69.099999999999994</v>
      </c>
    </row>
    <row r="132" spans="1:24">
      <c r="A132" t="s">
        <v>59</v>
      </c>
      <c r="B132" t="s">
        <v>1678</v>
      </c>
      <c r="C132" s="13">
        <v>16.055045871559635</v>
      </c>
      <c r="D132">
        <v>0</v>
      </c>
      <c r="E132">
        <v>0</v>
      </c>
      <c r="F132" s="16">
        <v>41111</v>
      </c>
      <c r="G132">
        <v>251</v>
      </c>
      <c r="H132">
        <v>6.6</v>
      </c>
      <c r="I132">
        <v>100</v>
      </c>
      <c r="J132">
        <v>0</v>
      </c>
      <c r="K132">
        <v>0</v>
      </c>
      <c r="L132" s="19">
        <v>20.6</v>
      </c>
      <c r="O132">
        <f>IF(D132=E132,1,0)</f>
        <v>1</v>
      </c>
      <c r="P132">
        <v>0</v>
      </c>
      <c r="Q132">
        <v>1</v>
      </c>
      <c r="S132" s="19">
        <v>41.4</v>
      </c>
      <c r="T132" s="19">
        <v>48.3</v>
      </c>
      <c r="U132" s="19">
        <v>97.6</v>
      </c>
      <c r="V132">
        <v>9.4339622641509441E-2</v>
      </c>
      <c r="W132">
        <v>14.1</v>
      </c>
      <c r="X132">
        <v>76.400000000000006</v>
      </c>
    </row>
    <row r="133" spans="1:24">
      <c r="A133" t="s">
        <v>428</v>
      </c>
      <c r="B133" t="s">
        <v>1679</v>
      </c>
      <c r="C133" s="13">
        <v>27.027027027027028</v>
      </c>
      <c r="D133">
        <v>0</v>
      </c>
      <c r="E133">
        <v>0</v>
      </c>
      <c r="F133" s="16">
        <v>22500</v>
      </c>
      <c r="G133">
        <v>144</v>
      </c>
      <c r="H133">
        <v>4.8</v>
      </c>
      <c r="I133">
        <v>89.6</v>
      </c>
      <c r="J133">
        <v>5.6</v>
      </c>
      <c r="K133">
        <v>4.9000000000000004</v>
      </c>
      <c r="L133" s="19">
        <v>0</v>
      </c>
      <c r="O133">
        <f>IF(D133=E133,1,0)</f>
        <v>1</v>
      </c>
      <c r="P133">
        <v>0</v>
      </c>
      <c r="Q133">
        <v>0</v>
      </c>
      <c r="S133" s="19">
        <v>13.2</v>
      </c>
      <c r="T133" s="19">
        <v>27.3</v>
      </c>
      <c r="U133" s="19">
        <v>100</v>
      </c>
      <c r="V133">
        <v>7.1428571428571425E-2</v>
      </c>
      <c r="W133">
        <v>35.5</v>
      </c>
      <c r="X133">
        <v>85.5</v>
      </c>
    </row>
    <row r="134" spans="1:24">
      <c r="A134" t="s">
        <v>429</v>
      </c>
      <c r="B134" t="s">
        <v>1680</v>
      </c>
      <c r="C134" s="13">
        <v>14.12639405204461</v>
      </c>
      <c r="D134">
        <v>0</v>
      </c>
      <c r="E134">
        <v>0</v>
      </c>
      <c r="F134" s="16">
        <v>41750</v>
      </c>
      <c r="G134">
        <v>102</v>
      </c>
      <c r="H134">
        <v>0</v>
      </c>
      <c r="I134">
        <v>95.1</v>
      </c>
      <c r="J134">
        <v>0</v>
      </c>
      <c r="K134">
        <v>0</v>
      </c>
      <c r="L134" s="19">
        <v>3.3</v>
      </c>
      <c r="O134">
        <f>IF(D134=E134,1,0)</f>
        <v>1</v>
      </c>
      <c r="P134">
        <v>0</v>
      </c>
      <c r="Q134">
        <v>0</v>
      </c>
      <c r="S134" s="19">
        <v>27.5</v>
      </c>
      <c r="T134" s="19">
        <v>43.5</v>
      </c>
      <c r="U134" s="19">
        <v>100</v>
      </c>
      <c r="V134">
        <v>9.0909090909090912E-2</v>
      </c>
      <c r="W134">
        <v>4.2</v>
      </c>
      <c r="X134">
        <v>79.2</v>
      </c>
    </row>
    <row r="135" spans="1:24">
      <c r="A135" s="4" t="s">
        <v>430</v>
      </c>
      <c r="B135" t="s">
        <v>1681</v>
      </c>
      <c r="C135" s="13">
        <v>16.613418530351439</v>
      </c>
      <c r="D135">
        <v>1</v>
      </c>
      <c r="E135">
        <v>1</v>
      </c>
      <c r="F135" s="16">
        <v>29500</v>
      </c>
      <c r="G135">
        <v>831</v>
      </c>
      <c r="H135">
        <v>11.8</v>
      </c>
      <c r="I135">
        <v>90.7</v>
      </c>
      <c r="J135">
        <v>2.6</v>
      </c>
      <c r="K135">
        <v>3</v>
      </c>
      <c r="L135" s="19">
        <v>14</v>
      </c>
      <c r="M135">
        <v>1</v>
      </c>
      <c r="N135" s="10">
        <v>0.50790000000000002</v>
      </c>
      <c r="O135">
        <f>IF(D135=E135,1,0)</f>
        <v>1</v>
      </c>
      <c r="P135">
        <v>0</v>
      </c>
      <c r="Q135">
        <v>0</v>
      </c>
      <c r="R135">
        <v>2013</v>
      </c>
      <c r="S135" s="19">
        <v>24.9</v>
      </c>
      <c r="T135" s="19">
        <v>37.9</v>
      </c>
      <c r="U135" s="19">
        <v>74.2</v>
      </c>
      <c r="V135">
        <v>6.7647058823529407E-2</v>
      </c>
      <c r="W135">
        <v>18.100000000000001</v>
      </c>
      <c r="X135">
        <v>85.5</v>
      </c>
    </row>
    <row r="136" spans="1:24">
      <c r="A136" s="4" t="s">
        <v>431</v>
      </c>
      <c r="B136" t="s">
        <v>1682</v>
      </c>
      <c r="C136" s="13">
        <v>31.993006993006993</v>
      </c>
      <c r="D136">
        <v>0</v>
      </c>
      <c r="E136">
        <v>0</v>
      </c>
      <c r="F136" s="16">
        <v>42813</v>
      </c>
      <c r="G136">
        <v>150</v>
      </c>
      <c r="H136">
        <v>13.4</v>
      </c>
      <c r="I136">
        <v>99.3</v>
      </c>
      <c r="J136">
        <v>0</v>
      </c>
      <c r="K136">
        <v>0</v>
      </c>
      <c r="L136" s="19">
        <v>20.9</v>
      </c>
      <c r="O136">
        <f>IF(D136=E136,1,0)</f>
        <v>1</v>
      </c>
      <c r="P136">
        <v>0</v>
      </c>
      <c r="Q136">
        <v>0</v>
      </c>
      <c r="S136" s="19">
        <v>18</v>
      </c>
      <c r="T136" s="19">
        <v>38.799999999999997</v>
      </c>
      <c r="U136" s="19">
        <v>78.599999999999994</v>
      </c>
      <c r="V136">
        <v>0</v>
      </c>
      <c r="W136">
        <v>0</v>
      </c>
      <c r="X136">
        <v>92.8</v>
      </c>
    </row>
    <row r="137" spans="1:24">
      <c r="A137" t="s">
        <v>432</v>
      </c>
      <c r="B137" t="s">
        <v>1683</v>
      </c>
      <c r="C137" s="13">
        <v>48.666666666666671</v>
      </c>
      <c r="D137">
        <v>0</v>
      </c>
      <c r="E137">
        <v>0</v>
      </c>
      <c r="F137" s="16">
        <v>29688</v>
      </c>
      <c r="G137">
        <v>247</v>
      </c>
      <c r="H137">
        <v>4.7</v>
      </c>
      <c r="I137">
        <v>96.8</v>
      </c>
      <c r="J137">
        <v>0.4</v>
      </c>
      <c r="K137">
        <v>0</v>
      </c>
      <c r="L137" s="19">
        <v>18.600000000000001</v>
      </c>
      <c r="O137">
        <f>IF(D137=E137,1,0)</f>
        <v>1</v>
      </c>
      <c r="P137">
        <v>0</v>
      </c>
      <c r="Q137">
        <v>0</v>
      </c>
      <c r="S137" s="19">
        <v>18.2</v>
      </c>
      <c r="T137" s="19">
        <v>37.799999999999997</v>
      </c>
      <c r="U137" s="19">
        <v>160</v>
      </c>
      <c r="V137">
        <v>0.17475728155339806</v>
      </c>
      <c r="W137">
        <v>21.9</v>
      </c>
      <c r="X137">
        <v>80.8</v>
      </c>
    </row>
    <row r="138" spans="1:24">
      <c r="A138" s="4" t="s">
        <v>433</v>
      </c>
      <c r="B138" t="s">
        <v>1684</v>
      </c>
      <c r="C138" s="13">
        <v>25.296442687747035</v>
      </c>
      <c r="D138">
        <v>0</v>
      </c>
      <c r="E138">
        <v>0</v>
      </c>
      <c r="F138" s="16">
        <v>50750</v>
      </c>
      <c r="G138">
        <v>271</v>
      </c>
      <c r="H138">
        <v>6</v>
      </c>
      <c r="I138">
        <v>90.8</v>
      </c>
      <c r="J138">
        <v>0</v>
      </c>
      <c r="K138">
        <v>1.5</v>
      </c>
      <c r="L138" s="19">
        <v>3.4</v>
      </c>
      <c r="O138">
        <f>IF(D138=E138,1,0)</f>
        <v>1</v>
      </c>
      <c r="P138">
        <v>0</v>
      </c>
      <c r="Q138">
        <v>0</v>
      </c>
      <c r="S138" s="19">
        <v>17.3</v>
      </c>
      <c r="T138" s="19">
        <v>35.799999999999997</v>
      </c>
      <c r="U138" s="19">
        <v>92.2</v>
      </c>
      <c r="V138">
        <v>4.3010752688172046E-2</v>
      </c>
      <c r="W138">
        <v>9.3000000000000007</v>
      </c>
      <c r="X138">
        <v>88.6</v>
      </c>
    </row>
    <row r="139" spans="1:24">
      <c r="A139" t="s">
        <v>60</v>
      </c>
      <c r="B139" t="s">
        <v>1685</v>
      </c>
      <c r="C139" s="13">
        <v>13.908872901678656</v>
      </c>
      <c r="D139">
        <v>0</v>
      </c>
      <c r="E139">
        <v>0</v>
      </c>
      <c r="F139" s="16">
        <v>47250</v>
      </c>
      <c r="G139">
        <v>512</v>
      </c>
      <c r="H139">
        <v>4.8</v>
      </c>
      <c r="I139">
        <v>95.1</v>
      </c>
      <c r="J139">
        <v>0</v>
      </c>
      <c r="K139">
        <v>3.7</v>
      </c>
      <c r="L139" s="19">
        <v>16.7</v>
      </c>
      <c r="O139">
        <f>IF(D139=E139,1,0)</f>
        <v>1</v>
      </c>
      <c r="P139">
        <v>0</v>
      </c>
      <c r="Q139">
        <v>1</v>
      </c>
      <c r="S139" s="19">
        <v>15.6</v>
      </c>
      <c r="T139" s="19">
        <v>32.9</v>
      </c>
      <c r="U139" s="19">
        <v>81.599999999999994</v>
      </c>
      <c r="V139">
        <v>0.1951219512195122</v>
      </c>
      <c r="W139">
        <v>9.6999999999999993</v>
      </c>
      <c r="X139">
        <v>94.9</v>
      </c>
    </row>
    <row r="140" spans="1:24">
      <c r="A140" t="s">
        <v>434</v>
      </c>
      <c r="B140" t="s">
        <v>1686</v>
      </c>
      <c r="C140" s="13">
        <v>30</v>
      </c>
      <c r="D140">
        <v>0</v>
      </c>
      <c r="E140">
        <v>0</v>
      </c>
      <c r="F140" s="16">
        <v>37019</v>
      </c>
      <c r="G140">
        <v>392</v>
      </c>
      <c r="H140">
        <v>14.9</v>
      </c>
      <c r="I140">
        <v>100</v>
      </c>
      <c r="J140">
        <v>0</v>
      </c>
      <c r="K140">
        <v>0</v>
      </c>
      <c r="L140" s="19">
        <v>7.2</v>
      </c>
      <c r="O140">
        <f>IF(D140=E140,1,0)</f>
        <v>1</v>
      </c>
      <c r="P140">
        <v>0</v>
      </c>
      <c r="Q140">
        <v>0</v>
      </c>
      <c r="S140" s="19">
        <v>29.8</v>
      </c>
      <c r="T140" s="19">
        <v>43.6</v>
      </c>
      <c r="U140" s="19">
        <v>80.599999999999994</v>
      </c>
      <c r="V140">
        <v>0.2742857142857143</v>
      </c>
      <c r="W140">
        <v>11.4</v>
      </c>
      <c r="X140">
        <v>82.5</v>
      </c>
    </row>
    <row r="141" spans="1:24">
      <c r="A141" s="4" t="s">
        <v>435</v>
      </c>
      <c r="B141" t="s">
        <v>1687</v>
      </c>
      <c r="C141" s="13">
        <v>25.888324873096447</v>
      </c>
      <c r="D141">
        <v>0</v>
      </c>
      <c r="E141">
        <v>0</v>
      </c>
      <c r="F141" s="16">
        <v>46000</v>
      </c>
      <c r="G141">
        <v>536</v>
      </c>
      <c r="H141">
        <v>7.7</v>
      </c>
      <c r="I141">
        <v>96.3</v>
      </c>
      <c r="J141">
        <v>0</v>
      </c>
      <c r="K141">
        <v>3.7</v>
      </c>
      <c r="L141" s="19">
        <v>7.5</v>
      </c>
      <c r="O141">
        <f>IF(D141=E141,1,0)</f>
        <v>1</v>
      </c>
      <c r="P141">
        <v>0</v>
      </c>
      <c r="Q141">
        <v>0</v>
      </c>
      <c r="S141" s="19">
        <v>19.600000000000001</v>
      </c>
      <c r="T141" s="19">
        <v>32.9</v>
      </c>
      <c r="U141" s="19">
        <v>92.1</v>
      </c>
      <c r="V141">
        <v>0.21544715447154472</v>
      </c>
      <c r="W141">
        <v>15.2</v>
      </c>
      <c r="X141">
        <v>86.6</v>
      </c>
    </row>
    <row r="142" spans="1:24">
      <c r="A142" s="4" t="s">
        <v>436</v>
      </c>
      <c r="B142" t="s">
        <v>1688</v>
      </c>
      <c r="C142" s="13">
        <v>34.745762711864408</v>
      </c>
      <c r="D142">
        <v>1</v>
      </c>
      <c r="E142">
        <v>1</v>
      </c>
      <c r="F142" s="16">
        <v>42500</v>
      </c>
      <c r="G142">
        <v>365</v>
      </c>
      <c r="H142">
        <v>14.5</v>
      </c>
      <c r="I142">
        <v>98.4</v>
      </c>
      <c r="J142">
        <v>0.8</v>
      </c>
      <c r="K142">
        <v>0</v>
      </c>
      <c r="L142" s="19">
        <v>1.1000000000000001</v>
      </c>
      <c r="M142">
        <v>1</v>
      </c>
      <c r="N142" s="10">
        <v>0.70650000000000002</v>
      </c>
      <c r="O142">
        <f>IF(D142=E142,1,0)</f>
        <v>1</v>
      </c>
      <c r="P142">
        <v>0</v>
      </c>
      <c r="Q142">
        <v>0</v>
      </c>
      <c r="R142">
        <v>2012</v>
      </c>
      <c r="S142" s="19">
        <v>21.9</v>
      </c>
      <c r="T142" s="19">
        <v>50.3</v>
      </c>
      <c r="U142" s="19">
        <v>73</v>
      </c>
      <c r="V142">
        <v>0.23493975903614459</v>
      </c>
      <c r="W142">
        <v>5.0999999999999996</v>
      </c>
      <c r="X142">
        <v>82.7</v>
      </c>
    </row>
    <row r="143" spans="1:24">
      <c r="A143" s="3" t="s">
        <v>232</v>
      </c>
      <c r="B143" t="s">
        <v>1536</v>
      </c>
      <c r="C143" s="13">
        <v>66.3537703486559</v>
      </c>
      <c r="D143">
        <v>1</v>
      </c>
      <c r="E143">
        <v>1</v>
      </c>
      <c r="F143" s="16">
        <v>87054</v>
      </c>
      <c r="G143">
        <v>41859</v>
      </c>
      <c r="H143">
        <v>59.8</v>
      </c>
      <c r="I143">
        <v>76.2</v>
      </c>
      <c r="J143">
        <v>0.6</v>
      </c>
      <c r="K143">
        <v>5.8</v>
      </c>
      <c r="L143" s="19">
        <v>4</v>
      </c>
      <c r="M143">
        <v>1</v>
      </c>
      <c r="N143" s="10">
        <v>0.69850000000000001</v>
      </c>
      <c r="O143">
        <f>IF(D143=E143,1,0)</f>
        <v>1</v>
      </c>
      <c r="P143">
        <v>1</v>
      </c>
      <c r="Q143" t="s">
        <v>2516</v>
      </c>
      <c r="R143">
        <v>2012</v>
      </c>
      <c r="S143" s="19">
        <v>16.7</v>
      </c>
      <c r="T143" s="19">
        <v>41.6</v>
      </c>
      <c r="U143" s="19">
        <v>92.4</v>
      </c>
      <c r="V143">
        <v>6.7094801223241587E-2</v>
      </c>
      <c r="W143">
        <v>2.6</v>
      </c>
      <c r="X143">
        <v>96</v>
      </c>
    </row>
    <row r="144" spans="1:24">
      <c r="A144" t="s">
        <v>437</v>
      </c>
      <c r="B144" t="s">
        <v>1442</v>
      </c>
      <c r="C144" s="13">
        <v>42.80734371368812</v>
      </c>
      <c r="D144">
        <v>0</v>
      </c>
      <c r="E144">
        <v>0</v>
      </c>
      <c r="F144" s="16">
        <v>138500</v>
      </c>
      <c r="G144">
        <v>1156</v>
      </c>
      <c r="H144">
        <v>48.6</v>
      </c>
      <c r="I144">
        <v>93.9</v>
      </c>
      <c r="J144">
        <v>0</v>
      </c>
      <c r="K144">
        <v>5.7</v>
      </c>
      <c r="L144" s="19">
        <v>6.2</v>
      </c>
      <c r="O144">
        <f>IF(D144=E144,1,0)</f>
        <v>1</v>
      </c>
      <c r="P144">
        <v>0</v>
      </c>
      <c r="Q144">
        <v>0</v>
      </c>
      <c r="S144" s="19">
        <v>24.8</v>
      </c>
      <c r="T144" s="19">
        <v>50.7</v>
      </c>
      <c r="U144" s="19">
        <v>131.69999999999999</v>
      </c>
      <c r="V144">
        <v>0.11036036036036036</v>
      </c>
      <c r="W144">
        <v>0</v>
      </c>
      <c r="X144">
        <v>97.3</v>
      </c>
    </row>
    <row r="145" spans="1:24">
      <c r="A145" s="4" t="s">
        <v>438</v>
      </c>
      <c r="B145" t="s">
        <v>1689</v>
      </c>
      <c r="C145" s="13">
        <v>30.094043887147336</v>
      </c>
      <c r="D145">
        <v>0</v>
      </c>
      <c r="E145">
        <v>0</v>
      </c>
      <c r="F145" s="16">
        <v>31250</v>
      </c>
      <c r="G145">
        <v>300</v>
      </c>
      <c r="H145">
        <v>6</v>
      </c>
      <c r="I145">
        <v>97</v>
      </c>
      <c r="J145">
        <v>0</v>
      </c>
      <c r="K145">
        <v>0</v>
      </c>
      <c r="L145" s="19">
        <v>22.4</v>
      </c>
      <c r="O145">
        <f>IF(D145=E145,1,0)</f>
        <v>1</v>
      </c>
      <c r="P145">
        <v>0</v>
      </c>
      <c r="Q145">
        <v>0</v>
      </c>
      <c r="S145" s="19">
        <v>14.7</v>
      </c>
      <c r="T145" s="19">
        <v>28.5</v>
      </c>
      <c r="U145" s="19">
        <v>80.7</v>
      </c>
      <c r="V145">
        <v>0.16363636363636364</v>
      </c>
      <c r="W145">
        <v>24.7</v>
      </c>
      <c r="X145">
        <v>79.2</v>
      </c>
    </row>
    <row r="146" spans="1:24">
      <c r="A146" t="s">
        <v>439</v>
      </c>
      <c r="B146" t="s">
        <v>1690</v>
      </c>
      <c r="C146" s="13">
        <v>15.526315789473685</v>
      </c>
      <c r="D146">
        <v>0</v>
      </c>
      <c r="E146">
        <v>0</v>
      </c>
      <c r="F146" s="16">
        <v>25313</v>
      </c>
      <c r="G146">
        <v>172</v>
      </c>
      <c r="H146">
        <v>25.5</v>
      </c>
      <c r="I146">
        <v>98.8</v>
      </c>
      <c r="J146">
        <v>0</v>
      </c>
      <c r="K146">
        <v>1.2</v>
      </c>
      <c r="L146" s="19">
        <v>15.4</v>
      </c>
      <c r="O146">
        <f>IF(D146=E146,1,0)</f>
        <v>1</v>
      </c>
      <c r="P146">
        <v>0</v>
      </c>
      <c r="Q146">
        <v>0</v>
      </c>
      <c r="S146" s="19">
        <v>19.8</v>
      </c>
      <c r="T146" s="19">
        <v>40.700000000000003</v>
      </c>
      <c r="U146" s="19">
        <v>115</v>
      </c>
      <c r="V146">
        <v>0.44444444444444442</v>
      </c>
      <c r="W146">
        <v>21.7</v>
      </c>
      <c r="X146">
        <v>76.5</v>
      </c>
    </row>
    <row r="147" spans="1:24">
      <c r="A147" t="s">
        <v>440</v>
      </c>
      <c r="B147" t="s">
        <v>1366</v>
      </c>
      <c r="C147" s="13">
        <v>31.907613344739094</v>
      </c>
      <c r="D147">
        <v>1</v>
      </c>
      <c r="E147">
        <v>1</v>
      </c>
      <c r="F147" s="16">
        <v>42727</v>
      </c>
      <c r="G147">
        <v>1901</v>
      </c>
      <c r="H147">
        <v>10.7</v>
      </c>
      <c r="I147">
        <v>96.5</v>
      </c>
      <c r="J147">
        <v>0</v>
      </c>
      <c r="K147">
        <v>2.2999999999999998</v>
      </c>
      <c r="L147" s="19">
        <v>9.5</v>
      </c>
      <c r="M147">
        <v>1</v>
      </c>
      <c r="N147" s="10">
        <v>0.58940000000000003</v>
      </c>
      <c r="O147">
        <f>IF(D147=E147,1,0)</f>
        <v>1</v>
      </c>
      <c r="P147">
        <v>0</v>
      </c>
      <c r="Q147">
        <v>0</v>
      </c>
      <c r="R147">
        <v>2012</v>
      </c>
      <c r="S147" s="19">
        <v>20.7</v>
      </c>
      <c r="T147" s="19">
        <v>40.9</v>
      </c>
      <c r="U147" s="19">
        <v>95.4</v>
      </c>
      <c r="V147">
        <v>0.20316622691292877</v>
      </c>
      <c r="W147">
        <v>14.7</v>
      </c>
      <c r="X147">
        <v>86.7</v>
      </c>
    </row>
    <row r="148" spans="1:24">
      <c r="A148" s="2" t="s">
        <v>61</v>
      </c>
      <c r="B148" t="s">
        <v>1691</v>
      </c>
      <c r="C148" s="13">
        <v>59.187354126883086</v>
      </c>
      <c r="D148">
        <v>1</v>
      </c>
      <c r="E148">
        <v>1</v>
      </c>
      <c r="F148" s="16">
        <v>56386</v>
      </c>
      <c r="G148">
        <v>28427</v>
      </c>
      <c r="H148">
        <v>11.6</v>
      </c>
      <c r="I148">
        <v>71.7</v>
      </c>
      <c r="J148">
        <v>0.4</v>
      </c>
      <c r="K148">
        <v>24.9</v>
      </c>
      <c r="L148" s="19">
        <v>8.1</v>
      </c>
      <c r="M148">
        <v>1</v>
      </c>
      <c r="N148" s="10">
        <v>0.64200000000000002</v>
      </c>
      <c r="O148">
        <f>IF(D148=E148,1,0)</f>
        <v>1</v>
      </c>
      <c r="P148">
        <v>0</v>
      </c>
      <c r="Q148">
        <v>1</v>
      </c>
      <c r="R148">
        <v>2013</v>
      </c>
      <c r="S148" s="19">
        <v>17.899999999999999</v>
      </c>
      <c r="T148" s="19">
        <v>36.200000000000003</v>
      </c>
      <c r="U148" s="19">
        <v>93.7</v>
      </c>
      <c r="V148">
        <v>6.1578887238661027E-2</v>
      </c>
      <c r="W148">
        <v>8.4</v>
      </c>
      <c r="X148">
        <v>74.099999999999994</v>
      </c>
    </row>
    <row r="149" spans="1:24">
      <c r="A149" t="s">
        <v>441</v>
      </c>
      <c r="B149" t="s">
        <v>1389</v>
      </c>
      <c r="C149" s="13">
        <v>35</v>
      </c>
      <c r="D149">
        <v>0</v>
      </c>
      <c r="E149">
        <v>0</v>
      </c>
      <c r="F149" s="16">
        <v>47750</v>
      </c>
      <c r="G149">
        <v>202</v>
      </c>
      <c r="H149">
        <v>8.8000000000000007</v>
      </c>
      <c r="I149">
        <v>88.6</v>
      </c>
      <c r="J149">
        <v>0</v>
      </c>
      <c r="K149">
        <v>8.4</v>
      </c>
      <c r="L149" s="19">
        <v>12</v>
      </c>
      <c r="O149">
        <f>IF(D149=E149,1,0)</f>
        <v>1</v>
      </c>
      <c r="P149">
        <v>0</v>
      </c>
      <c r="Q149">
        <v>0</v>
      </c>
      <c r="S149" s="19">
        <v>11.9</v>
      </c>
      <c r="T149" s="19">
        <v>48.2</v>
      </c>
      <c r="U149" s="19">
        <v>108.2</v>
      </c>
      <c r="V149">
        <v>6.8627450980392163E-2</v>
      </c>
      <c r="W149">
        <v>25.4</v>
      </c>
      <c r="X149">
        <v>75</v>
      </c>
    </row>
    <row r="150" spans="1:24">
      <c r="A150" t="s">
        <v>442</v>
      </c>
      <c r="B150" t="s">
        <v>1692</v>
      </c>
      <c r="C150" s="13">
        <v>36.46176911544228</v>
      </c>
      <c r="D150">
        <v>1</v>
      </c>
      <c r="E150">
        <v>1</v>
      </c>
      <c r="F150" s="16">
        <v>59010</v>
      </c>
      <c r="G150">
        <v>535</v>
      </c>
      <c r="H150">
        <v>19.5</v>
      </c>
      <c r="I150">
        <v>88</v>
      </c>
      <c r="J150">
        <v>0</v>
      </c>
      <c r="K150">
        <v>5.8</v>
      </c>
      <c r="L150" s="19">
        <v>1.7</v>
      </c>
      <c r="M150">
        <v>1</v>
      </c>
      <c r="N150" s="10">
        <v>0.61699999999999999</v>
      </c>
      <c r="O150">
        <f>IF(D150=E150,1,0)</f>
        <v>1</v>
      </c>
      <c r="P150">
        <v>0</v>
      </c>
      <c r="Q150">
        <v>0</v>
      </c>
      <c r="R150">
        <v>2012</v>
      </c>
      <c r="S150" s="19">
        <v>19.600000000000001</v>
      </c>
      <c r="T150" s="19">
        <v>41.3</v>
      </c>
      <c r="U150" s="19">
        <v>89.7</v>
      </c>
      <c r="V150">
        <v>0.16279069767441862</v>
      </c>
      <c r="W150">
        <v>0</v>
      </c>
      <c r="X150">
        <v>95.4</v>
      </c>
    </row>
    <row r="151" spans="1:24">
      <c r="A151" s="4" t="s">
        <v>443</v>
      </c>
      <c r="B151" t="s">
        <v>1693</v>
      </c>
      <c r="C151" s="13">
        <v>90.753641545281823</v>
      </c>
      <c r="D151">
        <v>1</v>
      </c>
      <c r="E151">
        <v>1</v>
      </c>
      <c r="F151" s="16">
        <v>38715</v>
      </c>
      <c r="G151">
        <v>4188</v>
      </c>
      <c r="H151">
        <v>7.7</v>
      </c>
      <c r="I151">
        <v>15.9</v>
      </c>
      <c r="J151">
        <v>67.099999999999994</v>
      </c>
      <c r="K151">
        <v>15.8</v>
      </c>
      <c r="L151" s="19">
        <v>14.6</v>
      </c>
      <c r="M151">
        <v>1</v>
      </c>
      <c r="N151" s="10">
        <v>0.50239999999999996</v>
      </c>
      <c r="O151">
        <f>IF(D151=E151,1,0)</f>
        <v>1</v>
      </c>
      <c r="P151">
        <v>0</v>
      </c>
      <c r="Q151">
        <v>0</v>
      </c>
      <c r="R151">
        <v>2013</v>
      </c>
      <c r="S151" s="19">
        <v>14.6</v>
      </c>
      <c r="T151" s="19">
        <v>35.700000000000003</v>
      </c>
      <c r="U151" s="19">
        <v>103.6</v>
      </c>
      <c r="V151">
        <v>0.1422680412371134</v>
      </c>
      <c r="W151">
        <v>16.899999999999999</v>
      </c>
      <c r="X151">
        <v>81.599999999999994</v>
      </c>
    </row>
    <row r="152" spans="1:24">
      <c r="A152" t="s">
        <v>444</v>
      </c>
      <c r="B152" t="s">
        <v>1281</v>
      </c>
      <c r="C152" s="13">
        <v>15.384615384615385</v>
      </c>
      <c r="D152">
        <v>0</v>
      </c>
      <c r="E152">
        <v>0</v>
      </c>
      <c r="F152" s="16">
        <v>25000</v>
      </c>
      <c r="G152">
        <v>44</v>
      </c>
      <c r="H152">
        <v>0</v>
      </c>
      <c r="I152">
        <v>100</v>
      </c>
      <c r="J152">
        <v>0</v>
      </c>
      <c r="K152">
        <v>0</v>
      </c>
      <c r="L152" s="19">
        <v>11.1</v>
      </c>
      <c r="O152">
        <f>IF(D152=E152,1,0)</f>
        <v>1</v>
      </c>
      <c r="P152">
        <v>0</v>
      </c>
      <c r="Q152">
        <v>0</v>
      </c>
      <c r="S152" s="19">
        <v>29.5</v>
      </c>
      <c r="T152" s="19">
        <v>39</v>
      </c>
      <c r="U152" s="19">
        <v>57.1</v>
      </c>
      <c r="V152">
        <v>0</v>
      </c>
      <c r="W152">
        <v>20</v>
      </c>
      <c r="X152">
        <v>87.1</v>
      </c>
    </row>
    <row r="153" spans="1:24">
      <c r="A153" s="2" t="s">
        <v>62</v>
      </c>
      <c r="B153" t="s">
        <v>1467</v>
      </c>
      <c r="C153" s="13">
        <v>48.205038181339418</v>
      </c>
      <c r="D153">
        <v>0</v>
      </c>
      <c r="E153">
        <v>0</v>
      </c>
      <c r="F153" s="16">
        <v>143669</v>
      </c>
      <c r="G153">
        <v>10505</v>
      </c>
      <c r="H153">
        <v>69.2</v>
      </c>
      <c r="I153">
        <v>75.099999999999994</v>
      </c>
      <c r="J153">
        <v>3.5</v>
      </c>
      <c r="K153">
        <v>2.5</v>
      </c>
      <c r="L153" s="19">
        <v>4.4000000000000004</v>
      </c>
      <c r="O153">
        <f>IF(D153=E153,1,0)</f>
        <v>1</v>
      </c>
      <c r="P153">
        <v>0</v>
      </c>
      <c r="Q153">
        <v>1</v>
      </c>
      <c r="S153" s="19">
        <v>28</v>
      </c>
      <c r="T153" s="19">
        <v>49.2</v>
      </c>
      <c r="U153" s="19">
        <v>89.6</v>
      </c>
      <c r="V153">
        <v>4.7070862113072397E-2</v>
      </c>
      <c r="W153">
        <v>1</v>
      </c>
      <c r="X153">
        <v>98.2</v>
      </c>
    </row>
    <row r="154" spans="1:24">
      <c r="A154" t="s">
        <v>445</v>
      </c>
      <c r="B154" t="s">
        <v>1694</v>
      </c>
      <c r="C154" s="13">
        <v>30.701754385964914</v>
      </c>
      <c r="D154">
        <v>1</v>
      </c>
      <c r="E154">
        <v>1</v>
      </c>
      <c r="F154" s="16">
        <v>27679</v>
      </c>
      <c r="G154">
        <v>247</v>
      </c>
      <c r="H154">
        <v>4.4000000000000004</v>
      </c>
      <c r="I154">
        <v>99.6</v>
      </c>
      <c r="J154">
        <v>0</v>
      </c>
      <c r="K154">
        <v>0</v>
      </c>
      <c r="L154" s="19">
        <v>3.8</v>
      </c>
      <c r="M154">
        <v>1</v>
      </c>
      <c r="N154" s="10">
        <v>0.89290000000000003</v>
      </c>
      <c r="O154">
        <f>IF(D154=E154,1,0)</f>
        <v>1</v>
      </c>
      <c r="P154">
        <v>0</v>
      </c>
      <c r="Q154">
        <v>0</v>
      </c>
      <c r="R154">
        <v>2013</v>
      </c>
      <c r="S154" s="19">
        <v>24.3</v>
      </c>
      <c r="T154" s="19">
        <v>36.200000000000003</v>
      </c>
      <c r="U154" s="19">
        <v>81.599999999999994</v>
      </c>
      <c r="V154">
        <v>0.36263736263736263</v>
      </c>
      <c r="W154">
        <v>6.5</v>
      </c>
      <c r="X154">
        <v>70.599999999999994</v>
      </c>
    </row>
    <row r="155" spans="1:24">
      <c r="A155" t="s">
        <v>446</v>
      </c>
      <c r="B155" t="s">
        <v>1695</v>
      </c>
      <c r="C155" s="13">
        <v>30.582524271844658</v>
      </c>
      <c r="D155">
        <v>1</v>
      </c>
      <c r="E155">
        <v>1</v>
      </c>
      <c r="F155" s="16">
        <v>33750</v>
      </c>
      <c r="G155">
        <v>154</v>
      </c>
      <c r="H155">
        <v>5.8</v>
      </c>
      <c r="I155">
        <v>99.4</v>
      </c>
      <c r="J155">
        <v>0</v>
      </c>
      <c r="K155">
        <v>0.6</v>
      </c>
      <c r="L155" s="19">
        <v>15.2</v>
      </c>
      <c r="M155">
        <v>0</v>
      </c>
      <c r="N155" s="10">
        <v>0.16669999999999999</v>
      </c>
      <c r="O155">
        <f>IF(D155=E155,1,0)</f>
        <v>1</v>
      </c>
      <c r="P155">
        <v>0</v>
      </c>
      <c r="Q155">
        <v>0</v>
      </c>
      <c r="R155">
        <v>2014</v>
      </c>
      <c r="S155" s="19">
        <v>25.3</v>
      </c>
      <c r="T155" s="19">
        <v>42</v>
      </c>
      <c r="U155" s="19">
        <v>123.2</v>
      </c>
      <c r="V155">
        <v>0.1388888888888889</v>
      </c>
      <c r="W155">
        <v>16.3</v>
      </c>
      <c r="X155">
        <v>80.8</v>
      </c>
    </row>
    <row r="156" spans="1:24">
      <c r="A156" s="2" t="s">
        <v>63</v>
      </c>
      <c r="B156" t="s">
        <v>1696</v>
      </c>
      <c r="C156" s="13">
        <v>34.984439834024897</v>
      </c>
      <c r="D156">
        <v>1</v>
      </c>
      <c r="E156">
        <v>1</v>
      </c>
      <c r="F156" s="16">
        <v>51866</v>
      </c>
      <c r="G156">
        <v>3631</v>
      </c>
      <c r="H156">
        <v>19.8</v>
      </c>
      <c r="I156">
        <v>93.4</v>
      </c>
      <c r="J156">
        <v>1</v>
      </c>
      <c r="K156">
        <v>3.9</v>
      </c>
      <c r="L156" s="19">
        <v>2.9</v>
      </c>
      <c r="M156">
        <v>1</v>
      </c>
      <c r="N156" s="10">
        <v>0.56220000000000003</v>
      </c>
      <c r="O156">
        <f>IF(D156=E156,1,0)</f>
        <v>1</v>
      </c>
      <c r="P156">
        <v>0</v>
      </c>
      <c r="Q156">
        <v>1</v>
      </c>
      <c r="R156">
        <v>2012</v>
      </c>
      <c r="S156" s="19">
        <v>19.600000000000001</v>
      </c>
      <c r="T156" s="19">
        <v>35.4</v>
      </c>
      <c r="U156" s="19">
        <v>81.3</v>
      </c>
      <c r="V156">
        <v>0.24591503267973855</v>
      </c>
      <c r="W156">
        <v>5.0999999999999996</v>
      </c>
      <c r="X156">
        <v>87.6</v>
      </c>
    </row>
    <row r="157" spans="1:24">
      <c r="A157" t="s">
        <v>447</v>
      </c>
      <c r="B157" t="s">
        <v>1697</v>
      </c>
      <c r="C157" s="13">
        <v>27.954545454545453</v>
      </c>
      <c r="D157">
        <v>0</v>
      </c>
      <c r="E157">
        <v>0</v>
      </c>
      <c r="F157" s="16">
        <v>37656</v>
      </c>
      <c r="G157">
        <v>241</v>
      </c>
      <c r="H157">
        <v>4</v>
      </c>
      <c r="I157">
        <v>100</v>
      </c>
      <c r="J157">
        <v>0</v>
      </c>
      <c r="K157">
        <v>0</v>
      </c>
      <c r="L157" s="19">
        <v>9.6999999999999993</v>
      </c>
      <c r="O157">
        <f>IF(D157=E157,1,0)</f>
        <v>1</v>
      </c>
      <c r="P157">
        <v>0</v>
      </c>
      <c r="Q157">
        <v>0</v>
      </c>
      <c r="S157" s="19">
        <v>24.5</v>
      </c>
      <c r="T157" s="19">
        <v>38.299999999999997</v>
      </c>
      <c r="U157" s="19">
        <v>111.4</v>
      </c>
      <c r="V157">
        <v>0.26956521739130435</v>
      </c>
      <c r="W157">
        <v>0</v>
      </c>
      <c r="X157">
        <v>87.1</v>
      </c>
    </row>
    <row r="158" spans="1:24">
      <c r="A158" t="s">
        <v>448</v>
      </c>
      <c r="B158" t="s">
        <v>1698</v>
      </c>
      <c r="C158" s="13">
        <v>74.638716849293317</v>
      </c>
      <c r="D158">
        <v>1</v>
      </c>
      <c r="E158">
        <v>1</v>
      </c>
      <c r="F158" s="16">
        <v>32219</v>
      </c>
      <c r="G158">
        <v>15406</v>
      </c>
      <c r="H158">
        <v>8.3000000000000007</v>
      </c>
      <c r="I158">
        <v>38.1</v>
      </c>
      <c r="J158">
        <v>57.2</v>
      </c>
      <c r="K158">
        <v>3</v>
      </c>
      <c r="L158" s="19">
        <v>11.1</v>
      </c>
      <c r="M158">
        <v>1</v>
      </c>
      <c r="N158" s="10">
        <f>825/(825+513)</f>
        <v>0.61659192825112108</v>
      </c>
      <c r="O158">
        <f>IF(D158=E158,1,0)</f>
        <v>1</v>
      </c>
      <c r="P158">
        <v>0</v>
      </c>
      <c r="Q158">
        <v>0</v>
      </c>
      <c r="R158">
        <v>2013</v>
      </c>
      <c r="S158" s="19">
        <v>13.5</v>
      </c>
      <c r="T158" s="19">
        <v>30.2</v>
      </c>
      <c r="U158" s="19">
        <v>87</v>
      </c>
      <c r="V158">
        <v>0.32390057361376673</v>
      </c>
      <c r="W158">
        <v>28.3</v>
      </c>
      <c r="X158">
        <v>81.900000000000006</v>
      </c>
    </row>
    <row r="159" spans="1:24">
      <c r="A159" s="4" t="s">
        <v>449</v>
      </c>
      <c r="B159" t="s">
        <v>1699</v>
      </c>
      <c r="C159" s="13">
        <v>39.424334932402964</v>
      </c>
      <c r="D159">
        <v>1</v>
      </c>
      <c r="E159">
        <v>1</v>
      </c>
      <c r="F159" s="16">
        <v>70000</v>
      </c>
      <c r="G159">
        <v>215</v>
      </c>
      <c r="H159">
        <v>13.9</v>
      </c>
      <c r="I159">
        <v>97.2</v>
      </c>
      <c r="J159">
        <v>0</v>
      </c>
      <c r="K159">
        <v>0</v>
      </c>
      <c r="L159" s="19">
        <v>1.7</v>
      </c>
      <c r="M159">
        <v>1</v>
      </c>
      <c r="N159" s="10">
        <v>0.625</v>
      </c>
      <c r="O159">
        <f>IF(D159=E159,1,0)</f>
        <v>1</v>
      </c>
      <c r="P159">
        <v>0</v>
      </c>
      <c r="Q159">
        <v>0</v>
      </c>
      <c r="R159">
        <v>2012</v>
      </c>
      <c r="S159" s="19">
        <v>12.1</v>
      </c>
      <c r="T159" s="19">
        <v>36.299999999999997</v>
      </c>
      <c r="U159" s="19">
        <v>97.2</v>
      </c>
      <c r="V159">
        <v>3.0303030303030304E-2</v>
      </c>
      <c r="W159">
        <v>0</v>
      </c>
      <c r="X159">
        <v>96.5</v>
      </c>
    </row>
    <row r="160" spans="1:24">
      <c r="A160" t="s">
        <v>450</v>
      </c>
      <c r="B160" t="s">
        <v>1700</v>
      </c>
      <c r="C160" s="13">
        <v>16.666666666666664</v>
      </c>
      <c r="D160">
        <v>0</v>
      </c>
      <c r="E160">
        <v>0</v>
      </c>
      <c r="F160" s="16">
        <v>55500</v>
      </c>
      <c r="G160">
        <v>181</v>
      </c>
      <c r="H160">
        <v>4.8</v>
      </c>
      <c r="I160">
        <v>97.2</v>
      </c>
      <c r="J160">
        <v>0</v>
      </c>
      <c r="K160">
        <v>0</v>
      </c>
      <c r="L160" s="19">
        <v>4</v>
      </c>
      <c r="O160">
        <f>IF(D160=E160,1,0)</f>
        <v>1</v>
      </c>
      <c r="P160">
        <v>0</v>
      </c>
      <c r="Q160">
        <v>0</v>
      </c>
      <c r="S160" s="19">
        <v>40.299999999999997</v>
      </c>
      <c r="T160" s="19">
        <v>49.5</v>
      </c>
      <c r="U160" s="19">
        <v>112.9</v>
      </c>
      <c r="V160">
        <v>0.1951219512195122</v>
      </c>
      <c r="W160">
        <v>3.5</v>
      </c>
      <c r="X160">
        <v>86.3</v>
      </c>
    </row>
    <row r="161" spans="1:24">
      <c r="A161" s="4" t="s">
        <v>451</v>
      </c>
      <c r="B161" t="s">
        <v>1560</v>
      </c>
      <c r="C161" s="13">
        <v>93.08952885889866</v>
      </c>
      <c r="D161">
        <v>1</v>
      </c>
      <c r="E161">
        <v>1</v>
      </c>
      <c r="F161" s="16">
        <v>43851</v>
      </c>
      <c r="G161">
        <v>36975</v>
      </c>
      <c r="H161">
        <v>15.2</v>
      </c>
      <c r="I161">
        <v>15.7</v>
      </c>
      <c r="J161">
        <v>69</v>
      </c>
      <c r="K161">
        <v>14</v>
      </c>
      <c r="L161" s="19">
        <v>14.3</v>
      </c>
      <c r="M161">
        <v>1</v>
      </c>
      <c r="N161" s="10">
        <v>0.62150000000000005</v>
      </c>
      <c r="O161">
        <f>IF(D161=E161,1,0)</f>
        <v>1</v>
      </c>
      <c r="P161">
        <v>0</v>
      </c>
      <c r="Q161">
        <v>0</v>
      </c>
      <c r="R161">
        <v>2012</v>
      </c>
      <c r="S161" s="19">
        <v>15.5</v>
      </c>
      <c r="T161" s="19">
        <v>35.200000000000003</v>
      </c>
      <c r="U161" s="19">
        <v>77.900000000000006</v>
      </c>
      <c r="V161">
        <v>9.7369893676552882E-2</v>
      </c>
      <c r="W161">
        <v>14.6</v>
      </c>
      <c r="X161">
        <v>84.2</v>
      </c>
    </row>
    <row r="162" spans="1:24">
      <c r="A162" s="4" t="s">
        <v>452</v>
      </c>
      <c r="B162" t="s">
        <v>1561</v>
      </c>
      <c r="C162" s="13">
        <v>93.601813110181311</v>
      </c>
      <c r="D162">
        <v>0</v>
      </c>
      <c r="E162">
        <v>0</v>
      </c>
      <c r="F162" s="16">
        <v>46845</v>
      </c>
      <c r="G162">
        <v>7932</v>
      </c>
      <c r="H162">
        <v>12.3</v>
      </c>
      <c r="I162">
        <v>6.7</v>
      </c>
      <c r="J162">
        <v>81.8</v>
      </c>
      <c r="K162">
        <v>8.1</v>
      </c>
      <c r="L162" s="19">
        <v>14</v>
      </c>
      <c r="O162">
        <f>IF(D162=E162,1,0)</f>
        <v>1</v>
      </c>
      <c r="P162">
        <v>0</v>
      </c>
      <c r="Q162">
        <v>0</v>
      </c>
      <c r="S162" s="19">
        <v>15.8</v>
      </c>
      <c r="T162" s="19">
        <v>39.1</v>
      </c>
      <c r="U162" s="19">
        <v>99</v>
      </c>
      <c r="V162">
        <v>9.7414880201765447E-2</v>
      </c>
      <c r="W162">
        <v>14.8</v>
      </c>
      <c r="X162">
        <v>86.6</v>
      </c>
    </row>
    <row r="163" spans="1:24">
      <c r="A163" t="s">
        <v>453</v>
      </c>
      <c r="B163" t="s">
        <v>1701</v>
      </c>
      <c r="C163" s="13">
        <v>19.421487603305785</v>
      </c>
      <c r="D163">
        <v>1</v>
      </c>
      <c r="E163">
        <v>1</v>
      </c>
      <c r="F163" s="16">
        <v>47250</v>
      </c>
      <c r="G163">
        <v>405</v>
      </c>
      <c r="H163">
        <v>11.3</v>
      </c>
      <c r="I163">
        <v>91.6</v>
      </c>
      <c r="J163">
        <v>0</v>
      </c>
      <c r="K163">
        <v>0.5</v>
      </c>
      <c r="L163" s="19">
        <v>3</v>
      </c>
      <c r="M163">
        <v>1</v>
      </c>
      <c r="O163">
        <f>IF(D163=E163,1,0)</f>
        <v>1</v>
      </c>
      <c r="P163">
        <v>0</v>
      </c>
      <c r="Q163">
        <v>0</v>
      </c>
      <c r="R163">
        <v>2012</v>
      </c>
      <c r="S163" s="19">
        <v>24.7</v>
      </c>
      <c r="T163" s="19">
        <v>49</v>
      </c>
      <c r="U163" s="19">
        <v>134.1</v>
      </c>
      <c r="V163">
        <v>0.36904761904761907</v>
      </c>
      <c r="W163">
        <v>1.8</v>
      </c>
      <c r="X163">
        <v>93.1</v>
      </c>
    </row>
    <row r="164" spans="1:24">
      <c r="A164" t="s">
        <v>454</v>
      </c>
      <c r="B164" t="s">
        <v>1702</v>
      </c>
      <c r="C164" s="13">
        <v>37.135072012456213</v>
      </c>
      <c r="D164">
        <v>1</v>
      </c>
      <c r="E164">
        <v>1</v>
      </c>
      <c r="F164" s="16">
        <v>26023</v>
      </c>
      <c r="G164">
        <v>1150</v>
      </c>
      <c r="H164">
        <v>16.899999999999999</v>
      </c>
      <c r="I164">
        <v>91.4</v>
      </c>
      <c r="J164">
        <v>3.2</v>
      </c>
      <c r="K164">
        <v>2.8</v>
      </c>
      <c r="L164" s="19">
        <v>13.1</v>
      </c>
      <c r="M164">
        <v>1</v>
      </c>
      <c r="N164" s="10">
        <v>0.69140000000000001</v>
      </c>
      <c r="O164">
        <f>IF(D164=E164,1,0)</f>
        <v>1</v>
      </c>
      <c r="P164">
        <v>0</v>
      </c>
      <c r="Q164">
        <v>0</v>
      </c>
      <c r="R164">
        <v>2013</v>
      </c>
      <c r="S164" s="19">
        <v>14.2</v>
      </c>
      <c r="T164" s="19">
        <v>36.4</v>
      </c>
      <c r="U164" s="19">
        <v>105</v>
      </c>
      <c r="V164">
        <v>0.51409978308026028</v>
      </c>
      <c r="W164">
        <v>25.7</v>
      </c>
      <c r="X164">
        <v>84.1</v>
      </c>
    </row>
    <row r="165" spans="1:24">
      <c r="A165" s="2" t="s">
        <v>64</v>
      </c>
      <c r="B165" t="s">
        <v>1703</v>
      </c>
      <c r="C165" s="13">
        <v>32.055311125078568</v>
      </c>
      <c r="D165">
        <v>1</v>
      </c>
      <c r="E165">
        <v>1</v>
      </c>
      <c r="F165" s="16">
        <v>47838</v>
      </c>
      <c r="G165">
        <v>2289</v>
      </c>
      <c r="H165">
        <v>17.600000000000001</v>
      </c>
      <c r="I165">
        <v>89.2</v>
      </c>
      <c r="J165">
        <v>4.4000000000000004</v>
      </c>
      <c r="K165">
        <v>3.8</v>
      </c>
      <c r="L165" s="19">
        <v>2.9</v>
      </c>
      <c r="M165">
        <v>1</v>
      </c>
      <c r="N165" s="10">
        <v>0.66149999999999998</v>
      </c>
      <c r="O165">
        <f>IF(D165=E165,1,0)</f>
        <v>1</v>
      </c>
      <c r="P165">
        <v>0</v>
      </c>
      <c r="Q165">
        <v>1</v>
      </c>
      <c r="R165">
        <v>2013</v>
      </c>
      <c r="S165" s="19">
        <v>19.899999999999999</v>
      </c>
      <c r="T165" s="19">
        <v>38.4</v>
      </c>
      <c r="U165" s="19">
        <v>105.3</v>
      </c>
      <c r="V165">
        <v>0.109375</v>
      </c>
      <c r="W165">
        <v>11.7</v>
      </c>
      <c r="X165">
        <v>85.3</v>
      </c>
    </row>
    <row r="166" spans="1:24">
      <c r="A166" t="s">
        <v>455</v>
      </c>
      <c r="B166" t="s">
        <v>1704</v>
      </c>
      <c r="C166" s="13">
        <v>22.137404580152673</v>
      </c>
      <c r="D166">
        <v>0</v>
      </c>
      <c r="E166">
        <v>0</v>
      </c>
      <c r="F166" s="16">
        <v>20000</v>
      </c>
      <c r="G166">
        <v>95</v>
      </c>
      <c r="H166">
        <v>0</v>
      </c>
      <c r="I166">
        <v>100</v>
      </c>
      <c r="J166">
        <v>0</v>
      </c>
      <c r="K166">
        <v>0</v>
      </c>
      <c r="L166" s="19">
        <v>43.2</v>
      </c>
      <c r="O166">
        <f>IF(D166=E166,1,0)</f>
        <v>1</v>
      </c>
      <c r="P166">
        <v>0</v>
      </c>
      <c r="Q166">
        <v>0</v>
      </c>
      <c r="S166" s="19">
        <v>41.1</v>
      </c>
      <c r="T166" s="19">
        <v>50.7</v>
      </c>
      <c r="U166" s="19">
        <v>111.1</v>
      </c>
      <c r="V166">
        <v>0</v>
      </c>
      <c r="W166">
        <v>43.3</v>
      </c>
      <c r="X166">
        <v>76.599999999999994</v>
      </c>
    </row>
    <row r="167" spans="1:24">
      <c r="A167" s="4" t="s">
        <v>456</v>
      </c>
      <c r="B167" t="s">
        <v>1274</v>
      </c>
      <c r="C167" s="13">
        <v>14.094775212636696</v>
      </c>
      <c r="D167">
        <v>1</v>
      </c>
      <c r="E167">
        <v>1</v>
      </c>
      <c r="F167" s="16">
        <v>41094</v>
      </c>
      <c r="G167">
        <v>1371</v>
      </c>
      <c r="H167">
        <v>10</v>
      </c>
      <c r="I167">
        <v>99</v>
      </c>
      <c r="J167">
        <v>0</v>
      </c>
      <c r="K167">
        <v>0.9</v>
      </c>
      <c r="L167" s="19">
        <v>6.6</v>
      </c>
      <c r="M167">
        <v>1</v>
      </c>
      <c r="N167" s="10">
        <v>0.66339999999999999</v>
      </c>
      <c r="O167">
        <f>IF(D167=E167,1,0)</f>
        <v>1</v>
      </c>
      <c r="P167">
        <v>0</v>
      </c>
      <c r="Q167">
        <v>0</v>
      </c>
      <c r="R167">
        <v>2013</v>
      </c>
      <c r="S167" s="19">
        <v>23.6</v>
      </c>
      <c r="T167" s="19">
        <v>44.5</v>
      </c>
      <c r="U167" s="19">
        <v>82.3</v>
      </c>
      <c r="V167">
        <v>0.25546218487394956</v>
      </c>
      <c r="W167">
        <v>3.5</v>
      </c>
      <c r="X167">
        <v>90.2</v>
      </c>
    </row>
    <row r="168" spans="1:24">
      <c r="A168" t="s">
        <v>457</v>
      </c>
      <c r="B168" t="s">
        <v>1322</v>
      </c>
      <c r="C168" s="13">
        <v>25.065274151436029</v>
      </c>
      <c r="D168">
        <v>0</v>
      </c>
      <c r="E168">
        <v>0</v>
      </c>
      <c r="F168" s="16">
        <v>47344</v>
      </c>
      <c r="G168">
        <v>302</v>
      </c>
      <c r="H168">
        <v>7.5</v>
      </c>
      <c r="I168">
        <v>100</v>
      </c>
      <c r="J168">
        <v>0</v>
      </c>
      <c r="K168">
        <v>0</v>
      </c>
      <c r="L168" s="19">
        <v>4.2</v>
      </c>
      <c r="O168">
        <f>IF(D168=E168,1,0)</f>
        <v>1</v>
      </c>
      <c r="P168">
        <v>0</v>
      </c>
      <c r="Q168">
        <v>0</v>
      </c>
      <c r="S168" s="19">
        <v>21.2</v>
      </c>
      <c r="T168" s="19">
        <v>50.8</v>
      </c>
      <c r="U168" s="19">
        <v>108.3</v>
      </c>
      <c r="V168">
        <v>0.37588652482269502</v>
      </c>
      <c r="W168">
        <v>1</v>
      </c>
      <c r="X168">
        <v>81.599999999999994</v>
      </c>
    </row>
    <row r="169" spans="1:24">
      <c r="A169" s="4" t="s">
        <v>458</v>
      </c>
      <c r="B169" t="s">
        <v>1440</v>
      </c>
      <c r="C169" s="13">
        <v>42.265356846964139</v>
      </c>
      <c r="D169">
        <v>1</v>
      </c>
      <c r="E169">
        <v>1</v>
      </c>
      <c r="F169" s="16">
        <v>135385</v>
      </c>
      <c r="G169">
        <v>10780</v>
      </c>
      <c r="H169">
        <v>54.5</v>
      </c>
      <c r="I169">
        <v>96</v>
      </c>
      <c r="J169">
        <v>0</v>
      </c>
      <c r="K169">
        <v>1.7</v>
      </c>
      <c r="L169" s="19">
        <v>4</v>
      </c>
      <c r="M169">
        <v>1</v>
      </c>
      <c r="N169" s="10">
        <v>0.50219999999999998</v>
      </c>
      <c r="O169">
        <f>IF(D169=E169,1,0)</f>
        <v>1</v>
      </c>
      <c r="P169">
        <v>0</v>
      </c>
      <c r="Q169">
        <v>0</v>
      </c>
      <c r="R169">
        <v>2012</v>
      </c>
      <c r="S169" s="19">
        <v>11.1</v>
      </c>
      <c r="T169" s="19">
        <v>40</v>
      </c>
      <c r="U169" s="19">
        <v>95.5</v>
      </c>
      <c r="V169">
        <v>2.4595080983803239E-2</v>
      </c>
      <c r="W169">
        <v>1</v>
      </c>
      <c r="X169">
        <v>99</v>
      </c>
    </row>
    <row r="170" spans="1:24">
      <c r="A170" t="s">
        <v>459</v>
      </c>
      <c r="B170" t="s">
        <v>1705</v>
      </c>
      <c r="C170" s="13">
        <v>29.393939393939394</v>
      </c>
      <c r="D170">
        <v>0</v>
      </c>
      <c r="E170">
        <v>0</v>
      </c>
      <c r="F170" s="16">
        <v>44250</v>
      </c>
      <c r="G170">
        <v>140</v>
      </c>
      <c r="H170">
        <v>0</v>
      </c>
      <c r="I170">
        <v>100</v>
      </c>
      <c r="J170">
        <v>0</v>
      </c>
      <c r="K170">
        <v>0</v>
      </c>
      <c r="L170" s="19">
        <v>12.8</v>
      </c>
      <c r="O170">
        <f>IF(D170=E170,1,0)</f>
        <v>1</v>
      </c>
      <c r="P170">
        <v>0</v>
      </c>
      <c r="Q170">
        <v>0</v>
      </c>
      <c r="S170" s="19">
        <v>11.4</v>
      </c>
      <c r="T170" s="19">
        <v>24.7</v>
      </c>
      <c r="U170" s="19">
        <v>105.9</v>
      </c>
      <c r="V170">
        <v>0</v>
      </c>
      <c r="W170">
        <v>17.2</v>
      </c>
      <c r="X170">
        <v>97.1</v>
      </c>
    </row>
    <row r="171" spans="1:24">
      <c r="A171" s="2" t="s">
        <v>65</v>
      </c>
      <c r="B171" t="s">
        <v>1706</v>
      </c>
      <c r="C171" s="13">
        <v>49.66688874083944</v>
      </c>
      <c r="D171">
        <v>1</v>
      </c>
      <c r="E171">
        <v>1</v>
      </c>
      <c r="F171" s="16">
        <v>37727</v>
      </c>
      <c r="G171">
        <v>14764</v>
      </c>
      <c r="H171">
        <v>13.4</v>
      </c>
      <c r="I171">
        <v>85.6</v>
      </c>
      <c r="J171">
        <v>7.6</v>
      </c>
      <c r="K171">
        <v>5.0999999999999996</v>
      </c>
      <c r="L171" s="19">
        <v>7.5</v>
      </c>
      <c r="M171">
        <v>1</v>
      </c>
      <c r="N171" s="10">
        <v>0.55479999999999996</v>
      </c>
      <c r="O171">
        <f>IF(D171=E171,1,0)</f>
        <v>1</v>
      </c>
      <c r="P171">
        <v>0</v>
      </c>
      <c r="Q171">
        <v>1</v>
      </c>
      <c r="R171">
        <v>2012</v>
      </c>
      <c r="S171" s="19">
        <v>21.4</v>
      </c>
      <c r="T171" s="19">
        <v>39.299999999999997</v>
      </c>
      <c r="U171" s="19">
        <v>120.9</v>
      </c>
      <c r="V171">
        <v>0.15592515592515593</v>
      </c>
      <c r="W171">
        <v>13.4</v>
      </c>
      <c r="X171">
        <v>79.2</v>
      </c>
    </row>
    <row r="172" spans="1:24">
      <c r="A172" t="s">
        <v>460</v>
      </c>
      <c r="B172" t="s">
        <v>1707</v>
      </c>
      <c r="C172" s="13">
        <v>30.01760563380282</v>
      </c>
      <c r="D172">
        <v>1</v>
      </c>
      <c r="E172">
        <v>1</v>
      </c>
      <c r="F172" s="16">
        <v>73125</v>
      </c>
      <c r="G172">
        <v>154</v>
      </c>
      <c r="H172">
        <v>22.9</v>
      </c>
      <c r="I172">
        <v>99.4</v>
      </c>
      <c r="J172">
        <v>0</v>
      </c>
      <c r="K172">
        <v>0</v>
      </c>
      <c r="L172" s="19">
        <v>0</v>
      </c>
      <c r="O172">
        <f>IF(D172=E172,1,0)</f>
        <v>1</v>
      </c>
      <c r="P172">
        <v>0</v>
      </c>
      <c r="Q172">
        <v>0</v>
      </c>
      <c r="S172" s="19">
        <v>29.9</v>
      </c>
      <c r="T172" s="19">
        <v>42.2</v>
      </c>
      <c r="U172" s="19">
        <v>136.9</v>
      </c>
      <c r="V172">
        <v>0.19672131147540983</v>
      </c>
      <c r="W172">
        <v>0</v>
      </c>
      <c r="X172">
        <v>98.2</v>
      </c>
    </row>
    <row r="173" spans="1:24">
      <c r="A173" s="4" t="s">
        <v>461</v>
      </c>
      <c r="B173" t="s">
        <v>1708</v>
      </c>
      <c r="C173" s="13">
        <v>44.598337950138507</v>
      </c>
      <c r="D173">
        <v>0</v>
      </c>
      <c r="E173">
        <v>0</v>
      </c>
      <c r="F173" s="16">
        <v>48710</v>
      </c>
      <c r="G173">
        <v>1369</v>
      </c>
      <c r="H173">
        <v>6.5</v>
      </c>
      <c r="I173">
        <v>58.7</v>
      </c>
      <c r="J173">
        <v>1.9</v>
      </c>
      <c r="K173">
        <v>37.700000000000003</v>
      </c>
      <c r="L173" s="19">
        <v>9.9</v>
      </c>
      <c r="O173">
        <f>IF(D173=E173,1,0)</f>
        <v>1</v>
      </c>
      <c r="P173">
        <v>0</v>
      </c>
      <c r="Q173">
        <v>0</v>
      </c>
      <c r="S173" s="19">
        <v>9</v>
      </c>
      <c r="T173" s="19">
        <v>28.7</v>
      </c>
      <c r="U173" s="19">
        <v>83</v>
      </c>
      <c r="V173">
        <v>7.6555023923444973E-2</v>
      </c>
      <c r="W173">
        <v>11</v>
      </c>
      <c r="X173">
        <v>75.8</v>
      </c>
    </row>
    <row r="174" spans="1:24">
      <c r="A174" t="s">
        <v>462</v>
      </c>
      <c r="B174" t="s">
        <v>1489</v>
      </c>
      <c r="C174" s="13">
        <v>52.824133504492941</v>
      </c>
      <c r="D174">
        <v>0</v>
      </c>
      <c r="E174">
        <v>0</v>
      </c>
      <c r="F174" s="16">
        <v>39196</v>
      </c>
      <c r="G174">
        <v>2126</v>
      </c>
      <c r="H174">
        <v>9.9</v>
      </c>
      <c r="I174">
        <v>80.2</v>
      </c>
      <c r="J174">
        <v>10.3</v>
      </c>
      <c r="K174">
        <v>6.9</v>
      </c>
      <c r="L174" s="19">
        <v>9.6</v>
      </c>
      <c r="O174">
        <f>IF(D174=E174,1,0)</f>
        <v>1</v>
      </c>
      <c r="P174">
        <v>0</v>
      </c>
      <c r="Q174">
        <v>0</v>
      </c>
      <c r="S174" s="19">
        <v>16.3</v>
      </c>
      <c r="T174" s="19">
        <v>33.799999999999997</v>
      </c>
      <c r="U174" s="19">
        <v>91.4</v>
      </c>
      <c r="V174">
        <v>0.13478260869565217</v>
      </c>
      <c r="W174">
        <v>18.399999999999999</v>
      </c>
      <c r="X174">
        <v>86.2</v>
      </c>
    </row>
    <row r="175" spans="1:24">
      <c r="A175" t="s">
        <v>463</v>
      </c>
      <c r="B175" t="s">
        <v>1361</v>
      </c>
      <c r="C175" s="13">
        <v>31.499051233396585</v>
      </c>
      <c r="D175">
        <v>0</v>
      </c>
      <c r="E175">
        <v>0</v>
      </c>
      <c r="F175" s="16">
        <v>43929</v>
      </c>
      <c r="G175">
        <v>442</v>
      </c>
      <c r="H175">
        <v>9.6999999999999993</v>
      </c>
      <c r="I175">
        <v>89.1</v>
      </c>
      <c r="J175">
        <v>0</v>
      </c>
      <c r="K175">
        <v>10.6</v>
      </c>
      <c r="L175" s="19">
        <v>14.3</v>
      </c>
      <c r="O175">
        <f>IF(D175=E175,1,0)</f>
        <v>1</v>
      </c>
      <c r="P175">
        <v>0</v>
      </c>
      <c r="Q175">
        <v>0</v>
      </c>
      <c r="S175" s="19">
        <v>13.1</v>
      </c>
      <c r="T175" s="19">
        <v>31.7</v>
      </c>
      <c r="U175" s="19">
        <v>84.9</v>
      </c>
      <c r="V175">
        <v>0.20394736842105263</v>
      </c>
      <c r="W175">
        <v>14.6</v>
      </c>
      <c r="X175">
        <v>82.8</v>
      </c>
    </row>
    <row r="176" spans="1:24">
      <c r="A176" s="3" t="s">
        <v>233</v>
      </c>
      <c r="B176" t="s">
        <v>1709</v>
      </c>
      <c r="C176" s="13">
        <v>68.523293794051924</v>
      </c>
      <c r="D176">
        <v>1</v>
      </c>
      <c r="E176">
        <v>1</v>
      </c>
      <c r="F176" s="16">
        <v>17526</v>
      </c>
      <c r="G176">
        <v>25732</v>
      </c>
      <c r="H176">
        <v>52.3</v>
      </c>
      <c r="I176">
        <v>62.8</v>
      </c>
      <c r="J176">
        <v>24.1</v>
      </c>
      <c r="K176">
        <v>4.8</v>
      </c>
      <c r="L176" s="19">
        <v>9.1</v>
      </c>
      <c r="M176">
        <v>1</v>
      </c>
      <c r="N176" s="10">
        <v>0.61229999999999996</v>
      </c>
      <c r="O176">
        <f>IF(D176=E176,1,0)</f>
        <v>1</v>
      </c>
      <c r="P176">
        <v>1</v>
      </c>
      <c r="Q176" t="s">
        <v>2516</v>
      </c>
      <c r="R176">
        <v>2012</v>
      </c>
      <c r="S176" s="19">
        <v>8.4</v>
      </c>
      <c r="T176" s="19">
        <v>23.1</v>
      </c>
      <c r="U176" s="19">
        <v>112.4</v>
      </c>
      <c r="V176">
        <v>0.53402382185396169</v>
      </c>
      <c r="W176">
        <v>26.4</v>
      </c>
      <c r="X176">
        <v>94</v>
      </c>
    </row>
    <row r="177" spans="1:24">
      <c r="A177" s="4" t="s">
        <v>464</v>
      </c>
      <c r="B177" t="s">
        <v>1710</v>
      </c>
      <c r="C177" s="13">
        <v>34.985880138060871</v>
      </c>
      <c r="D177">
        <v>1</v>
      </c>
      <c r="E177">
        <v>1</v>
      </c>
      <c r="F177" s="16">
        <v>42079</v>
      </c>
      <c r="G177">
        <v>5532</v>
      </c>
      <c r="H177">
        <v>20.6</v>
      </c>
      <c r="I177">
        <v>96.7</v>
      </c>
      <c r="J177">
        <v>0.9</v>
      </c>
      <c r="K177">
        <v>0.3</v>
      </c>
      <c r="L177" s="19">
        <v>3.9</v>
      </c>
      <c r="M177">
        <v>0</v>
      </c>
      <c r="N177" s="10">
        <v>0.47310000000000002</v>
      </c>
      <c r="O177">
        <f>IF(D177=E177,1,0)</f>
        <v>1</v>
      </c>
      <c r="P177">
        <v>0</v>
      </c>
      <c r="Q177">
        <v>0</v>
      </c>
      <c r="R177">
        <v>2016</v>
      </c>
      <c r="S177" s="19">
        <v>21.6</v>
      </c>
      <c r="T177" s="19">
        <v>36.299999999999997</v>
      </c>
      <c r="U177" s="19">
        <v>95.8</v>
      </c>
      <c r="V177">
        <v>0.16528925619834711</v>
      </c>
      <c r="W177">
        <v>6.8</v>
      </c>
      <c r="X177">
        <v>86.4</v>
      </c>
    </row>
    <row r="178" spans="1:24">
      <c r="A178" t="s">
        <v>465</v>
      </c>
      <c r="B178" t="s">
        <v>1711</v>
      </c>
      <c r="C178" s="13">
        <v>31.162790697674421</v>
      </c>
      <c r="D178">
        <v>0</v>
      </c>
      <c r="E178">
        <v>0</v>
      </c>
      <c r="F178" s="16">
        <v>78000</v>
      </c>
      <c r="G178">
        <v>641</v>
      </c>
      <c r="H178">
        <v>37.299999999999997</v>
      </c>
      <c r="I178">
        <v>98.6</v>
      </c>
      <c r="J178">
        <v>0</v>
      </c>
      <c r="K178">
        <v>0.6</v>
      </c>
      <c r="L178" s="19">
        <v>1.2</v>
      </c>
      <c r="O178">
        <f>IF(D178=E178,1,0)</f>
        <v>1</v>
      </c>
      <c r="P178">
        <v>0</v>
      </c>
      <c r="Q178">
        <v>0</v>
      </c>
      <c r="S178" s="19">
        <v>10.8</v>
      </c>
      <c r="T178" s="19">
        <v>33</v>
      </c>
      <c r="U178" s="19">
        <v>103.5</v>
      </c>
      <c r="V178">
        <v>8.9285714285714281E-3</v>
      </c>
      <c r="W178">
        <v>1.2</v>
      </c>
      <c r="X178">
        <v>96.4</v>
      </c>
    </row>
    <row r="179" spans="1:24">
      <c r="A179" s="3" t="s">
        <v>66</v>
      </c>
      <c r="B179" t="s">
        <v>1510</v>
      </c>
      <c r="C179" s="13">
        <v>58.211747100635989</v>
      </c>
      <c r="D179">
        <v>1</v>
      </c>
      <c r="E179">
        <v>1</v>
      </c>
      <c r="F179" s="16">
        <v>71544</v>
      </c>
      <c r="G179">
        <v>39740</v>
      </c>
      <c r="H179">
        <v>34.5</v>
      </c>
      <c r="I179">
        <v>63.7</v>
      </c>
      <c r="J179">
        <v>6.6</v>
      </c>
      <c r="K179">
        <v>14.3</v>
      </c>
      <c r="L179" s="19">
        <v>8.1</v>
      </c>
      <c r="M179">
        <v>1</v>
      </c>
      <c r="N179" s="10">
        <v>0.60450000000000004</v>
      </c>
      <c r="O179">
        <f>IF(D179=E179,1,0)</f>
        <v>1</v>
      </c>
      <c r="P179">
        <v>0</v>
      </c>
      <c r="Q179">
        <v>1</v>
      </c>
      <c r="R179">
        <v>2012</v>
      </c>
      <c r="S179" s="19">
        <v>11.8</v>
      </c>
      <c r="T179" s="19">
        <v>34.700000000000003</v>
      </c>
      <c r="U179" s="19">
        <v>96.4</v>
      </c>
      <c r="V179">
        <v>0.13007550933181364</v>
      </c>
      <c r="W179">
        <v>7.1</v>
      </c>
      <c r="X179">
        <v>89.6</v>
      </c>
    </row>
    <row r="180" spans="1:24">
      <c r="A180" s="3" t="s">
        <v>234</v>
      </c>
      <c r="B180" t="s">
        <v>1712</v>
      </c>
      <c r="C180" s="13">
        <v>58.980611395265846</v>
      </c>
      <c r="D180">
        <v>1</v>
      </c>
      <c r="E180">
        <v>1</v>
      </c>
      <c r="F180" s="16">
        <v>55324</v>
      </c>
      <c r="G180">
        <v>37094</v>
      </c>
      <c r="H180">
        <v>21.2</v>
      </c>
      <c r="I180">
        <v>38.799999999999997</v>
      </c>
      <c r="J180">
        <v>5.3</v>
      </c>
      <c r="K180">
        <v>48.6</v>
      </c>
      <c r="L180" s="19">
        <v>8.1</v>
      </c>
      <c r="M180">
        <v>0</v>
      </c>
      <c r="N180" s="10">
        <v>0.45710000000000001</v>
      </c>
      <c r="O180">
        <f>IF(D180=E180,1,0)</f>
        <v>1</v>
      </c>
      <c r="P180">
        <v>1</v>
      </c>
      <c r="Q180" t="s">
        <v>2516</v>
      </c>
      <c r="R180">
        <v>2012</v>
      </c>
      <c r="S180" s="19">
        <v>7.7</v>
      </c>
      <c r="T180" s="19">
        <v>30</v>
      </c>
      <c r="U180" s="19">
        <v>106.6</v>
      </c>
      <c r="V180">
        <v>5.7211495684669454E-2</v>
      </c>
      <c r="W180">
        <v>9.1999999999999993</v>
      </c>
      <c r="X180">
        <v>70.8</v>
      </c>
    </row>
    <row r="181" spans="1:24">
      <c r="A181" t="s">
        <v>466</v>
      </c>
      <c r="B181" t="s">
        <v>1350</v>
      </c>
      <c r="C181" s="13">
        <v>28.875379939209729</v>
      </c>
      <c r="D181">
        <v>0</v>
      </c>
      <c r="E181">
        <v>0</v>
      </c>
      <c r="F181" s="16">
        <v>27770</v>
      </c>
      <c r="G181">
        <v>1918</v>
      </c>
      <c r="H181">
        <v>6.8</v>
      </c>
      <c r="I181">
        <v>85.2</v>
      </c>
      <c r="J181">
        <v>10.1</v>
      </c>
      <c r="K181">
        <v>3.3</v>
      </c>
      <c r="L181" s="19">
        <v>6.2</v>
      </c>
      <c r="O181">
        <f>IF(D181=E181,1,0)</f>
        <v>1</v>
      </c>
      <c r="P181">
        <v>0</v>
      </c>
      <c r="Q181">
        <v>0</v>
      </c>
      <c r="S181" s="19">
        <v>40.5</v>
      </c>
      <c r="T181" s="19">
        <v>53.3</v>
      </c>
      <c r="U181" s="19">
        <v>81.5</v>
      </c>
      <c r="V181">
        <v>0.38642297650130547</v>
      </c>
      <c r="W181">
        <v>24.7</v>
      </c>
      <c r="X181">
        <v>73.5</v>
      </c>
    </row>
    <row r="182" spans="1:24">
      <c r="A182" t="s">
        <v>467</v>
      </c>
      <c r="B182" t="s">
        <v>1713</v>
      </c>
      <c r="C182" s="13">
        <v>24.469696969696969</v>
      </c>
      <c r="D182">
        <v>0</v>
      </c>
      <c r="E182">
        <v>0</v>
      </c>
      <c r="F182" s="16">
        <v>42616</v>
      </c>
      <c r="G182">
        <v>2625</v>
      </c>
      <c r="H182">
        <v>20.9</v>
      </c>
      <c r="I182">
        <v>99.4</v>
      </c>
      <c r="J182">
        <v>0</v>
      </c>
      <c r="K182">
        <v>0</v>
      </c>
      <c r="L182" s="19">
        <v>5.6</v>
      </c>
      <c r="O182">
        <f>IF(D182=E182,1,0)</f>
        <v>1</v>
      </c>
      <c r="P182">
        <v>0</v>
      </c>
      <c r="Q182">
        <v>0</v>
      </c>
      <c r="S182" s="19">
        <v>29.3</v>
      </c>
      <c r="T182" s="19">
        <v>45.4</v>
      </c>
      <c r="U182" s="19">
        <v>93.7</v>
      </c>
      <c r="V182">
        <v>0.20347003154574134</v>
      </c>
      <c r="W182">
        <v>4</v>
      </c>
      <c r="X182">
        <v>90.2</v>
      </c>
    </row>
    <row r="183" spans="1:24">
      <c r="A183" t="s">
        <v>468</v>
      </c>
      <c r="B183" t="s">
        <v>1714</v>
      </c>
      <c r="C183" s="13">
        <v>33.940686179492154</v>
      </c>
      <c r="D183">
        <v>1</v>
      </c>
      <c r="E183">
        <v>1</v>
      </c>
      <c r="F183" s="16">
        <v>54732</v>
      </c>
      <c r="G183">
        <v>5345</v>
      </c>
      <c r="H183">
        <v>47.7</v>
      </c>
      <c r="I183">
        <v>92.2</v>
      </c>
      <c r="J183">
        <v>2.2999999999999998</v>
      </c>
      <c r="K183">
        <v>3.9</v>
      </c>
      <c r="L183" s="19">
        <v>4.5999999999999996</v>
      </c>
      <c r="M183">
        <v>0</v>
      </c>
      <c r="N183" s="10">
        <v>0.49030000000000001</v>
      </c>
      <c r="O183">
        <f>IF(D183=E183,1,0)</f>
        <v>1</v>
      </c>
      <c r="P183">
        <v>0</v>
      </c>
      <c r="Q183">
        <v>0</v>
      </c>
      <c r="R183">
        <v>2014</v>
      </c>
      <c r="S183" s="19">
        <v>20.7</v>
      </c>
      <c r="T183" s="19">
        <v>35.799999999999997</v>
      </c>
      <c r="U183" s="19">
        <v>94.9</v>
      </c>
      <c r="V183">
        <v>0.56247160381644712</v>
      </c>
      <c r="W183">
        <v>11.1</v>
      </c>
      <c r="X183">
        <v>96.4</v>
      </c>
    </row>
    <row r="184" spans="1:24">
      <c r="A184" s="4" t="s">
        <v>469</v>
      </c>
      <c r="B184" t="s">
        <v>1715</v>
      </c>
      <c r="C184" s="13">
        <v>26.426426426426424</v>
      </c>
      <c r="D184">
        <v>1</v>
      </c>
      <c r="E184">
        <v>1</v>
      </c>
      <c r="F184" s="16">
        <v>43073</v>
      </c>
      <c r="G184">
        <v>2640</v>
      </c>
      <c r="H184">
        <v>22.8</v>
      </c>
      <c r="I184">
        <v>98.4</v>
      </c>
      <c r="J184">
        <v>0</v>
      </c>
      <c r="K184">
        <v>0</v>
      </c>
      <c r="L184" s="19">
        <v>7.1</v>
      </c>
      <c r="M184">
        <v>1</v>
      </c>
      <c r="N184" s="10">
        <v>0.5968</v>
      </c>
      <c r="O184">
        <f>IF(D184=E184,1,0)</f>
        <v>1</v>
      </c>
      <c r="P184">
        <v>0</v>
      </c>
      <c r="Q184">
        <v>0</v>
      </c>
      <c r="R184">
        <v>2012</v>
      </c>
      <c r="S184" s="19">
        <v>26.3</v>
      </c>
      <c r="T184" s="19">
        <v>43.1</v>
      </c>
      <c r="U184" s="19">
        <v>83.3</v>
      </c>
      <c r="V184">
        <v>0.22852081488042517</v>
      </c>
      <c r="W184">
        <v>12.5</v>
      </c>
      <c r="X184">
        <v>92.9</v>
      </c>
    </row>
    <row r="185" spans="1:24">
      <c r="A185" s="2" t="s">
        <v>67</v>
      </c>
      <c r="B185" t="s">
        <v>1716</v>
      </c>
      <c r="C185" s="13">
        <v>49.194753445127013</v>
      </c>
      <c r="D185">
        <v>1</v>
      </c>
      <c r="E185">
        <v>1</v>
      </c>
      <c r="F185" s="16">
        <v>96894</v>
      </c>
      <c r="G185">
        <v>18167</v>
      </c>
      <c r="H185">
        <v>49.9</v>
      </c>
      <c r="I185">
        <v>88</v>
      </c>
      <c r="J185">
        <v>0.3</v>
      </c>
      <c r="K185">
        <v>8.6</v>
      </c>
      <c r="L185" s="19">
        <v>5.2</v>
      </c>
      <c r="M185">
        <v>1</v>
      </c>
      <c r="N185" s="10">
        <v>0.53610000000000002</v>
      </c>
      <c r="O185">
        <f>IF(D185=E185,1,0)</f>
        <v>1</v>
      </c>
      <c r="P185">
        <v>0</v>
      </c>
      <c r="Q185">
        <v>1</v>
      </c>
      <c r="R185">
        <v>2012</v>
      </c>
      <c r="S185" s="19">
        <v>8.5</v>
      </c>
      <c r="T185" s="19">
        <v>34.1</v>
      </c>
      <c r="U185" s="19">
        <v>101.5</v>
      </c>
      <c r="V185">
        <v>3.0961906418507566E-2</v>
      </c>
      <c r="W185">
        <v>3.6</v>
      </c>
      <c r="X185">
        <v>94.6</v>
      </c>
    </row>
    <row r="186" spans="1:24">
      <c r="A186" s="4" t="s">
        <v>470</v>
      </c>
      <c r="B186" t="s">
        <v>1717</v>
      </c>
      <c r="C186" s="13">
        <v>50.228742703896515</v>
      </c>
      <c r="D186">
        <v>1</v>
      </c>
      <c r="E186">
        <v>1</v>
      </c>
      <c r="F186" s="16">
        <v>40000</v>
      </c>
      <c r="G186">
        <v>3960</v>
      </c>
      <c r="H186">
        <v>7.9</v>
      </c>
      <c r="I186">
        <v>90</v>
      </c>
      <c r="J186">
        <v>5.4</v>
      </c>
      <c r="K186">
        <v>2.4</v>
      </c>
      <c r="L186" s="19">
        <v>10.199999999999999</v>
      </c>
      <c r="M186">
        <v>0</v>
      </c>
      <c r="N186" s="10">
        <f>160/(160+263)</f>
        <v>0.37825059101654845</v>
      </c>
      <c r="O186">
        <f>IF(D186=E186,1,0)</f>
        <v>1</v>
      </c>
      <c r="P186">
        <v>0</v>
      </c>
      <c r="Q186">
        <v>0</v>
      </c>
      <c r="R186">
        <v>2014</v>
      </c>
      <c r="S186" s="19">
        <v>23.8</v>
      </c>
      <c r="T186" s="19">
        <v>43.3</v>
      </c>
      <c r="U186" s="19">
        <v>87.1</v>
      </c>
      <c r="V186">
        <v>0.14767156862745098</v>
      </c>
      <c r="W186">
        <v>10.6</v>
      </c>
      <c r="X186">
        <v>78.7</v>
      </c>
    </row>
    <row r="187" spans="1:24">
      <c r="A187" t="s">
        <v>471</v>
      </c>
      <c r="B187" t="s">
        <v>1718</v>
      </c>
      <c r="C187" s="13">
        <v>23.130106851037084</v>
      </c>
      <c r="D187">
        <v>1</v>
      </c>
      <c r="E187">
        <v>1</v>
      </c>
      <c r="F187" s="16">
        <v>54881</v>
      </c>
      <c r="G187">
        <v>1988</v>
      </c>
      <c r="H187">
        <v>19.899999999999999</v>
      </c>
      <c r="I187">
        <v>95</v>
      </c>
      <c r="J187">
        <v>3.4</v>
      </c>
      <c r="K187">
        <v>1.7</v>
      </c>
      <c r="L187" s="19">
        <v>6.6</v>
      </c>
      <c r="M187">
        <v>1</v>
      </c>
      <c r="N187" s="10">
        <v>0.67159999999999997</v>
      </c>
      <c r="O187">
        <f>IF(D187=E187,1,0)</f>
        <v>1</v>
      </c>
      <c r="P187">
        <v>0</v>
      </c>
      <c r="Q187">
        <v>0</v>
      </c>
      <c r="R187">
        <v>2013</v>
      </c>
      <c r="S187" s="19">
        <v>26.3</v>
      </c>
      <c r="T187" s="19">
        <v>39.5</v>
      </c>
      <c r="U187" s="19">
        <v>93.6</v>
      </c>
      <c r="V187">
        <v>0.20163487738419619</v>
      </c>
      <c r="W187">
        <v>6.8</v>
      </c>
      <c r="X187">
        <v>94.9</v>
      </c>
    </row>
    <row r="188" spans="1:24">
      <c r="A188" t="s">
        <v>472</v>
      </c>
      <c r="B188" t="s">
        <v>1719</v>
      </c>
      <c r="C188" s="13">
        <v>21.563342318059302</v>
      </c>
      <c r="D188">
        <v>0</v>
      </c>
      <c r="E188">
        <v>0</v>
      </c>
      <c r="F188" s="16">
        <v>17857</v>
      </c>
      <c r="G188">
        <v>299</v>
      </c>
      <c r="H188">
        <v>5.5</v>
      </c>
      <c r="I188">
        <v>100</v>
      </c>
      <c r="J188">
        <v>0</v>
      </c>
      <c r="K188">
        <v>0</v>
      </c>
      <c r="L188" s="19">
        <v>22.9</v>
      </c>
      <c r="O188">
        <f>IF(D188=E188,1,0)</f>
        <v>1</v>
      </c>
      <c r="P188">
        <v>0</v>
      </c>
      <c r="Q188">
        <v>0</v>
      </c>
      <c r="S188" s="19">
        <v>32.4</v>
      </c>
      <c r="T188" s="19">
        <v>44.5</v>
      </c>
      <c r="U188" s="19">
        <v>113.6</v>
      </c>
      <c r="V188">
        <v>0.15573770491803279</v>
      </c>
      <c r="W188">
        <v>32.1</v>
      </c>
      <c r="X188">
        <v>67</v>
      </c>
    </row>
    <row r="189" spans="1:24">
      <c r="A189" t="s">
        <v>473</v>
      </c>
      <c r="B189" t="s">
        <v>1409</v>
      </c>
      <c r="C189" s="13">
        <v>38.03921568627451</v>
      </c>
      <c r="D189">
        <v>0</v>
      </c>
      <c r="E189">
        <v>0</v>
      </c>
      <c r="F189" s="16">
        <v>44792</v>
      </c>
      <c r="G189">
        <v>180</v>
      </c>
      <c r="H189">
        <v>8.6999999999999993</v>
      </c>
      <c r="I189">
        <v>87.8</v>
      </c>
      <c r="J189">
        <v>0</v>
      </c>
      <c r="K189">
        <v>9.4</v>
      </c>
      <c r="L189" s="19">
        <v>2.1</v>
      </c>
      <c r="O189">
        <f>IF(D189=E189,1,0)</f>
        <v>1</v>
      </c>
      <c r="P189">
        <v>0</v>
      </c>
      <c r="Q189">
        <v>0</v>
      </c>
      <c r="S189" s="19">
        <v>20.6</v>
      </c>
      <c r="T189" s="19">
        <v>43</v>
      </c>
      <c r="U189" s="19">
        <v>102.2</v>
      </c>
      <c r="V189">
        <v>0.13580246913580246</v>
      </c>
      <c r="W189">
        <v>0</v>
      </c>
      <c r="X189">
        <v>92.8</v>
      </c>
    </row>
    <row r="190" spans="1:24">
      <c r="A190" t="s">
        <v>474</v>
      </c>
      <c r="B190" t="s">
        <v>1720</v>
      </c>
      <c r="C190" s="13">
        <v>32.166666666666664</v>
      </c>
      <c r="D190">
        <v>1</v>
      </c>
      <c r="E190">
        <v>1</v>
      </c>
      <c r="F190" s="16">
        <v>44792</v>
      </c>
      <c r="G190">
        <v>885</v>
      </c>
      <c r="H190">
        <v>21.5</v>
      </c>
      <c r="I190">
        <v>98.9</v>
      </c>
      <c r="J190">
        <v>0</v>
      </c>
      <c r="K190">
        <v>0</v>
      </c>
      <c r="L190" s="19">
        <v>1.2</v>
      </c>
      <c r="M190">
        <v>1</v>
      </c>
      <c r="N190" s="10">
        <v>0.7278</v>
      </c>
      <c r="O190">
        <f>IF(D190=E190,1,0)</f>
        <v>1</v>
      </c>
      <c r="P190">
        <v>0</v>
      </c>
      <c r="Q190">
        <v>0</v>
      </c>
      <c r="R190">
        <v>2012</v>
      </c>
      <c r="S190" s="19">
        <v>16.399999999999999</v>
      </c>
      <c r="T190" s="19">
        <v>37.299999999999997</v>
      </c>
      <c r="U190" s="19">
        <v>89.5</v>
      </c>
      <c r="V190">
        <v>0.21003134796238246</v>
      </c>
      <c r="W190">
        <v>1.6</v>
      </c>
      <c r="X190">
        <v>92.4</v>
      </c>
    </row>
    <row r="191" spans="1:24">
      <c r="A191" t="s">
        <v>475</v>
      </c>
      <c r="B191" t="s">
        <v>1338</v>
      </c>
      <c r="C191" s="13">
        <v>26.699629171817058</v>
      </c>
      <c r="D191">
        <v>1</v>
      </c>
      <c r="E191">
        <v>1</v>
      </c>
      <c r="F191" s="16">
        <v>33672</v>
      </c>
      <c r="G191">
        <v>1225</v>
      </c>
      <c r="H191">
        <v>6.6</v>
      </c>
      <c r="I191">
        <v>91.4</v>
      </c>
      <c r="J191">
        <v>2.5</v>
      </c>
      <c r="K191">
        <v>0.2</v>
      </c>
      <c r="L191" s="19">
        <v>6.5</v>
      </c>
      <c r="M191">
        <v>1</v>
      </c>
      <c r="N191" s="10">
        <f>83/(83+6)</f>
        <v>0.93258426966292129</v>
      </c>
      <c r="O191">
        <f>IF(D191=E191,1,0)</f>
        <v>1</v>
      </c>
      <c r="P191">
        <v>0</v>
      </c>
      <c r="Q191">
        <v>0</v>
      </c>
      <c r="R191">
        <v>2013</v>
      </c>
      <c r="S191" s="19">
        <v>22</v>
      </c>
      <c r="T191" s="19">
        <v>33.299999999999997</v>
      </c>
      <c r="U191" s="19">
        <v>91.7</v>
      </c>
      <c r="V191">
        <v>0.15909090909090909</v>
      </c>
      <c r="W191">
        <v>15.7</v>
      </c>
      <c r="X191">
        <v>84.1</v>
      </c>
    </row>
    <row r="192" spans="1:24">
      <c r="A192" s="3" t="s">
        <v>235</v>
      </c>
      <c r="B192" t="s">
        <v>1721</v>
      </c>
      <c r="C192" s="13">
        <v>33.962264150943398</v>
      </c>
      <c r="D192">
        <v>1</v>
      </c>
      <c r="E192">
        <v>1</v>
      </c>
      <c r="F192" s="16">
        <v>33484</v>
      </c>
      <c r="G192">
        <v>13250</v>
      </c>
      <c r="H192">
        <v>13.1</v>
      </c>
      <c r="I192">
        <v>82.8</v>
      </c>
      <c r="J192">
        <v>8.3000000000000007</v>
      </c>
      <c r="K192">
        <v>3.2</v>
      </c>
      <c r="L192" s="19">
        <v>10.5</v>
      </c>
      <c r="M192">
        <v>1</v>
      </c>
      <c r="N192" s="10">
        <v>0.62239999999999995</v>
      </c>
      <c r="O192">
        <f>IF(D192=E192,1,0)</f>
        <v>1</v>
      </c>
      <c r="P192">
        <v>1</v>
      </c>
      <c r="Q192" t="s">
        <v>2516</v>
      </c>
      <c r="R192">
        <v>2012</v>
      </c>
      <c r="S192" s="19">
        <v>21.6</v>
      </c>
      <c r="T192" s="19">
        <v>40.200000000000003</v>
      </c>
      <c r="U192" s="19">
        <v>90.4</v>
      </c>
      <c r="V192">
        <v>0.20089445438282647</v>
      </c>
      <c r="W192">
        <v>16.5</v>
      </c>
      <c r="X192">
        <v>79.900000000000006</v>
      </c>
    </row>
    <row r="193" spans="1:24">
      <c r="A193" t="s">
        <v>476</v>
      </c>
      <c r="B193" t="s">
        <v>1722</v>
      </c>
      <c r="C193" s="13">
        <v>89.203137902559874</v>
      </c>
      <c r="D193">
        <v>1</v>
      </c>
      <c r="E193">
        <v>1</v>
      </c>
      <c r="F193" s="16">
        <v>27681</v>
      </c>
      <c r="G193">
        <v>5406</v>
      </c>
      <c r="H193">
        <v>9.6999999999999993</v>
      </c>
      <c r="I193">
        <v>1.6</v>
      </c>
      <c r="J193">
        <v>98</v>
      </c>
      <c r="K193">
        <v>0</v>
      </c>
      <c r="L193" s="19">
        <v>22.6</v>
      </c>
      <c r="M193">
        <v>1</v>
      </c>
      <c r="N193" s="10">
        <f>406/(406+325)</f>
        <v>0.55540355677154585</v>
      </c>
      <c r="O193">
        <f>IF(D193=E193,1,0)</f>
        <v>1</v>
      </c>
      <c r="P193">
        <v>0</v>
      </c>
      <c r="Q193">
        <v>0</v>
      </c>
      <c r="R193">
        <v>2013</v>
      </c>
      <c r="S193" s="19">
        <v>15.7</v>
      </c>
      <c r="T193" s="19">
        <v>31.9</v>
      </c>
      <c r="U193" s="19">
        <v>75.5</v>
      </c>
      <c r="V193">
        <v>0.26419753086419751</v>
      </c>
      <c r="W193">
        <v>35.299999999999997</v>
      </c>
      <c r="X193">
        <v>73.900000000000006</v>
      </c>
    </row>
    <row r="194" spans="1:24">
      <c r="A194" s="4" t="s">
        <v>477</v>
      </c>
      <c r="B194" t="s">
        <v>1303</v>
      </c>
      <c r="C194" s="13">
        <v>22.300140252454419</v>
      </c>
      <c r="D194">
        <v>1</v>
      </c>
      <c r="E194">
        <v>1</v>
      </c>
      <c r="F194" s="16">
        <v>54323</v>
      </c>
      <c r="G194">
        <v>1368</v>
      </c>
      <c r="H194">
        <v>16.399999999999999</v>
      </c>
      <c r="I194">
        <v>98.2</v>
      </c>
      <c r="J194">
        <v>0</v>
      </c>
      <c r="K194">
        <v>0</v>
      </c>
      <c r="L194" s="19">
        <v>7</v>
      </c>
      <c r="M194">
        <v>1</v>
      </c>
      <c r="N194" s="10">
        <f>375/(375+216)</f>
        <v>0.63451776649746194</v>
      </c>
      <c r="O194">
        <f>IF(D194=E194,1,0)</f>
        <v>1</v>
      </c>
      <c r="P194">
        <v>0</v>
      </c>
      <c r="Q194">
        <v>0</v>
      </c>
      <c r="R194">
        <v>2012</v>
      </c>
      <c r="S194" s="19">
        <v>23.5</v>
      </c>
      <c r="T194" s="19">
        <v>40.1</v>
      </c>
      <c r="U194" s="19">
        <v>92.4</v>
      </c>
      <c r="V194">
        <v>6.4327485380116955E-2</v>
      </c>
      <c r="W194">
        <v>6.4</v>
      </c>
      <c r="X194">
        <v>94.1</v>
      </c>
    </row>
    <row r="195" spans="1:24">
      <c r="A195" s="4" t="s">
        <v>478</v>
      </c>
      <c r="B195" t="s">
        <v>1723</v>
      </c>
      <c r="C195" s="13">
        <v>25.70694087403599</v>
      </c>
      <c r="D195">
        <v>0</v>
      </c>
      <c r="E195">
        <v>0</v>
      </c>
      <c r="F195" s="16">
        <v>50750</v>
      </c>
      <c r="G195">
        <v>424</v>
      </c>
      <c r="H195">
        <v>20.399999999999999</v>
      </c>
      <c r="I195">
        <v>85.4</v>
      </c>
      <c r="J195">
        <v>0</v>
      </c>
      <c r="K195">
        <v>3.5</v>
      </c>
      <c r="L195" s="19">
        <v>6.2</v>
      </c>
      <c r="O195">
        <f>IF(D195=E195,1,0)</f>
        <v>1</v>
      </c>
      <c r="P195">
        <v>0</v>
      </c>
      <c r="Q195">
        <v>0</v>
      </c>
      <c r="S195" s="19">
        <v>29.2</v>
      </c>
      <c r="T195" s="19">
        <v>47.7</v>
      </c>
      <c r="U195" s="19">
        <v>101.9</v>
      </c>
      <c r="V195">
        <v>0.14009661835748793</v>
      </c>
      <c r="W195">
        <v>0.6</v>
      </c>
      <c r="X195">
        <v>97.5</v>
      </c>
    </row>
    <row r="196" spans="1:24">
      <c r="A196" s="3" t="s">
        <v>236</v>
      </c>
      <c r="B196" t="s">
        <v>1724</v>
      </c>
      <c r="C196" s="13">
        <v>70.620234220965855</v>
      </c>
      <c r="D196">
        <v>1</v>
      </c>
      <c r="E196">
        <v>1</v>
      </c>
      <c r="F196" s="16">
        <v>40116</v>
      </c>
      <c r="G196">
        <v>79430</v>
      </c>
      <c r="H196">
        <v>48.1</v>
      </c>
      <c r="I196">
        <v>65.599999999999994</v>
      </c>
      <c r="J196">
        <v>16.2</v>
      </c>
      <c r="K196">
        <v>5.4</v>
      </c>
      <c r="L196" s="19">
        <v>4.5999999999999996</v>
      </c>
      <c r="M196">
        <v>1</v>
      </c>
      <c r="N196" s="10">
        <v>0.64510000000000001</v>
      </c>
      <c r="O196">
        <f>IF(D196=E196,1,0)</f>
        <v>1</v>
      </c>
      <c r="P196">
        <v>1</v>
      </c>
      <c r="Q196" t="s">
        <v>2516</v>
      </c>
      <c r="R196">
        <v>2012</v>
      </c>
      <c r="S196" s="19">
        <v>10.5</v>
      </c>
      <c r="T196" s="19">
        <v>25.1</v>
      </c>
      <c r="U196" s="19">
        <v>106.3</v>
      </c>
      <c r="V196">
        <v>0.33478770513154466</v>
      </c>
      <c r="W196">
        <v>11.6</v>
      </c>
      <c r="X196">
        <v>93.1</v>
      </c>
    </row>
    <row r="197" spans="1:24">
      <c r="A197" s="4" t="s">
        <v>479</v>
      </c>
      <c r="B197" t="s">
        <v>1725</v>
      </c>
      <c r="C197" s="13">
        <v>25.708884688090738</v>
      </c>
      <c r="D197">
        <v>0</v>
      </c>
      <c r="E197">
        <v>0</v>
      </c>
      <c r="F197" s="16">
        <v>44886</v>
      </c>
      <c r="G197">
        <v>601</v>
      </c>
      <c r="H197">
        <v>8.6999999999999993</v>
      </c>
      <c r="I197">
        <v>99.2</v>
      </c>
      <c r="J197">
        <v>0</v>
      </c>
      <c r="K197">
        <v>0.8</v>
      </c>
      <c r="L197" s="19">
        <v>1.7</v>
      </c>
      <c r="O197">
        <f>IF(D197=E197,1,0)</f>
        <v>1</v>
      </c>
      <c r="P197">
        <v>0</v>
      </c>
      <c r="Q197">
        <v>0</v>
      </c>
      <c r="S197" s="19">
        <v>27.3</v>
      </c>
      <c r="T197" s="19">
        <v>39.200000000000003</v>
      </c>
      <c r="U197" s="19">
        <v>102.4</v>
      </c>
      <c r="V197">
        <v>0.10599078341013825</v>
      </c>
      <c r="W197">
        <v>6.8</v>
      </c>
      <c r="X197">
        <v>87.8</v>
      </c>
    </row>
    <row r="198" spans="1:24">
      <c r="A198" s="2" t="s">
        <v>68</v>
      </c>
      <c r="B198" t="s">
        <v>1726</v>
      </c>
      <c r="C198" s="13">
        <v>40.297889946214319</v>
      </c>
      <c r="D198">
        <v>1</v>
      </c>
      <c r="E198">
        <v>1</v>
      </c>
      <c r="F198" s="16">
        <v>83628</v>
      </c>
      <c r="G198">
        <v>12215</v>
      </c>
      <c r="H198">
        <v>24.7</v>
      </c>
      <c r="I198">
        <v>95.4</v>
      </c>
      <c r="J198">
        <v>0.5</v>
      </c>
      <c r="K198">
        <v>3.4</v>
      </c>
      <c r="L198" s="19">
        <v>5.6</v>
      </c>
      <c r="M198">
        <v>1</v>
      </c>
      <c r="N198" s="10">
        <v>0.54549999999999998</v>
      </c>
      <c r="O198">
        <f>IF(D198=E198,1,0)</f>
        <v>1</v>
      </c>
      <c r="P198">
        <v>0</v>
      </c>
      <c r="Q198">
        <v>1</v>
      </c>
      <c r="R198">
        <v>2012</v>
      </c>
      <c r="S198" s="19">
        <v>9.3000000000000007</v>
      </c>
      <c r="T198" s="19">
        <v>33.1</v>
      </c>
      <c r="U198" s="19">
        <v>102.1</v>
      </c>
      <c r="V198">
        <v>4.5914396887159536E-2</v>
      </c>
      <c r="W198">
        <v>2.2000000000000002</v>
      </c>
      <c r="X198">
        <v>94.8</v>
      </c>
    </row>
    <row r="199" spans="1:24">
      <c r="A199" t="s">
        <v>480</v>
      </c>
      <c r="B199" t="s">
        <v>1727</v>
      </c>
      <c r="C199" s="13">
        <v>24.382716049382715</v>
      </c>
      <c r="D199">
        <v>1</v>
      </c>
      <c r="E199">
        <v>1</v>
      </c>
      <c r="F199" s="16">
        <v>42250</v>
      </c>
      <c r="G199">
        <v>537</v>
      </c>
      <c r="H199">
        <v>15.8</v>
      </c>
      <c r="I199">
        <v>99.4</v>
      </c>
      <c r="J199">
        <v>0</v>
      </c>
      <c r="K199">
        <v>0</v>
      </c>
      <c r="L199" s="19">
        <v>4.9000000000000004</v>
      </c>
      <c r="M199">
        <v>1</v>
      </c>
      <c r="O199">
        <f>IF(D199=E199,1,0)</f>
        <v>1</v>
      </c>
      <c r="P199">
        <v>0</v>
      </c>
      <c r="Q199">
        <v>0</v>
      </c>
      <c r="R199">
        <v>2013</v>
      </c>
      <c r="S199" s="19">
        <v>30.4</v>
      </c>
      <c r="T199" s="19">
        <v>38.799999999999997</v>
      </c>
      <c r="U199" s="19">
        <v>79.599999999999994</v>
      </c>
      <c r="V199">
        <v>0.10964912280701754</v>
      </c>
      <c r="W199">
        <v>6.7</v>
      </c>
      <c r="X199">
        <v>83</v>
      </c>
    </row>
    <row r="200" spans="1:24">
      <c r="A200" s="3" t="s">
        <v>237</v>
      </c>
      <c r="B200" t="s">
        <v>1728</v>
      </c>
      <c r="C200" s="13">
        <v>42.089289210887017</v>
      </c>
      <c r="D200">
        <v>1</v>
      </c>
      <c r="E200">
        <v>1</v>
      </c>
      <c r="F200" s="16">
        <v>26830</v>
      </c>
      <c r="G200">
        <v>21746</v>
      </c>
      <c r="H200">
        <v>36.6</v>
      </c>
      <c r="I200">
        <v>88</v>
      </c>
      <c r="J200">
        <v>6.7</v>
      </c>
      <c r="K200">
        <v>2.5</v>
      </c>
      <c r="L200" s="19">
        <v>10</v>
      </c>
      <c r="M200">
        <v>1</v>
      </c>
      <c r="N200" s="10">
        <v>0.68</v>
      </c>
      <c r="O200">
        <f>IF(D200=E200,1,0)</f>
        <v>1</v>
      </c>
      <c r="P200">
        <v>1</v>
      </c>
      <c r="Q200" t="s">
        <v>2516</v>
      </c>
      <c r="R200">
        <v>2012</v>
      </c>
      <c r="S200" s="19">
        <v>11.4</v>
      </c>
      <c r="T200" s="19">
        <v>22</v>
      </c>
      <c r="U200" s="19">
        <v>96.8</v>
      </c>
      <c r="V200">
        <v>0.45183031584511696</v>
      </c>
      <c r="W200">
        <v>15.7</v>
      </c>
      <c r="X200">
        <v>90.9</v>
      </c>
    </row>
    <row r="201" spans="1:24">
      <c r="A201" t="s">
        <v>481</v>
      </c>
      <c r="B201" t="s">
        <v>1729</v>
      </c>
      <c r="C201" s="13">
        <v>25.872689938398359</v>
      </c>
      <c r="D201">
        <v>0</v>
      </c>
      <c r="E201">
        <v>0</v>
      </c>
      <c r="F201" s="16">
        <v>35875</v>
      </c>
      <c r="G201">
        <v>1246</v>
      </c>
      <c r="H201">
        <v>7.1</v>
      </c>
      <c r="I201">
        <v>95.4</v>
      </c>
      <c r="J201">
        <v>0</v>
      </c>
      <c r="K201">
        <v>3.3</v>
      </c>
      <c r="L201" s="19">
        <v>14</v>
      </c>
      <c r="O201">
        <f>IF(D201=E201,1,0)</f>
        <v>1</v>
      </c>
      <c r="P201">
        <v>0</v>
      </c>
      <c r="Q201">
        <v>0</v>
      </c>
      <c r="S201" s="19">
        <v>22.2</v>
      </c>
      <c r="T201" s="19">
        <v>40.200000000000003</v>
      </c>
      <c r="U201" s="19">
        <v>85.4</v>
      </c>
      <c r="V201">
        <v>0.10093457943925234</v>
      </c>
      <c r="W201">
        <v>22.1</v>
      </c>
      <c r="X201">
        <v>81.3</v>
      </c>
    </row>
    <row r="202" spans="1:24">
      <c r="A202" s="4" t="s">
        <v>482</v>
      </c>
      <c r="B202" t="s">
        <v>1730</v>
      </c>
      <c r="C202" s="13">
        <v>25.602660016625105</v>
      </c>
      <c r="D202">
        <v>1</v>
      </c>
      <c r="E202">
        <v>1</v>
      </c>
      <c r="F202" s="16">
        <v>56250</v>
      </c>
      <c r="G202">
        <v>1245</v>
      </c>
      <c r="H202">
        <v>13.9</v>
      </c>
      <c r="I202">
        <v>94.1</v>
      </c>
      <c r="J202">
        <v>1.3</v>
      </c>
      <c r="K202">
        <v>0.6</v>
      </c>
      <c r="L202" s="19">
        <v>5.9</v>
      </c>
      <c r="M202">
        <v>1</v>
      </c>
      <c r="N202" s="10">
        <v>0.7429</v>
      </c>
      <c r="O202">
        <f>IF(D202=E202,1,0)</f>
        <v>1</v>
      </c>
      <c r="P202">
        <v>0</v>
      </c>
      <c r="Q202">
        <v>0</v>
      </c>
      <c r="R202">
        <v>2012</v>
      </c>
      <c r="S202" s="19">
        <v>11.2</v>
      </c>
      <c r="T202" s="19">
        <v>30.5</v>
      </c>
      <c r="U202" s="19">
        <v>100.2</v>
      </c>
      <c r="V202">
        <v>0.11538461538461539</v>
      </c>
      <c r="W202">
        <v>2.9</v>
      </c>
      <c r="X202">
        <v>94.6</v>
      </c>
    </row>
    <row r="203" spans="1:24">
      <c r="A203" s="4" t="s">
        <v>483</v>
      </c>
      <c r="B203" t="s">
        <v>1731</v>
      </c>
      <c r="C203" s="13">
        <v>28.211009174311926</v>
      </c>
      <c r="D203">
        <v>0</v>
      </c>
      <c r="E203">
        <v>0</v>
      </c>
      <c r="F203" s="16">
        <v>49659</v>
      </c>
      <c r="G203">
        <v>1938</v>
      </c>
      <c r="H203">
        <v>20.100000000000001</v>
      </c>
      <c r="I203">
        <v>90.9</v>
      </c>
      <c r="J203">
        <v>0.2</v>
      </c>
      <c r="K203">
        <v>8.3000000000000007</v>
      </c>
      <c r="L203" s="19">
        <v>7.9</v>
      </c>
      <c r="O203">
        <f>IF(D203=E203,1,0)</f>
        <v>1</v>
      </c>
      <c r="P203">
        <v>0</v>
      </c>
      <c r="Q203">
        <v>0</v>
      </c>
      <c r="S203" s="19">
        <v>19.2</v>
      </c>
      <c r="T203" s="19">
        <v>36.9</v>
      </c>
      <c r="U203" s="19">
        <v>82.8</v>
      </c>
      <c r="V203">
        <v>9.9726775956284153E-2</v>
      </c>
      <c r="W203">
        <v>10.7</v>
      </c>
      <c r="X203">
        <v>85.3</v>
      </c>
    </row>
    <row r="204" spans="1:24">
      <c r="A204" s="4" t="s">
        <v>484</v>
      </c>
      <c r="B204" t="s">
        <v>1732</v>
      </c>
      <c r="C204" s="13">
        <v>44.277108433734938</v>
      </c>
      <c r="D204">
        <v>0</v>
      </c>
      <c r="E204">
        <v>0</v>
      </c>
      <c r="F204" s="16">
        <v>39286</v>
      </c>
      <c r="G204">
        <v>384</v>
      </c>
      <c r="H204">
        <v>9.6</v>
      </c>
      <c r="I204">
        <v>99.2</v>
      </c>
      <c r="J204">
        <v>0</v>
      </c>
      <c r="K204">
        <v>0</v>
      </c>
      <c r="L204" s="19">
        <v>4.4000000000000004</v>
      </c>
      <c r="O204">
        <f>IF(D204=E204,1,0)</f>
        <v>1</v>
      </c>
      <c r="P204">
        <v>0</v>
      </c>
      <c r="Q204">
        <v>0</v>
      </c>
      <c r="S204" s="19">
        <v>29.2</v>
      </c>
      <c r="T204" s="19">
        <v>47.1</v>
      </c>
      <c r="U204" s="19">
        <v>81.099999999999994</v>
      </c>
      <c r="V204">
        <v>7.7319587628865982E-2</v>
      </c>
      <c r="W204">
        <v>0</v>
      </c>
      <c r="X204">
        <v>79.099999999999994</v>
      </c>
    </row>
    <row r="205" spans="1:24">
      <c r="A205" s="4" t="s">
        <v>69</v>
      </c>
      <c r="B205" t="s">
        <v>1435</v>
      </c>
      <c r="C205" s="13">
        <v>41.401994038441771</v>
      </c>
      <c r="D205">
        <v>1</v>
      </c>
      <c r="E205">
        <v>1</v>
      </c>
      <c r="F205" s="16">
        <v>57955</v>
      </c>
      <c r="G205">
        <v>3271</v>
      </c>
      <c r="H205">
        <v>30.5</v>
      </c>
      <c r="I205">
        <v>89.6</v>
      </c>
      <c r="J205">
        <v>1.5</v>
      </c>
      <c r="K205">
        <v>6.1</v>
      </c>
      <c r="L205" s="19">
        <v>4.4000000000000004</v>
      </c>
      <c r="M205">
        <v>1</v>
      </c>
      <c r="N205" s="10">
        <v>0.6794</v>
      </c>
      <c r="O205">
        <f>IF(D205=E205,1,0)</f>
        <v>1</v>
      </c>
      <c r="P205">
        <v>0</v>
      </c>
      <c r="Q205">
        <v>1</v>
      </c>
      <c r="R205">
        <v>2012</v>
      </c>
      <c r="S205" s="19">
        <v>21.8</v>
      </c>
      <c r="T205" s="19">
        <v>42</v>
      </c>
      <c r="U205" s="19">
        <v>89.2</v>
      </c>
      <c r="V205">
        <v>9.6796657381615595E-2</v>
      </c>
      <c r="W205">
        <v>4</v>
      </c>
      <c r="X205">
        <v>91.9</v>
      </c>
    </row>
    <row r="206" spans="1:24">
      <c r="A206" t="s">
        <v>485</v>
      </c>
      <c r="B206" t="s">
        <v>1733</v>
      </c>
      <c r="C206" s="13">
        <v>25</v>
      </c>
      <c r="D206">
        <v>1</v>
      </c>
      <c r="E206">
        <v>1</v>
      </c>
      <c r="F206" s="16">
        <v>45168</v>
      </c>
      <c r="G206">
        <v>8510</v>
      </c>
      <c r="H206">
        <v>5.7</v>
      </c>
      <c r="I206">
        <v>59.4</v>
      </c>
      <c r="J206">
        <v>32.9</v>
      </c>
      <c r="K206">
        <v>6.8</v>
      </c>
      <c r="L206" s="19">
        <v>9.6</v>
      </c>
      <c r="M206">
        <v>1</v>
      </c>
      <c r="N206" s="10">
        <f>1412/(1412+569)</f>
        <v>0.71277132761231698</v>
      </c>
      <c r="O206">
        <f>IF(D206=E206,1,0)</f>
        <v>1</v>
      </c>
      <c r="P206">
        <v>0</v>
      </c>
      <c r="Q206">
        <v>0</v>
      </c>
      <c r="R206">
        <v>2012</v>
      </c>
      <c r="S206" s="19">
        <v>10</v>
      </c>
      <c r="T206" s="19">
        <v>37.299999999999997</v>
      </c>
      <c r="U206" s="19">
        <v>323</v>
      </c>
      <c r="V206">
        <v>0.26969891095451631</v>
      </c>
      <c r="W206">
        <v>9.6999999999999993</v>
      </c>
      <c r="X206">
        <v>59.9</v>
      </c>
    </row>
    <row r="207" spans="1:24">
      <c r="A207" t="s">
        <v>486</v>
      </c>
      <c r="B207" t="s">
        <v>1734</v>
      </c>
      <c r="C207" s="13">
        <v>18.541033434650455</v>
      </c>
      <c r="D207">
        <v>0</v>
      </c>
      <c r="E207">
        <v>0</v>
      </c>
      <c r="F207" s="16">
        <v>30625</v>
      </c>
      <c r="G207">
        <v>156</v>
      </c>
      <c r="H207">
        <v>9.1999999999999993</v>
      </c>
      <c r="I207">
        <v>97.4</v>
      </c>
      <c r="J207">
        <v>0</v>
      </c>
      <c r="K207">
        <v>0</v>
      </c>
      <c r="L207" s="19">
        <v>5.2</v>
      </c>
      <c r="O207">
        <f>IF(D207=E207,1,0)</f>
        <v>1</v>
      </c>
      <c r="P207">
        <v>0</v>
      </c>
      <c r="Q207">
        <v>0</v>
      </c>
      <c r="S207" s="19">
        <v>26.3</v>
      </c>
      <c r="T207" s="19">
        <v>47.2</v>
      </c>
      <c r="U207" s="19">
        <v>113.7</v>
      </c>
      <c r="V207">
        <v>0</v>
      </c>
      <c r="W207">
        <v>10</v>
      </c>
      <c r="X207">
        <v>73.400000000000006</v>
      </c>
    </row>
    <row r="208" spans="1:24">
      <c r="A208" s="4" t="s">
        <v>487</v>
      </c>
      <c r="B208" t="s">
        <v>1735</v>
      </c>
      <c r="C208" s="13">
        <v>86.979463289063034</v>
      </c>
      <c r="D208">
        <v>1</v>
      </c>
      <c r="E208">
        <v>1</v>
      </c>
      <c r="F208" s="16">
        <v>46877</v>
      </c>
      <c r="G208">
        <v>2703466</v>
      </c>
      <c r="H208">
        <v>32.200000000000003</v>
      </c>
      <c r="I208">
        <v>31.8</v>
      </c>
      <c r="J208">
        <v>33.700000000000003</v>
      </c>
      <c r="K208">
        <v>27.9</v>
      </c>
      <c r="L208" s="19">
        <v>10.199999999999999</v>
      </c>
      <c r="O208">
        <f>IF(D208=E208,1,0)</f>
        <v>1</v>
      </c>
      <c r="P208">
        <v>0</v>
      </c>
      <c r="Q208">
        <v>0</v>
      </c>
      <c r="R208">
        <v>2012</v>
      </c>
      <c r="S208" s="19">
        <v>14.5</v>
      </c>
      <c r="T208" s="19">
        <v>33</v>
      </c>
      <c r="U208" s="19">
        <v>94.2</v>
      </c>
      <c r="V208">
        <v>0.11270331125571381</v>
      </c>
      <c r="W208">
        <v>17.2</v>
      </c>
      <c r="X208">
        <v>79.400000000000006</v>
      </c>
    </row>
    <row r="209" spans="1:24">
      <c r="A209" s="4" t="s">
        <v>488</v>
      </c>
      <c r="B209" t="s">
        <v>1549</v>
      </c>
      <c r="C209" s="13">
        <v>79.614752601789291</v>
      </c>
      <c r="D209">
        <v>1</v>
      </c>
      <c r="E209">
        <v>1</v>
      </c>
      <c r="F209" s="16">
        <v>38972</v>
      </c>
      <c r="G209">
        <v>30414</v>
      </c>
      <c r="H209">
        <v>13.6</v>
      </c>
      <c r="I209">
        <v>22.8</v>
      </c>
      <c r="J209">
        <v>42.9</v>
      </c>
      <c r="K209">
        <v>32.299999999999997</v>
      </c>
      <c r="L209" s="19">
        <v>12.3</v>
      </c>
      <c r="M209">
        <v>0</v>
      </c>
      <c r="N209" s="10">
        <v>0.47310000000000002</v>
      </c>
      <c r="O209">
        <f>IF(D209=E209,1,0)</f>
        <v>1</v>
      </c>
      <c r="P209">
        <v>0</v>
      </c>
      <c r="Q209">
        <v>0</v>
      </c>
      <c r="R209">
        <v>2012</v>
      </c>
      <c r="S209" s="19">
        <v>14.6</v>
      </c>
      <c r="T209" s="19">
        <v>30.1</v>
      </c>
      <c r="U209" s="19">
        <v>93.3</v>
      </c>
      <c r="V209">
        <v>6.8962035541195482E-2</v>
      </c>
      <c r="W209">
        <v>22.2</v>
      </c>
      <c r="X209">
        <v>79.8</v>
      </c>
    </row>
    <row r="210" spans="1:24">
      <c r="A210" s="4" t="s">
        <v>489</v>
      </c>
      <c r="B210" t="s">
        <v>1508</v>
      </c>
      <c r="C210" s="13">
        <v>57.997711670480548</v>
      </c>
      <c r="D210">
        <v>1</v>
      </c>
      <c r="E210">
        <v>1</v>
      </c>
      <c r="F210" s="16">
        <v>48071</v>
      </c>
      <c r="G210">
        <v>14145</v>
      </c>
      <c r="H210">
        <v>16.2</v>
      </c>
      <c r="I210">
        <v>79.2</v>
      </c>
      <c r="J210">
        <v>6.4</v>
      </c>
      <c r="K210">
        <v>12.2</v>
      </c>
      <c r="L210" s="19">
        <v>12.5</v>
      </c>
      <c r="M210">
        <v>1</v>
      </c>
      <c r="N210" s="10">
        <v>0.6089</v>
      </c>
      <c r="O210">
        <f>IF(D210=E210,1,0)</f>
        <v>1</v>
      </c>
      <c r="P210">
        <v>0</v>
      </c>
      <c r="Q210">
        <v>0</v>
      </c>
      <c r="R210">
        <v>2012</v>
      </c>
      <c r="S210" s="19">
        <v>18.7</v>
      </c>
      <c r="T210" s="19">
        <v>35.1</v>
      </c>
      <c r="U210" s="19">
        <v>111.1</v>
      </c>
      <c r="V210">
        <v>0.13375912408759125</v>
      </c>
      <c r="W210">
        <v>6.8</v>
      </c>
      <c r="X210">
        <v>83.2</v>
      </c>
    </row>
    <row r="211" spans="1:24">
      <c r="A211" s="4" t="s">
        <v>490</v>
      </c>
      <c r="B211" t="s">
        <v>1736</v>
      </c>
      <c r="C211" s="13">
        <v>38.468061051441495</v>
      </c>
      <c r="D211">
        <v>1</v>
      </c>
      <c r="E211">
        <v>1</v>
      </c>
      <c r="F211" s="16">
        <v>48110</v>
      </c>
      <c r="G211">
        <v>6268</v>
      </c>
      <c r="H211">
        <v>18.3</v>
      </c>
      <c r="I211">
        <v>94.8</v>
      </c>
      <c r="J211">
        <v>0</v>
      </c>
      <c r="K211">
        <v>3.7</v>
      </c>
      <c r="L211" s="19">
        <v>4.3</v>
      </c>
      <c r="M211">
        <v>1</v>
      </c>
      <c r="N211" s="10">
        <v>0.64829999999999999</v>
      </c>
      <c r="O211">
        <f>IF(D211=E211,1,0)</f>
        <v>1</v>
      </c>
      <c r="P211">
        <v>0</v>
      </c>
      <c r="Q211">
        <v>0</v>
      </c>
      <c r="R211">
        <v>2012</v>
      </c>
      <c r="S211" s="19">
        <v>21.5</v>
      </c>
      <c r="T211" s="19">
        <v>38.4</v>
      </c>
      <c r="U211" s="19">
        <v>82.8</v>
      </c>
      <c r="V211">
        <v>0.15965732087227413</v>
      </c>
      <c r="W211">
        <v>3.6</v>
      </c>
      <c r="X211">
        <v>89.7</v>
      </c>
    </row>
    <row r="212" spans="1:24">
      <c r="A212" s="4" t="s">
        <v>491</v>
      </c>
      <c r="B212" t="s">
        <v>1737</v>
      </c>
      <c r="C212" s="13">
        <v>16.612903225806452</v>
      </c>
      <c r="D212">
        <v>1</v>
      </c>
      <c r="E212">
        <v>1</v>
      </c>
      <c r="F212" s="16">
        <v>38627</v>
      </c>
      <c r="G212">
        <v>1229</v>
      </c>
      <c r="H212">
        <v>12.9</v>
      </c>
      <c r="I212">
        <v>98.5</v>
      </c>
      <c r="J212">
        <v>0</v>
      </c>
      <c r="K212">
        <v>0</v>
      </c>
      <c r="L212" s="19">
        <v>4.4000000000000004</v>
      </c>
      <c r="M212">
        <v>1</v>
      </c>
      <c r="N212" s="10">
        <v>0.81930000000000003</v>
      </c>
      <c r="O212">
        <f>IF(D212=E212,1,0)</f>
        <v>1</v>
      </c>
      <c r="P212">
        <v>0</v>
      </c>
      <c r="Q212">
        <v>0</v>
      </c>
      <c r="R212">
        <v>2013</v>
      </c>
      <c r="S212" s="19">
        <v>28</v>
      </c>
      <c r="T212" s="19">
        <v>39.200000000000003</v>
      </c>
      <c r="U212" s="19">
        <v>99.5</v>
      </c>
      <c r="V212">
        <v>0.11764705882352941</v>
      </c>
      <c r="W212">
        <v>10.5</v>
      </c>
      <c r="X212">
        <v>89.4</v>
      </c>
    </row>
    <row r="213" spans="1:24">
      <c r="A213" s="4" t="s">
        <v>492</v>
      </c>
      <c r="B213" t="s">
        <v>1738</v>
      </c>
      <c r="C213" s="13">
        <v>28.445006321112515</v>
      </c>
      <c r="D213">
        <v>1</v>
      </c>
      <c r="E213">
        <v>1</v>
      </c>
      <c r="F213" s="16">
        <v>36067</v>
      </c>
      <c r="G213">
        <v>2648</v>
      </c>
      <c r="H213">
        <v>9.9</v>
      </c>
      <c r="I213">
        <v>98.9</v>
      </c>
      <c r="J213">
        <v>0</v>
      </c>
      <c r="K213">
        <v>1.1000000000000001</v>
      </c>
      <c r="L213" s="19">
        <v>8.9</v>
      </c>
      <c r="M213">
        <v>1</v>
      </c>
      <c r="O213">
        <f>IF(D213=E213,1,0)</f>
        <v>1</v>
      </c>
      <c r="P213">
        <v>0</v>
      </c>
      <c r="Q213">
        <v>0</v>
      </c>
      <c r="R213">
        <v>2012</v>
      </c>
      <c r="S213" s="19">
        <v>26.2</v>
      </c>
      <c r="T213" s="19">
        <v>42.1</v>
      </c>
      <c r="U213" s="19">
        <v>98.2</v>
      </c>
      <c r="V213">
        <v>0.323956442831216</v>
      </c>
      <c r="W213">
        <v>10.4</v>
      </c>
      <c r="X213">
        <v>87.7</v>
      </c>
    </row>
    <row r="214" spans="1:24">
      <c r="A214" s="4" t="s">
        <v>493</v>
      </c>
      <c r="B214" t="s">
        <v>1739</v>
      </c>
      <c r="C214" s="13">
        <v>87.801236937513323</v>
      </c>
      <c r="D214">
        <v>1</v>
      </c>
      <c r="E214">
        <v>1</v>
      </c>
      <c r="F214" s="16">
        <v>43799</v>
      </c>
      <c r="G214">
        <v>83332</v>
      </c>
      <c r="H214">
        <v>8.3000000000000007</v>
      </c>
      <c r="I214">
        <v>10.1</v>
      </c>
      <c r="J214">
        <v>3.2</v>
      </c>
      <c r="K214">
        <v>85.9</v>
      </c>
      <c r="L214" s="19">
        <v>9.6</v>
      </c>
      <c r="M214">
        <v>1</v>
      </c>
      <c r="N214" s="10">
        <v>0.54720000000000002</v>
      </c>
      <c r="O214">
        <f>IF(D214=E214,1,0)</f>
        <v>1</v>
      </c>
      <c r="P214">
        <v>0</v>
      </c>
      <c r="Q214">
        <v>0</v>
      </c>
      <c r="R214">
        <v>2012</v>
      </c>
      <c r="S214" s="19">
        <v>8.5</v>
      </c>
      <c r="T214" s="19">
        <v>27.1</v>
      </c>
      <c r="U214" s="19">
        <v>103.6</v>
      </c>
      <c r="V214">
        <v>3.4191193457468926E-2</v>
      </c>
      <c r="W214">
        <v>17</v>
      </c>
      <c r="X214">
        <v>60.2</v>
      </c>
    </row>
    <row r="215" spans="1:24">
      <c r="A215" t="s">
        <v>494</v>
      </c>
      <c r="B215" t="s">
        <v>1740</v>
      </c>
      <c r="C215" s="13">
        <v>26.705653021442494</v>
      </c>
      <c r="D215">
        <v>0</v>
      </c>
      <c r="E215">
        <v>0</v>
      </c>
      <c r="F215" s="16">
        <v>52222</v>
      </c>
      <c r="G215">
        <v>314</v>
      </c>
      <c r="H215">
        <v>18.5</v>
      </c>
      <c r="I215">
        <v>100</v>
      </c>
      <c r="J215">
        <v>0</v>
      </c>
      <c r="K215">
        <v>0</v>
      </c>
      <c r="L215" s="19">
        <v>8.5</v>
      </c>
      <c r="O215">
        <f>IF(D215=E215,1,0)</f>
        <v>1</v>
      </c>
      <c r="P215">
        <v>0</v>
      </c>
      <c r="Q215">
        <v>0</v>
      </c>
      <c r="S215" s="19">
        <v>20.399999999999999</v>
      </c>
      <c r="T215" s="19">
        <v>35.700000000000003</v>
      </c>
      <c r="U215" s="19">
        <v>132.6</v>
      </c>
      <c r="V215">
        <v>8.6206896551724144E-2</v>
      </c>
      <c r="W215">
        <v>1.2</v>
      </c>
      <c r="X215">
        <v>95.1</v>
      </c>
    </row>
    <row r="216" spans="1:24">
      <c r="A216" t="s">
        <v>495</v>
      </c>
      <c r="B216" t="s">
        <v>1741</v>
      </c>
      <c r="C216" s="13">
        <v>13.191489361702127</v>
      </c>
      <c r="D216">
        <v>1</v>
      </c>
      <c r="E216">
        <v>1</v>
      </c>
      <c r="F216" s="16">
        <v>36083</v>
      </c>
      <c r="G216">
        <v>823</v>
      </c>
      <c r="H216">
        <v>12.5</v>
      </c>
      <c r="I216">
        <v>98.2</v>
      </c>
      <c r="J216">
        <v>0</v>
      </c>
      <c r="K216">
        <v>0</v>
      </c>
      <c r="L216" s="19">
        <v>4.5999999999999996</v>
      </c>
      <c r="M216">
        <v>1</v>
      </c>
      <c r="O216">
        <f>IF(D216=E216,1,0)</f>
        <v>1</v>
      </c>
      <c r="P216">
        <v>0</v>
      </c>
      <c r="Q216">
        <v>0</v>
      </c>
      <c r="R216">
        <v>2014</v>
      </c>
      <c r="S216" s="19">
        <v>22.2</v>
      </c>
      <c r="T216" s="19">
        <v>36.299999999999997</v>
      </c>
      <c r="U216" s="19">
        <v>91.8</v>
      </c>
      <c r="V216">
        <v>0.13411078717201166</v>
      </c>
      <c r="W216">
        <v>7.3</v>
      </c>
      <c r="X216">
        <v>91.6</v>
      </c>
    </row>
    <row r="217" spans="1:24">
      <c r="A217" t="s">
        <v>496</v>
      </c>
      <c r="B217" t="s">
        <v>1268</v>
      </c>
      <c r="C217" s="13">
        <v>11.72291296625222</v>
      </c>
      <c r="D217">
        <v>0</v>
      </c>
      <c r="E217">
        <v>0</v>
      </c>
      <c r="F217" s="16">
        <v>44138</v>
      </c>
      <c r="G217">
        <v>817</v>
      </c>
      <c r="H217">
        <v>13.9</v>
      </c>
      <c r="I217">
        <v>98.7</v>
      </c>
      <c r="J217">
        <v>0</v>
      </c>
      <c r="K217">
        <v>1.3</v>
      </c>
      <c r="L217" s="19">
        <v>1.7</v>
      </c>
      <c r="O217">
        <f>IF(D217=E217,1,0)</f>
        <v>1</v>
      </c>
      <c r="P217">
        <v>0</v>
      </c>
      <c r="Q217">
        <v>0</v>
      </c>
      <c r="S217" s="19">
        <v>30.5</v>
      </c>
      <c r="T217" s="19">
        <v>47.5</v>
      </c>
      <c r="U217" s="19">
        <v>103.2</v>
      </c>
      <c r="V217">
        <v>0.36318407960199006</v>
      </c>
      <c r="W217">
        <v>4.0999999999999996</v>
      </c>
      <c r="X217">
        <v>94.3</v>
      </c>
    </row>
    <row r="218" spans="1:24">
      <c r="A218" s="4" t="s">
        <v>70</v>
      </c>
      <c r="B218" t="s">
        <v>1742</v>
      </c>
      <c r="C218" s="13">
        <v>14.592274678111588</v>
      </c>
      <c r="D218">
        <v>0</v>
      </c>
      <c r="E218">
        <v>0</v>
      </c>
      <c r="F218" s="16">
        <v>24000</v>
      </c>
      <c r="G218">
        <v>207</v>
      </c>
      <c r="H218">
        <v>14.5</v>
      </c>
      <c r="I218">
        <v>100</v>
      </c>
      <c r="J218">
        <v>0</v>
      </c>
      <c r="K218">
        <v>0</v>
      </c>
      <c r="L218" s="19">
        <v>1.7</v>
      </c>
      <c r="O218">
        <f>IF(D218=E218,1,0)</f>
        <v>1</v>
      </c>
      <c r="P218">
        <v>0</v>
      </c>
      <c r="Q218">
        <v>1</v>
      </c>
      <c r="S218" s="19">
        <v>28.5</v>
      </c>
      <c r="T218" s="19">
        <v>49.3</v>
      </c>
      <c r="U218" s="19">
        <v>107</v>
      </c>
      <c r="V218">
        <v>3.6363636363636362E-2</v>
      </c>
      <c r="W218">
        <v>20</v>
      </c>
      <c r="X218">
        <v>89.9</v>
      </c>
    </row>
    <row r="219" spans="1:24">
      <c r="A219" s="2" t="s">
        <v>15</v>
      </c>
      <c r="B219" t="s">
        <v>1496</v>
      </c>
      <c r="C219" s="13">
        <v>55.72387943151648</v>
      </c>
      <c r="D219">
        <v>1</v>
      </c>
      <c r="E219">
        <v>1</v>
      </c>
      <c r="F219" s="16">
        <v>111753</v>
      </c>
      <c r="G219">
        <v>8275</v>
      </c>
      <c r="H219">
        <v>68.2</v>
      </c>
      <c r="I219">
        <v>85.5</v>
      </c>
      <c r="J219">
        <v>1.2</v>
      </c>
      <c r="K219">
        <v>4.7</v>
      </c>
      <c r="L219" s="19">
        <v>3.6</v>
      </c>
      <c r="M219">
        <v>1</v>
      </c>
      <c r="N219" s="10">
        <v>0.70889999999999997</v>
      </c>
      <c r="O219">
        <f>IF(D219=E219,1,0)</f>
        <v>1</v>
      </c>
      <c r="P219">
        <v>0</v>
      </c>
      <c r="Q219">
        <v>0</v>
      </c>
      <c r="R219">
        <v>2012</v>
      </c>
      <c r="S219" s="19">
        <v>16.600000000000001</v>
      </c>
      <c r="T219" s="19">
        <v>39.1</v>
      </c>
      <c r="U219" s="19">
        <v>102</v>
      </c>
      <c r="V219">
        <v>3.7780803267528931E-2</v>
      </c>
      <c r="W219">
        <v>2.9</v>
      </c>
      <c r="X219">
        <v>96.1</v>
      </c>
    </row>
    <row r="220" spans="1:24">
      <c r="A220" s="4" t="s">
        <v>497</v>
      </c>
      <c r="B220" t="s">
        <v>1282</v>
      </c>
      <c r="C220" s="13">
        <v>15.735461801596351</v>
      </c>
      <c r="D220">
        <v>1</v>
      </c>
      <c r="E220">
        <v>1</v>
      </c>
      <c r="F220" s="16">
        <v>31083</v>
      </c>
      <c r="G220">
        <v>930</v>
      </c>
      <c r="H220">
        <v>8.3000000000000007</v>
      </c>
      <c r="I220">
        <v>99.4</v>
      </c>
      <c r="J220">
        <v>0.6</v>
      </c>
      <c r="K220">
        <v>0</v>
      </c>
      <c r="L220" s="19">
        <v>7.5</v>
      </c>
      <c r="M220">
        <v>1</v>
      </c>
      <c r="O220">
        <f>IF(D220=E220,1,0)</f>
        <v>1</v>
      </c>
      <c r="P220">
        <v>0</v>
      </c>
      <c r="Q220">
        <v>0</v>
      </c>
      <c r="R220">
        <v>2014</v>
      </c>
      <c r="S220" s="19">
        <v>28.9</v>
      </c>
      <c r="T220" s="19">
        <v>45.8</v>
      </c>
      <c r="U220" s="19">
        <v>84.2</v>
      </c>
      <c r="V220">
        <v>0.155</v>
      </c>
      <c r="W220">
        <v>7.3</v>
      </c>
      <c r="X220">
        <v>82</v>
      </c>
    </row>
    <row r="221" spans="1:24">
      <c r="A221" s="4" t="s">
        <v>498</v>
      </c>
      <c r="B221" t="s">
        <v>1743</v>
      </c>
      <c r="C221" s="13">
        <v>17.47126436781609</v>
      </c>
      <c r="D221">
        <v>0</v>
      </c>
      <c r="E221">
        <v>0</v>
      </c>
      <c r="F221" s="16">
        <v>32188</v>
      </c>
      <c r="G221">
        <v>785</v>
      </c>
      <c r="H221">
        <v>2.9</v>
      </c>
      <c r="I221">
        <v>80.400000000000006</v>
      </c>
      <c r="J221">
        <v>17.7</v>
      </c>
      <c r="K221">
        <v>1.9</v>
      </c>
      <c r="L221" s="19">
        <v>4.5999999999999996</v>
      </c>
      <c r="O221">
        <f>IF(D221=E221,1,0)</f>
        <v>1</v>
      </c>
      <c r="P221">
        <v>0</v>
      </c>
      <c r="Q221">
        <v>0</v>
      </c>
      <c r="S221" s="19">
        <v>14.6</v>
      </c>
      <c r="T221" s="19">
        <v>33.799999999999997</v>
      </c>
      <c r="U221" s="19">
        <v>167.9</v>
      </c>
      <c r="V221">
        <v>0.25396825396825395</v>
      </c>
      <c r="W221">
        <v>14.4</v>
      </c>
      <c r="X221">
        <v>66.900000000000006</v>
      </c>
    </row>
    <row r="222" spans="1:24">
      <c r="A222" t="s">
        <v>499</v>
      </c>
      <c r="B222" t="s">
        <v>1344</v>
      </c>
      <c r="C222" s="13">
        <v>27.808471454880294</v>
      </c>
      <c r="D222">
        <v>0</v>
      </c>
      <c r="E222">
        <v>0</v>
      </c>
      <c r="F222" s="16">
        <v>45625</v>
      </c>
      <c r="G222">
        <v>150</v>
      </c>
      <c r="H222">
        <v>5.3</v>
      </c>
      <c r="I222">
        <v>92</v>
      </c>
      <c r="J222">
        <v>0</v>
      </c>
      <c r="K222">
        <v>8</v>
      </c>
      <c r="L222" s="19">
        <v>2.2999999999999998</v>
      </c>
      <c r="O222">
        <f>IF(D222=E222,1,0)</f>
        <v>1</v>
      </c>
      <c r="P222">
        <v>0</v>
      </c>
      <c r="Q222">
        <v>0</v>
      </c>
      <c r="S222" s="19">
        <v>14.7</v>
      </c>
      <c r="T222" s="19">
        <v>47.5</v>
      </c>
      <c r="U222" s="19">
        <v>114.3</v>
      </c>
      <c r="V222">
        <v>0</v>
      </c>
      <c r="W222">
        <v>4.4000000000000004</v>
      </c>
      <c r="X222">
        <v>73.5</v>
      </c>
    </row>
    <row r="223" spans="1:24">
      <c r="A223" t="s">
        <v>500</v>
      </c>
      <c r="B223" t="s">
        <v>1744</v>
      </c>
      <c r="C223" s="13">
        <v>40.336808340016042</v>
      </c>
      <c r="D223">
        <v>0</v>
      </c>
      <c r="E223">
        <v>0</v>
      </c>
      <c r="F223" s="16">
        <v>39167</v>
      </c>
      <c r="G223">
        <v>161</v>
      </c>
      <c r="H223">
        <v>2.6</v>
      </c>
      <c r="I223">
        <v>78.3</v>
      </c>
      <c r="J223">
        <v>21.7</v>
      </c>
      <c r="K223">
        <v>0</v>
      </c>
      <c r="L223" s="19">
        <v>6</v>
      </c>
      <c r="O223">
        <f>IF(D223=E223,1,0)</f>
        <v>1</v>
      </c>
      <c r="P223">
        <v>0</v>
      </c>
      <c r="Q223">
        <v>0</v>
      </c>
      <c r="S223" s="19">
        <v>18</v>
      </c>
      <c r="T223" s="19">
        <v>47.9</v>
      </c>
      <c r="U223" s="19">
        <v>87.2</v>
      </c>
      <c r="V223">
        <v>3.0303030303030304E-2</v>
      </c>
      <c r="W223">
        <v>16.7</v>
      </c>
      <c r="X223">
        <v>75.7</v>
      </c>
    </row>
    <row r="224" spans="1:24">
      <c r="A224" s="4" t="s">
        <v>501</v>
      </c>
      <c r="B224" t="s">
        <v>1745</v>
      </c>
      <c r="C224" s="13">
        <v>19.546027742749054</v>
      </c>
      <c r="D224">
        <v>1</v>
      </c>
      <c r="E224">
        <v>1</v>
      </c>
      <c r="F224" s="16">
        <v>52159</v>
      </c>
      <c r="G224">
        <v>1490</v>
      </c>
      <c r="H224">
        <v>14.2</v>
      </c>
      <c r="I224">
        <v>96.9</v>
      </c>
      <c r="J224">
        <v>0</v>
      </c>
      <c r="K224">
        <v>0</v>
      </c>
      <c r="L224" s="19">
        <v>4.2</v>
      </c>
      <c r="M224">
        <v>1</v>
      </c>
      <c r="N224" s="10">
        <v>0.51380000000000003</v>
      </c>
      <c r="O224">
        <f>IF(D224=E224,1,0)</f>
        <v>1</v>
      </c>
      <c r="P224">
        <v>0</v>
      </c>
      <c r="Q224">
        <v>0</v>
      </c>
      <c r="R224">
        <v>2013</v>
      </c>
      <c r="S224" s="19">
        <v>18.100000000000001</v>
      </c>
      <c r="T224" s="19">
        <v>38.200000000000003</v>
      </c>
      <c r="U224" s="19">
        <v>99.5</v>
      </c>
      <c r="V224">
        <v>0.16470588235294117</v>
      </c>
      <c r="W224">
        <v>8.9</v>
      </c>
      <c r="X224">
        <v>94.3</v>
      </c>
    </row>
    <row r="225" spans="1:24">
      <c r="A225" s="4" t="s">
        <v>502</v>
      </c>
      <c r="B225" t="s">
        <v>1746</v>
      </c>
      <c r="C225" s="13">
        <v>31.029619181946405</v>
      </c>
      <c r="D225">
        <v>1</v>
      </c>
      <c r="E225">
        <v>1</v>
      </c>
      <c r="F225" s="16">
        <v>40132</v>
      </c>
      <c r="G225">
        <v>7362</v>
      </c>
      <c r="H225">
        <v>11.6</v>
      </c>
      <c r="I225">
        <v>94.9</v>
      </c>
      <c r="J225">
        <v>1</v>
      </c>
      <c r="K225">
        <v>3.1</v>
      </c>
      <c r="L225" s="19">
        <v>9.9</v>
      </c>
      <c r="M225">
        <v>1</v>
      </c>
      <c r="N225" s="10">
        <v>0.62470000000000003</v>
      </c>
      <c r="O225">
        <f>IF(D225=E225,1,0)</f>
        <v>1</v>
      </c>
      <c r="P225">
        <v>0</v>
      </c>
      <c r="Q225">
        <v>0</v>
      </c>
      <c r="R225">
        <v>2013</v>
      </c>
      <c r="S225" s="19">
        <v>23.9</v>
      </c>
      <c r="T225" s="19">
        <v>41.3</v>
      </c>
      <c r="U225" s="19">
        <v>86.9</v>
      </c>
      <c r="V225">
        <v>0.18490801371998752</v>
      </c>
      <c r="W225">
        <v>6.4</v>
      </c>
      <c r="X225">
        <v>89.5</v>
      </c>
    </row>
    <row r="226" spans="1:24">
      <c r="A226" s="2" t="s">
        <v>71</v>
      </c>
      <c r="B226" t="s">
        <v>1386</v>
      </c>
      <c r="C226" s="13">
        <v>34.595300261096604</v>
      </c>
      <c r="D226">
        <v>1</v>
      </c>
      <c r="E226">
        <v>1</v>
      </c>
      <c r="F226" s="16">
        <v>61525</v>
      </c>
      <c r="G226">
        <v>5428</v>
      </c>
      <c r="H226">
        <v>11.4</v>
      </c>
      <c r="I226">
        <v>94.7</v>
      </c>
      <c r="J226">
        <v>0.7</v>
      </c>
      <c r="K226">
        <v>3</v>
      </c>
      <c r="L226" s="19">
        <v>14</v>
      </c>
      <c r="M226">
        <v>1</v>
      </c>
      <c r="N226" s="10">
        <v>0.57650000000000001</v>
      </c>
      <c r="O226">
        <f>IF(D226=E226,1,0)</f>
        <v>1</v>
      </c>
      <c r="P226">
        <v>0</v>
      </c>
      <c r="Q226">
        <v>1</v>
      </c>
      <c r="R226">
        <v>2012</v>
      </c>
      <c r="S226" s="19">
        <v>15.2</v>
      </c>
      <c r="T226" s="19">
        <v>34.1</v>
      </c>
      <c r="U226" s="19">
        <v>101.1</v>
      </c>
      <c r="V226">
        <v>0.16087388282025819</v>
      </c>
      <c r="W226">
        <v>5.0999999999999996</v>
      </c>
      <c r="X226">
        <v>90.2</v>
      </c>
    </row>
    <row r="227" spans="1:24">
      <c r="A227" t="s">
        <v>503</v>
      </c>
      <c r="B227" t="s">
        <v>1436</v>
      </c>
      <c r="C227" s="13">
        <v>41.613110539845763</v>
      </c>
      <c r="D227">
        <v>0</v>
      </c>
      <c r="E227">
        <v>0</v>
      </c>
      <c r="F227" s="16">
        <v>64783</v>
      </c>
      <c r="G227">
        <v>3455</v>
      </c>
      <c r="H227">
        <v>25.9</v>
      </c>
      <c r="I227">
        <v>95.8</v>
      </c>
      <c r="J227">
        <v>0</v>
      </c>
      <c r="K227">
        <v>3.6</v>
      </c>
      <c r="L227" s="19">
        <v>5.7</v>
      </c>
      <c r="O227">
        <f>IF(D227=E227,1,0)</f>
        <v>1</v>
      </c>
      <c r="P227">
        <v>0</v>
      </c>
      <c r="Q227">
        <v>0</v>
      </c>
      <c r="S227" s="19">
        <v>19.8</v>
      </c>
      <c r="T227" s="19">
        <v>42.8</v>
      </c>
      <c r="U227" s="19">
        <v>104</v>
      </c>
      <c r="V227">
        <v>4.5454545454545456E-2</v>
      </c>
      <c r="W227">
        <v>4.5999999999999996</v>
      </c>
      <c r="X227">
        <v>93.6</v>
      </c>
    </row>
    <row r="228" spans="1:24">
      <c r="A228" t="s">
        <v>504</v>
      </c>
      <c r="B228" t="s">
        <v>1747</v>
      </c>
      <c r="C228" s="13">
        <v>22.40566037735849</v>
      </c>
      <c r="D228">
        <v>1</v>
      </c>
      <c r="E228">
        <v>1</v>
      </c>
      <c r="F228" s="16">
        <v>38281</v>
      </c>
      <c r="G228">
        <v>311</v>
      </c>
      <c r="H228">
        <v>14.7</v>
      </c>
      <c r="I228">
        <v>97.1</v>
      </c>
      <c r="J228">
        <v>0</v>
      </c>
      <c r="K228">
        <v>0.6</v>
      </c>
      <c r="L228" s="19">
        <v>3.4</v>
      </c>
      <c r="M228">
        <v>1</v>
      </c>
      <c r="N228" s="10">
        <v>0.91490000000000005</v>
      </c>
      <c r="O228">
        <f>IF(D228=E228,1,0)</f>
        <v>1</v>
      </c>
      <c r="P228">
        <v>0</v>
      </c>
      <c r="Q228">
        <v>0</v>
      </c>
      <c r="R228">
        <v>2014</v>
      </c>
      <c r="S228" s="19">
        <v>19</v>
      </c>
      <c r="T228" s="19">
        <v>46.7</v>
      </c>
      <c r="U228" s="19">
        <v>94.4</v>
      </c>
      <c r="V228">
        <v>0.13385826771653545</v>
      </c>
      <c r="W228">
        <v>6</v>
      </c>
      <c r="X228">
        <v>84.8</v>
      </c>
    </row>
    <row r="229" spans="1:24">
      <c r="A229" s="4" t="s">
        <v>505</v>
      </c>
      <c r="B229" t="s">
        <v>1748</v>
      </c>
      <c r="C229" s="13">
        <v>17.223650385604113</v>
      </c>
      <c r="D229">
        <v>1</v>
      </c>
      <c r="E229">
        <v>1</v>
      </c>
      <c r="F229" s="16">
        <v>48929</v>
      </c>
      <c r="G229">
        <v>170</v>
      </c>
      <c r="H229">
        <v>5.4</v>
      </c>
      <c r="I229">
        <v>95.3</v>
      </c>
      <c r="J229">
        <v>0</v>
      </c>
      <c r="K229">
        <v>4.7</v>
      </c>
      <c r="L229" s="19">
        <v>3.7</v>
      </c>
      <c r="M229">
        <v>1</v>
      </c>
      <c r="N229" s="10">
        <v>0.72919999999999996</v>
      </c>
      <c r="O229">
        <f>IF(D229=E229,1,0)</f>
        <v>1</v>
      </c>
      <c r="P229">
        <v>0</v>
      </c>
      <c r="Q229">
        <v>0</v>
      </c>
      <c r="R229">
        <v>2012</v>
      </c>
      <c r="S229" s="19">
        <v>20</v>
      </c>
      <c r="T229" s="19">
        <v>38.299999999999997</v>
      </c>
      <c r="U229" s="19">
        <v>100</v>
      </c>
      <c r="V229">
        <v>0.14516129032258066</v>
      </c>
      <c r="W229">
        <v>5.5</v>
      </c>
      <c r="X229">
        <v>92.8</v>
      </c>
    </row>
    <row r="230" spans="1:24">
      <c r="A230" t="s">
        <v>506</v>
      </c>
      <c r="B230" t="s">
        <v>1749</v>
      </c>
      <c r="C230" s="13">
        <v>38.055322715842415</v>
      </c>
      <c r="D230">
        <v>1</v>
      </c>
      <c r="E230">
        <v>1</v>
      </c>
      <c r="F230" s="16">
        <v>26490</v>
      </c>
      <c r="G230">
        <v>1223</v>
      </c>
      <c r="H230">
        <v>20.9</v>
      </c>
      <c r="I230">
        <v>64.2</v>
      </c>
      <c r="J230">
        <v>2.9</v>
      </c>
      <c r="K230">
        <v>31</v>
      </c>
      <c r="L230" s="19">
        <v>2.6</v>
      </c>
      <c r="M230">
        <v>1</v>
      </c>
      <c r="O230">
        <f>IF(D230=E230,1,0)</f>
        <v>1</v>
      </c>
      <c r="P230">
        <v>0</v>
      </c>
      <c r="Q230">
        <v>0</v>
      </c>
      <c r="R230">
        <v>2012</v>
      </c>
      <c r="S230" s="19">
        <v>19.399999999999999</v>
      </c>
      <c r="T230" s="19">
        <v>41.1</v>
      </c>
      <c r="U230" s="19">
        <v>104.5</v>
      </c>
      <c r="V230">
        <v>0.4344262295081967</v>
      </c>
      <c r="W230">
        <v>25.6</v>
      </c>
      <c r="X230">
        <v>74.099999999999994</v>
      </c>
    </row>
    <row r="231" spans="1:24">
      <c r="A231" s="4" t="s">
        <v>507</v>
      </c>
      <c r="B231" t="s">
        <v>1750</v>
      </c>
      <c r="C231" s="13">
        <v>30.204081632653061</v>
      </c>
      <c r="D231">
        <v>1</v>
      </c>
      <c r="E231">
        <v>1</v>
      </c>
      <c r="F231" s="16">
        <v>29167</v>
      </c>
      <c r="G231">
        <v>1140</v>
      </c>
      <c r="H231">
        <v>2.4</v>
      </c>
      <c r="I231">
        <v>98.8</v>
      </c>
      <c r="J231">
        <v>0</v>
      </c>
      <c r="K231">
        <v>0</v>
      </c>
      <c r="L231" s="19">
        <v>13.1</v>
      </c>
      <c r="M231">
        <v>0</v>
      </c>
      <c r="N231" s="10">
        <v>0.40300000000000002</v>
      </c>
      <c r="O231">
        <f>IF(D231=E231,1,0)</f>
        <v>1</v>
      </c>
      <c r="P231">
        <v>0</v>
      </c>
      <c r="Q231">
        <v>0</v>
      </c>
      <c r="R231">
        <v>2012</v>
      </c>
      <c r="S231" s="19">
        <v>26.3</v>
      </c>
      <c r="T231" s="19">
        <v>43.4</v>
      </c>
      <c r="U231" s="19">
        <v>74.8</v>
      </c>
      <c r="V231">
        <v>0.15257352941176472</v>
      </c>
      <c r="W231">
        <v>19.5</v>
      </c>
      <c r="X231">
        <v>80.7</v>
      </c>
    </row>
    <row r="232" spans="1:24">
      <c r="A232" t="s">
        <v>508</v>
      </c>
      <c r="B232" t="s">
        <v>1751</v>
      </c>
      <c r="C232" s="13">
        <v>25.311720698254366</v>
      </c>
      <c r="D232">
        <v>0</v>
      </c>
      <c r="E232">
        <v>0</v>
      </c>
      <c r="F232" s="16">
        <v>40208</v>
      </c>
      <c r="G232">
        <v>1135</v>
      </c>
      <c r="H232">
        <v>16.899999999999999</v>
      </c>
      <c r="I232">
        <v>93</v>
      </c>
      <c r="J232">
        <v>1.6</v>
      </c>
      <c r="K232">
        <v>1.2</v>
      </c>
      <c r="L232" s="19">
        <v>11.1</v>
      </c>
      <c r="O232">
        <f>IF(D232=E232,1,0)</f>
        <v>1</v>
      </c>
      <c r="P232">
        <v>0</v>
      </c>
      <c r="Q232">
        <v>0</v>
      </c>
      <c r="S232" s="19">
        <v>25.2</v>
      </c>
      <c r="T232" s="19">
        <v>43.9</v>
      </c>
      <c r="U232" s="19">
        <v>85.5</v>
      </c>
      <c r="V232">
        <v>8.455882352941177E-2</v>
      </c>
      <c r="W232">
        <v>6.2</v>
      </c>
      <c r="X232">
        <v>87.1</v>
      </c>
    </row>
    <row r="233" spans="1:24">
      <c r="A233" t="s">
        <v>509</v>
      </c>
      <c r="B233" t="s">
        <v>1752</v>
      </c>
      <c r="C233" s="13">
        <v>33.333333333333329</v>
      </c>
      <c r="D233">
        <v>0</v>
      </c>
      <c r="E233">
        <v>0</v>
      </c>
      <c r="F233" s="16">
        <v>34375</v>
      </c>
      <c r="G233">
        <v>153</v>
      </c>
      <c r="H233">
        <v>24.3</v>
      </c>
      <c r="I233">
        <v>92.8</v>
      </c>
      <c r="J233">
        <v>0</v>
      </c>
      <c r="K233">
        <v>3.3</v>
      </c>
      <c r="L233" s="19">
        <v>20</v>
      </c>
      <c r="O233">
        <f>IF(D233=E233,1,0)</f>
        <v>1</v>
      </c>
      <c r="P233">
        <v>0</v>
      </c>
      <c r="Q233">
        <v>0</v>
      </c>
      <c r="S233" s="19">
        <v>17.600000000000001</v>
      </c>
      <c r="T233" s="19">
        <v>40.4</v>
      </c>
      <c r="U233" s="19">
        <v>131.80000000000001</v>
      </c>
      <c r="V233">
        <v>0.12307692307692308</v>
      </c>
      <c r="W233">
        <v>0</v>
      </c>
      <c r="X233">
        <v>90.3</v>
      </c>
    </row>
    <row r="234" spans="1:24">
      <c r="A234" t="s">
        <v>510</v>
      </c>
      <c r="B234" t="s">
        <v>1753</v>
      </c>
      <c r="C234" s="13">
        <v>26.522593320235753</v>
      </c>
      <c r="D234">
        <v>0</v>
      </c>
      <c r="E234">
        <v>0</v>
      </c>
      <c r="F234" s="16">
        <v>58889</v>
      </c>
      <c r="G234">
        <v>1068</v>
      </c>
      <c r="H234">
        <v>17.8</v>
      </c>
      <c r="I234">
        <v>99.2</v>
      </c>
      <c r="J234">
        <v>0.8</v>
      </c>
      <c r="K234">
        <v>0</v>
      </c>
      <c r="L234" s="19">
        <v>2.2999999999999998</v>
      </c>
      <c r="O234">
        <f>IF(D234=E234,1,0)</f>
        <v>1</v>
      </c>
      <c r="P234">
        <v>0</v>
      </c>
      <c r="Q234">
        <v>0</v>
      </c>
      <c r="S234" s="19">
        <v>32</v>
      </c>
      <c r="T234" s="19">
        <v>40.799999999999997</v>
      </c>
      <c r="U234" s="19">
        <v>98.9</v>
      </c>
      <c r="V234">
        <v>3.8043478260869568E-2</v>
      </c>
      <c r="W234">
        <v>1.2</v>
      </c>
      <c r="X234">
        <v>86.3</v>
      </c>
    </row>
    <row r="235" spans="1:24">
      <c r="A235" s="3" t="s">
        <v>238</v>
      </c>
      <c r="B235" t="s">
        <v>1754</v>
      </c>
      <c r="C235" s="13">
        <v>43.156800391389432</v>
      </c>
      <c r="D235">
        <v>1</v>
      </c>
      <c r="E235">
        <v>1</v>
      </c>
      <c r="F235" s="16">
        <v>48816</v>
      </c>
      <c r="G235">
        <v>25419</v>
      </c>
      <c r="H235">
        <v>24</v>
      </c>
      <c r="I235">
        <v>83</v>
      </c>
      <c r="J235">
        <v>11.4</v>
      </c>
      <c r="K235">
        <v>3.3</v>
      </c>
      <c r="L235" s="19">
        <v>6</v>
      </c>
      <c r="M235">
        <v>0</v>
      </c>
      <c r="N235" s="10">
        <v>0.4819</v>
      </c>
      <c r="O235">
        <f>IF(D235=E235,1,0)</f>
        <v>1</v>
      </c>
      <c r="P235">
        <v>1</v>
      </c>
      <c r="Q235" t="s">
        <v>2516</v>
      </c>
      <c r="R235">
        <v>2012</v>
      </c>
      <c r="S235" s="19">
        <v>18.7</v>
      </c>
      <c r="T235" s="19">
        <v>37.200000000000003</v>
      </c>
      <c r="U235" s="19">
        <v>98.1</v>
      </c>
      <c r="V235">
        <v>0.26936177841520259</v>
      </c>
      <c r="W235">
        <v>11.6</v>
      </c>
      <c r="X235">
        <v>90.8</v>
      </c>
    </row>
    <row r="236" spans="1:24">
      <c r="A236" s="4" t="s">
        <v>511</v>
      </c>
      <c r="B236" t="s">
        <v>1755</v>
      </c>
      <c r="C236" s="13">
        <v>41.464988706034205</v>
      </c>
      <c r="D236">
        <v>0</v>
      </c>
      <c r="E236">
        <v>0</v>
      </c>
      <c r="F236" s="16">
        <v>46594</v>
      </c>
      <c r="G236">
        <v>4974</v>
      </c>
      <c r="H236">
        <v>9.6</v>
      </c>
      <c r="I236">
        <v>88.1</v>
      </c>
      <c r="J236">
        <v>2.5</v>
      </c>
      <c r="K236">
        <v>7.8</v>
      </c>
      <c r="L236" s="19">
        <v>3.5</v>
      </c>
      <c r="O236">
        <f>IF(D236=E236,1,0)</f>
        <v>1</v>
      </c>
      <c r="P236">
        <v>0</v>
      </c>
      <c r="Q236">
        <v>0</v>
      </c>
      <c r="S236" s="19">
        <v>14.7</v>
      </c>
      <c r="T236" s="19">
        <v>35.299999999999997</v>
      </c>
      <c r="U236" s="19">
        <v>105</v>
      </c>
      <c r="V236">
        <v>6.7070095814422595E-2</v>
      </c>
      <c r="W236">
        <v>7.9</v>
      </c>
      <c r="X236">
        <v>82.9</v>
      </c>
    </row>
    <row r="237" spans="1:24">
      <c r="A237" t="s">
        <v>512</v>
      </c>
      <c r="B237" t="s">
        <v>1756</v>
      </c>
      <c r="C237" s="13">
        <v>37.516512549537651</v>
      </c>
      <c r="D237">
        <v>0</v>
      </c>
      <c r="E237">
        <v>0</v>
      </c>
      <c r="F237" s="16">
        <v>27083</v>
      </c>
      <c r="G237">
        <v>232</v>
      </c>
      <c r="H237">
        <v>11.8</v>
      </c>
      <c r="I237">
        <v>41.4</v>
      </c>
      <c r="J237">
        <v>56</v>
      </c>
      <c r="K237">
        <v>2.6</v>
      </c>
      <c r="L237" s="19">
        <v>15.3</v>
      </c>
      <c r="O237">
        <f>IF(D237=E237,1,0)</f>
        <v>1</v>
      </c>
      <c r="P237">
        <v>0</v>
      </c>
      <c r="Q237">
        <v>0</v>
      </c>
      <c r="S237" s="19">
        <v>11.6</v>
      </c>
      <c r="T237" s="19">
        <v>23.4</v>
      </c>
      <c r="U237" s="19">
        <v>96.6</v>
      </c>
      <c r="V237">
        <v>0.30645161290322581</v>
      </c>
      <c r="W237">
        <v>40</v>
      </c>
      <c r="X237">
        <v>80.900000000000006</v>
      </c>
    </row>
    <row r="238" spans="1:24">
      <c r="A238" s="2" t="s">
        <v>239</v>
      </c>
      <c r="B238" t="s">
        <v>1757</v>
      </c>
      <c r="C238" s="13">
        <v>32.138492871690424</v>
      </c>
      <c r="D238">
        <v>1</v>
      </c>
      <c r="E238">
        <v>1</v>
      </c>
      <c r="F238" s="16">
        <v>73264</v>
      </c>
      <c r="G238">
        <v>9469</v>
      </c>
      <c r="H238">
        <v>30.2</v>
      </c>
      <c r="I238">
        <v>95.7</v>
      </c>
      <c r="J238">
        <v>0.4</v>
      </c>
      <c r="K238">
        <v>2.4</v>
      </c>
      <c r="L238" s="19">
        <v>3.5</v>
      </c>
      <c r="M238">
        <v>1</v>
      </c>
      <c r="N238" s="10">
        <f>699/(699+377)</f>
        <v>0.6496282527881041</v>
      </c>
      <c r="O238">
        <f>IF(D238=E238,1,0)</f>
        <v>1</v>
      </c>
      <c r="P238">
        <v>1</v>
      </c>
      <c r="Q238" t="s">
        <v>2516</v>
      </c>
      <c r="R238">
        <v>2012</v>
      </c>
      <c r="S238" s="19">
        <v>18.100000000000001</v>
      </c>
      <c r="T238" s="19">
        <v>37.6</v>
      </c>
      <c r="U238" s="19">
        <v>96.8</v>
      </c>
      <c r="V238">
        <v>0.32529794149512459</v>
      </c>
      <c r="W238">
        <v>1.4</v>
      </c>
      <c r="X238">
        <v>91.3</v>
      </c>
    </row>
    <row r="239" spans="1:24">
      <c r="A239" s="4" t="s">
        <v>513</v>
      </c>
      <c r="B239" t="s">
        <v>1758</v>
      </c>
      <c r="C239" s="13">
        <v>12.044198895027625</v>
      </c>
      <c r="D239">
        <v>1</v>
      </c>
      <c r="E239">
        <v>1</v>
      </c>
      <c r="F239" s="16">
        <v>45625</v>
      </c>
      <c r="G239">
        <v>108</v>
      </c>
      <c r="H239">
        <v>5.6</v>
      </c>
      <c r="I239">
        <v>78.7</v>
      </c>
      <c r="J239">
        <v>21.3</v>
      </c>
      <c r="K239">
        <v>0</v>
      </c>
      <c r="L239" s="19">
        <v>14</v>
      </c>
      <c r="M239">
        <v>1</v>
      </c>
      <c r="N239" s="10">
        <v>0.77780000000000005</v>
      </c>
      <c r="O239">
        <f>IF(D239=E239,1,0)</f>
        <v>1</v>
      </c>
      <c r="P239">
        <v>0</v>
      </c>
      <c r="Q239">
        <v>0</v>
      </c>
      <c r="R239">
        <v>2012</v>
      </c>
      <c r="S239" s="19">
        <v>21.3</v>
      </c>
      <c r="T239" s="19">
        <v>33.299999999999997</v>
      </c>
      <c r="U239" s="19">
        <v>77</v>
      </c>
      <c r="V239">
        <v>0</v>
      </c>
      <c r="W239">
        <v>0</v>
      </c>
      <c r="X239">
        <v>90.3</v>
      </c>
    </row>
    <row r="240" spans="1:24">
      <c r="A240" t="s">
        <v>514</v>
      </c>
      <c r="B240" t="s">
        <v>1759</v>
      </c>
      <c r="C240" s="13">
        <v>27.807486631016044</v>
      </c>
      <c r="D240">
        <v>0</v>
      </c>
      <c r="E240">
        <v>0</v>
      </c>
      <c r="F240" s="16">
        <v>46250</v>
      </c>
      <c r="G240">
        <v>292</v>
      </c>
      <c r="H240">
        <v>13.8</v>
      </c>
      <c r="I240">
        <v>91.1</v>
      </c>
      <c r="J240">
        <v>0</v>
      </c>
      <c r="K240">
        <v>8.1999999999999993</v>
      </c>
      <c r="L240" s="19">
        <v>17</v>
      </c>
      <c r="O240">
        <f>IF(D240=E240,1,0)</f>
        <v>1</v>
      </c>
      <c r="P240">
        <v>0</v>
      </c>
      <c r="Q240">
        <v>0</v>
      </c>
      <c r="S240" s="19">
        <v>11.6</v>
      </c>
      <c r="T240" s="19">
        <v>40.299999999999997</v>
      </c>
      <c r="U240" s="19">
        <v>151.69999999999999</v>
      </c>
      <c r="V240">
        <v>5.5555555555555552E-2</v>
      </c>
      <c r="W240">
        <v>6.8</v>
      </c>
      <c r="X240">
        <v>85.1</v>
      </c>
    </row>
    <row r="241" spans="1:24">
      <c r="A241" t="s">
        <v>72</v>
      </c>
      <c r="B241" t="s">
        <v>1760</v>
      </c>
      <c r="C241" s="13">
        <v>18.385650224215247</v>
      </c>
      <c r="D241">
        <v>0</v>
      </c>
      <c r="E241">
        <v>0</v>
      </c>
      <c r="F241" s="16">
        <v>36875</v>
      </c>
      <c r="G241">
        <v>106</v>
      </c>
      <c r="H241">
        <v>28.6</v>
      </c>
      <c r="I241">
        <v>100</v>
      </c>
      <c r="J241">
        <v>0</v>
      </c>
      <c r="K241">
        <v>0</v>
      </c>
      <c r="L241" s="19">
        <v>0</v>
      </c>
      <c r="O241">
        <f>IF(D241=E241,1,0)</f>
        <v>1</v>
      </c>
      <c r="P241">
        <v>0</v>
      </c>
      <c r="Q241">
        <v>1</v>
      </c>
      <c r="S241" s="19">
        <v>32.1</v>
      </c>
      <c r="T241" s="19">
        <v>48</v>
      </c>
      <c r="U241" s="19">
        <v>96.3</v>
      </c>
      <c r="V241">
        <v>3.8461538461538464E-2</v>
      </c>
      <c r="W241">
        <v>0</v>
      </c>
      <c r="X241">
        <v>84.4</v>
      </c>
    </row>
    <row r="242" spans="1:24">
      <c r="A242" t="s">
        <v>515</v>
      </c>
      <c r="B242" t="s">
        <v>1761</v>
      </c>
      <c r="C242" s="13">
        <v>15.053763440860216</v>
      </c>
      <c r="D242">
        <v>0</v>
      </c>
      <c r="E242">
        <v>0</v>
      </c>
      <c r="F242" s="16">
        <v>70469</v>
      </c>
      <c r="G242">
        <v>554</v>
      </c>
      <c r="H242">
        <v>20.5</v>
      </c>
      <c r="I242">
        <v>96.2</v>
      </c>
      <c r="J242">
        <v>0.7</v>
      </c>
      <c r="K242">
        <v>0.9</v>
      </c>
      <c r="L242" s="19">
        <v>0</v>
      </c>
      <c r="O242">
        <f>IF(D242=E242,1,0)</f>
        <v>1</v>
      </c>
      <c r="P242">
        <v>0</v>
      </c>
      <c r="Q242">
        <v>0</v>
      </c>
      <c r="S242" s="19">
        <v>17.5</v>
      </c>
      <c r="T242" s="19">
        <v>35.200000000000003</v>
      </c>
      <c r="U242" s="19">
        <v>100.7</v>
      </c>
      <c r="V242">
        <v>4.8128342245989303E-2</v>
      </c>
      <c r="W242">
        <v>2.5</v>
      </c>
      <c r="X242">
        <v>94.6</v>
      </c>
    </row>
    <row r="243" spans="1:24">
      <c r="A243" t="s">
        <v>516</v>
      </c>
      <c r="B243" t="s">
        <v>1762</v>
      </c>
      <c r="C243" s="13">
        <v>33.668341708542712</v>
      </c>
      <c r="D243">
        <v>0</v>
      </c>
      <c r="E243">
        <v>0</v>
      </c>
      <c r="F243" s="16">
        <v>62500</v>
      </c>
      <c r="G243">
        <v>152</v>
      </c>
      <c r="H243">
        <v>7.1</v>
      </c>
      <c r="I243">
        <v>100</v>
      </c>
      <c r="J243">
        <v>0</v>
      </c>
      <c r="K243">
        <v>0</v>
      </c>
      <c r="L243" s="19">
        <v>4.3</v>
      </c>
      <c r="O243">
        <f>IF(D243=E243,1,0)</f>
        <v>1</v>
      </c>
      <c r="P243">
        <v>0</v>
      </c>
      <c r="Q243">
        <v>0</v>
      </c>
      <c r="S243" s="19">
        <v>26.3</v>
      </c>
      <c r="T243" s="19">
        <v>49</v>
      </c>
      <c r="U243" s="19">
        <v>123.5</v>
      </c>
      <c r="V243">
        <v>0.14102564102564102</v>
      </c>
      <c r="W243">
        <v>0</v>
      </c>
      <c r="X243">
        <v>92.1</v>
      </c>
    </row>
    <row r="244" spans="1:24">
      <c r="A244" t="s">
        <v>517</v>
      </c>
      <c r="B244" t="s">
        <v>1763</v>
      </c>
      <c r="C244" s="13">
        <v>36.824644549763036</v>
      </c>
      <c r="D244">
        <v>0</v>
      </c>
      <c r="E244">
        <v>0</v>
      </c>
      <c r="F244" s="16">
        <v>54271</v>
      </c>
      <c r="G244">
        <v>654</v>
      </c>
      <c r="H244">
        <v>19.5</v>
      </c>
      <c r="I244">
        <v>96.5</v>
      </c>
      <c r="J244">
        <v>0</v>
      </c>
      <c r="K244">
        <v>0.6</v>
      </c>
      <c r="L244" s="19">
        <v>1.8</v>
      </c>
      <c r="O244">
        <f>IF(D244=E244,1,0)</f>
        <v>1</v>
      </c>
      <c r="P244">
        <v>0</v>
      </c>
      <c r="Q244">
        <v>0</v>
      </c>
      <c r="S244" s="19">
        <v>22.3</v>
      </c>
      <c r="T244" s="19">
        <v>35</v>
      </c>
      <c r="U244" s="19">
        <v>114.4</v>
      </c>
      <c r="V244">
        <v>7.7220077220077218E-2</v>
      </c>
      <c r="W244">
        <v>1.7</v>
      </c>
      <c r="X244">
        <v>96.8</v>
      </c>
    </row>
    <row r="245" spans="1:24">
      <c r="A245" t="s">
        <v>518</v>
      </c>
      <c r="B245" t="s">
        <v>1764</v>
      </c>
      <c r="C245" s="13">
        <v>16.030534351145036</v>
      </c>
      <c r="D245">
        <v>0</v>
      </c>
      <c r="E245">
        <v>0</v>
      </c>
      <c r="F245" s="16">
        <v>54115</v>
      </c>
      <c r="G245">
        <v>525</v>
      </c>
      <c r="H245">
        <v>19.600000000000001</v>
      </c>
      <c r="I245">
        <v>93.7</v>
      </c>
      <c r="J245">
        <v>0</v>
      </c>
      <c r="K245">
        <v>0.6</v>
      </c>
      <c r="L245" s="19">
        <v>1</v>
      </c>
      <c r="O245">
        <f>IF(D245=E245,1,0)</f>
        <v>1</v>
      </c>
      <c r="P245">
        <v>0</v>
      </c>
      <c r="Q245">
        <v>0</v>
      </c>
      <c r="S245" s="19">
        <v>15.4</v>
      </c>
      <c r="T245" s="19">
        <v>33.9</v>
      </c>
      <c r="U245" s="19">
        <v>121.5</v>
      </c>
      <c r="V245">
        <v>3.3175355450236969E-2</v>
      </c>
      <c r="W245">
        <v>0</v>
      </c>
      <c r="X245">
        <v>92.2</v>
      </c>
    </row>
    <row r="246" spans="1:24">
      <c r="A246" s="2" t="s">
        <v>73</v>
      </c>
      <c r="B246" t="s">
        <v>2523</v>
      </c>
      <c r="C246" s="13">
        <v>47.259387138541214</v>
      </c>
      <c r="D246">
        <v>1</v>
      </c>
      <c r="E246">
        <v>1</v>
      </c>
      <c r="F246" s="16">
        <v>71071</v>
      </c>
      <c r="G246">
        <v>3803</v>
      </c>
      <c r="H246">
        <v>21</v>
      </c>
      <c r="I246">
        <v>84.5</v>
      </c>
      <c r="J246">
        <v>3.4</v>
      </c>
      <c r="K246">
        <v>8.6</v>
      </c>
      <c r="L246" s="19">
        <v>5.8</v>
      </c>
      <c r="M246">
        <v>1</v>
      </c>
      <c r="N246" s="10">
        <v>0.55430000000000001</v>
      </c>
      <c r="O246">
        <f>IF(D246=E246,1,0)</f>
        <v>1</v>
      </c>
      <c r="P246">
        <v>0</v>
      </c>
      <c r="Q246">
        <v>1</v>
      </c>
      <c r="R246">
        <v>2012</v>
      </c>
      <c r="S246" s="19">
        <v>5</v>
      </c>
      <c r="T246" s="19">
        <v>28.4</v>
      </c>
      <c r="U246" s="19">
        <v>88.7</v>
      </c>
      <c r="V246">
        <v>4.317789291882556E-2</v>
      </c>
      <c r="W246">
        <v>12.7</v>
      </c>
      <c r="X246">
        <v>93.5</v>
      </c>
    </row>
    <row r="247" spans="1:24">
      <c r="A247" t="s">
        <v>519</v>
      </c>
      <c r="B247" t="s">
        <v>1765</v>
      </c>
      <c r="C247" s="13">
        <v>30.960854092526692</v>
      </c>
      <c r="D247">
        <v>1</v>
      </c>
      <c r="E247">
        <v>1</v>
      </c>
      <c r="F247" s="16">
        <v>38750</v>
      </c>
      <c r="G247">
        <v>1026</v>
      </c>
      <c r="H247">
        <v>10.7</v>
      </c>
      <c r="I247">
        <v>97.9</v>
      </c>
      <c r="J247">
        <v>0</v>
      </c>
      <c r="K247">
        <v>2.1</v>
      </c>
      <c r="L247" s="19">
        <v>11.8</v>
      </c>
      <c r="M247">
        <v>1</v>
      </c>
      <c r="N247" s="10">
        <f>234/(234+134)</f>
        <v>0.63586956521739135</v>
      </c>
      <c r="O247">
        <f>IF(D247=E247,1,0)</f>
        <v>1</v>
      </c>
      <c r="P247">
        <v>0</v>
      </c>
      <c r="Q247">
        <v>0</v>
      </c>
      <c r="R247">
        <v>2012</v>
      </c>
      <c r="S247" s="19">
        <v>30.8</v>
      </c>
      <c r="T247" s="19">
        <v>46.3</v>
      </c>
      <c r="U247" s="19">
        <v>81.599999999999994</v>
      </c>
      <c r="V247">
        <v>0.3231850117096019</v>
      </c>
      <c r="W247">
        <v>13.8</v>
      </c>
      <c r="X247">
        <v>69.2</v>
      </c>
    </row>
    <row r="248" spans="1:24">
      <c r="A248" s="2" t="s">
        <v>74</v>
      </c>
      <c r="B248" t="s">
        <v>2514</v>
      </c>
      <c r="C248" s="13">
        <v>89.518646295383604</v>
      </c>
      <c r="D248">
        <v>0</v>
      </c>
      <c r="E248">
        <v>0</v>
      </c>
      <c r="F248" s="16">
        <v>59551</v>
      </c>
      <c r="G248">
        <v>16286</v>
      </c>
      <c r="H248">
        <v>27.5</v>
      </c>
      <c r="I248">
        <v>9.5</v>
      </c>
      <c r="J248">
        <v>86.7</v>
      </c>
      <c r="K248">
        <v>2.2000000000000002</v>
      </c>
      <c r="L248" s="19">
        <v>8.9</v>
      </c>
      <c r="O248">
        <f>IF(D248=E248,1,0)</f>
        <v>1</v>
      </c>
      <c r="P248">
        <v>0</v>
      </c>
      <c r="Q248">
        <v>1</v>
      </c>
      <c r="S248" s="19">
        <v>19.399999999999999</v>
      </c>
      <c r="T248" s="19">
        <v>40.1</v>
      </c>
      <c r="U248" s="19">
        <v>82.5</v>
      </c>
      <c r="V248">
        <v>5.090655509065551E-2</v>
      </c>
      <c r="W248">
        <v>7.1</v>
      </c>
      <c r="X248">
        <v>93</v>
      </c>
    </row>
    <row r="249" spans="1:24">
      <c r="A249" s="3" t="s">
        <v>520</v>
      </c>
      <c r="B249" t="s">
        <v>1766</v>
      </c>
      <c r="C249" s="13">
        <v>57.872864398953361</v>
      </c>
      <c r="D249">
        <v>1</v>
      </c>
      <c r="E249">
        <v>1</v>
      </c>
      <c r="F249" s="16">
        <v>62986</v>
      </c>
      <c r="G249">
        <v>5817</v>
      </c>
      <c r="H249">
        <v>26.6</v>
      </c>
      <c r="I249">
        <v>79.8</v>
      </c>
      <c r="J249">
        <v>2.7</v>
      </c>
      <c r="K249">
        <v>13.6</v>
      </c>
      <c r="L249" s="19">
        <v>7.3</v>
      </c>
      <c r="M249">
        <v>1</v>
      </c>
      <c r="N249" s="10">
        <v>0.51190000000000002</v>
      </c>
      <c r="O249">
        <f>IF(D249=E249,1,0)</f>
        <v>1</v>
      </c>
      <c r="P249">
        <v>0</v>
      </c>
      <c r="Q249">
        <v>0</v>
      </c>
      <c r="R249">
        <v>2012</v>
      </c>
      <c r="S249" s="19">
        <v>18.2</v>
      </c>
      <c r="T249" s="19">
        <v>39.200000000000003</v>
      </c>
      <c r="U249" s="19">
        <v>91.5</v>
      </c>
      <c r="V249">
        <v>0.1970486111111111</v>
      </c>
      <c r="W249">
        <v>5.9</v>
      </c>
      <c r="X249">
        <v>88.2</v>
      </c>
    </row>
    <row r="250" spans="1:24">
      <c r="A250" t="s">
        <v>75</v>
      </c>
      <c r="B250" t="s">
        <v>1767</v>
      </c>
      <c r="C250" s="13">
        <v>11.086474501108649</v>
      </c>
      <c r="D250">
        <v>0</v>
      </c>
      <c r="E250">
        <v>0</v>
      </c>
      <c r="F250" s="16">
        <v>27381</v>
      </c>
      <c r="G250">
        <v>537</v>
      </c>
      <c r="H250">
        <v>8.1</v>
      </c>
      <c r="I250">
        <v>99.1</v>
      </c>
      <c r="J250">
        <v>0</v>
      </c>
      <c r="K250">
        <v>0.9</v>
      </c>
      <c r="L250" s="19">
        <v>8</v>
      </c>
      <c r="O250">
        <f>IF(D250=E250,1,0)</f>
        <v>1</v>
      </c>
      <c r="P250">
        <v>0</v>
      </c>
      <c r="Q250">
        <v>1</v>
      </c>
      <c r="S250" s="19">
        <v>19.2</v>
      </c>
      <c r="T250" s="19">
        <v>31.4</v>
      </c>
      <c r="U250" s="19">
        <v>108.9</v>
      </c>
      <c r="V250">
        <v>0.12135922330097088</v>
      </c>
      <c r="W250">
        <v>15.2</v>
      </c>
      <c r="X250">
        <v>85.4</v>
      </c>
    </row>
    <row r="251" spans="1:24">
      <c r="A251" t="s">
        <v>521</v>
      </c>
      <c r="B251" t="s">
        <v>1768</v>
      </c>
      <c r="C251" s="13">
        <v>31.367829923786601</v>
      </c>
      <c r="D251">
        <v>1</v>
      </c>
      <c r="E251">
        <v>1</v>
      </c>
      <c r="F251" s="16">
        <v>46615</v>
      </c>
      <c r="G251">
        <v>1223</v>
      </c>
      <c r="H251">
        <v>21.6</v>
      </c>
      <c r="I251">
        <v>94.3</v>
      </c>
      <c r="J251">
        <v>3.8</v>
      </c>
      <c r="K251">
        <v>1.5</v>
      </c>
      <c r="L251" s="19">
        <v>8.5</v>
      </c>
      <c r="M251">
        <v>1</v>
      </c>
      <c r="N251" s="10">
        <v>0.7429</v>
      </c>
      <c r="O251">
        <f>IF(D251=E251,1,0)</f>
        <v>1</v>
      </c>
      <c r="P251">
        <v>0</v>
      </c>
      <c r="Q251">
        <v>0</v>
      </c>
      <c r="R251">
        <v>2013</v>
      </c>
      <c r="S251" s="19">
        <v>23.5</v>
      </c>
      <c r="T251" s="19">
        <v>44.4</v>
      </c>
      <c r="U251" s="19">
        <v>88.2</v>
      </c>
      <c r="V251">
        <v>0.66285714285714281</v>
      </c>
      <c r="W251">
        <v>4.0999999999999996</v>
      </c>
      <c r="X251">
        <v>89.4</v>
      </c>
    </row>
    <row r="252" spans="1:24">
      <c r="A252" t="s">
        <v>522</v>
      </c>
      <c r="B252" t="s">
        <v>1296</v>
      </c>
      <c r="C252" s="13">
        <v>20.044543429844097</v>
      </c>
      <c r="D252">
        <v>1</v>
      </c>
      <c r="E252">
        <v>1</v>
      </c>
      <c r="F252" s="16">
        <v>27688</v>
      </c>
      <c r="G252">
        <v>575</v>
      </c>
      <c r="H252">
        <v>4.4000000000000004</v>
      </c>
      <c r="I252">
        <v>89.2</v>
      </c>
      <c r="J252">
        <v>0</v>
      </c>
      <c r="K252">
        <v>4.9000000000000004</v>
      </c>
      <c r="L252" s="19">
        <v>16.600000000000001</v>
      </c>
      <c r="M252">
        <v>1</v>
      </c>
      <c r="N252" s="10">
        <v>0.505</v>
      </c>
      <c r="O252">
        <f>IF(D252=E252,1,0)</f>
        <v>1</v>
      </c>
      <c r="P252">
        <v>0</v>
      </c>
      <c r="Q252">
        <v>0</v>
      </c>
      <c r="R252">
        <v>2013</v>
      </c>
      <c r="S252" s="19">
        <v>20.7</v>
      </c>
      <c r="T252" s="19">
        <v>44</v>
      </c>
      <c r="U252" s="19">
        <v>117.8</v>
      </c>
      <c r="V252">
        <v>0.43673469387755104</v>
      </c>
      <c r="W252">
        <v>18.5</v>
      </c>
      <c r="X252">
        <v>69.900000000000006</v>
      </c>
    </row>
    <row r="253" spans="1:24">
      <c r="A253" t="s">
        <v>523</v>
      </c>
      <c r="B253" t="s">
        <v>1284</v>
      </c>
      <c r="C253" s="13">
        <v>17.011128775834656</v>
      </c>
      <c r="D253">
        <v>0</v>
      </c>
      <c r="E253">
        <v>0</v>
      </c>
      <c r="F253" s="16">
        <v>45913</v>
      </c>
      <c r="G253">
        <v>488</v>
      </c>
      <c r="H253">
        <v>19.5</v>
      </c>
      <c r="I253">
        <v>96.1</v>
      </c>
      <c r="J253">
        <v>0</v>
      </c>
      <c r="K253">
        <v>1.8</v>
      </c>
      <c r="L253" s="19">
        <v>4.5</v>
      </c>
      <c r="O253">
        <f>IF(D253=E253,1,0)</f>
        <v>1</v>
      </c>
      <c r="P253">
        <v>0</v>
      </c>
      <c r="Q253">
        <v>0</v>
      </c>
      <c r="S253" s="19">
        <v>25.8</v>
      </c>
      <c r="T253" s="19">
        <v>41.6</v>
      </c>
      <c r="U253" s="19">
        <v>89.1</v>
      </c>
      <c r="V253">
        <v>0.25821596244131456</v>
      </c>
      <c r="W253">
        <v>4.8</v>
      </c>
      <c r="X253">
        <v>92.9</v>
      </c>
    </row>
    <row r="254" spans="1:24">
      <c r="A254" s="2" t="s">
        <v>240</v>
      </c>
      <c r="B254" t="s">
        <v>1503</v>
      </c>
      <c r="C254" s="13">
        <v>56.856659142212187</v>
      </c>
      <c r="D254">
        <v>1</v>
      </c>
      <c r="E254">
        <v>1</v>
      </c>
      <c r="F254" s="16">
        <v>52978</v>
      </c>
      <c r="G254">
        <v>20313</v>
      </c>
      <c r="H254">
        <v>17.7</v>
      </c>
      <c r="I254">
        <v>67</v>
      </c>
      <c r="J254">
        <v>13.7</v>
      </c>
      <c r="K254">
        <v>14.8</v>
      </c>
      <c r="L254" s="19">
        <v>6.1</v>
      </c>
      <c r="M254">
        <v>1</v>
      </c>
      <c r="N254" s="10">
        <v>0.63600000000000001</v>
      </c>
      <c r="O254">
        <f>IF(D254=E254,1,0)</f>
        <v>1</v>
      </c>
      <c r="P254">
        <v>1</v>
      </c>
      <c r="Q254" t="s">
        <v>2516</v>
      </c>
      <c r="R254">
        <v>2011</v>
      </c>
      <c r="S254" s="19">
        <v>19.399999999999999</v>
      </c>
      <c r="T254" s="19">
        <v>36.700000000000003</v>
      </c>
      <c r="U254" s="19">
        <v>116.8</v>
      </c>
      <c r="V254">
        <v>0.11863078129082832</v>
      </c>
      <c r="W254">
        <v>6.2</v>
      </c>
      <c r="X254">
        <v>84.9</v>
      </c>
    </row>
    <row r="255" spans="1:24">
      <c r="A255" s="4" t="s">
        <v>524</v>
      </c>
      <c r="B255" t="s">
        <v>1769</v>
      </c>
      <c r="C255" s="13">
        <v>37.158469945355193</v>
      </c>
      <c r="D255">
        <v>0</v>
      </c>
      <c r="E255">
        <v>0</v>
      </c>
      <c r="F255" s="16">
        <v>64653</v>
      </c>
      <c r="G255">
        <v>781</v>
      </c>
      <c r="H255">
        <v>12.6</v>
      </c>
      <c r="I255">
        <v>81.900000000000006</v>
      </c>
      <c r="J255">
        <v>10.8</v>
      </c>
      <c r="K255">
        <v>5.6</v>
      </c>
      <c r="L255" s="19">
        <v>3.1</v>
      </c>
      <c r="O255">
        <f>IF(D255=E255,1,0)</f>
        <v>1</v>
      </c>
      <c r="P255">
        <v>0</v>
      </c>
      <c r="Q255">
        <v>0</v>
      </c>
      <c r="S255" s="19">
        <v>6.3</v>
      </c>
      <c r="T255" s="19">
        <v>27.8</v>
      </c>
      <c r="U255" s="19">
        <v>93.3</v>
      </c>
      <c r="V255">
        <v>8.3700440528634359E-2</v>
      </c>
      <c r="W255">
        <v>3.4</v>
      </c>
      <c r="X255">
        <v>94.9</v>
      </c>
    </row>
    <row r="256" spans="1:24">
      <c r="A256" s="4" t="s">
        <v>525</v>
      </c>
      <c r="B256" t="s">
        <v>1770</v>
      </c>
      <c r="C256" s="13">
        <v>56.397562833206393</v>
      </c>
      <c r="D256">
        <v>0</v>
      </c>
      <c r="E256">
        <v>0</v>
      </c>
      <c r="F256" s="16">
        <v>52904</v>
      </c>
      <c r="G256">
        <v>10922</v>
      </c>
      <c r="H256">
        <v>15.9</v>
      </c>
      <c r="I256">
        <v>78.900000000000006</v>
      </c>
      <c r="J256">
        <v>6.1</v>
      </c>
      <c r="K256">
        <v>11.2</v>
      </c>
      <c r="L256" s="19">
        <v>9</v>
      </c>
      <c r="O256">
        <f>IF(D256=E256,1,0)</f>
        <v>1</v>
      </c>
      <c r="P256">
        <v>0</v>
      </c>
      <c r="Q256">
        <v>0</v>
      </c>
      <c r="S256" s="19">
        <v>31.8</v>
      </c>
      <c r="T256" s="19">
        <v>45.5</v>
      </c>
      <c r="U256" s="19">
        <v>82.1</v>
      </c>
      <c r="V256">
        <v>0.18697198755002223</v>
      </c>
      <c r="W256">
        <v>2.2000000000000002</v>
      </c>
      <c r="X256">
        <v>84.8</v>
      </c>
    </row>
    <row r="257" spans="1:24">
      <c r="A257" s="2" t="s">
        <v>76</v>
      </c>
      <c r="B257" t="s">
        <v>1771</v>
      </c>
      <c r="C257" s="13">
        <v>59.439646515364529</v>
      </c>
      <c r="D257">
        <v>1</v>
      </c>
      <c r="E257">
        <v>1</v>
      </c>
      <c r="F257" s="16">
        <v>70074</v>
      </c>
      <c r="G257">
        <v>8442</v>
      </c>
      <c r="H257">
        <v>34.5</v>
      </c>
      <c r="I257">
        <v>69.900000000000006</v>
      </c>
      <c r="J257">
        <v>22.4</v>
      </c>
      <c r="K257">
        <v>5</v>
      </c>
      <c r="L257" s="19">
        <v>6.5</v>
      </c>
      <c r="M257">
        <v>1</v>
      </c>
      <c r="N257" s="10">
        <v>0.54590000000000005</v>
      </c>
      <c r="O257">
        <f>IF(D257=E257,1,0)</f>
        <v>1</v>
      </c>
      <c r="P257">
        <v>0</v>
      </c>
      <c r="Q257">
        <v>1</v>
      </c>
      <c r="R257">
        <v>2012</v>
      </c>
      <c r="S257" s="19">
        <v>23</v>
      </c>
      <c r="T257" s="19">
        <v>43.6</v>
      </c>
      <c r="U257" s="19">
        <v>87.4</v>
      </c>
      <c r="V257">
        <v>6.3872255489021951E-2</v>
      </c>
      <c r="W257">
        <v>6.1</v>
      </c>
      <c r="X257">
        <v>93.1</v>
      </c>
    </row>
    <row r="258" spans="1:24">
      <c r="A258" s="4" t="s">
        <v>526</v>
      </c>
      <c r="B258" t="s">
        <v>1434</v>
      </c>
      <c r="C258" s="13">
        <v>41.377363815975158</v>
      </c>
      <c r="D258">
        <v>1</v>
      </c>
      <c r="E258">
        <v>1</v>
      </c>
      <c r="F258" s="16">
        <v>42567</v>
      </c>
      <c r="G258">
        <v>5328</v>
      </c>
      <c r="H258">
        <v>6.2</v>
      </c>
      <c r="I258">
        <v>91.5</v>
      </c>
      <c r="J258">
        <v>0.2</v>
      </c>
      <c r="K258">
        <v>5.5</v>
      </c>
      <c r="L258" s="19">
        <v>7.5</v>
      </c>
      <c r="M258">
        <v>1</v>
      </c>
      <c r="N258" s="10">
        <v>0.53390000000000004</v>
      </c>
      <c r="O258">
        <f>IF(D258=E258,1,0)</f>
        <v>1</v>
      </c>
      <c r="P258">
        <v>0</v>
      </c>
      <c r="Q258">
        <v>0</v>
      </c>
      <c r="R258">
        <v>2012</v>
      </c>
      <c r="S258" s="19">
        <v>16.899999999999999</v>
      </c>
      <c r="T258" s="19">
        <v>37.1</v>
      </c>
      <c r="U258" s="19">
        <v>100.2</v>
      </c>
      <c r="V258">
        <v>7.862068965517241E-2</v>
      </c>
      <c r="W258">
        <v>9</v>
      </c>
      <c r="X258">
        <v>79.3</v>
      </c>
    </row>
    <row r="259" spans="1:24">
      <c r="A259" s="4" t="s">
        <v>527</v>
      </c>
      <c r="B259" t="s">
        <v>1772</v>
      </c>
      <c r="C259" s="13">
        <v>20.707070707070706</v>
      </c>
      <c r="D259">
        <v>1</v>
      </c>
      <c r="E259">
        <v>1</v>
      </c>
      <c r="F259" s="16">
        <v>29250</v>
      </c>
      <c r="G259">
        <v>747</v>
      </c>
      <c r="H259">
        <v>8.6</v>
      </c>
      <c r="I259">
        <v>100</v>
      </c>
      <c r="J259">
        <v>0</v>
      </c>
      <c r="K259">
        <v>0</v>
      </c>
      <c r="L259" s="19">
        <v>3.5</v>
      </c>
      <c r="M259">
        <v>1</v>
      </c>
      <c r="N259" s="10">
        <v>0.72130000000000005</v>
      </c>
      <c r="O259">
        <f>IF(D259=E259,1,0)</f>
        <v>1</v>
      </c>
      <c r="P259">
        <v>0</v>
      </c>
      <c r="Q259">
        <v>0</v>
      </c>
      <c r="R259">
        <v>2013</v>
      </c>
      <c r="S259" s="19">
        <v>28</v>
      </c>
      <c r="T259" s="19">
        <v>41.3</v>
      </c>
      <c r="U259" s="19">
        <v>84.4</v>
      </c>
      <c r="V259">
        <v>8.5470085470085472E-2</v>
      </c>
      <c r="W259">
        <v>14.7</v>
      </c>
      <c r="X259">
        <v>78.400000000000006</v>
      </c>
    </row>
    <row r="260" spans="1:24">
      <c r="A260" s="3" t="s">
        <v>241</v>
      </c>
      <c r="B260" t="s">
        <v>1474</v>
      </c>
      <c r="C260" s="13">
        <v>49.580983831272</v>
      </c>
      <c r="D260">
        <v>1</v>
      </c>
      <c r="E260">
        <v>1</v>
      </c>
      <c r="F260" s="16">
        <v>75021</v>
      </c>
      <c r="G260">
        <v>41044</v>
      </c>
      <c r="H260">
        <v>38.9</v>
      </c>
      <c r="I260">
        <v>83.7</v>
      </c>
      <c r="J260">
        <v>1.8</v>
      </c>
      <c r="K260">
        <v>11.2</v>
      </c>
      <c r="L260" s="19">
        <v>5.9</v>
      </c>
      <c r="M260">
        <v>1</v>
      </c>
      <c r="N260" s="10">
        <v>0.53869999999999996</v>
      </c>
      <c r="O260">
        <f>IF(D260=E260,1,0)</f>
        <v>1</v>
      </c>
      <c r="P260">
        <v>1</v>
      </c>
      <c r="Q260" t="s">
        <v>2516</v>
      </c>
      <c r="R260">
        <v>2012</v>
      </c>
      <c r="S260" s="19">
        <v>13.5</v>
      </c>
      <c r="T260" s="19">
        <v>35.6</v>
      </c>
      <c r="U260" s="19">
        <v>98.4</v>
      </c>
      <c r="V260">
        <v>0.11102661596958174</v>
      </c>
      <c r="W260">
        <v>3.7</v>
      </c>
      <c r="X260">
        <v>93.2</v>
      </c>
    </row>
    <row r="261" spans="1:24">
      <c r="A261" t="s">
        <v>528</v>
      </c>
      <c r="B261" t="s">
        <v>1773</v>
      </c>
      <c r="C261" s="13">
        <v>39.248434237995831</v>
      </c>
      <c r="D261">
        <v>1</v>
      </c>
      <c r="E261">
        <v>1</v>
      </c>
      <c r="F261" s="16">
        <v>36595</v>
      </c>
      <c r="G261">
        <v>1389</v>
      </c>
      <c r="H261">
        <v>11.7</v>
      </c>
      <c r="I261">
        <v>95.2</v>
      </c>
      <c r="J261">
        <v>2.1</v>
      </c>
      <c r="K261">
        <v>1.3</v>
      </c>
      <c r="L261" s="19">
        <v>9</v>
      </c>
      <c r="M261">
        <v>1</v>
      </c>
      <c r="N261" s="10">
        <v>0.65380000000000005</v>
      </c>
      <c r="O261">
        <f>IF(D261=E261,1,0)</f>
        <v>1</v>
      </c>
      <c r="P261">
        <v>0</v>
      </c>
      <c r="Q261">
        <v>0</v>
      </c>
      <c r="R261">
        <v>2014</v>
      </c>
      <c r="S261" s="19">
        <v>25.5</v>
      </c>
      <c r="T261" s="19">
        <v>40.700000000000003</v>
      </c>
      <c r="U261" s="19">
        <v>82</v>
      </c>
      <c r="V261">
        <v>9.5320623916811092E-2</v>
      </c>
      <c r="W261">
        <v>8.5</v>
      </c>
      <c r="X261">
        <v>84.3</v>
      </c>
    </row>
    <row r="262" spans="1:24">
      <c r="A262" t="s">
        <v>529</v>
      </c>
      <c r="B262" t="s">
        <v>1774</v>
      </c>
      <c r="C262" s="13">
        <v>29.761904761904763</v>
      </c>
      <c r="D262">
        <v>0</v>
      </c>
      <c r="E262">
        <v>0</v>
      </c>
      <c r="F262" s="16">
        <v>33594</v>
      </c>
      <c r="G262">
        <v>557</v>
      </c>
      <c r="H262">
        <v>16</v>
      </c>
      <c r="I262">
        <v>99.1</v>
      </c>
      <c r="J262">
        <v>0</v>
      </c>
      <c r="K262">
        <v>0</v>
      </c>
      <c r="L262" s="19">
        <v>11.1</v>
      </c>
      <c r="O262">
        <f>IF(D262=E262,1,0)</f>
        <v>1</v>
      </c>
      <c r="P262">
        <v>0</v>
      </c>
      <c r="Q262">
        <v>0</v>
      </c>
      <c r="S262" s="19">
        <v>26.8</v>
      </c>
      <c r="T262" s="19">
        <v>44.2</v>
      </c>
      <c r="U262" s="19">
        <v>67.8</v>
      </c>
      <c r="V262">
        <v>0.1407942238267148</v>
      </c>
      <c r="W262">
        <v>8.5</v>
      </c>
      <c r="X262">
        <v>91.1</v>
      </c>
    </row>
    <row r="263" spans="1:24">
      <c r="A263" t="s">
        <v>530</v>
      </c>
      <c r="B263" t="s">
        <v>1775</v>
      </c>
      <c r="C263" s="13">
        <v>26.543209876543212</v>
      </c>
      <c r="D263">
        <v>0</v>
      </c>
      <c r="E263">
        <v>0</v>
      </c>
      <c r="F263" s="16">
        <v>32250</v>
      </c>
      <c r="G263">
        <v>162</v>
      </c>
      <c r="H263">
        <v>3.5</v>
      </c>
      <c r="I263">
        <v>98.8</v>
      </c>
      <c r="J263">
        <v>0</v>
      </c>
      <c r="K263">
        <v>1.2</v>
      </c>
      <c r="L263" s="19">
        <v>10.5</v>
      </c>
      <c r="O263">
        <f>IF(D263=E263,1,0)</f>
        <v>1</v>
      </c>
      <c r="P263">
        <v>0</v>
      </c>
      <c r="Q263">
        <v>0</v>
      </c>
      <c r="S263" s="19">
        <v>24.7</v>
      </c>
      <c r="T263" s="19">
        <v>43.8</v>
      </c>
      <c r="U263" s="19">
        <v>76.099999999999994</v>
      </c>
      <c r="V263">
        <v>0</v>
      </c>
      <c r="W263">
        <v>15.9</v>
      </c>
      <c r="X263">
        <v>80.7</v>
      </c>
    </row>
    <row r="264" spans="1:24">
      <c r="A264" t="s">
        <v>531</v>
      </c>
      <c r="B264" t="s">
        <v>1776</v>
      </c>
      <c r="C264" s="13">
        <v>20.085470085470085</v>
      </c>
      <c r="D264">
        <v>1</v>
      </c>
      <c r="E264">
        <v>1</v>
      </c>
      <c r="F264" s="16">
        <v>32000</v>
      </c>
      <c r="G264">
        <v>435</v>
      </c>
      <c r="H264">
        <v>5.9</v>
      </c>
      <c r="I264">
        <v>98.2</v>
      </c>
      <c r="J264">
        <v>0</v>
      </c>
      <c r="K264">
        <v>0.5</v>
      </c>
      <c r="L264" s="19">
        <v>5.3</v>
      </c>
      <c r="M264">
        <v>1</v>
      </c>
      <c r="O264">
        <f>IF(D264=E264,1,0)</f>
        <v>1</v>
      </c>
      <c r="P264">
        <v>0</v>
      </c>
      <c r="Q264">
        <v>0</v>
      </c>
      <c r="R264">
        <v>2013</v>
      </c>
      <c r="S264" s="19">
        <v>19.8</v>
      </c>
      <c r="T264" s="19">
        <v>45.7</v>
      </c>
      <c r="U264" s="19">
        <v>151.4</v>
      </c>
      <c r="V264">
        <v>0.47159090909090912</v>
      </c>
      <c r="W264">
        <v>4.3</v>
      </c>
      <c r="X264">
        <v>66.900000000000006</v>
      </c>
    </row>
    <row r="265" spans="1:24">
      <c r="A265" t="s">
        <v>532</v>
      </c>
      <c r="B265" t="s">
        <v>1777</v>
      </c>
      <c r="C265" s="13">
        <v>17.375886524822697</v>
      </c>
      <c r="D265">
        <v>0</v>
      </c>
      <c r="E265">
        <v>0</v>
      </c>
      <c r="F265" s="16">
        <v>27448</v>
      </c>
      <c r="G265">
        <v>232</v>
      </c>
      <c r="H265">
        <v>2.9</v>
      </c>
      <c r="I265">
        <v>94.4</v>
      </c>
      <c r="J265">
        <v>2.2000000000000002</v>
      </c>
      <c r="K265">
        <v>0</v>
      </c>
      <c r="L265" s="19">
        <v>1.4</v>
      </c>
      <c r="O265">
        <f>IF(D265=E265,1,0)</f>
        <v>1</v>
      </c>
      <c r="P265">
        <v>0</v>
      </c>
      <c r="Q265">
        <v>0</v>
      </c>
      <c r="S265" s="19">
        <v>21.1</v>
      </c>
      <c r="T265" s="19">
        <v>41.5</v>
      </c>
      <c r="U265" s="19">
        <v>103.5</v>
      </c>
      <c r="V265">
        <v>0.55294117647058827</v>
      </c>
      <c r="W265">
        <v>10.3</v>
      </c>
      <c r="X265">
        <v>67.900000000000006</v>
      </c>
    </row>
    <row r="266" spans="1:24">
      <c r="A266" t="s">
        <v>533</v>
      </c>
      <c r="B266" t="s">
        <v>1778</v>
      </c>
      <c r="C266" s="13">
        <v>17.983193277310924</v>
      </c>
      <c r="D266">
        <v>1</v>
      </c>
      <c r="E266">
        <v>1</v>
      </c>
      <c r="F266" s="16">
        <v>32734</v>
      </c>
      <c r="G266">
        <v>510</v>
      </c>
      <c r="H266">
        <v>14.3</v>
      </c>
      <c r="I266">
        <v>100</v>
      </c>
      <c r="J266">
        <v>0</v>
      </c>
      <c r="K266">
        <v>0</v>
      </c>
      <c r="L266" s="19">
        <v>5.4</v>
      </c>
      <c r="M266">
        <v>1</v>
      </c>
      <c r="O266">
        <f>IF(D266=E266,1,0)</f>
        <v>1</v>
      </c>
      <c r="P266">
        <v>0</v>
      </c>
      <c r="Q266">
        <v>0</v>
      </c>
      <c r="R266">
        <v>2013</v>
      </c>
      <c r="S266" s="19">
        <v>28.4</v>
      </c>
      <c r="T266" s="19">
        <v>41.5</v>
      </c>
      <c r="U266" s="19">
        <v>83.5</v>
      </c>
      <c r="V266">
        <v>0.16129032258064516</v>
      </c>
      <c r="W266">
        <v>8.4</v>
      </c>
      <c r="X266">
        <v>90.6</v>
      </c>
    </row>
    <row r="267" spans="1:24">
      <c r="A267" t="s">
        <v>534</v>
      </c>
      <c r="B267" t="s">
        <v>1779</v>
      </c>
      <c r="C267" s="13">
        <v>24.477611940298509</v>
      </c>
      <c r="D267">
        <v>0</v>
      </c>
      <c r="E267">
        <v>0</v>
      </c>
      <c r="F267" s="16">
        <v>37750</v>
      </c>
      <c r="G267">
        <v>618</v>
      </c>
      <c r="H267">
        <v>8.1</v>
      </c>
      <c r="I267">
        <v>98.5</v>
      </c>
      <c r="J267">
        <v>0</v>
      </c>
      <c r="K267">
        <v>0.8</v>
      </c>
      <c r="L267" s="19">
        <v>15.1</v>
      </c>
      <c r="M267">
        <v>1</v>
      </c>
      <c r="N267" s="10">
        <v>0.68289999999999995</v>
      </c>
      <c r="O267">
        <f>IF(D267=E267,1,0)</f>
        <v>1</v>
      </c>
      <c r="P267">
        <v>0</v>
      </c>
      <c r="Q267">
        <v>0</v>
      </c>
      <c r="R267">
        <v>2013</v>
      </c>
      <c r="S267" s="19">
        <v>14.7</v>
      </c>
      <c r="T267" s="19">
        <v>31.5</v>
      </c>
      <c r="U267" s="19">
        <v>99.4</v>
      </c>
      <c r="V267">
        <v>0.14218009478672985</v>
      </c>
      <c r="W267">
        <v>5.0999999999999996</v>
      </c>
      <c r="X267">
        <v>93.8</v>
      </c>
    </row>
    <row r="268" spans="1:24">
      <c r="A268" t="s">
        <v>535</v>
      </c>
      <c r="B268" t="s">
        <v>1780</v>
      </c>
      <c r="C268" s="13">
        <v>31.305309734513276</v>
      </c>
      <c r="D268">
        <v>0</v>
      </c>
      <c r="E268">
        <v>0</v>
      </c>
      <c r="F268" s="16">
        <v>45602</v>
      </c>
      <c r="G268">
        <v>1062</v>
      </c>
      <c r="H268">
        <v>17.3</v>
      </c>
      <c r="I268">
        <v>98.7</v>
      </c>
      <c r="J268">
        <v>0</v>
      </c>
      <c r="K268">
        <v>0</v>
      </c>
      <c r="L268" s="19">
        <v>6.5</v>
      </c>
      <c r="O268">
        <f>IF(D268=E268,1,0)</f>
        <v>1</v>
      </c>
      <c r="P268">
        <v>0</v>
      </c>
      <c r="Q268">
        <v>0</v>
      </c>
      <c r="S268" s="19">
        <v>25.8</v>
      </c>
      <c r="T268" s="19">
        <v>43.8</v>
      </c>
      <c r="U268" s="19">
        <v>78.2</v>
      </c>
      <c r="V268">
        <v>8.4925690021231418E-2</v>
      </c>
      <c r="W268">
        <v>16.100000000000001</v>
      </c>
      <c r="X268">
        <v>91.6</v>
      </c>
    </row>
    <row r="269" spans="1:24">
      <c r="A269" t="s">
        <v>77</v>
      </c>
      <c r="B269" t="s">
        <v>1306</v>
      </c>
      <c r="C269" s="13">
        <v>22.693266832917704</v>
      </c>
      <c r="D269">
        <v>1</v>
      </c>
      <c r="E269">
        <v>1</v>
      </c>
      <c r="F269" s="16">
        <v>58917</v>
      </c>
      <c r="G269">
        <v>522</v>
      </c>
      <c r="H269">
        <v>6.6</v>
      </c>
      <c r="I269">
        <v>96.2</v>
      </c>
      <c r="J269">
        <v>0</v>
      </c>
      <c r="K269">
        <v>0.6</v>
      </c>
      <c r="L269" s="19">
        <v>4.0999999999999996</v>
      </c>
      <c r="M269">
        <v>1</v>
      </c>
      <c r="N269" s="10">
        <v>0.72409999999999997</v>
      </c>
      <c r="O269">
        <f>IF(D269=E269,1,0)</f>
        <v>1</v>
      </c>
      <c r="P269">
        <v>0</v>
      </c>
      <c r="Q269">
        <v>1</v>
      </c>
      <c r="R269">
        <v>2013</v>
      </c>
      <c r="S269" s="19">
        <v>11.3</v>
      </c>
      <c r="T269" s="19">
        <v>33.5</v>
      </c>
      <c r="U269" s="19">
        <v>83.8</v>
      </c>
      <c r="V269">
        <v>6.8571428571428575E-2</v>
      </c>
      <c r="W269">
        <v>0</v>
      </c>
      <c r="X269">
        <v>89.3</v>
      </c>
    </row>
    <row r="270" spans="1:24">
      <c r="A270" s="4" t="s">
        <v>536</v>
      </c>
      <c r="B270" t="s">
        <v>1781</v>
      </c>
      <c r="C270" s="13">
        <v>49.49596774193548</v>
      </c>
      <c r="D270">
        <v>0</v>
      </c>
      <c r="E270">
        <v>0</v>
      </c>
      <c r="F270" s="16">
        <v>60500</v>
      </c>
      <c r="G270">
        <v>694</v>
      </c>
      <c r="H270">
        <v>21</v>
      </c>
      <c r="I270">
        <v>95.5</v>
      </c>
      <c r="J270">
        <v>1.3</v>
      </c>
      <c r="K270">
        <v>2.2000000000000002</v>
      </c>
      <c r="L270" s="19">
        <v>3.9</v>
      </c>
      <c r="O270">
        <f>IF(D270=E270,1,0)</f>
        <v>1</v>
      </c>
      <c r="P270">
        <v>0</v>
      </c>
      <c r="Q270">
        <v>0</v>
      </c>
      <c r="S270" s="19">
        <v>23.6</v>
      </c>
      <c r="T270" s="19">
        <v>47.1</v>
      </c>
      <c r="U270" s="19">
        <v>82.2</v>
      </c>
      <c r="V270">
        <v>3.6231884057971016E-2</v>
      </c>
      <c r="W270">
        <v>2.9</v>
      </c>
      <c r="X270">
        <v>89.6</v>
      </c>
    </row>
    <row r="271" spans="1:24">
      <c r="A271" s="4" t="s">
        <v>537</v>
      </c>
      <c r="B271" t="s">
        <v>1782</v>
      </c>
      <c r="C271" s="13">
        <v>16.621253405994551</v>
      </c>
      <c r="D271">
        <v>0</v>
      </c>
      <c r="E271">
        <v>0</v>
      </c>
      <c r="F271" s="16">
        <v>55909</v>
      </c>
      <c r="G271">
        <v>421</v>
      </c>
      <c r="H271">
        <v>19.8</v>
      </c>
      <c r="I271">
        <v>82.7</v>
      </c>
      <c r="J271">
        <v>0</v>
      </c>
      <c r="K271">
        <v>12.1</v>
      </c>
      <c r="L271" s="19">
        <v>4.8</v>
      </c>
      <c r="O271">
        <f>IF(D271=E271,1,0)</f>
        <v>1</v>
      </c>
      <c r="P271">
        <v>0</v>
      </c>
      <c r="Q271">
        <v>0</v>
      </c>
      <c r="S271" s="19">
        <v>14.5</v>
      </c>
      <c r="T271" s="19">
        <v>40</v>
      </c>
      <c r="U271" s="19">
        <v>127.6</v>
      </c>
      <c r="V271">
        <v>0.35795454545454547</v>
      </c>
      <c r="W271">
        <v>2.5</v>
      </c>
      <c r="X271">
        <v>91.5</v>
      </c>
    </row>
    <row r="272" spans="1:24">
      <c r="A272" t="s">
        <v>538</v>
      </c>
      <c r="B272" t="s">
        <v>1783</v>
      </c>
      <c r="C272" s="13">
        <v>27.848101265822784</v>
      </c>
      <c r="D272">
        <v>0</v>
      </c>
      <c r="E272">
        <v>0</v>
      </c>
      <c r="F272" s="16">
        <v>36083</v>
      </c>
      <c r="G272">
        <v>257</v>
      </c>
      <c r="H272">
        <v>12</v>
      </c>
      <c r="I272">
        <v>92.2</v>
      </c>
      <c r="J272">
        <v>0</v>
      </c>
      <c r="K272">
        <v>0</v>
      </c>
      <c r="L272" s="19">
        <v>9.8000000000000007</v>
      </c>
      <c r="O272">
        <f>IF(D272=E272,1,0)</f>
        <v>1</v>
      </c>
      <c r="P272">
        <v>0</v>
      </c>
      <c r="Q272">
        <v>0</v>
      </c>
      <c r="S272" s="19">
        <v>15.2</v>
      </c>
      <c r="T272" s="19">
        <v>27.8</v>
      </c>
      <c r="U272" s="19">
        <v>77.2</v>
      </c>
      <c r="V272">
        <v>2.1052631578947368E-2</v>
      </c>
      <c r="W272">
        <v>13.1</v>
      </c>
      <c r="X272">
        <v>75.900000000000006</v>
      </c>
    </row>
    <row r="273" spans="1:24">
      <c r="A273" t="s">
        <v>78</v>
      </c>
      <c r="B273" t="s">
        <v>1784</v>
      </c>
      <c r="C273" s="13">
        <v>13.283208020050125</v>
      </c>
      <c r="D273">
        <v>0</v>
      </c>
      <c r="E273">
        <v>0</v>
      </c>
      <c r="F273" s="16">
        <v>48125</v>
      </c>
      <c r="G273">
        <v>1443</v>
      </c>
      <c r="H273">
        <v>4</v>
      </c>
      <c r="I273">
        <v>97.4</v>
      </c>
      <c r="J273">
        <v>0</v>
      </c>
      <c r="K273">
        <v>1.9</v>
      </c>
      <c r="L273" s="19">
        <v>14.5</v>
      </c>
      <c r="O273">
        <f>IF(D273=E273,1,0)</f>
        <v>1</v>
      </c>
      <c r="P273">
        <v>0</v>
      </c>
      <c r="Q273">
        <v>1</v>
      </c>
      <c r="S273" s="19">
        <v>72.8</v>
      </c>
      <c r="T273" s="19">
        <v>80.900000000000006</v>
      </c>
      <c r="U273" s="19">
        <v>40.1</v>
      </c>
      <c r="V273">
        <v>3.1088082901554404E-2</v>
      </c>
      <c r="W273">
        <v>9.1999999999999993</v>
      </c>
      <c r="X273">
        <v>81.400000000000006</v>
      </c>
    </row>
    <row r="274" spans="1:24">
      <c r="A274" s="4" t="s">
        <v>539</v>
      </c>
      <c r="B274" t="s">
        <v>1785</v>
      </c>
      <c r="C274" s="13">
        <v>28.8604898828541</v>
      </c>
      <c r="D274">
        <v>1</v>
      </c>
      <c r="E274">
        <v>1</v>
      </c>
      <c r="F274" s="16">
        <v>52188</v>
      </c>
      <c r="G274">
        <v>946</v>
      </c>
      <c r="H274">
        <v>22.2</v>
      </c>
      <c r="I274">
        <v>95.1</v>
      </c>
      <c r="J274">
        <v>0</v>
      </c>
      <c r="K274">
        <v>4.0999999999999996</v>
      </c>
      <c r="L274" s="19">
        <v>8.4</v>
      </c>
      <c r="M274">
        <v>0</v>
      </c>
      <c r="N274" s="10">
        <v>0.35659999999999997</v>
      </c>
      <c r="O274">
        <f>IF(D274=E274,1,0)</f>
        <v>1</v>
      </c>
      <c r="P274">
        <v>0</v>
      </c>
      <c r="Q274">
        <v>0</v>
      </c>
      <c r="R274">
        <v>2012</v>
      </c>
      <c r="S274" s="19">
        <v>18.8</v>
      </c>
      <c r="T274" s="19">
        <v>43.1</v>
      </c>
      <c r="U274" s="19">
        <v>108.8</v>
      </c>
      <c r="V274">
        <v>5.9259259259259262E-2</v>
      </c>
      <c r="W274">
        <v>0</v>
      </c>
      <c r="X274">
        <v>88.9</v>
      </c>
    </row>
    <row r="275" spans="1:24">
      <c r="A275" s="4" t="s">
        <v>540</v>
      </c>
      <c r="B275" t="s">
        <v>1786</v>
      </c>
      <c r="C275" s="13">
        <v>50.563063063063062</v>
      </c>
      <c r="D275">
        <v>1</v>
      </c>
      <c r="E275">
        <v>1</v>
      </c>
      <c r="F275" s="16">
        <v>32484</v>
      </c>
      <c r="G275">
        <v>33239</v>
      </c>
      <c r="H275">
        <v>15.9</v>
      </c>
      <c r="I275">
        <v>60.9</v>
      </c>
      <c r="J275">
        <v>29.6</v>
      </c>
      <c r="K275">
        <v>5.4</v>
      </c>
      <c r="L275" s="19">
        <v>12.1</v>
      </c>
      <c r="O275">
        <f>IF(D275=E275,1,0)</f>
        <v>1</v>
      </c>
      <c r="P275">
        <v>0</v>
      </c>
      <c r="Q275">
        <v>0</v>
      </c>
      <c r="S275" s="19">
        <v>20.2</v>
      </c>
      <c r="T275" s="19">
        <v>35.4</v>
      </c>
      <c r="U275" s="19">
        <v>91.5</v>
      </c>
      <c r="V275">
        <v>0.22651069219879294</v>
      </c>
      <c r="W275">
        <v>25.7</v>
      </c>
      <c r="X275">
        <v>82.2</v>
      </c>
    </row>
    <row r="276" spans="1:24">
      <c r="A276" s="2" t="s">
        <v>79</v>
      </c>
      <c r="B276" t="s">
        <v>1787</v>
      </c>
      <c r="C276" s="13">
        <v>51.78562408445724</v>
      </c>
      <c r="D276">
        <v>1</v>
      </c>
      <c r="E276">
        <v>1</v>
      </c>
      <c r="F276" s="16">
        <v>76054</v>
      </c>
      <c r="G276">
        <v>22163</v>
      </c>
      <c r="H276">
        <v>46.2</v>
      </c>
      <c r="I276">
        <v>80.900000000000006</v>
      </c>
      <c r="J276">
        <v>2.8</v>
      </c>
      <c r="K276">
        <v>5.0999999999999996</v>
      </c>
      <c r="L276" s="19">
        <v>5.6</v>
      </c>
      <c r="M276">
        <v>0</v>
      </c>
      <c r="N276" s="10">
        <v>0.48580000000000001</v>
      </c>
      <c r="O276">
        <f>IF(D276=E276,1,0)</f>
        <v>1</v>
      </c>
      <c r="P276">
        <v>0</v>
      </c>
      <c r="Q276">
        <v>1</v>
      </c>
      <c r="R276">
        <v>2011</v>
      </c>
      <c r="S276" s="19">
        <v>20.9</v>
      </c>
      <c r="T276" s="19">
        <v>44.7</v>
      </c>
      <c r="U276" s="19">
        <v>96.7</v>
      </c>
      <c r="V276">
        <v>0.11503921791519836</v>
      </c>
      <c r="W276">
        <v>3.5</v>
      </c>
      <c r="X276">
        <v>94.4</v>
      </c>
    </row>
    <row r="277" spans="1:24">
      <c r="A277" t="s">
        <v>541</v>
      </c>
      <c r="B277" t="s">
        <v>1788</v>
      </c>
      <c r="C277" s="13">
        <v>30.095541401273884</v>
      </c>
      <c r="D277">
        <v>1</v>
      </c>
      <c r="E277">
        <v>1</v>
      </c>
      <c r="F277" s="16">
        <v>52417</v>
      </c>
      <c r="G277">
        <v>801</v>
      </c>
      <c r="H277">
        <v>21.8</v>
      </c>
      <c r="I277">
        <v>100</v>
      </c>
      <c r="J277">
        <v>0</v>
      </c>
      <c r="K277">
        <v>0</v>
      </c>
      <c r="L277" s="19">
        <v>7.6</v>
      </c>
      <c r="M277">
        <v>1</v>
      </c>
      <c r="N277" s="10">
        <v>0.70730000000000004</v>
      </c>
      <c r="O277">
        <f>IF(D277=E277,1,0)</f>
        <v>1</v>
      </c>
      <c r="P277">
        <v>0</v>
      </c>
      <c r="Q277">
        <v>0</v>
      </c>
      <c r="R277">
        <v>2013</v>
      </c>
      <c r="S277" s="19">
        <v>13.6</v>
      </c>
      <c r="T277" s="19">
        <v>36.700000000000003</v>
      </c>
      <c r="U277" s="19">
        <v>99.8</v>
      </c>
      <c r="V277">
        <v>0.12639405204460966</v>
      </c>
      <c r="W277">
        <v>8.6999999999999993</v>
      </c>
      <c r="X277">
        <v>86.2</v>
      </c>
    </row>
    <row r="278" spans="1:24">
      <c r="A278" s="4" t="s">
        <v>542</v>
      </c>
      <c r="B278" t="s">
        <v>1375</v>
      </c>
      <c r="C278" s="13">
        <v>32.614379084967318</v>
      </c>
      <c r="D278">
        <v>1</v>
      </c>
      <c r="E278">
        <v>1</v>
      </c>
      <c r="F278" s="16">
        <v>61694</v>
      </c>
      <c r="G278">
        <v>2189</v>
      </c>
      <c r="H278">
        <v>20.3</v>
      </c>
      <c r="I278">
        <v>83.6</v>
      </c>
      <c r="J278">
        <v>1</v>
      </c>
      <c r="K278">
        <v>14.9</v>
      </c>
      <c r="L278" s="19">
        <v>5.5</v>
      </c>
      <c r="M278">
        <v>1</v>
      </c>
      <c r="N278" s="10">
        <v>0.63739999999999997</v>
      </c>
      <c r="O278">
        <f>IF(D278=E278,1,0)</f>
        <v>1</v>
      </c>
      <c r="P278">
        <v>0</v>
      </c>
      <c r="Q278">
        <v>0</v>
      </c>
      <c r="R278">
        <v>2012</v>
      </c>
      <c r="S278" s="19">
        <v>5.4</v>
      </c>
      <c r="T278" s="19">
        <v>30.4</v>
      </c>
      <c r="U278" s="19">
        <v>105.7</v>
      </c>
      <c r="V278">
        <v>2.9411764705882353E-2</v>
      </c>
      <c r="W278">
        <v>5.3</v>
      </c>
      <c r="X278">
        <v>86.2</v>
      </c>
    </row>
    <row r="279" spans="1:24">
      <c r="A279" t="s">
        <v>543</v>
      </c>
      <c r="B279" t="s">
        <v>1789</v>
      </c>
      <c r="C279" s="13">
        <v>35.342465753424655</v>
      </c>
      <c r="D279">
        <v>1</v>
      </c>
      <c r="E279">
        <v>1</v>
      </c>
      <c r="F279" s="16">
        <v>49583</v>
      </c>
      <c r="G279">
        <v>513</v>
      </c>
      <c r="H279">
        <v>9.3000000000000007</v>
      </c>
      <c r="I279">
        <v>100</v>
      </c>
      <c r="J279">
        <v>0</v>
      </c>
      <c r="K279">
        <v>0</v>
      </c>
      <c r="L279" s="19">
        <v>2.9</v>
      </c>
      <c r="M279">
        <v>1</v>
      </c>
      <c r="N279" s="10">
        <v>0.62309999999999999</v>
      </c>
      <c r="O279">
        <f>IF(D279=E279,1,0)</f>
        <v>1</v>
      </c>
      <c r="P279">
        <v>0</v>
      </c>
      <c r="Q279">
        <v>0</v>
      </c>
      <c r="R279">
        <v>2012</v>
      </c>
      <c r="S279" s="19">
        <v>16.600000000000001</v>
      </c>
      <c r="T279" s="19">
        <v>29.8</v>
      </c>
      <c r="U279" s="19">
        <v>87.9</v>
      </c>
      <c r="V279">
        <v>9.8522167487684734E-2</v>
      </c>
      <c r="W279">
        <v>17</v>
      </c>
      <c r="X279">
        <v>89.5</v>
      </c>
    </row>
    <row r="280" spans="1:24">
      <c r="A280" s="4" t="s">
        <v>544</v>
      </c>
      <c r="B280" t="s">
        <v>1339</v>
      </c>
      <c r="C280" s="13">
        <v>26.780626780626783</v>
      </c>
      <c r="D280">
        <v>0</v>
      </c>
      <c r="E280">
        <v>0</v>
      </c>
      <c r="F280" s="16">
        <v>49375</v>
      </c>
      <c r="G280">
        <v>548</v>
      </c>
      <c r="H280">
        <v>8.1</v>
      </c>
      <c r="I280">
        <v>88.1</v>
      </c>
      <c r="J280">
        <v>0</v>
      </c>
      <c r="K280">
        <v>1.8</v>
      </c>
      <c r="L280" s="19">
        <v>17.899999999999999</v>
      </c>
      <c r="O280">
        <f>IF(D280=E280,1,0)</f>
        <v>1</v>
      </c>
      <c r="P280">
        <v>0</v>
      </c>
      <c r="Q280">
        <v>0</v>
      </c>
      <c r="S280" s="19">
        <v>14.8</v>
      </c>
      <c r="T280" s="19">
        <v>37.700000000000003</v>
      </c>
      <c r="U280" s="19">
        <v>121.9</v>
      </c>
      <c r="V280">
        <v>2.9268292682926831E-2</v>
      </c>
      <c r="W280">
        <v>0</v>
      </c>
      <c r="X280">
        <v>91.9</v>
      </c>
    </row>
    <row r="281" spans="1:24">
      <c r="A281" s="4" t="s">
        <v>545</v>
      </c>
      <c r="B281" t="s">
        <v>1471</v>
      </c>
      <c r="C281" s="13">
        <v>48.796992481203006</v>
      </c>
      <c r="D281">
        <v>1</v>
      </c>
      <c r="E281">
        <v>1</v>
      </c>
      <c r="F281" s="16">
        <v>35776</v>
      </c>
      <c r="G281">
        <v>1883</v>
      </c>
      <c r="H281">
        <v>4.7</v>
      </c>
      <c r="I281">
        <v>41.8</v>
      </c>
      <c r="J281">
        <v>1.7</v>
      </c>
      <c r="K281">
        <v>53.4</v>
      </c>
      <c r="L281" s="19">
        <v>11.6</v>
      </c>
      <c r="M281">
        <v>1</v>
      </c>
      <c r="N281" s="10">
        <v>0.61460000000000004</v>
      </c>
      <c r="O281">
        <f>IF(D281=E281,1,0)</f>
        <v>1</v>
      </c>
      <c r="P281">
        <v>0</v>
      </c>
      <c r="Q281">
        <v>0</v>
      </c>
      <c r="R281">
        <v>2012</v>
      </c>
      <c r="S281" s="19">
        <v>17.2</v>
      </c>
      <c r="T281" s="19">
        <v>32.5</v>
      </c>
      <c r="U281" s="19">
        <v>131.30000000000001</v>
      </c>
      <c r="V281">
        <v>9.9423631123919304E-2</v>
      </c>
      <c r="W281">
        <v>10.199999999999999</v>
      </c>
      <c r="X281">
        <v>72.400000000000006</v>
      </c>
    </row>
    <row r="282" spans="1:24">
      <c r="A282" t="s">
        <v>546</v>
      </c>
      <c r="B282" t="s">
        <v>1370</v>
      </c>
      <c r="C282" s="13">
        <v>32.274081429990069</v>
      </c>
      <c r="D282">
        <v>1</v>
      </c>
      <c r="E282">
        <v>1</v>
      </c>
      <c r="F282" s="16">
        <v>31250</v>
      </c>
      <c r="G282">
        <v>1554</v>
      </c>
      <c r="H282">
        <v>17.899999999999999</v>
      </c>
      <c r="I282">
        <v>92.1</v>
      </c>
      <c r="J282">
        <v>0.8</v>
      </c>
      <c r="K282">
        <v>0.8</v>
      </c>
      <c r="L282" s="19">
        <v>6.6</v>
      </c>
      <c r="M282">
        <v>1</v>
      </c>
      <c r="N282" s="10">
        <v>0.80330000000000001</v>
      </c>
      <c r="O282">
        <f>IF(D282=E282,1,0)</f>
        <v>1</v>
      </c>
      <c r="P282">
        <v>0</v>
      </c>
      <c r="Q282">
        <v>0</v>
      </c>
      <c r="R282">
        <v>2012</v>
      </c>
      <c r="S282" s="19">
        <v>17.5</v>
      </c>
      <c r="T282" s="19">
        <v>35.200000000000003</v>
      </c>
      <c r="U282" s="19">
        <v>93</v>
      </c>
      <c r="V282">
        <v>0.63790446841294302</v>
      </c>
      <c r="W282">
        <v>19.8</v>
      </c>
      <c r="X282">
        <v>90.3</v>
      </c>
    </row>
    <row r="283" spans="1:24">
      <c r="A283" s="3" t="s">
        <v>242</v>
      </c>
      <c r="B283" t="s">
        <v>1790</v>
      </c>
      <c r="C283" s="13">
        <v>43.93699094110373</v>
      </c>
      <c r="D283">
        <v>1</v>
      </c>
      <c r="E283">
        <v>1</v>
      </c>
      <c r="F283" s="16">
        <v>37683</v>
      </c>
      <c r="G283">
        <v>76429</v>
      </c>
      <c r="H283">
        <v>19.600000000000001</v>
      </c>
      <c r="I283">
        <v>71.400000000000006</v>
      </c>
      <c r="J283">
        <v>22.5</v>
      </c>
      <c r="K283">
        <v>2.2000000000000002</v>
      </c>
      <c r="L283" s="19">
        <v>8.1999999999999993</v>
      </c>
      <c r="M283">
        <v>1</v>
      </c>
      <c r="N283" s="10">
        <v>0.56979999999999997</v>
      </c>
      <c r="O283">
        <f>IF(D283=E283,1,0)</f>
        <v>1</v>
      </c>
      <c r="P283">
        <v>1</v>
      </c>
      <c r="Q283" t="s">
        <v>2516</v>
      </c>
      <c r="R283">
        <v>2012</v>
      </c>
      <c r="S283" s="19">
        <v>22.1</v>
      </c>
      <c r="T283" s="19">
        <v>39.1</v>
      </c>
      <c r="U283" s="19">
        <v>87.5</v>
      </c>
      <c r="V283">
        <v>0.19299792204521127</v>
      </c>
      <c r="W283">
        <v>14.7</v>
      </c>
      <c r="X283">
        <v>84.6</v>
      </c>
    </row>
    <row r="284" spans="1:24">
      <c r="A284" t="s">
        <v>547</v>
      </c>
      <c r="B284" t="s">
        <v>1302</v>
      </c>
      <c r="C284" s="13">
        <v>22.059846903270703</v>
      </c>
      <c r="D284">
        <v>1</v>
      </c>
      <c r="E284">
        <v>1</v>
      </c>
      <c r="F284" s="16">
        <v>53558</v>
      </c>
      <c r="G284">
        <v>626</v>
      </c>
      <c r="H284">
        <v>17.600000000000001</v>
      </c>
      <c r="I284">
        <v>96.5</v>
      </c>
      <c r="J284">
        <v>0</v>
      </c>
      <c r="K284">
        <v>1.4</v>
      </c>
      <c r="L284" s="19">
        <v>3.8</v>
      </c>
      <c r="M284">
        <v>1</v>
      </c>
      <c r="N284" s="10">
        <v>0.53979999999999995</v>
      </c>
      <c r="O284">
        <f>IF(D284=E284,1,0)</f>
        <v>1</v>
      </c>
      <c r="P284">
        <v>0</v>
      </c>
      <c r="Q284">
        <v>0</v>
      </c>
      <c r="R284">
        <v>2012</v>
      </c>
      <c r="S284" s="19">
        <v>21.9</v>
      </c>
      <c r="T284" s="19">
        <v>40.4</v>
      </c>
      <c r="U284" s="19">
        <v>100</v>
      </c>
      <c r="V284">
        <v>1.1406844106463879E-2</v>
      </c>
      <c r="W284">
        <v>2.1</v>
      </c>
      <c r="X284">
        <v>96</v>
      </c>
    </row>
    <row r="285" spans="1:24">
      <c r="A285" t="s">
        <v>548</v>
      </c>
      <c r="B285" t="s">
        <v>1403</v>
      </c>
      <c r="C285" s="13">
        <v>37.301587301587304</v>
      </c>
      <c r="D285">
        <v>0</v>
      </c>
      <c r="E285">
        <v>0</v>
      </c>
      <c r="F285" s="16">
        <v>27250</v>
      </c>
      <c r="G285">
        <v>78</v>
      </c>
      <c r="H285">
        <v>4.5</v>
      </c>
      <c r="I285">
        <v>100</v>
      </c>
      <c r="J285">
        <v>0</v>
      </c>
      <c r="K285">
        <v>0</v>
      </c>
      <c r="L285" s="19">
        <v>0</v>
      </c>
      <c r="O285">
        <f>IF(D285=E285,1,0)</f>
        <v>1</v>
      </c>
      <c r="P285">
        <v>0</v>
      </c>
      <c r="Q285">
        <v>0</v>
      </c>
      <c r="S285" s="19">
        <v>10.3</v>
      </c>
      <c r="T285" s="19">
        <v>30.8</v>
      </c>
      <c r="U285" s="19">
        <v>66</v>
      </c>
      <c r="V285">
        <v>0.08</v>
      </c>
      <c r="W285">
        <v>52.9</v>
      </c>
      <c r="X285">
        <v>86.4</v>
      </c>
    </row>
    <row r="286" spans="1:24">
      <c r="A286" s="2" t="s">
        <v>243</v>
      </c>
      <c r="B286" t="s">
        <v>1464</v>
      </c>
      <c r="C286" s="13">
        <v>47.861858811579481</v>
      </c>
      <c r="D286">
        <v>1</v>
      </c>
      <c r="E286">
        <v>1</v>
      </c>
      <c r="F286" s="16">
        <v>127750</v>
      </c>
      <c r="G286">
        <v>3229</v>
      </c>
      <c r="H286">
        <v>57.7</v>
      </c>
      <c r="I286">
        <v>92.6</v>
      </c>
      <c r="J286">
        <v>0</v>
      </c>
      <c r="K286">
        <v>0.8</v>
      </c>
      <c r="L286" s="19">
        <v>5.9</v>
      </c>
      <c r="M286">
        <v>1</v>
      </c>
      <c r="N286" s="10">
        <v>0.66669999999999996</v>
      </c>
      <c r="O286">
        <f>IF(D286=E286,1,0)</f>
        <v>1</v>
      </c>
      <c r="P286">
        <v>1</v>
      </c>
      <c r="Q286" t="s">
        <v>2516</v>
      </c>
      <c r="R286">
        <v>2012</v>
      </c>
      <c r="S286" s="19">
        <v>24</v>
      </c>
      <c r="T286" s="19">
        <v>47.2</v>
      </c>
      <c r="U286" s="19">
        <v>90.6</v>
      </c>
      <c r="V286">
        <v>1.7889087656529516E-2</v>
      </c>
      <c r="W286">
        <v>1.3</v>
      </c>
      <c r="X286">
        <v>95.2</v>
      </c>
    </row>
    <row r="287" spans="1:24">
      <c r="A287" s="3" t="s">
        <v>244</v>
      </c>
      <c r="B287" t="s">
        <v>1791</v>
      </c>
      <c r="C287" s="13">
        <v>77.665688432379554</v>
      </c>
      <c r="D287">
        <v>1</v>
      </c>
      <c r="E287">
        <v>1</v>
      </c>
      <c r="F287" s="16">
        <v>131534</v>
      </c>
      <c r="G287">
        <v>18405</v>
      </c>
      <c r="H287">
        <v>73.900000000000006</v>
      </c>
      <c r="I287">
        <v>91.7</v>
      </c>
      <c r="J287">
        <v>0.3</v>
      </c>
      <c r="K287">
        <v>4.2</v>
      </c>
      <c r="L287" s="19">
        <v>3.2</v>
      </c>
      <c r="M287">
        <v>1</v>
      </c>
      <c r="N287" s="10">
        <v>0.754</v>
      </c>
      <c r="O287">
        <f>IF(D287=E287,1,0)</f>
        <v>1</v>
      </c>
      <c r="P287">
        <v>1</v>
      </c>
      <c r="Q287" t="s">
        <v>2516</v>
      </c>
      <c r="R287">
        <v>2012</v>
      </c>
      <c r="S287" s="19">
        <v>16.899999999999999</v>
      </c>
      <c r="T287" s="19">
        <v>41</v>
      </c>
      <c r="U287" s="19">
        <v>101.6</v>
      </c>
      <c r="V287">
        <v>5.5043002345582487E-2</v>
      </c>
      <c r="W287">
        <v>0.9</v>
      </c>
      <c r="X287">
        <v>98</v>
      </c>
    </row>
    <row r="288" spans="1:24">
      <c r="A288" s="3" t="s">
        <v>245</v>
      </c>
      <c r="B288" t="s">
        <v>1792</v>
      </c>
      <c r="C288" s="13">
        <v>65.07889252753796</v>
      </c>
      <c r="D288">
        <v>1</v>
      </c>
      <c r="E288">
        <v>1</v>
      </c>
      <c r="F288" s="16">
        <v>40228</v>
      </c>
      <c r="G288">
        <v>43995</v>
      </c>
      <c r="H288">
        <v>35</v>
      </c>
      <c r="I288">
        <v>69.2</v>
      </c>
      <c r="J288">
        <v>11.9</v>
      </c>
      <c r="K288">
        <v>12.7</v>
      </c>
      <c r="L288" s="19">
        <v>8.6</v>
      </c>
      <c r="M288">
        <v>1</v>
      </c>
      <c r="N288" s="10">
        <v>0.56879999999999997</v>
      </c>
      <c r="O288">
        <f>IF(D288=E288,1,0)</f>
        <v>1</v>
      </c>
      <c r="P288">
        <v>1</v>
      </c>
      <c r="Q288" t="s">
        <v>2516</v>
      </c>
      <c r="R288">
        <v>2012</v>
      </c>
      <c r="S288" s="19">
        <v>9.6</v>
      </c>
      <c r="T288" s="19">
        <v>23</v>
      </c>
      <c r="U288" s="19">
        <v>103.4</v>
      </c>
      <c r="V288">
        <v>0.25915119363395228</v>
      </c>
      <c r="W288">
        <v>13</v>
      </c>
      <c r="X288">
        <v>90.5</v>
      </c>
    </row>
    <row r="289" spans="1:24">
      <c r="A289" s="2" t="s">
        <v>549</v>
      </c>
      <c r="B289" t="s">
        <v>1793</v>
      </c>
      <c r="C289" s="13">
        <v>33.666666666666664</v>
      </c>
      <c r="D289">
        <v>1</v>
      </c>
      <c r="E289">
        <v>1</v>
      </c>
      <c r="F289" s="16">
        <v>45833</v>
      </c>
      <c r="G289">
        <v>1640</v>
      </c>
      <c r="H289">
        <v>15.7</v>
      </c>
      <c r="I289">
        <v>98</v>
      </c>
      <c r="J289">
        <v>0.2</v>
      </c>
      <c r="K289">
        <v>0.7</v>
      </c>
      <c r="L289" s="19">
        <v>9.8000000000000007</v>
      </c>
      <c r="M289">
        <v>1</v>
      </c>
      <c r="N289" s="10">
        <v>0.53269999999999995</v>
      </c>
      <c r="O289">
        <f>IF(D289=E289,1,0)</f>
        <v>1</v>
      </c>
      <c r="P289">
        <v>0</v>
      </c>
      <c r="Q289">
        <v>0</v>
      </c>
      <c r="R289">
        <v>2012</v>
      </c>
      <c r="S289" s="19">
        <v>24.6</v>
      </c>
      <c r="T289" s="19">
        <v>38.200000000000003</v>
      </c>
      <c r="U289" s="19">
        <v>92.3</v>
      </c>
      <c r="V289">
        <v>0.15922619047619047</v>
      </c>
      <c r="W289">
        <v>10.7</v>
      </c>
      <c r="X289">
        <v>93.1</v>
      </c>
    </row>
    <row r="290" spans="1:24">
      <c r="A290" s="3" t="s">
        <v>80</v>
      </c>
      <c r="B290" t="s">
        <v>1526</v>
      </c>
      <c r="C290" s="13">
        <v>62.301626255685349</v>
      </c>
      <c r="D290">
        <v>1</v>
      </c>
      <c r="E290">
        <v>1</v>
      </c>
      <c r="F290" s="16">
        <v>60875</v>
      </c>
      <c r="G290">
        <v>57357</v>
      </c>
      <c r="H290">
        <v>29.4</v>
      </c>
      <c r="I290">
        <v>70.3</v>
      </c>
      <c r="J290">
        <v>1</v>
      </c>
      <c r="K290">
        <v>16</v>
      </c>
      <c r="L290" s="19">
        <v>5.6</v>
      </c>
      <c r="M290">
        <v>1</v>
      </c>
      <c r="N290" s="10">
        <v>0.52939999999999998</v>
      </c>
      <c r="O290">
        <f>IF(D290=E290,1,0)</f>
        <v>1</v>
      </c>
      <c r="P290">
        <v>0</v>
      </c>
      <c r="Q290">
        <v>1</v>
      </c>
      <c r="R290">
        <v>2014</v>
      </c>
      <c r="S290" s="19">
        <v>22.9</v>
      </c>
      <c r="T290" s="19">
        <v>41.8</v>
      </c>
      <c r="U290" s="19">
        <v>89.5</v>
      </c>
      <c r="V290">
        <v>9.6454806770999685E-2</v>
      </c>
      <c r="W290">
        <v>4</v>
      </c>
      <c r="X290">
        <v>87.3</v>
      </c>
    </row>
    <row r="291" spans="1:24">
      <c r="A291" t="s">
        <v>550</v>
      </c>
      <c r="B291" t="s">
        <v>1794</v>
      </c>
      <c r="C291" s="13">
        <v>24.025974025974026</v>
      </c>
      <c r="D291">
        <v>0</v>
      </c>
      <c r="E291">
        <v>0</v>
      </c>
      <c r="F291" s="16">
        <v>76328</v>
      </c>
      <c r="G291">
        <v>111</v>
      </c>
      <c r="H291">
        <v>0</v>
      </c>
      <c r="I291">
        <v>100</v>
      </c>
      <c r="J291">
        <v>0</v>
      </c>
      <c r="K291">
        <v>0</v>
      </c>
      <c r="L291" s="19">
        <v>2.2000000000000002</v>
      </c>
      <c r="O291">
        <f>IF(D291=E291,1,0)</f>
        <v>1</v>
      </c>
      <c r="P291">
        <v>0</v>
      </c>
      <c r="Q291">
        <v>0</v>
      </c>
      <c r="S291" s="19">
        <v>7.2</v>
      </c>
      <c r="T291" s="19">
        <v>46.3</v>
      </c>
      <c r="U291" s="19">
        <v>136.19999999999999</v>
      </c>
      <c r="V291">
        <v>0</v>
      </c>
      <c r="W291">
        <v>4.8</v>
      </c>
      <c r="X291">
        <v>94.4</v>
      </c>
    </row>
    <row r="292" spans="1:24">
      <c r="A292" t="s">
        <v>2530</v>
      </c>
      <c r="B292" t="s">
        <v>2498</v>
      </c>
      <c r="C292" s="13">
        <v>22.270742358078603</v>
      </c>
      <c r="D292">
        <v>0</v>
      </c>
      <c r="E292">
        <v>0</v>
      </c>
      <c r="F292" s="16">
        <v>58125</v>
      </c>
      <c r="G292">
        <v>208</v>
      </c>
      <c r="H292">
        <v>6.4</v>
      </c>
      <c r="I292">
        <v>98.6</v>
      </c>
      <c r="J292">
        <v>0</v>
      </c>
      <c r="K292">
        <v>0</v>
      </c>
      <c r="L292" s="19">
        <v>4.3</v>
      </c>
      <c r="O292">
        <f>IF(D292=E292,1,0)</f>
        <v>1</v>
      </c>
      <c r="P292">
        <v>0</v>
      </c>
      <c r="Q292">
        <v>0</v>
      </c>
      <c r="S292" s="19">
        <v>30.8</v>
      </c>
      <c r="T292" s="19">
        <v>46.6</v>
      </c>
      <c r="U292" s="19">
        <v>89.1</v>
      </c>
      <c r="V292">
        <v>4.2105263157894736E-2</v>
      </c>
      <c r="W292">
        <v>8.8000000000000007</v>
      </c>
      <c r="X292">
        <v>78.900000000000006</v>
      </c>
    </row>
    <row r="293" spans="1:24">
      <c r="A293" s="4" t="s">
        <v>551</v>
      </c>
      <c r="B293" t="s">
        <v>1795</v>
      </c>
      <c r="C293" s="13">
        <v>34.927797833935017</v>
      </c>
      <c r="D293">
        <v>1</v>
      </c>
      <c r="E293">
        <v>1</v>
      </c>
      <c r="F293" s="16">
        <v>56406</v>
      </c>
      <c r="G293">
        <v>2461</v>
      </c>
      <c r="H293">
        <v>9.6</v>
      </c>
      <c r="I293">
        <v>91.8</v>
      </c>
      <c r="J293">
        <v>2.2000000000000002</v>
      </c>
      <c r="K293">
        <v>3.3</v>
      </c>
      <c r="L293" s="19">
        <v>8.9</v>
      </c>
      <c r="M293">
        <v>0</v>
      </c>
      <c r="N293" s="10">
        <v>0.49809999999999999</v>
      </c>
      <c r="O293">
        <f>IF(D293=E293,1,0)</f>
        <v>1</v>
      </c>
      <c r="P293">
        <v>0</v>
      </c>
      <c r="Q293">
        <v>0</v>
      </c>
      <c r="R293">
        <v>2012</v>
      </c>
      <c r="S293" s="19">
        <v>11.6</v>
      </c>
      <c r="T293" s="19">
        <v>34.299999999999997</v>
      </c>
      <c r="U293" s="19">
        <v>91.7</v>
      </c>
      <c r="V293">
        <v>0.12869198312236288</v>
      </c>
      <c r="W293">
        <v>13.6</v>
      </c>
      <c r="X293">
        <v>89.3</v>
      </c>
    </row>
    <row r="294" spans="1:24">
      <c r="A294" s="4" t="s">
        <v>552</v>
      </c>
      <c r="B294" t="s">
        <v>1796</v>
      </c>
      <c r="C294" s="13">
        <v>13.02149178255373</v>
      </c>
      <c r="D294">
        <v>1</v>
      </c>
      <c r="E294">
        <v>1</v>
      </c>
      <c r="F294" s="16">
        <v>47557</v>
      </c>
      <c r="G294">
        <v>565</v>
      </c>
      <c r="H294">
        <v>18.7</v>
      </c>
      <c r="I294">
        <v>97.7</v>
      </c>
      <c r="J294">
        <v>0</v>
      </c>
      <c r="K294">
        <v>0.4</v>
      </c>
      <c r="L294" s="19">
        <v>0</v>
      </c>
      <c r="M294">
        <v>1</v>
      </c>
      <c r="N294" s="10">
        <f>255/(255+60)</f>
        <v>0.80952380952380953</v>
      </c>
      <c r="O294">
        <f>IF(D294=E294,1,0)</f>
        <v>1</v>
      </c>
      <c r="P294">
        <v>0</v>
      </c>
      <c r="Q294">
        <v>0</v>
      </c>
      <c r="R294">
        <v>2012</v>
      </c>
      <c r="S294" s="19">
        <v>24.6</v>
      </c>
      <c r="T294" s="19">
        <v>44.1</v>
      </c>
      <c r="U294" s="19">
        <v>85.9</v>
      </c>
      <c r="V294">
        <v>6.726457399103139E-2</v>
      </c>
      <c r="W294">
        <v>5.9</v>
      </c>
      <c r="X294">
        <v>82.3</v>
      </c>
    </row>
    <row r="295" spans="1:24">
      <c r="A295" s="4" t="s">
        <v>553</v>
      </c>
      <c r="B295" t="s">
        <v>1797</v>
      </c>
      <c r="C295" s="13">
        <v>25.211267605633804</v>
      </c>
      <c r="D295">
        <v>1</v>
      </c>
      <c r="E295">
        <v>1</v>
      </c>
      <c r="F295" s="16">
        <v>65551</v>
      </c>
      <c r="G295">
        <v>1313</v>
      </c>
      <c r="H295">
        <v>16</v>
      </c>
      <c r="I295">
        <v>97.9</v>
      </c>
      <c r="J295">
        <v>0</v>
      </c>
      <c r="K295">
        <v>0</v>
      </c>
      <c r="L295" s="19">
        <v>2.1</v>
      </c>
      <c r="M295">
        <v>1</v>
      </c>
      <c r="N295" s="10">
        <v>0.7752</v>
      </c>
      <c r="O295">
        <f>IF(D295=E295,1,0)</f>
        <v>1</v>
      </c>
      <c r="P295">
        <v>0</v>
      </c>
      <c r="Q295">
        <v>0</v>
      </c>
      <c r="R295">
        <v>2012</v>
      </c>
      <c r="S295" s="19">
        <v>15.7</v>
      </c>
      <c r="T295" s="19">
        <v>39.200000000000003</v>
      </c>
      <c r="U295" s="19">
        <v>99.8</v>
      </c>
      <c r="V295">
        <v>0.12524850894632206</v>
      </c>
      <c r="W295">
        <v>0</v>
      </c>
      <c r="X295">
        <v>93.4</v>
      </c>
    </row>
    <row r="296" spans="1:24">
      <c r="A296" t="s">
        <v>554</v>
      </c>
      <c r="B296" t="s">
        <v>1798</v>
      </c>
      <c r="C296" s="13">
        <v>21.855670103092784</v>
      </c>
      <c r="D296">
        <v>1</v>
      </c>
      <c r="E296">
        <v>1</v>
      </c>
      <c r="F296" s="16">
        <v>16310</v>
      </c>
      <c r="G296">
        <v>452</v>
      </c>
      <c r="H296">
        <v>8.3000000000000007</v>
      </c>
      <c r="I296">
        <v>98.2</v>
      </c>
      <c r="J296">
        <v>0</v>
      </c>
      <c r="K296">
        <v>1.3</v>
      </c>
      <c r="L296" s="19">
        <v>2.8</v>
      </c>
      <c r="M296">
        <v>1</v>
      </c>
      <c r="O296">
        <f>IF(D296=E296,1,0)</f>
        <v>1</v>
      </c>
      <c r="P296">
        <v>0</v>
      </c>
      <c r="Q296">
        <v>0</v>
      </c>
      <c r="R296">
        <v>2013</v>
      </c>
      <c r="S296" s="19">
        <v>44.2</v>
      </c>
      <c r="T296" s="19">
        <v>55.1</v>
      </c>
      <c r="U296" s="19">
        <v>69.900000000000006</v>
      </c>
      <c r="V296">
        <v>0.6328125</v>
      </c>
      <c r="W296">
        <v>8</v>
      </c>
      <c r="X296">
        <v>73.900000000000006</v>
      </c>
    </row>
    <row r="297" spans="1:24">
      <c r="A297" s="4" t="s">
        <v>555</v>
      </c>
      <c r="B297" t="s">
        <v>1799</v>
      </c>
      <c r="C297" s="13">
        <v>93.844296922148459</v>
      </c>
      <c r="D297">
        <v>0</v>
      </c>
      <c r="E297">
        <v>0</v>
      </c>
      <c r="F297" s="16">
        <v>38817</v>
      </c>
      <c r="G297">
        <v>3663</v>
      </c>
      <c r="H297">
        <v>8.1999999999999993</v>
      </c>
      <c r="I297">
        <v>16.3</v>
      </c>
      <c r="J297">
        <v>50.7</v>
      </c>
      <c r="K297">
        <v>32.1</v>
      </c>
      <c r="L297" s="19">
        <v>12.7</v>
      </c>
      <c r="O297">
        <f>IF(D297=E297,1,0)</f>
        <v>1</v>
      </c>
      <c r="P297">
        <v>0</v>
      </c>
      <c r="Q297">
        <v>0</v>
      </c>
      <c r="S297" s="19">
        <v>16.399999999999999</v>
      </c>
      <c r="T297" s="19">
        <v>29.3</v>
      </c>
      <c r="U297" s="19">
        <v>89.2</v>
      </c>
      <c r="V297">
        <v>3.1195840554592721E-2</v>
      </c>
      <c r="W297">
        <v>34.299999999999997</v>
      </c>
      <c r="X297">
        <v>75.599999999999994</v>
      </c>
    </row>
    <row r="298" spans="1:24">
      <c r="A298" s="4" t="s">
        <v>556</v>
      </c>
      <c r="B298" t="s">
        <v>1800</v>
      </c>
      <c r="C298" s="13">
        <v>43.988764044943821</v>
      </c>
      <c r="D298">
        <v>1</v>
      </c>
      <c r="E298">
        <v>1</v>
      </c>
      <c r="F298" s="16">
        <v>41649</v>
      </c>
      <c r="G298">
        <v>15440</v>
      </c>
      <c r="H298">
        <v>14.3</v>
      </c>
      <c r="I298">
        <v>81</v>
      </c>
      <c r="J298">
        <v>9</v>
      </c>
      <c r="K298">
        <v>6.1</v>
      </c>
      <c r="L298" s="19">
        <v>10</v>
      </c>
      <c r="M298">
        <v>0</v>
      </c>
      <c r="N298" s="10">
        <v>0.46710000000000002</v>
      </c>
      <c r="O298">
        <f>IF(D298=E298,1,0)</f>
        <v>1</v>
      </c>
      <c r="P298">
        <v>0</v>
      </c>
      <c r="Q298">
        <v>0</v>
      </c>
      <c r="R298">
        <v>2011</v>
      </c>
      <c r="S298" s="19">
        <v>19.3</v>
      </c>
      <c r="T298" s="19">
        <v>39.5</v>
      </c>
      <c r="U298" s="19">
        <v>117.6</v>
      </c>
      <c r="V298">
        <v>0.15254772046064047</v>
      </c>
      <c r="W298">
        <v>9.1999999999999993</v>
      </c>
      <c r="X298">
        <v>81.8</v>
      </c>
    </row>
    <row r="299" spans="1:24">
      <c r="A299" s="4" t="s">
        <v>557</v>
      </c>
      <c r="B299" t="s">
        <v>1801</v>
      </c>
      <c r="C299" s="13">
        <v>96.136848521792146</v>
      </c>
      <c r="D299">
        <v>1</v>
      </c>
      <c r="E299">
        <v>1</v>
      </c>
      <c r="F299" s="16">
        <v>51090</v>
      </c>
      <c r="G299">
        <v>23324</v>
      </c>
      <c r="H299">
        <v>17</v>
      </c>
      <c r="I299">
        <v>6.3</v>
      </c>
      <c r="J299">
        <v>90.3</v>
      </c>
      <c r="K299">
        <v>1.9</v>
      </c>
      <c r="L299" s="19">
        <v>17</v>
      </c>
      <c r="M299">
        <v>0</v>
      </c>
      <c r="N299" s="10">
        <v>0.40200000000000002</v>
      </c>
      <c r="O299">
        <f>IF(D299=E299,1,0)</f>
        <v>1</v>
      </c>
      <c r="P299">
        <v>0</v>
      </c>
      <c r="Q299">
        <v>0</v>
      </c>
      <c r="R299">
        <v>2012</v>
      </c>
      <c r="S299" s="19">
        <v>13.4</v>
      </c>
      <c r="T299" s="19">
        <v>31.5</v>
      </c>
      <c r="U299" s="19">
        <v>86.1</v>
      </c>
      <c r="V299">
        <v>9.0943926427385358E-2</v>
      </c>
      <c r="W299">
        <v>15.9</v>
      </c>
      <c r="X299">
        <v>89</v>
      </c>
    </row>
    <row r="300" spans="1:24">
      <c r="A300" t="s">
        <v>558</v>
      </c>
      <c r="B300" t="s">
        <v>1802</v>
      </c>
      <c r="C300" s="13">
        <v>21.387283236994222</v>
      </c>
      <c r="D300">
        <v>0</v>
      </c>
      <c r="E300">
        <v>0</v>
      </c>
      <c r="F300" s="16">
        <v>28438</v>
      </c>
      <c r="G300">
        <v>782</v>
      </c>
      <c r="H300">
        <v>11.1</v>
      </c>
      <c r="I300">
        <v>93.1</v>
      </c>
      <c r="J300">
        <v>0.6</v>
      </c>
      <c r="K300">
        <v>2.4</v>
      </c>
      <c r="L300" s="19">
        <v>8.8000000000000007</v>
      </c>
      <c r="O300">
        <f>IF(D300=E300,1,0)</f>
        <v>1</v>
      </c>
      <c r="P300">
        <v>0</v>
      </c>
      <c r="Q300">
        <v>0</v>
      </c>
      <c r="S300" s="19">
        <v>21.9</v>
      </c>
      <c r="T300" s="19">
        <v>38.4</v>
      </c>
      <c r="U300" s="19">
        <v>83.1</v>
      </c>
      <c r="V300">
        <v>0.41017964071856289</v>
      </c>
      <c r="W300">
        <v>18.5</v>
      </c>
      <c r="X300">
        <v>78.7</v>
      </c>
    </row>
    <row r="301" spans="1:24">
      <c r="A301" t="s">
        <v>559</v>
      </c>
      <c r="B301" t="s">
        <v>1803</v>
      </c>
      <c r="C301" s="13">
        <v>32.047477744807125</v>
      </c>
      <c r="D301">
        <v>0</v>
      </c>
      <c r="E301">
        <v>0</v>
      </c>
      <c r="F301" s="16">
        <v>39750</v>
      </c>
      <c r="G301">
        <v>345</v>
      </c>
      <c r="H301">
        <v>2.7</v>
      </c>
      <c r="I301">
        <v>98</v>
      </c>
      <c r="J301">
        <v>0</v>
      </c>
      <c r="K301">
        <v>2</v>
      </c>
      <c r="L301" s="19">
        <v>12.8</v>
      </c>
      <c r="O301">
        <f>IF(D301=E301,1,0)</f>
        <v>1</v>
      </c>
      <c r="P301">
        <v>0</v>
      </c>
      <c r="Q301">
        <v>0</v>
      </c>
      <c r="S301" s="19">
        <v>11</v>
      </c>
      <c r="T301" s="19">
        <v>38.200000000000003</v>
      </c>
      <c r="U301" s="19">
        <v>87.5</v>
      </c>
      <c r="V301">
        <v>5.8823529411764705E-2</v>
      </c>
      <c r="W301">
        <v>23.5</v>
      </c>
      <c r="X301">
        <v>73.900000000000006</v>
      </c>
    </row>
    <row r="302" spans="1:24">
      <c r="A302" t="s">
        <v>560</v>
      </c>
      <c r="B302" t="s">
        <v>1804</v>
      </c>
      <c r="C302" s="13">
        <v>24.880382775119617</v>
      </c>
      <c r="D302">
        <v>0</v>
      </c>
      <c r="E302">
        <v>0</v>
      </c>
      <c r="F302" s="16">
        <v>49167</v>
      </c>
      <c r="G302">
        <v>383</v>
      </c>
      <c r="H302">
        <v>16.2</v>
      </c>
      <c r="I302">
        <v>91.1</v>
      </c>
      <c r="J302">
        <v>4.2</v>
      </c>
      <c r="K302">
        <v>4.7</v>
      </c>
      <c r="L302" s="19">
        <v>9.6999999999999993</v>
      </c>
      <c r="O302">
        <f>IF(D302=E302,1,0)</f>
        <v>1</v>
      </c>
      <c r="P302">
        <v>0</v>
      </c>
      <c r="Q302">
        <v>0</v>
      </c>
      <c r="S302" s="19">
        <v>11.2</v>
      </c>
      <c r="T302" s="19">
        <v>32.9</v>
      </c>
      <c r="U302" s="19">
        <v>61.6</v>
      </c>
      <c r="V302">
        <v>0.13157894736842105</v>
      </c>
      <c r="W302">
        <v>3.6</v>
      </c>
      <c r="X302">
        <v>97.2</v>
      </c>
    </row>
    <row r="303" spans="1:24">
      <c r="A303" t="s">
        <v>561</v>
      </c>
      <c r="B303" t="s">
        <v>1805</v>
      </c>
      <c r="C303" s="13">
        <v>31.213872832369944</v>
      </c>
      <c r="D303">
        <v>0</v>
      </c>
      <c r="E303">
        <v>0</v>
      </c>
      <c r="F303" s="16">
        <v>45625</v>
      </c>
      <c r="G303">
        <v>83</v>
      </c>
      <c r="H303">
        <v>4.5999999999999996</v>
      </c>
      <c r="I303">
        <v>98.8</v>
      </c>
      <c r="J303">
        <v>0</v>
      </c>
      <c r="K303">
        <v>0</v>
      </c>
      <c r="L303" s="19">
        <v>17.2</v>
      </c>
      <c r="O303">
        <f>IF(D303=E303,1,0)</f>
        <v>1</v>
      </c>
      <c r="P303">
        <v>0</v>
      </c>
      <c r="Q303">
        <v>0</v>
      </c>
      <c r="S303" s="19">
        <v>39.799999999999997</v>
      </c>
      <c r="T303" s="19">
        <v>53.2</v>
      </c>
      <c r="U303" s="19">
        <v>80.400000000000006</v>
      </c>
      <c r="V303">
        <v>0.11428571428571428</v>
      </c>
      <c r="W303">
        <v>6.5</v>
      </c>
      <c r="X303">
        <v>92.3</v>
      </c>
    </row>
    <row r="304" spans="1:24">
      <c r="A304" s="4" t="s">
        <v>562</v>
      </c>
      <c r="B304" t="s">
        <v>1806</v>
      </c>
      <c r="C304" s="13">
        <v>29.952456418383516</v>
      </c>
      <c r="D304">
        <v>0</v>
      </c>
      <c r="E304">
        <v>0</v>
      </c>
      <c r="F304" s="16">
        <v>26250</v>
      </c>
      <c r="G304">
        <v>105</v>
      </c>
      <c r="H304">
        <v>6.7</v>
      </c>
      <c r="I304">
        <v>100</v>
      </c>
      <c r="J304">
        <v>0</v>
      </c>
      <c r="K304">
        <v>0</v>
      </c>
      <c r="L304" s="19">
        <v>0</v>
      </c>
      <c r="O304">
        <f>IF(D304=E304,1,0)</f>
        <v>1</v>
      </c>
      <c r="P304">
        <v>0</v>
      </c>
      <c r="Q304">
        <v>0</v>
      </c>
      <c r="S304" s="19">
        <v>30.5</v>
      </c>
      <c r="T304" s="19">
        <v>40.9</v>
      </c>
      <c r="U304" s="19">
        <v>94.4</v>
      </c>
      <c r="V304">
        <v>0.12244897959183673</v>
      </c>
      <c r="W304">
        <v>14.3</v>
      </c>
      <c r="X304">
        <v>82.7</v>
      </c>
    </row>
    <row r="305" spans="1:24">
      <c r="A305" t="s">
        <v>563</v>
      </c>
      <c r="B305" t="s">
        <v>1807</v>
      </c>
      <c r="C305" s="13">
        <v>23.248407643312103</v>
      </c>
      <c r="D305">
        <v>1</v>
      </c>
      <c r="E305">
        <v>1</v>
      </c>
      <c r="F305" s="16">
        <v>31389</v>
      </c>
      <c r="G305">
        <v>311</v>
      </c>
      <c r="H305">
        <v>0.9</v>
      </c>
      <c r="I305">
        <v>100</v>
      </c>
      <c r="J305">
        <v>0</v>
      </c>
      <c r="K305">
        <v>0</v>
      </c>
      <c r="L305" s="19">
        <v>8.3000000000000007</v>
      </c>
      <c r="M305">
        <v>1</v>
      </c>
      <c r="N305" s="10">
        <v>0.80649999999999999</v>
      </c>
      <c r="O305">
        <f>IF(D305=E305,1,0)</f>
        <v>1</v>
      </c>
      <c r="P305">
        <v>0</v>
      </c>
      <c r="Q305">
        <v>0</v>
      </c>
      <c r="R305">
        <v>2012</v>
      </c>
      <c r="S305" s="19">
        <v>24.8</v>
      </c>
      <c r="T305" s="19">
        <v>46.2</v>
      </c>
      <c r="U305" s="19">
        <v>76.7</v>
      </c>
      <c r="V305">
        <v>0.33076923076923076</v>
      </c>
      <c r="W305">
        <v>17</v>
      </c>
      <c r="X305">
        <v>88.9</v>
      </c>
    </row>
    <row r="306" spans="1:24">
      <c r="A306" s="3" t="s">
        <v>246</v>
      </c>
      <c r="B306" t="s">
        <v>1507</v>
      </c>
      <c r="C306" s="13">
        <v>57.971118787180963</v>
      </c>
      <c r="D306">
        <v>1</v>
      </c>
      <c r="E306">
        <v>1</v>
      </c>
      <c r="F306" s="16">
        <v>78523</v>
      </c>
      <c r="G306">
        <v>47938</v>
      </c>
      <c r="H306">
        <v>50.7</v>
      </c>
      <c r="I306">
        <v>86.5</v>
      </c>
      <c r="J306">
        <v>2.7</v>
      </c>
      <c r="K306">
        <v>4.9000000000000004</v>
      </c>
      <c r="L306" s="19">
        <v>5.2</v>
      </c>
      <c r="M306">
        <v>1</v>
      </c>
      <c r="N306" s="10">
        <v>0.61629999999999996</v>
      </c>
      <c r="O306">
        <f>IF(D306=E306,1,0)</f>
        <v>1</v>
      </c>
      <c r="P306">
        <v>1</v>
      </c>
      <c r="Q306" t="s">
        <v>2516</v>
      </c>
      <c r="R306">
        <v>2012</v>
      </c>
      <c r="S306" s="19">
        <v>20</v>
      </c>
      <c r="T306" s="19">
        <v>41.9</v>
      </c>
      <c r="U306" s="19">
        <v>93.8</v>
      </c>
      <c r="V306">
        <v>0.10767511177347243</v>
      </c>
      <c r="W306">
        <v>1.7</v>
      </c>
      <c r="X306">
        <v>95.5</v>
      </c>
    </row>
    <row r="307" spans="1:24">
      <c r="A307" t="s">
        <v>564</v>
      </c>
      <c r="B307" t="s">
        <v>1808</v>
      </c>
      <c r="C307" s="13">
        <v>36.338546458141671</v>
      </c>
      <c r="D307">
        <v>0</v>
      </c>
      <c r="E307">
        <v>0</v>
      </c>
      <c r="F307" s="16">
        <v>63984</v>
      </c>
      <c r="G307">
        <v>893</v>
      </c>
      <c r="H307">
        <v>28.1</v>
      </c>
      <c r="I307">
        <v>99.6</v>
      </c>
      <c r="J307">
        <v>0</v>
      </c>
      <c r="K307">
        <v>0</v>
      </c>
      <c r="L307" s="19">
        <v>7.4</v>
      </c>
      <c r="O307">
        <f>IF(D307=E307,1,0)</f>
        <v>1</v>
      </c>
      <c r="P307">
        <v>0</v>
      </c>
      <c r="Q307">
        <v>0</v>
      </c>
      <c r="S307" s="19">
        <v>13.2</v>
      </c>
      <c r="T307" s="19">
        <v>36.700000000000003</v>
      </c>
      <c r="U307" s="19">
        <v>99.3</v>
      </c>
      <c r="V307">
        <v>3.0120481927710843E-2</v>
      </c>
      <c r="W307">
        <v>1.2</v>
      </c>
      <c r="X307">
        <v>94</v>
      </c>
    </row>
    <row r="308" spans="1:24">
      <c r="A308" t="s">
        <v>565</v>
      </c>
      <c r="B308" t="s">
        <v>1301</v>
      </c>
      <c r="C308" s="13">
        <v>21.878453038674035</v>
      </c>
      <c r="D308">
        <v>1</v>
      </c>
      <c r="E308">
        <v>1</v>
      </c>
      <c r="F308" s="16">
        <v>35000</v>
      </c>
      <c r="G308">
        <v>204</v>
      </c>
      <c r="H308">
        <v>10.3</v>
      </c>
      <c r="I308">
        <v>97.5</v>
      </c>
      <c r="J308">
        <v>0</v>
      </c>
      <c r="K308">
        <v>0</v>
      </c>
      <c r="L308" s="19">
        <v>16.2</v>
      </c>
      <c r="M308">
        <v>0</v>
      </c>
      <c r="N308" s="10">
        <v>0.44230000000000003</v>
      </c>
      <c r="O308">
        <f>IF(D308=E308,1,0)</f>
        <v>1</v>
      </c>
      <c r="P308">
        <v>0</v>
      </c>
      <c r="Q308">
        <v>0</v>
      </c>
      <c r="R308">
        <v>2014</v>
      </c>
      <c r="S308" s="19">
        <v>20.6</v>
      </c>
      <c r="T308" s="19">
        <v>39.5</v>
      </c>
      <c r="U308" s="19">
        <v>92.5</v>
      </c>
      <c r="V308">
        <v>6.25E-2</v>
      </c>
      <c r="W308">
        <v>0</v>
      </c>
      <c r="X308">
        <v>85.5</v>
      </c>
    </row>
    <row r="309" spans="1:24">
      <c r="A309" t="s">
        <v>566</v>
      </c>
      <c r="B309" t="s">
        <v>1809</v>
      </c>
      <c r="C309" s="13">
        <v>48.41628959276018</v>
      </c>
      <c r="D309">
        <v>0</v>
      </c>
      <c r="E309">
        <v>0</v>
      </c>
      <c r="F309" s="16">
        <v>46250</v>
      </c>
      <c r="G309">
        <v>203</v>
      </c>
      <c r="H309">
        <v>13.8</v>
      </c>
      <c r="I309">
        <v>94.6</v>
      </c>
      <c r="J309">
        <v>0</v>
      </c>
      <c r="K309">
        <v>2.5</v>
      </c>
      <c r="L309" s="19">
        <v>0</v>
      </c>
      <c r="O309">
        <f>IF(D309=E309,1,0)</f>
        <v>1</v>
      </c>
      <c r="P309">
        <v>0</v>
      </c>
      <c r="Q309">
        <v>0</v>
      </c>
      <c r="S309" s="19">
        <v>24.1</v>
      </c>
      <c r="T309" s="19">
        <v>41.9</v>
      </c>
      <c r="U309" s="19">
        <v>79.599999999999994</v>
      </c>
      <c r="V309">
        <v>8.5714285714285715E-2</v>
      </c>
      <c r="W309">
        <v>13.3</v>
      </c>
      <c r="X309">
        <v>78.599999999999994</v>
      </c>
    </row>
    <row r="310" spans="1:24">
      <c r="A310" s="4" t="s">
        <v>567</v>
      </c>
      <c r="B310" t="s">
        <v>1810</v>
      </c>
      <c r="C310" s="13">
        <v>34.073604060913702</v>
      </c>
      <c r="D310">
        <v>1</v>
      </c>
      <c r="E310">
        <v>1</v>
      </c>
      <c r="F310" s="16">
        <v>78400</v>
      </c>
      <c r="G310">
        <v>1655</v>
      </c>
      <c r="H310">
        <v>47</v>
      </c>
      <c r="I310">
        <v>94.2</v>
      </c>
      <c r="J310">
        <v>2.4</v>
      </c>
      <c r="K310">
        <v>0.2</v>
      </c>
      <c r="L310" s="19">
        <v>6.2</v>
      </c>
      <c r="M310">
        <v>1</v>
      </c>
      <c r="N310" s="10">
        <v>0.59289999999999998</v>
      </c>
      <c r="O310">
        <f>IF(D310=E310,1,0)</f>
        <v>1</v>
      </c>
      <c r="P310">
        <v>0</v>
      </c>
      <c r="Q310">
        <v>0</v>
      </c>
      <c r="R310">
        <v>2012</v>
      </c>
      <c r="S310" s="19">
        <v>6</v>
      </c>
      <c r="T310" s="19">
        <v>32.4</v>
      </c>
      <c r="U310" s="19">
        <v>102.1</v>
      </c>
      <c r="V310">
        <v>0.16793893129770993</v>
      </c>
      <c r="W310">
        <v>3.7</v>
      </c>
      <c r="X310">
        <v>95.3</v>
      </c>
    </row>
    <row r="311" spans="1:24">
      <c r="A311" t="s">
        <v>568</v>
      </c>
      <c r="B311" t="s">
        <v>1811</v>
      </c>
      <c r="C311" s="13">
        <v>31.089108910891088</v>
      </c>
      <c r="D311">
        <v>1</v>
      </c>
      <c r="E311">
        <v>1</v>
      </c>
      <c r="F311" s="16">
        <v>46375</v>
      </c>
      <c r="G311">
        <v>4077</v>
      </c>
      <c r="H311">
        <v>12.8</v>
      </c>
      <c r="I311">
        <v>93.6</v>
      </c>
      <c r="J311">
        <v>0.7</v>
      </c>
      <c r="K311">
        <v>4.3</v>
      </c>
      <c r="L311" s="19">
        <v>7.8</v>
      </c>
      <c r="M311">
        <v>1</v>
      </c>
      <c r="N311" s="10">
        <f>255/(255+212)</f>
        <v>0.54603854389721629</v>
      </c>
      <c r="O311">
        <f>IF(D311=E311,1,0)</f>
        <v>1</v>
      </c>
      <c r="P311">
        <v>0</v>
      </c>
      <c r="Q311">
        <v>0</v>
      </c>
      <c r="R311">
        <v>2013</v>
      </c>
      <c r="S311" s="19">
        <v>12.9</v>
      </c>
      <c r="T311" s="19">
        <v>31.5</v>
      </c>
      <c r="U311" s="19">
        <v>83.1</v>
      </c>
      <c r="V311">
        <v>0.19721115537848605</v>
      </c>
      <c r="W311">
        <v>8.3000000000000007</v>
      </c>
      <c r="X311">
        <v>91.8</v>
      </c>
    </row>
    <row r="312" spans="1:24">
      <c r="A312" t="s">
        <v>2531</v>
      </c>
      <c r="B312" t="s">
        <v>2500</v>
      </c>
      <c r="C312" s="13">
        <v>33.214481623697203</v>
      </c>
      <c r="D312">
        <v>1</v>
      </c>
      <c r="E312">
        <v>1</v>
      </c>
      <c r="F312" s="16">
        <v>32064</v>
      </c>
      <c r="G312">
        <v>6169</v>
      </c>
      <c r="H312">
        <v>16.100000000000001</v>
      </c>
      <c r="I312">
        <v>91.4</v>
      </c>
      <c r="J312">
        <v>5.3</v>
      </c>
      <c r="K312">
        <v>1.3</v>
      </c>
      <c r="L312" s="19">
        <v>8.1999999999999993</v>
      </c>
      <c r="M312">
        <v>1</v>
      </c>
      <c r="O312">
        <f>IF(D312=E312,1,0)</f>
        <v>1</v>
      </c>
      <c r="P312">
        <v>0</v>
      </c>
      <c r="Q312">
        <v>0</v>
      </c>
      <c r="R312">
        <v>2012</v>
      </c>
      <c r="S312" s="19">
        <v>24.4</v>
      </c>
      <c r="T312" s="19">
        <v>39.6</v>
      </c>
      <c r="U312" s="19">
        <v>101.1</v>
      </c>
      <c r="V312">
        <v>0.30077220077220079</v>
      </c>
      <c r="W312">
        <v>15.9</v>
      </c>
      <c r="X312">
        <v>80.7</v>
      </c>
    </row>
    <row r="313" spans="1:24">
      <c r="A313" t="s">
        <v>569</v>
      </c>
      <c r="B313" t="s">
        <v>1812</v>
      </c>
      <c r="C313" s="13">
        <v>30.400782013685241</v>
      </c>
      <c r="D313">
        <v>1</v>
      </c>
      <c r="E313">
        <v>1</v>
      </c>
      <c r="F313" s="16">
        <v>53008</v>
      </c>
      <c r="G313">
        <v>1445</v>
      </c>
      <c r="H313">
        <v>18</v>
      </c>
      <c r="I313">
        <v>93.1</v>
      </c>
      <c r="J313">
        <v>0</v>
      </c>
      <c r="K313">
        <v>1.1000000000000001</v>
      </c>
      <c r="L313" s="19">
        <v>7.7</v>
      </c>
      <c r="M313">
        <v>1</v>
      </c>
      <c r="N313" s="10">
        <v>0.56299999999999994</v>
      </c>
      <c r="O313">
        <f>IF(D313=E313,1,0)</f>
        <v>1</v>
      </c>
      <c r="P313">
        <v>0</v>
      </c>
      <c r="Q313">
        <v>0</v>
      </c>
      <c r="R313">
        <v>2012</v>
      </c>
      <c r="S313" s="19">
        <v>11.3</v>
      </c>
      <c r="T313" s="19">
        <v>32.200000000000003</v>
      </c>
      <c r="U313" s="19">
        <v>107.3</v>
      </c>
      <c r="V313">
        <v>0.11502782931354361</v>
      </c>
      <c r="W313">
        <v>10.1</v>
      </c>
      <c r="X313">
        <v>89.1</v>
      </c>
    </row>
    <row r="314" spans="1:24">
      <c r="A314" s="2" t="s">
        <v>16</v>
      </c>
      <c r="B314" t="s">
        <v>1813</v>
      </c>
      <c r="C314" s="13">
        <v>36.430062630480165</v>
      </c>
      <c r="D314">
        <v>1</v>
      </c>
      <c r="E314">
        <v>1</v>
      </c>
      <c r="F314" s="16">
        <v>45865</v>
      </c>
      <c r="G314">
        <v>4185</v>
      </c>
      <c r="H314">
        <v>14.3</v>
      </c>
      <c r="I314">
        <v>95.5</v>
      </c>
      <c r="J314">
        <v>0.8</v>
      </c>
      <c r="K314">
        <v>1.9</v>
      </c>
      <c r="L314" s="19">
        <v>5.9</v>
      </c>
      <c r="M314">
        <v>1</v>
      </c>
      <c r="N314" s="10">
        <v>0.61160000000000003</v>
      </c>
      <c r="O314">
        <f>IF(D314=E314,1,0)</f>
        <v>1</v>
      </c>
      <c r="P314">
        <v>0</v>
      </c>
      <c r="Q314">
        <v>0</v>
      </c>
      <c r="R314">
        <v>2012</v>
      </c>
      <c r="S314" s="19">
        <v>26.6</v>
      </c>
      <c r="T314" s="19">
        <v>42.4</v>
      </c>
      <c r="U314" s="19">
        <v>88.7</v>
      </c>
      <c r="V314">
        <v>0.18707271597265382</v>
      </c>
      <c r="W314">
        <v>10.8</v>
      </c>
      <c r="X314">
        <v>87.6</v>
      </c>
    </row>
    <row r="315" spans="1:24">
      <c r="A315" s="4" t="s">
        <v>570</v>
      </c>
      <c r="B315" t="s">
        <v>1814</v>
      </c>
      <c r="C315" s="13">
        <v>26.543209876543212</v>
      </c>
      <c r="D315">
        <v>0</v>
      </c>
      <c r="E315">
        <v>0</v>
      </c>
      <c r="F315" s="16">
        <v>85208</v>
      </c>
      <c r="G315">
        <v>79</v>
      </c>
      <c r="H315">
        <v>3.1</v>
      </c>
      <c r="I315">
        <v>91.1</v>
      </c>
      <c r="J315">
        <v>0</v>
      </c>
      <c r="K315">
        <v>0</v>
      </c>
      <c r="L315" s="19">
        <v>19.2</v>
      </c>
      <c r="O315">
        <f>IF(D315=E315,1,0)</f>
        <v>1</v>
      </c>
      <c r="P315">
        <v>0</v>
      </c>
      <c r="Q315">
        <v>0</v>
      </c>
      <c r="S315" s="19">
        <v>41.8</v>
      </c>
      <c r="T315" s="19">
        <v>49.6</v>
      </c>
      <c r="U315" s="19">
        <v>132.4</v>
      </c>
      <c r="V315">
        <v>0</v>
      </c>
      <c r="W315">
        <v>0</v>
      </c>
      <c r="X315">
        <v>71.900000000000006</v>
      </c>
    </row>
    <row r="316" spans="1:24">
      <c r="A316" s="4" t="s">
        <v>571</v>
      </c>
      <c r="B316" t="s">
        <v>1815</v>
      </c>
      <c r="C316" s="13">
        <v>30.425963488843816</v>
      </c>
      <c r="D316">
        <v>1</v>
      </c>
      <c r="E316">
        <v>1</v>
      </c>
      <c r="F316" s="16">
        <v>46597</v>
      </c>
      <c r="G316">
        <v>1728</v>
      </c>
      <c r="H316">
        <v>12.7</v>
      </c>
      <c r="I316">
        <v>92.4</v>
      </c>
      <c r="J316">
        <v>0</v>
      </c>
      <c r="K316">
        <v>6</v>
      </c>
      <c r="L316" s="19">
        <v>7.8</v>
      </c>
      <c r="M316">
        <v>1</v>
      </c>
      <c r="N316" s="10">
        <v>0.57599999999999996</v>
      </c>
      <c r="O316">
        <f>IF(D316=E316,1,0)</f>
        <v>1</v>
      </c>
      <c r="P316">
        <v>0</v>
      </c>
      <c r="Q316">
        <v>0</v>
      </c>
      <c r="R316">
        <v>2012</v>
      </c>
      <c r="S316" s="19">
        <v>14.6</v>
      </c>
      <c r="T316" s="19">
        <v>33.299999999999997</v>
      </c>
      <c r="U316" s="19">
        <v>106.7</v>
      </c>
      <c r="V316">
        <v>0.12884333821376281</v>
      </c>
      <c r="W316">
        <v>7.4</v>
      </c>
      <c r="X316">
        <v>83.7</v>
      </c>
    </row>
    <row r="317" spans="1:24">
      <c r="A317" t="s">
        <v>572</v>
      </c>
      <c r="B317" t="s">
        <v>1443</v>
      </c>
      <c r="C317" s="13">
        <v>43.09210526315789</v>
      </c>
      <c r="D317">
        <v>1</v>
      </c>
      <c r="E317">
        <v>1</v>
      </c>
      <c r="F317" s="16">
        <v>35496</v>
      </c>
      <c r="G317">
        <v>6415</v>
      </c>
      <c r="H317">
        <v>8.6</v>
      </c>
      <c r="I317">
        <v>97.7</v>
      </c>
      <c r="J317">
        <v>0.4</v>
      </c>
      <c r="K317">
        <v>1</v>
      </c>
      <c r="L317" s="19">
        <v>7.3</v>
      </c>
      <c r="M317">
        <v>1</v>
      </c>
      <c r="N317" s="10">
        <v>0.55930000000000002</v>
      </c>
      <c r="O317">
        <f>IF(D317=E317,1,0)</f>
        <v>1</v>
      </c>
      <c r="P317">
        <v>0</v>
      </c>
      <c r="Q317">
        <v>0</v>
      </c>
      <c r="R317">
        <v>2012</v>
      </c>
      <c r="S317" s="19">
        <v>24.6</v>
      </c>
      <c r="T317" s="19">
        <v>41.4</v>
      </c>
      <c r="U317" s="19">
        <v>94.7</v>
      </c>
      <c r="V317">
        <v>0.2238755495434562</v>
      </c>
      <c r="W317">
        <v>21.4</v>
      </c>
      <c r="X317">
        <v>85.4</v>
      </c>
    </row>
    <row r="318" spans="1:24">
      <c r="A318" t="s">
        <v>573</v>
      </c>
      <c r="B318" t="s">
        <v>1450</v>
      </c>
      <c r="C318" s="13">
        <v>43.803418803418801</v>
      </c>
      <c r="D318">
        <v>0</v>
      </c>
      <c r="E318">
        <v>0</v>
      </c>
      <c r="F318" s="16">
        <v>46250</v>
      </c>
      <c r="G318">
        <v>107</v>
      </c>
      <c r="H318">
        <v>1.7</v>
      </c>
      <c r="I318">
        <v>95.3</v>
      </c>
      <c r="J318">
        <v>0</v>
      </c>
      <c r="K318">
        <v>4.7</v>
      </c>
      <c r="L318" s="19">
        <v>17.100000000000001</v>
      </c>
      <c r="O318">
        <f>IF(D318=E318,1,0)</f>
        <v>1</v>
      </c>
      <c r="P318">
        <v>0</v>
      </c>
      <c r="Q318">
        <v>0</v>
      </c>
      <c r="S318" s="19">
        <v>13.1</v>
      </c>
      <c r="T318" s="19">
        <v>36.5</v>
      </c>
      <c r="U318" s="19">
        <v>94.5</v>
      </c>
      <c r="V318">
        <v>0.16666666666666666</v>
      </c>
      <c r="W318">
        <v>7.1</v>
      </c>
      <c r="X318">
        <v>96.6</v>
      </c>
    </row>
    <row r="319" spans="1:24">
      <c r="A319" s="4" t="s">
        <v>81</v>
      </c>
      <c r="B319" t="s">
        <v>2499</v>
      </c>
      <c r="C319" s="13">
        <v>29.679144385026738</v>
      </c>
      <c r="D319">
        <v>0</v>
      </c>
      <c r="E319">
        <v>0</v>
      </c>
      <c r="F319" s="16">
        <v>42813</v>
      </c>
      <c r="G319">
        <v>813</v>
      </c>
      <c r="H319">
        <v>17.5</v>
      </c>
      <c r="I319">
        <v>85.2</v>
      </c>
      <c r="J319">
        <v>6</v>
      </c>
      <c r="K319">
        <v>5.7</v>
      </c>
      <c r="L319" s="19">
        <v>16.399999999999999</v>
      </c>
      <c r="O319">
        <f>IF(D319=E319,1,0)</f>
        <v>1</v>
      </c>
      <c r="P319">
        <v>0</v>
      </c>
      <c r="Q319">
        <v>1</v>
      </c>
      <c r="S319" s="19">
        <v>18</v>
      </c>
      <c r="T319" s="19">
        <v>34.1</v>
      </c>
      <c r="U319" s="19">
        <v>91.7</v>
      </c>
      <c r="V319">
        <v>0.59803921568627449</v>
      </c>
      <c r="W319">
        <v>5.2</v>
      </c>
      <c r="X319">
        <v>85.8</v>
      </c>
    </row>
    <row r="320" spans="1:24">
      <c r="A320" t="s">
        <v>574</v>
      </c>
      <c r="B320" t="s">
        <v>1421</v>
      </c>
      <c r="C320" s="13">
        <v>39.463601532567047</v>
      </c>
      <c r="D320">
        <v>0</v>
      </c>
      <c r="E320">
        <v>0</v>
      </c>
      <c r="F320" s="16">
        <v>30000</v>
      </c>
      <c r="G320">
        <v>441</v>
      </c>
      <c r="H320">
        <v>10.3</v>
      </c>
      <c r="I320">
        <v>84.4</v>
      </c>
      <c r="J320">
        <v>4.5</v>
      </c>
      <c r="K320">
        <v>9.3000000000000007</v>
      </c>
      <c r="L320" s="19">
        <v>4</v>
      </c>
      <c r="O320">
        <f>IF(D320=E320,1,0)</f>
        <v>1</v>
      </c>
      <c r="P320">
        <v>0</v>
      </c>
      <c r="Q320">
        <v>0</v>
      </c>
      <c r="S320" s="19">
        <v>26.3</v>
      </c>
      <c r="T320" s="19">
        <v>45.5</v>
      </c>
      <c r="U320" s="19">
        <v>77.099999999999994</v>
      </c>
      <c r="V320">
        <v>0.3235294117647059</v>
      </c>
      <c r="W320">
        <v>20.5</v>
      </c>
      <c r="X320">
        <v>82.6</v>
      </c>
    </row>
    <row r="321" spans="1:24">
      <c r="A321" s="2" t="s">
        <v>247</v>
      </c>
      <c r="B321" t="s">
        <v>1419</v>
      </c>
      <c r="C321" s="13">
        <v>38.971061093247592</v>
      </c>
      <c r="D321">
        <v>0</v>
      </c>
      <c r="E321">
        <v>0</v>
      </c>
      <c r="F321" s="16">
        <v>44125</v>
      </c>
      <c r="G321">
        <v>1724</v>
      </c>
      <c r="H321">
        <v>18.100000000000001</v>
      </c>
      <c r="I321">
        <v>98.7</v>
      </c>
      <c r="J321">
        <v>0</v>
      </c>
      <c r="K321">
        <v>0.5</v>
      </c>
      <c r="L321" s="19">
        <v>3.4</v>
      </c>
      <c r="O321">
        <f>IF(D321=E321,1,0)</f>
        <v>1</v>
      </c>
      <c r="P321">
        <v>1</v>
      </c>
      <c r="Q321" t="s">
        <v>2516</v>
      </c>
      <c r="S321" s="19">
        <v>22</v>
      </c>
      <c r="T321" s="19">
        <v>42.4</v>
      </c>
      <c r="U321" s="19">
        <v>89.5</v>
      </c>
      <c r="V321">
        <v>0.16901408450704225</v>
      </c>
      <c r="W321">
        <v>10.7</v>
      </c>
      <c r="X321">
        <v>87.1</v>
      </c>
    </row>
    <row r="322" spans="1:24">
      <c r="A322" s="2" t="s">
        <v>82</v>
      </c>
      <c r="B322" t="s">
        <v>1499</v>
      </c>
      <c r="C322" s="13">
        <v>56.09801031687546</v>
      </c>
      <c r="D322">
        <v>1</v>
      </c>
      <c r="E322">
        <v>1</v>
      </c>
      <c r="F322" s="16">
        <v>67260</v>
      </c>
      <c r="G322">
        <v>2928</v>
      </c>
      <c r="H322">
        <v>31.2</v>
      </c>
      <c r="I322">
        <v>87.5</v>
      </c>
      <c r="J322">
        <v>0</v>
      </c>
      <c r="K322">
        <v>8.9</v>
      </c>
      <c r="L322" s="19">
        <v>4</v>
      </c>
      <c r="M322">
        <v>1</v>
      </c>
      <c r="N322" s="10">
        <v>0.52739999999999998</v>
      </c>
      <c r="O322">
        <f>IF(D322=E322,1,0)</f>
        <v>1</v>
      </c>
      <c r="P322">
        <v>0</v>
      </c>
      <c r="Q322">
        <v>1</v>
      </c>
      <c r="R322">
        <v>2012</v>
      </c>
      <c r="S322" s="19">
        <v>19.8</v>
      </c>
      <c r="T322" s="19">
        <v>39.799999999999997</v>
      </c>
      <c r="U322" s="19">
        <v>85.8</v>
      </c>
      <c r="V322">
        <v>3.5909445745511318E-2</v>
      </c>
      <c r="W322">
        <v>8.1</v>
      </c>
      <c r="X322">
        <v>89.4</v>
      </c>
    </row>
    <row r="323" spans="1:24">
      <c r="A323" t="s">
        <v>575</v>
      </c>
      <c r="B323" t="s">
        <v>1476</v>
      </c>
      <c r="C323" s="13">
        <v>50</v>
      </c>
      <c r="D323">
        <v>0</v>
      </c>
      <c r="E323">
        <v>0</v>
      </c>
      <c r="F323" s="16">
        <v>44583</v>
      </c>
      <c r="G323">
        <v>745</v>
      </c>
      <c r="H323">
        <v>9.6</v>
      </c>
      <c r="I323">
        <v>100</v>
      </c>
      <c r="J323">
        <v>0</v>
      </c>
      <c r="K323">
        <v>0</v>
      </c>
      <c r="L323" s="19">
        <v>7.8</v>
      </c>
      <c r="O323">
        <f>IF(D323=E323,1,0)</f>
        <v>1</v>
      </c>
      <c r="P323">
        <v>0</v>
      </c>
      <c r="Q323">
        <v>0</v>
      </c>
      <c r="S323" s="19">
        <v>26.8</v>
      </c>
      <c r="T323" s="19">
        <v>40.9</v>
      </c>
      <c r="U323" s="19">
        <v>95</v>
      </c>
      <c r="V323">
        <v>0.08</v>
      </c>
      <c r="W323">
        <v>1.3</v>
      </c>
      <c r="X323">
        <v>85.3</v>
      </c>
    </row>
    <row r="324" spans="1:24">
      <c r="A324" t="s">
        <v>576</v>
      </c>
      <c r="B324" t="s">
        <v>1425</v>
      </c>
      <c r="C324" s="13">
        <v>40.210355987055017</v>
      </c>
      <c r="D324">
        <v>1</v>
      </c>
      <c r="E324">
        <v>1</v>
      </c>
      <c r="F324" s="16">
        <v>54583</v>
      </c>
      <c r="G324">
        <v>199</v>
      </c>
      <c r="H324">
        <v>21.8</v>
      </c>
      <c r="I324">
        <v>96</v>
      </c>
      <c r="J324">
        <v>0</v>
      </c>
      <c r="K324">
        <v>0</v>
      </c>
      <c r="L324" s="19">
        <v>6.3</v>
      </c>
      <c r="M324">
        <v>1</v>
      </c>
      <c r="N324" s="10">
        <v>0.57579999999999998</v>
      </c>
      <c r="O324">
        <f>IF(D324=E324,1,0)</f>
        <v>1</v>
      </c>
      <c r="P324">
        <v>0</v>
      </c>
      <c r="Q324">
        <v>0</v>
      </c>
      <c r="R324">
        <v>2014</v>
      </c>
      <c r="S324" s="19">
        <v>18.100000000000001</v>
      </c>
      <c r="T324" s="19">
        <v>40.1</v>
      </c>
      <c r="U324" s="19">
        <v>111.7</v>
      </c>
      <c r="V324">
        <v>6.3291139240506333E-2</v>
      </c>
      <c r="W324">
        <v>0</v>
      </c>
      <c r="X324">
        <v>91.5</v>
      </c>
    </row>
    <row r="325" spans="1:24">
      <c r="A325" s="2" t="s">
        <v>83</v>
      </c>
      <c r="B325" t="s">
        <v>2513</v>
      </c>
      <c r="C325" s="13">
        <v>77.63915547024952</v>
      </c>
      <c r="D325">
        <v>0</v>
      </c>
      <c r="E325">
        <v>0</v>
      </c>
      <c r="F325" s="16">
        <v>52159</v>
      </c>
      <c r="G325">
        <v>1715</v>
      </c>
      <c r="H325">
        <v>14.5</v>
      </c>
      <c r="I325">
        <v>33.5</v>
      </c>
      <c r="J325">
        <v>48</v>
      </c>
      <c r="K325">
        <v>16.2</v>
      </c>
      <c r="L325" s="19">
        <v>10.8</v>
      </c>
      <c r="O325">
        <f>IF(D325=E325,1,0)</f>
        <v>1</v>
      </c>
      <c r="P325">
        <v>0</v>
      </c>
      <c r="Q325">
        <v>1</v>
      </c>
      <c r="S325" s="19">
        <v>17.600000000000001</v>
      </c>
      <c r="T325" s="19">
        <v>37.1</v>
      </c>
      <c r="U325" s="19">
        <v>103.2</v>
      </c>
      <c r="V325">
        <v>7.0532915360501561E-2</v>
      </c>
      <c r="W325">
        <v>5</v>
      </c>
      <c r="X325">
        <v>89.3</v>
      </c>
    </row>
    <row r="326" spans="1:24">
      <c r="A326" s="2" t="s">
        <v>84</v>
      </c>
      <c r="B326" t="s">
        <v>1500</v>
      </c>
      <c r="C326" s="13">
        <v>56.306335101962532</v>
      </c>
      <c r="D326">
        <v>0</v>
      </c>
      <c r="E326">
        <v>0</v>
      </c>
      <c r="F326" s="16">
        <v>39497</v>
      </c>
      <c r="G326">
        <v>21370</v>
      </c>
      <c r="H326">
        <v>17.899999999999999</v>
      </c>
      <c r="I326">
        <v>64.900000000000006</v>
      </c>
      <c r="J326">
        <v>12.5</v>
      </c>
      <c r="K326">
        <v>17.899999999999999</v>
      </c>
      <c r="L326" s="19">
        <v>9.8000000000000007</v>
      </c>
      <c r="O326">
        <f>IF(D326=E326,1,0)</f>
        <v>1</v>
      </c>
      <c r="P326">
        <v>0</v>
      </c>
      <c r="Q326">
        <v>1</v>
      </c>
      <c r="S326" s="19">
        <v>20.2</v>
      </c>
      <c r="T326" s="19">
        <v>37.299999999999997</v>
      </c>
      <c r="U326" s="19">
        <v>107.1</v>
      </c>
      <c r="V326">
        <v>0.10056192929056428</v>
      </c>
      <c r="W326">
        <v>13.9</v>
      </c>
      <c r="X326">
        <v>82.6</v>
      </c>
    </row>
    <row r="327" spans="1:24">
      <c r="A327" s="4" t="s">
        <v>577</v>
      </c>
      <c r="B327" t="s">
        <v>1430</v>
      </c>
      <c r="C327" s="13">
        <v>40.45786197201955</v>
      </c>
      <c r="D327">
        <v>1</v>
      </c>
      <c r="E327">
        <v>1</v>
      </c>
      <c r="F327" s="16">
        <v>51841</v>
      </c>
      <c r="G327">
        <v>23221</v>
      </c>
      <c r="H327">
        <v>21.6</v>
      </c>
      <c r="I327">
        <v>94.4</v>
      </c>
      <c r="J327">
        <v>0.2</v>
      </c>
      <c r="K327">
        <v>2.2999999999999998</v>
      </c>
      <c r="L327" s="19">
        <v>6.9</v>
      </c>
      <c r="M327">
        <v>1</v>
      </c>
      <c r="N327" s="10">
        <v>0.62029999999999996</v>
      </c>
      <c r="O327">
        <f>IF(D327=E327,1,0)</f>
        <v>1</v>
      </c>
      <c r="P327">
        <v>0</v>
      </c>
      <c r="Q327">
        <v>0</v>
      </c>
      <c r="R327">
        <v>2012</v>
      </c>
      <c r="S327" s="19">
        <v>21.7</v>
      </c>
      <c r="T327" s="19">
        <v>38.9</v>
      </c>
      <c r="U327" s="19">
        <v>95.1</v>
      </c>
      <c r="V327">
        <v>0.14773879537619145</v>
      </c>
      <c r="W327">
        <v>6.8</v>
      </c>
      <c r="X327">
        <v>89.1</v>
      </c>
    </row>
    <row r="328" spans="1:24">
      <c r="A328" s="3" t="s">
        <v>248</v>
      </c>
      <c r="B328" t="s">
        <v>2515</v>
      </c>
      <c r="C328" s="13">
        <v>96.125260960334032</v>
      </c>
      <c r="D328">
        <v>1</v>
      </c>
      <c r="E328">
        <v>1</v>
      </c>
      <c r="F328" s="16">
        <v>20386</v>
      </c>
      <c r="G328">
        <v>27750</v>
      </c>
      <c r="H328">
        <v>10.8</v>
      </c>
      <c r="I328">
        <v>1.2</v>
      </c>
      <c r="J328">
        <v>97.5</v>
      </c>
      <c r="K328">
        <v>0.6</v>
      </c>
      <c r="L328" s="19">
        <v>17.100000000000001</v>
      </c>
      <c r="O328">
        <f>IF(D328=E328,1,0)</f>
        <v>1</v>
      </c>
      <c r="P328">
        <v>1</v>
      </c>
      <c r="Q328" t="s">
        <v>2516</v>
      </c>
      <c r="S328" s="19">
        <v>18.8</v>
      </c>
      <c r="T328" s="19">
        <v>32.5</v>
      </c>
      <c r="U328" s="19">
        <v>80.599999999999994</v>
      </c>
      <c r="V328">
        <v>0.20766657625892776</v>
      </c>
      <c r="W328">
        <v>37.299999999999997</v>
      </c>
      <c r="X328">
        <v>73.2</v>
      </c>
    </row>
    <row r="329" spans="1:24">
      <c r="A329" t="s">
        <v>578</v>
      </c>
      <c r="B329" t="s">
        <v>1816</v>
      </c>
      <c r="C329" s="13">
        <v>28.205128205128204</v>
      </c>
      <c r="D329">
        <v>1</v>
      </c>
      <c r="E329">
        <v>1</v>
      </c>
      <c r="F329" s="16">
        <v>42969</v>
      </c>
      <c r="G329">
        <v>344</v>
      </c>
      <c r="H329">
        <v>16.2</v>
      </c>
      <c r="I329">
        <v>100</v>
      </c>
      <c r="J329">
        <v>0</v>
      </c>
      <c r="K329">
        <v>0</v>
      </c>
      <c r="L329" s="19">
        <v>3.4</v>
      </c>
      <c r="M329">
        <v>1</v>
      </c>
      <c r="N329" s="10">
        <v>0.74319999999999997</v>
      </c>
      <c r="O329">
        <f>IF(D329=E329,1,0)</f>
        <v>1</v>
      </c>
      <c r="P329">
        <v>0</v>
      </c>
      <c r="Q329">
        <v>0</v>
      </c>
      <c r="R329">
        <v>2012</v>
      </c>
      <c r="S329" s="19">
        <v>26.5</v>
      </c>
      <c r="T329" s="19">
        <v>46.5</v>
      </c>
      <c r="U329" s="19">
        <v>80.099999999999994</v>
      </c>
      <c r="V329">
        <v>5.1948051948051951E-2</v>
      </c>
      <c r="W329">
        <v>7.4</v>
      </c>
      <c r="X329">
        <v>83.8</v>
      </c>
    </row>
    <row r="330" spans="1:24">
      <c r="A330" t="s">
        <v>579</v>
      </c>
      <c r="B330" t="s">
        <v>1817</v>
      </c>
      <c r="C330" s="13">
        <v>16.452991452991451</v>
      </c>
      <c r="D330">
        <v>0</v>
      </c>
      <c r="E330">
        <v>0</v>
      </c>
      <c r="F330" s="16">
        <v>15000</v>
      </c>
      <c r="G330">
        <v>87</v>
      </c>
      <c r="H330">
        <v>0</v>
      </c>
      <c r="I330">
        <v>100</v>
      </c>
      <c r="J330">
        <v>0</v>
      </c>
      <c r="K330">
        <v>0</v>
      </c>
      <c r="L330" s="19">
        <v>13.3</v>
      </c>
      <c r="O330">
        <f>IF(D330=E330,1,0)</f>
        <v>1</v>
      </c>
      <c r="P330">
        <v>0</v>
      </c>
      <c r="Q330">
        <v>0</v>
      </c>
      <c r="S330" s="19">
        <v>31</v>
      </c>
      <c r="T330" s="19">
        <v>32.6</v>
      </c>
      <c r="U330" s="19">
        <v>97.7</v>
      </c>
      <c r="V330">
        <v>0.31818181818181818</v>
      </c>
      <c r="W330">
        <v>73.3</v>
      </c>
      <c r="X330">
        <v>72.7</v>
      </c>
    </row>
    <row r="331" spans="1:24">
      <c r="A331" t="s">
        <v>85</v>
      </c>
      <c r="B331" t="s">
        <v>1818</v>
      </c>
      <c r="C331" s="13">
        <v>15.976331360946746</v>
      </c>
      <c r="D331">
        <v>0</v>
      </c>
      <c r="E331">
        <v>0</v>
      </c>
      <c r="F331" s="16">
        <v>39821</v>
      </c>
      <c r="G331">
        <v>464</v>
      </c>
      <c r="H331">
        <v>1.4</v>
      </c>
      <c r="I331">
        <v>97</v>
      </c>
      <c r="J331">
        <v>0</v>
      </c>
      <c r="K331">
        <v>2.6</v>
      </c>
      <c r="L331" s="19">
        <v>4.8</v>
      </c>
      <c r="O331">
        <f>IF(D331=E331,1,0)</f>
        <v>1</v>
      </c>
      <c r="P331">
        <v>0</v>
      </c>
      <c r="Q331">
        <v>1</v>
      </c>
      <c r="S331" s="19">
        <v>22.6</v>
      </c>
      <c r="T331" s="19">
        <v>48.1</v>
      </c>
      <c r="U331" s="19">
        <v>90.9</v>
      </c>
      <c r="V331">
        <v>1.9417475728155338E-2</v>
      </c>
      <c r="W331">
        <v>2.6</v>
      </c>
      <c r="X331">
        <v>75.3</v>
      </c>
    </row>
    <row r="332" spans="1:24">
      <c r="A332" s="4" t="s">
        <v>580</v>
      </c>
      <c r="B332" t="s">
        <v>1819</v>
      </c>
      <c r="C332" s="13">
        <v>24.54448017148982</v>
      </c>
      <c r="D332">
        <v>1</v>
      </c>
      <c r="E332">
        <v>1</v>
      </c>
      <c r="F332" s="16">
        <v>40156</v>
      </c>
      <c r="G332">
        <v>1177</v>
      </c>
      <c r="H332">
        <v>14.3</v>
      </c>
      <c r="I332">
        <v>95.7</v>
      </c>
      <c r="J332">
        <v>1.7</v>
      </c>
      <c r="K332">
        <v>2</v>
      </c>
      <c r="L332" s="19">
        <v>8</v>
      </c>
      <c r="M332">
        <v>1</v>
      </c>
      <c r="N332" s="10">
        <v>0.61680000000000001</v>
      </c>
      <c r="O332">
        <f>IF(D332=E332,1,0)</f>
        <v>1</v>
      </c>
      <c r="P332">
        <v>0</v>
      </c>
      <c r="Q332">
        <v>0</v>
      </c>
      <c r="R332">
        <v>2014</v>
      </c>
      <c r="S332" s="19">
        <v>19.399999999999999</v>
      </c>
      <c r="T332" s="19">
        <v>34.9</v>
      </c>
      <c r="U332" s="19">
        <v>94.2</v>
      </c>
      <c r="V332">
        <v>7.7709611451942745E-2</v>
      </c>
      <c r="W332">
        <v>7.3</v>
      </c>
      <c r="X332">
        <v>89.5</v>
      </c>
    </row>
    <row r="333" spans="1:24">
      <c r="A333" s="2" t="s">
        <v>86</v>
      </c>
      <c r="B333" t="s">
        <v>1820</v>
      </c>
      <c r="C333" s="13">
        <v>50.755483346872467</v>
      </c>
      <c r="D333">
        <v>1</v>
      </c>
      <c r="E333">
        <v>1</v>
      </c>
      <c r="F333" s="16">
        <v>66462</v>
      </c>
      <c r="G333">
        <v>23450</v>
      </c>
      <c r="H333">
        <v>49.6</v>
      </c>
      <c r="I333">
        <v>85</v>
      </c>
      <c r="J333">
        <v>8.8000000000000007</v>
      </c>
      <c r="K333">
        <v>2.2999999999999998</v>
      </c>
      <c r="L333" s="19">
        <v>4.0999999999999996</v>
      </c>
      <c r="M333">
        <v>1</v>
      </c>
      <c r="N333" s="10">
        <v>0.62919999999999998</v>
      </c>
      <c r="O333">
        <f>IF(D333=E333,1,0)</f>
        <v>1</v>
      </c>
      <c r="P333">
        <v>0</v>
      </c>
      <c r="Q333">
        <v>1</v>
      </c>
      <c r="R333">
        <v>2012</v>
      </c>
      <c r="S333" s="19">
        <v>13.6</v>
      </c>
      <c r="T333" s="19">
        <v>30.4</v>
      </c>
      <c r="U333" s="19">
        <v>102.2</v>
      </c>
      <c r="V333">
        <v>0.29009779951100245</v>
      </c>
      <c r="W333">
        <v>4.9000000000000004</v>
      </c>
      <c r="X333">
        <v>95.2</v>
      </c>
    </row>
    <row r="334" spans="1:24">
      <c r="A334" s="2" t="s">
        <v>87</v>
      </c>
      <c r="B334" t="s">
        <v>1821</v>
      </c>
      <c r="C334" s="13">
        <v>21.549053356282272</v>
      </c>
      <c r="D334">
        <v>1</v>
      </c>
      <c r="E334">
        <v>1</v>
      </c>
      <c r="F334" s="16">
        <v>39977</v>
      </c>
      <c r="G334">
        <v>12076</v>
      </c>
      <c r="H334">
        <v>21.7</v>
      </c>
      <c r="I334">
        <v>95.5</v>
      </c>
      <c r="J334">
        <v>0.2</v>
      </c>
      <c r="K334">
        <v>2.2999999999999998</v>
      </c>
      <c r="L334" s="19">
        <v>3</v>
      </c>
      <c r="M334">
        <v>1</v>
      </c>
      <c r="N334" s="10">
        <f>3538/(3538+1495)</f>
        <v>0.70296046095767928</v>
      </c>
      <c r="O334">
        <f>IF(D334=E334,1,0)</f>
        <v>1</v>
      </c>
      <c r="P334">
        <v>0</v>
      </c>
      <c r="Q334">
        <v>1</v>
      </c>
      <c r="R334">
        <v>2012</v>
      </c>
      <c r="S334" s="19">
        <v>22</v>
      </c>
      <c r="T334" s="19">
        <v>40.1</v>
      </c>
      <c r="U334" s="19">
        <v>93</v>
      </c>
      <c r="V334">
        <v>0.29351921627731725</v>
      </c>
      <c r="W334">
        <v>9.6</v>
      </c>
      <c r="X334">
        <v>87</v>
      </c>
    </row>
    <row r="335" spans="1:24">
      <c r="A335" t="s">
        <v>581</v>
      </c>
      <c r="B335" t="s">
        <v>1276</v>
      </c>
      <c r="C335" s="13">
        <v>14.788732394366196</v>
      </c>
      <c r="D335">
        <v>0</v>
      </c>
      <c r="E335">
        <v>0</v>
      </c>
      <c r="F335" s="16">
        <v>60962</v>
      </c>
      <c r="G335">
        <v>124</v>
      </c>
      <c r="H335">
        <v>20</v>
      </c>
      <c r="I335">
        <v>100</v>
      </c>
      <c r="J335">
        <v>0</v>
      </c>
      <c r="K335">
        <v>0</v>
      </c>
      <c r="L335" s="19">
        <v>3.1</v>
      </c>
      <c r="O335">
        <f>IF(D335=E335,1,0)</f>
        <v>1</v>
      </c>
      <c r="P335">
        <v>0</v>
      </c>
      <c r="Q335">
        <v>0</v>
      </c>
      <c r="S335" s="19">
        <v>8.9</v>
      </c>
      <c r="T335" s="19">
        <v>38.1</v>
      </c>
      <c r="U335" s="19">
        <v>67.599999999999994</v>
      </c>
      <c r="V335">
        <v>0.10526315789473684</v>
      </c>
      <c r="W335">
        <v>0</v>
      </c>
      <c r="X335">
        <v>94.3</v>
      </c>
    </row>
    <row r="336" spans="1:24">
      <c r="A336" s="2" t="s">
        <v>88</v>
      </c>
      <c r="B336" t="s">
        <v>1323</v>
      </c>
      <c r="C336" s="13">
        <v>25.310410697230179</v>
      </c>
      <c r="D336">
        <v>1</v>
      </c>
      <c r="E336">
        <v>1</v>
      </c>
      <c r="F336" s="16">
        <v>49309</v>
      </c>
      <c r="G336">
        <v>2602</v>
      </c>
      <c r="H336">
        <v>15.3</v>
      </c>
      <c r="I336">
        <v>94</v>
      </c>
      <c r="J336">
        <v>0.5</v>
      </c>
      <c r="K336">
        <v>3.9</v>
      </c>
      <c r="L336" s="19">
        <v>1.6</v>
      </c>
      <c r="M336">
        <v>0</v>
      </c>
      <c r="N336" s="10">
        <f>183/(183+217)</f>
        <v>0.45750000000000002</v>
      </c>
      <c r="O336">
        <f>IF(D336=E336,1,0)</f>
        <v>1</v>
      </c>
      <c r="P336">
        <v>0</v>
      </c>
      <c r="Q336">
        <v>1</v>
      </c>
      <c r="R336">
        <v>2012</v>
      </c>
      <c r="S336" s="19">
        <v>16.2</v>
      </c>
      <c r="T336" s="19">
        <v>35.799999999999997</v>
      </c>
      <c r="U336" s="19">
        <v>90.1</v>
      </c>
      <c r="V336">
        <v>7.9655543595263723E-2</v>
      </c>
      <c r="W336">
        <v>6.1</v>
      </c>
      <c r="X336">
        <v>90.2</v>
      </c>
    </row>
    <row r="337" spans="1:24">
      <c r="A337" s="2" t="s">
        <v>89</v>
      </c>
      <c r="B337" t="s">
        <v>1822</v>
      </c>
      <c r="C337" s="13">
        <v>43.413783076475724</v>
      </c>
      <c r="D337">
        <v>1</v>
      </c>
      <c r="E337">
        <v>1</v>
      </c>
      <c r="F337" s="16">
        <v>91950</v>
      </c>
      <c r="G337">
        <v>5310</v>
      </c>
      <c r="H337">
        <v>32.1</v>
      </c>
      <c r="I337">
        <v>86.8</v>
      </c>
      <c r="J337">
        <v>0</v>
      </c>
      <c r="K337">
        <v>9.3000000000000007</v>
      </c>
      <c r="L337" s="19">
        <v>9.9</v>
      </c>
      <c r="M337">
        <v>1</v>
      </c>
      <c r="N337" s="10">
        <v>0.69279999999999997</v>
      </c>
      <c r="O337">
        <f>IF(D337=E337,1,0)</f>
        <v>1</v>
      </c>
      <c r="P337">
        <v>0</v>
      </c>
      <c r="Q337">
        <v>1</v>
      </c>
      <c r="R337">
        <v>2011</v>
      </c>
      <c r="S337" s="19">
        <v>7.9</v>
      </c>
      <c r="T337" s="19">
        <v>31.6</v>
      </c>
      <c r="U337" s="19">
        <v>106.8</v>
      </c>
      <c r="V337">
        <v>3.4021871202916158E-2</v>
      </c>
      <c r="W337">
        <v>6.1</v>
      </c>
      <c r="X337">
        <v>96.4</v>
      </c>
    </row>
    <row r="338" spans="1:24">
      <c r="A338" t="s">
        <v>582</v>
      </c>
      <c r="B338" t="s">
        <v>1823</v>
      </c>
      <c r="C338" s="13">
        <v>26.370967741935488</v>
      </c>
      <c r="D338">
        <v>1</v>
      </c>
      <c r="E338">
        <v>1</v>
      </c>
      <c r="F338" s="16">
        <v>24855</v>
      </c>
      <c r="G338">
        <v>4371</v>
      </c>
      <c r="H338">
        <v>10.5</v>
      </c>
      <c r="I338">
        <v>93.2</v>
      </c>
      <c r="J338">
        <v>2.2999999999999998</v>
      </c>
      <c r="K338">
        <v>1.1000000000000001</v>
      </c>
      <c r="L338" s="19">
        <v>8.6999999999999993</v>
      </c>
      <c r="M338">
        <v>1</v>
      </c>
      <c r="O338">
        <f>IF(D338=E338,1,0)</f>
        <v>1</v>
      </c>
      <c r="P338">
        <v>0</v>
      </c>
      <c r="Q338">
        <v>0</v>
      </c>
      <c r="R338">
        <v>2013</v>
      </c>
      <c r="S338" s="19">
        <v>21.6</v>
      </c>
      <c r="T338" s="19">
        <v>37.5</v>
      </c>
      <c r="U338" s="19">
        <v>82.3</v>
      </c>
      <c r="V338">
        <v>0.23850730124391564</v>
      </c>
      <c r="W338">
        <v>21.7</v>
      </c>
      <c r="X338">
        <v>78.7</v>
      </c>
    </row>
    <row r="339" spans="1:24">
      <c r="A339" t="s">
        <v>583</v>
      </c>
      <c r="B339" t="s">
        <v>1824</v>
      </c>
      <c r="C339" s="13">
        <v>28.731343283582088</v>
      </c>
      <c r="D339">
        <v>0</v>
      </c>
      <c r="E339">
        <v>0</v>
      </c>
      <c r="F339" s="16">
        <v>31429</v>
      </c>
      <c r="G339">
        <v>93</v>
      </c>
      <c r="H339">
        <v>7</v>
      </c>
      <c r="I339">
        <v>95.7</v>
      </c>
      <c r="J339">
        <v>0</v>
      </c>
      <c r="K339">
        <v>2.2000000000000002</v>
      </c>
      <c r="L339" s="19">
        <v>10.6</v>
      </c>
      <c r="O339">
        <f>IF(D339=E339,1,0)</f>
        <v>1</v>
      </c>
      <c r="P339">
        <v>0</v>
      </c>
      <c r="Q339">
        <v>0</v>
      </c>
      <c r="S339" s="19">
        <v>23.7</v>
      </c>
      <c r="T339" s="19">
        <v>50.1</v>
      </c>
      <c r="U339" s="19">
        <v>165.7</v>
      </c>
      <c r="V339">
        <v>0.10416666666666667</v>
      </c>
      <c r="W339">
        <v>4</v>
      </c>
      <c r="X339">
        <v>94.4</v>
      </c>
    </row>
    <row r="340" spans="1:24">
      <c r="A340" s="3" t="s">
        <v>249</v>
      </c>
      <c r="B340" t="s">
        <v>1825</v>
      </c>
      <c r="C340" s="13">
        <v>58.018956216924465</v>
      </c>
      <c r="D340">
        <v>1</v>
      </c>
      <c r="E340">
        <v>1</v>
      </c>
      <c r="F340" s="16">
        <v>57216</v>
      </c>
      <c r="G340">
        <v>106837</v>
      </c>
      <c r="H340">
        <v>23.5</v>
      </c>
      <c r="I340">
        <v>44.7</v>
      </c>
      <c r="J340">
        <v>7.1</v>
      </c>
      <c r="K340">
        <v>40.700000000000003</v>
      </c>
      <c r="L340" s="19">
        <v>7.3</v>
      </c>
      <c r="M340">
        <v>1</v>
      </c>
      <c r="N340" s="10">
        <v>0.56710000000000005</v>
      </c>
      <c r="O340">
        <f>IF(D340=E340,1,0)</f>
        <v>1</v>
      </c>
      <c r="P340">
        <v>1</v>
      </c>
      <c r="Q340" t="s">
        <v>2516</v>
      </c>
      <c r="R340">
        <v>2012</v>
      </c>
      <c r="S340" s="19">
        <v>12.2</v>
      </c>
      <c r="T340" s="19">
        <v>32.4</v>
      </c>
      <c r="U340" s="19">
        <v>96.7</v>
      </c>
      <c r="V340">
        <v>7.6966072326868251E-2</v>
      </c>
      <c r="W340">
        <v>9.5</v>
      </c>
      <c r="X340">
        <v>77.599999999999994</v>
      </c>
    </row>
    <row r="341" spans="1:24">
      <c r="A341" t="s">
        <v>584</v>
      </c>
      <c r="B341" t="s">
        <v>1826</v>
      </c>
      <c r="C341" s="13">
        <v>38.867438867438871</v>
      </c>
      <c r="D341">
        <v>0</v>
      </c>
      <c r="E341">
        <v>0</v>
      </c>
      <c r="F341" s="16">
        <v>36042</v>
      </c>
      <c r="G341">
        <v>909</v>
      </c>
      <c r="H341">
        <v>18.3</v>
      </c>
      <c r="I341">
        <v>100</v>
      </c>
      <c r="J341">
        <v>0</v>
      </c>
      <c r="K341">
        <v>0</v>
      </c>
      <c r="L341" s="19">
        <v>7</v>
      </c>
      <c r="O341">
        <f>IF(D341=E341,1,0)</f>
        <v>1</v>
      </c>
      <c r="P341">
        <v>0</v>
      </c>
      <c r="Q341">
        <v>0</v>
      </c>
      <c r="S341" s="19">
        <v>31.8</v>
      </c>
      <c r="T341" s="19">
        <v>42.1</v>
      </c>
      <c r="U341" s="19">
        <v>98</v>
      </c>
      <c r="V341">
        <v>0.12158054711246201</v>
      </c>
      <c r="W341">
        <v>7.5</v>
      </c>
      <c r="X341">
        <v>84.8</v>
      </c>
    </row>
    <row r="342" spans="1:24">
      <c r="A342" t="s">
        <v>585</v>
      </c>
      <c r="B342" t="s">
        <v>1827</v>
      </c>
      <c r="C342" s="13">
        <v>18.648648648648649</v>
      </c>
      <c r="D342">
        <v>0</v>
      </c>
      <c r="E342">
        <v>0</v>
      </c>
      <c r="F342" s="16">
        <v>17137</v>
      </c>
      <c r="G342">
        <v>382</v>
      </c>
      <c r="H342">
        <v>9.4</v>
      </c>
      <c r="I342">
        <v>100</v>
      </c>
      <c r="J342">
        <v>0</v>
      </c>
      <c r="K342">
        <v>0</v>
      </c>
      <c r="L342" s="19">
        <v>7.7</v>
      </c>
      <c r="O342">
        <f>IF(D342=E342,1,0)</f>
        <v>1</v>
      </c>
      <c r="P342">
        <v>0</v>
      </c>
      <c r="Q342">
        <v>0</v>
      </c>
      <c r="S342" s="19">
        <v>22</v>
      </c>
      <c r="T342" s="19">
        <v>40.5</v>
      </c>
      <c r="U342" s="19">
        <v>77.7</v>
      </c>
      <c r="V342">
        <v>0.21951219512195122</v>
      </c>
      <c r="W342">
        <v>29.9</v>
      </c>
      <c r="X342">
        <v>79.099999999999994</v>
      </c>
    </row>
    <row r="343" spans="1:24">
      <c r="A343" s="3" t="s">
        <v>250</v>
      </c>
      <c r="B343" t="s">
        <v>1506</v>
      </c>
      <c r="C343" s="13">
        <v>57.714552238805972</v>
      </c>
      <c r="D343">
        <v>0</v>
      </c>
      <c r="E343">
        <v>0</v>
      </c>
      <c r="F343" s="16">
        <v>69235</v>
      </c>
      <c r="G343">
        <v>33072</v>
      </c>
      <c r="H343">
        <v>32.5</v>
      </c>
      <c r="I343">
        <v>75.8</v>
      </c>
      <c r="J343">
        <v>1.2</v>
      </c>
      <c r="K343">
        <v>10.1</v>
      </c>
      <c r="L343" s="19">
        <v>4.5</v>
      </c>
      <c r="O343">
        <f>IF(D343=E343,1,0)</f>
        <v>1</v>
      </c>
      <c r="P343">
        <v>1</v>
      </c>
      <c r="Q343" t="s">
        <v>2516</v>
      </c>
      <c r="S343" s="19">
        <v>19.2</v>
      </c>
      <c r="T343" s="19">
        <v>40.6</v>
      </c>
      <c r="U343" s="19">
        <v>97.2</v>
      </c>
      <c r="V343">
        <v>0.12247121070650482</v>
      </c>
      <c r="W343">
        <v>3.3</v>
      </c>
      <c r="X343">
        <v>91.9</v>
      </c>
    </row>
    <row r="344" spans="1:24">
      <c r="A344" t="s">
        <v>586</v>
      </c>
      <c r="B344" t="s">
        <v>1828</v>
      </c>
      <c r="C344" s="13">
        <v>22.863741339491916</v>
      </c>
      <c r="D344">
        <v>1</v>
      </c>
      <c r="E344">
        <v>1</v>
      </c>
      <c r="F344" s="16">
        <v>59250</v>
      </c>
      <c r="G344">
        <v>364</v>
      </c>
      <c r="H344">
        <v>22</v>
      </c>
      <c r="I344">
        <v>93.4</v>
      </c>
      <c r="J344">
        <v>1.6</v>
      </c>
      <c r="K344">
        <v>0</v>
      </c>
      <c r="L344" s="19">
        <v>7.4</v>
      </c>
      <c r="M344">
        <v>1</v>
      </c>
      <c r="N344" s="10">
        <f>(106+78)/(106+78+31+22)</f>
        <v>0.77637130801687759</v>
      </c>
      <c r="O344">
        <f>IF(D344=E344,1,0)</f>
        <v>1</v>
      </c>
      <c r="P344">
        <v>0</v>
      </c>
      <c r="Q344">
        <v>0</v>
      </c>
      <c r="R344">
        <v>2012</v>
      </c>
      <c r="S344" s="19">
        <v>23.4</v>
      </c>
      <c r="T344" s="19">
        <v>44.5</v>
      </c>
      <c r="U344" s="19">
        <v>111.6</v>
      </c>
      <c r="V344">
        <v>0.13043478260869565</v>
      </c>
      <c r="W344">
        <v>2.1</v>
      </c>
      <c r="X344">
        <v>91.7</v>
      </c>
    </row>
    <row r="345" spans="1:24">
      <c r="A345" t="s">
        <v>587</v>
      </c>
      <c r="B345" t="s">
        <v>1829</v>
      </c>
      <c r="C345" s="13">
        <v>27.505827505827508</v>
      </c>
      <c r="D345">
        <v>1</v>
      </c>
      <c r="E345">
        <v>1</v>
      </c>
      <c r="F345" s="16">
        <v>30119</v>
      </c>
      <c r="G345">
        <v>1042</v>
      </c>
      <c r="H345">
        <v>10.9</v>
      </c>
      <c r="I345">
        <v>96.6</v>
      </c>
      <c r="J345">
        <v>1.3</v>
      </c>
      <c r="K345">
        <v>1.2</v>
      </c>
      <c r="L345" s="19">
        <v>12.7</v>
      </c>
      <c r="M345">
        <v>1</v>
      </c>
      <c r="N345" s="10">
        <v>59.09</v>
      </c>
      <c r="O345">
        <f>IF(D345=E345,1,0)</f>
        <v>1</v>
      </c>
      <c r="P345">
        <v>0</v>
      </c>
      <c r="Q345">
        <v>0</v>
      </c>
      <c r="R345">
        <v>2012</v>
      </c>
      <c r="S345" s="19">
        <v>16.600000000000001</v>
      </c>
      <c r="T345" s="19">
        <v>35.799999999999997</v>
      </c>
      <c r="U345" s="19">
        <v>130</v>
      </c>
      <c r="V345">
        <v>0.44946808510638298</v>
      </c>
      <c r="W345">
        <v>24.7</v>
      </c>
      <c r="X345">
        <v>82.8</v>
      </c>
    </row>
    <row r="346" spans="1:24">
      <c r="A346" t="s">
        <v>90</v>
      </c>
      <c r="B346" t="s">
        <v>1830</v>
      </c>
      <c r="C346" s="13">
        <v>23.355263157894736</v>
      </c>
      <c r="D346">
        <v>0</v>
      </c>
      <c r="E346">
        <v>0</v>
      </c>
      <c r="F346" s="16">
        <v>47917</v>
      </c>
      <c r="G346">
        <v>307</v>
      </c>
      <c r="H346">
        <v>6.7</v>
      </c>
      <c r="I346">
        <v>95.8</v>
      </c>
      <c r="J346">
        <v>0</v>
      </c>
      <c r="K346">
        <v>4.2</v>
      </c>
      <c r="L346" s="19">
        <v>12.8</v>
      </c>
      <c r="O346">
        <f>IF(D346=E346,1,0)</f>
        <v>1</v>
      </c>
      <c r="P346">
        <v>0</v>
      </c>
      <c r="Q346">
        <v>1</v>
      </c>
      <c r="S346" s="19">
        <v>24.8</v>
      </c>
      <c r="T346" s="19">
        <v>35.4</v>
      </c>
      <c r="U346" s="19">
        <v>84.9</v>
      </c>
      <c r="V346">
        <v>1.8018018018018018E-2</v>
      </c>
      <c r="W346">
        <v>0</v>
      </c>
      <c r="X346">
        <v>89.2</v>
      </c>
    </row>
    <row r="347" spans="1:24">
      <c r="A347" t="s">
        <v>588</v>
      </c>
      <c r="B347" t="s">
        <v>1304</v>
      </c>
      <c r="C347" s="13">
        <v>22.540983606557376</v>
      </c>
      <c r="D347">
        <v>1</v>
      </c>
      <c r="E347">
        <v>1</v>
      </c>
      <c r="F347" s="16">
        <v>42109</v>
      </c>
      <c r="G347">
        <v>348</v>
      </c>
      <c r="H347">
        <v>3</v>
      </c>
      <c r="I347">
        <v>98.9</v>
      </c>
      <c r="J347">
        <v>1.1000000000000001</v>
      </c>
      <c r="K347">
        <v>0</v>
      </c>
      <c r="L347" s="19">
        <v>1.4</v>
      </c>
      <c r="M347">
        <v>1</v>
      </c>
      <c r="N347" s="10">
        <f>78/(78+27)</f>
        <v>0.74285714285714288</v>
      </c>
      <c r="O347">
        <f>IF(D347=E347,1,0)</f>
        <v>1</v>
      </c>
      <c r="P347">
        <v>0</v>
      </c>
      <c r="Q347">
        <v>0</v>
      </c>
      <c r="R347">
        <v>2013</v>
      </c>
      <c r="S347" s="19">
        <v>25.3</v>
      </c>
      <c r="T347" s="19">
        <v>40.299999999999997</v>
      </c>
      <c r="U347" s="19">
        <v>93.3</v>
      </c>
      <c r="V347">
        <v>8.6330935251798566E-2</v>
      </c>
      <c r="W347">
        <v>8.6</v>
      </c>
      <c r="X347">
        <v>84.7</v>
      </c>
    </row>
    <row r="348" spans="1:24">
      <c r="A348" t="s">
        <v>91</v>
      </c>
      <c r="B348" t="s">
        <v>1831</v>
      </c>
      <c r="C348" s="13">
        <v>36.84210526315789</v>
      </c>
      <c r="D348">
        <v>0</v>
      </c>
      <c r="E348">
        <v>0</v>
      </c>
      <c r="F348" s="16">
        <v>26250</v>
      </c>
      <c r="G348">
        <v>95</v>
      </c>
      <c r="H348">
        <v>3.1</v>
      </c>
      <c r="I348">
        <v>97.9</v>
      </c>
      <c r="J348">
        <v>0</v>
      </c>
      <c r="K348">
        <v>2.1</v>
      </c>
      <c r="L348" s="19">
        <v>4.7</v>
      </c>
      <c r="O348">
        <f>IF(D348=E348,1,0)</f>
        <v>1</v>
      </c>
      <c r="P348">
        <v>0</v>
      </c>
      <c r="Q348">
        <v>1</v>
      </c>
      <c r="S348" s="19">
        <v>24.2</v>
      </c>
      <c r="T348" s="19">
        <v>32.700000000000003</v>
      </c>
      <c r="U348" s="19">
        <v>90</v>
      </c>
      <c r="V348">
        <v>0</v>
      </c>
      <c r="W348">
        <v>18.2</v>
      </c>
      <c r="X348">
        <v>72.3</v>
      </c>
    </row>
    <row r="349" spans="1:24">
      <c r="A349" t="s">
        <v>589</v>
      </c>
      <c r="B349" t="s">
        <v>1832</v>
      </c>
      <c r="C349" s="13">
        <v>28.431372549019606</v>
      </c>
      <c r="D349">
        <v>0</v>
      </c>
      <c r="E349">
        <v>0</v>
      </c>
      <c r="F349" s="16">
        <v>49844</v>
      </c>
      <c r="G349">
        <v>202</v>
      </c>
      <c r="H349">
        <v>10.8</v>
      </c>
      <c r="I349">
        <v>99</v>
      </c>
      <c r="J349">
        <v>0</v>
      </c>
      <c r="K349">
        <v>0</v>
      </c>
      <c r="L349" s="19">
        <v>17.600000000000001</v>
      </c>
      <c r="O349">
        <f>IF(D349=E349,1,0)</f>
        <v>1</v>
      </c>
      <c r="P349">
        <v>0</v>
      </c>
      <c r="Q349">
        <v>0</v>
      </c>
      <c r="S349" s="19">
        <v>23.3</v>
      </c>
      <c r="T349" s="19">
        <v>41.2</v>
      </c>
      <c r="U349" s="19">
        <v>112.6</v>
      </c>
      <c r="V349">
        <v>0</v>
      </c>
      <c r="W349">
        <v>0</v>
      </c>
      <c r="X349">
        <v>83.8</v>
      </c>
    </row>
    <row r="350" spans="1:24">
      <c r="A350" s="3" t="s">
        <v>251</v>
      </c>
      <c r="B350" t="s">
        <v>1833</v>
      </c>
      <c r="C350" s="13">
        <v>58.551505662163642</v>
      </c>
      <c r="D350">
        <v>1</v>
      </c>
      <c r="E350">
        <v>1</v>
      </c>
      <c r="F350" s="16">
        <v>85301</v>
      </c>
      <c r="G350">
        <v>43753</v>
      </c>
      <c r="H350">
        <v>52.5</v>
      </c>
      <c r="I350">
        <v>85.6</v>
      </c>
      <c r="J350">
        <v>1.6</v>
      </c>
      <c r="K350">
        <v>5.7</v>
      </c>
      <c r="L350" s="19">
        <v>4.7</v>
      </c>
      <c r="M350">
        <v>1</v>
      </c>
      <c r="N350" s="10">
        <v>0.65669999999999995</v>
      </c>
      <c r="O350">
        <f>IF(D350=E350,1,0)</f>
        <v>1</v>
      </c>
      <c r="P350">
        <v>1</v>
      </c>
      <c r="Q350" t="s">
        <v>2516</v>
      </c>
      <c r="R350">
        <v>2012</v>
      </c>
      <c r="S350" s="19">
        <v>19.600000000000001</v>
      </c>
      <c r="T350" s="19">
        <v>39.6</v>
      </c>
      <c r="U350" s="19">
        <v>95</v>
      </c>
      <c r="V350">
        <v>8.2511210762331838E-2</v>
      </c>
      <c r="W350">
        <v>2.5</v>
      </c>
      <c r="X350">
        <v>93.9</v>
      </c>
    </row>
    <row r="351" spans="1:24">
      <c r="A351" t="s">
        <v>590</v>
      </c>
      <c r="B351" t="s">
        <v>1834</v>
      </c>
      <c r="C351" s="13">
        <v>41.835834068843781</v>
      </c>
      <c r="D351">
        <v>1</v>
      </c>
      <c r="E351">
        <v>1</v>
      </c>
      <c r="F351" s="16">
        <v>63153</v>
      </c>
      <c r="G351">
        <v>2205</v>
      </c>
      <c r="H351">
        <v>26</v>
      </c>
      <c r="I351">
        <v>97.5</v>
      </c>
      <c r="J351">
        <v>0</v>
      </c>
      <c r="K351">
        <v>2.4</v>
      </c>
      <c r="L351" s="19">
        <v>7.7</v>
      </c>
      <c r="M351">
        <v>1</v>
      </c>
      <c r="N351" s="10">
        <v>0.6099</v>
      </c>
      <c r="O351">
        <f>IF(D351=E351,1,0)</f>
        <v>1</v>
      </c>
      <c r="P351">
        <v>0</v>
      </c>
      <c r="Q351">
        <v>0</v>
      </c>
      <c r="R351">
        <v>2012</v>
      </c>
      <c r="S351" s="19">
        <v>17.399999999999999</v>
      </c>
      <c r="T351" s="19">
        <v>32.299999999999997</v>
      </c>
      <c r="U351" s="19">
        <v>97.9</v>
      </c>
      <c r="V351">
        <v>0.13174404015056462</v>
      </c>
      <c r="W351">
        <v>3.5</v>
      </c>
      <c r="X351">
        <v>95</v>
      </c>
    </row>
    <row r="352" spans="1:24">
      <c r="A352" s="3" t="s">
        <v>252</v>
      </c>
      <c r="B352" t="s">
        <v>1522</v>
      </c>
      <c r="C352" s="13">
        <v>60.90188789983371</v>
      </c>
      <c r="D352">
        <v>1</v>
      </c>
      <c r="E352">
        <v>1</v>
      </c>
      <c r="F352" s="16">
        <v>55100</v>
      </c>
      <c r="G352">
        <v>24710</v>
      </c>
      <c r="H352">
        <v>24.9</v>
      </c>
      <c r="I352">
        <v>78.3</v>
      </c>
      <c r="J352">
        <v>1.3</v>
      </c>
      <c r="K352">
        <v>17.2</v>
      </c>
      <c r="L352" s="19">
        <v>8.1999999999999993</v>
      </c>
      <c r="M352">
        <v>0</v>
      </c>
      <c r="N352" s="10">
        <v>0.48039999999999999</v>
      </c>
      <c r="O352">
        <f>IF(D352=E352,1,0)</f>
        <v>1</v>
      </c>
      <c r="P352">
        <v>1</v>
      </c>
      <c r="Q352" t="s">
        <v>2516</v>
      </c>
      <c r="R352">
        <v>2012</v>
      </c>
      <c r="S352" s="19">
        <v>20.2</v>
      </c>
      <c r="T352" s="19">
        <v>40.200000000000003</v>
      </c>
      <c r="U352" s="19">
        <v>91.2</v>
      </c>
      <c r="V352">
        <v>8.4801528337932502E-2</v>
      </c>
      <c r="W352">
        <v>5.3</v>
      </c>
      <c r="X352">
        <v>85.8</v>
      </c>
    </row>
    <row r="353" spans="1:24" ht="17" customHeight="1">
      <c r="A353" t="s">
        <v>591</v>
      </c>
      <c r="B353" t="s">
        <v>1835</v>
      </c>
      <c r="C353" s="13">
        <v>42.548596112311017</v>
      </c>
      <c r="D353">
        <v>0</v>
      </c>
      <c r="E353">
        <v>0</v>
      </c>
      <c r="F353" s="16">
        <v>61071</v>
      </c>
      <c r="G353">
        <v>554</v>
      </c>
      <c r="H353">
        <v>54.5</v>
      </c>
      <c r="I353">
        <v>89.4</v>
      </c>
      <c r="J353">
        <v>3.8</v>
      </c>
      <c r="K353">
        <v>4.2</v>
      </c>
      <c r="L353" s="19">
        <v>0.8</v>
      </c>
      <c r="O353">
        <f>IF(D353=E353,1,0)</f>
        <v>1</v>
      </c>
      <c r="P353">
        <v>0</v>
      </c>
      <c r="Q353">
        <v>0</v>
      </c>
      <c r="S353" s="19">
        <v>9.6</v>
      </c>
      <c r="T353" s="19">
        <v>20.6</v>
      </c>
      <c r="U353" s="19">
        <v>25.9</v>
      </c>
      <c r="V353">
        <v>0.15555555555555556</v>
      </c>
      <c r="W353">
        <v>0</v>
      </c>
      <c r="X353">
        <v>94.7</v>
      </c>
    </row>
    <row r="354" spans="1:24">
      <c r="A354" t="s">
        <v>592</v>
      </c>
      <c r="B354" t="s">
        <v>1836</v>
      </c>
      <c r="C354" s="13">
        <v>23.228346456692915</v>
      </c>
      <c r="D354">
        <v>0</v>
      </c>
      <c r="E354">
        <v>0</v>
      </c>
      <c r="F354" s="16">
        <v>36875</v>
      </c>
      <c r="G354">
        <v>138</v>
      </c>
      <c r="H354">
        <v>10.5</v>
      </c>
      <c r="I354">
        <v>93.5</v>
      </c>
      <c r="J354">
        <v>0</v>
      </c>
      <c r="K354">
        <v>0</v>
      </c>
      <c r="L354" s="19">
        <v>21.7</v>
      </c>
      <c r="O354">
        <f>IF(D354=E354,1,0)</f>
        <v>1</v>
      </c>
      <c r="P354">
        <v>0</v>
      </c>
      <c r="Q354">
        <v>0</v>
      </c>
      <c r="S354" s="19">
        <v>35.5</v>
      </c>
      <c r="T354" s="19">
        <v>50.3</v>
      </c>
      <c r="U354" s="19">
        <v>109.1</v>
      </c>
      <c r="V354">
        <v>0.19718309859154928</v>
      </c>
      <c r="W354">
        <v>7.5</v>
      </c>
      <c r="X354">
        <v>78.099999999999994</v>
      </c>
    </row>
    <row r="355" spans="1:24">
      <c r="A355" s="2" t="s">
        <v>92</v>
      </c>
      <c r="B355" t="s">
        <v>1837</v>
      </c>
      <c r="C355" s="13">
        <v>39.589290356121651</v>
      </c>
      <c r="D355">
        <v>1</v>
      </c>
      <c r="E355">
        <v>1</v>
      </c>
      <c r="F355" s="16">
        <v>74167</v>
      </c>
      <c r="G355">
        <v>2429</v>
      </c>
      <c r="H355">
        <v>16.399999999999999</v>
      </c>
      <c r="I355">
        <v>96.9</v>
      </c>
      <c r="J355">
        <v>0</v>
      </c>
      <c r="K355">
        <v>3.1</v>
      </c>
      <c r="L355" s="19">
        <v>11.1</v>
      </c>
      <c r="M355">
        <v>1</v>
      </c>
      <c r="N355" s="10">
        <v>0.65590000000000004</v>
      </c>
      <c r="O355">
        <f>IF(D355=E355,1,0)</f>
        <v>1</v>
      </c>
      <c r="P355">
        <v>0</v>
      </c>
      <c r="Q355">
        <v>1</v>
      </c>
      <c r="R355">
        <v>2012</v>
      </c>
      <c r="S355" s="19">
        <v>16.8</v>
      </c>
      <c r="T355" s="19">
        <v>36.4</v>
      </c>
      <c r="U355" s="19">
        <v>98.8</v>
      </c>
      <c r="V355">
        <v>6.9634703196347028E-2</v>
      </c>
      <c r="W355">
        <v>3.5</v>
      </c>
      <c r="X355">
        <v>94.1</v>
      </c>
    </row>
    <row r="356" spans="1:24">
      <c r="A356" t="s">
        <v>593</v>
      </c>
      <c r="B356" t="s">
        <v>1838</v>
      </c>
      <c r="C356" s="13">
        <v>22.064056939501782</v>
      </c>
      <c r="D356">
        <v>1</v>
      </c>
      <c r="E356">
        <v>1</v>
      </c>
      <c r="F356" s="16">
        <v>50417</v>
      </c>
      <c r="G356">
        <v>465</v>
      </c>
      <c r="H356">
        <v>11.3</v>
      </c>
      <c r="I356">
        <v>100</v>
      </c>
      <c r="J356">
        <v>0</v>
      </c>
      <c r="K356">
        <v>0</v>
      </c>
      <c r="L356" s="19">
        <v>4.3</v>
      </c>
      <c r="M356">
        <v>1</v>
      </c>
      <c r="N356" s="10">
        <v>0.72289999999999999</v>
      </c>
      <c r="O356">
        <f>IF(D356=E356,1,0)</f>
        <v>1</v>
      </c>
      <c r="P356">
        <v>0</v>
      </c>
      <c r="Q356">
        <v>0</v>
      </c>
      <c r="R356">
        <v>2012</v>
      </c>
      <c r="S356" s="19">
        <v>25.2</v>
      </c>
      <c r="T356" s="19">
        <v>44.4</v>
      </c>
      <c r="U356" s="19">
        <v>103.9</v>
      </c>
      <c r="V356">
        <v>0.14285714285714285</v>
      </c>
      <c r="W356">
        <v>5.4</v>
      </c>
      <c r="X356">
        <v>94.1</v>
      </c>
    </row>
    <row r="357" spans="1:24">
      <c r="A357" t="s">
        <v>594</v>
      </c>
      <c r="B357" t="s">
        <v>1839</v>
      </c>
      <c r="C357" s="13">
        <v>24.907063197026023</v>
      </c>
      <c r="D357">
        <v>0</v>
      </c>
      <c r="E357">
        <v>0</v>
      </c>
      <c r="F357" s="16">
        <v>33438</v>
      </c>
      <c r="G357">
        <v>115</v>
      </c>
      <c r="H357">
        <v>2.9</v>
      </c>
      <c r="I357">
        <v>99.1</v>
      </c>
      <c r="J357">
        <v>0</v>
      </c>
      <c r="K357">
        <v>0</v>
      </c>
      <c r="L357" s="19">
        <v>10.3</v>
      </c>
      <c r="O357">
        <f>IF(D357=E357,1,0)</f>
        <v>1</v>
      </c>
      <c r="P357">
        <v>0</v>
      </c>
      <c r="Q357">
        <v>0</v>
      </c>
      <c r="S357" s="19">
        <v>8.6999999999999993</v>
      </c>
      <c r="T357" s="19">
        <v>26.9</v>
      </c>
      <c r="U357" s="19">
        <v>144.69999999999999</v>
      </c>
      <c r="V357">
        <v>0.29411764705882354</v>
      </c>
      <c r="W357">
        <v>0</v>
      </c>
      <c r="X357">
        <v>91.4</v>
      </c>
    </row>
    <row r="358" spans="1:24">
      <c r="A358" t="s">
        <v>595</v>
      </c>
      <c r="B358" t="s">
        <v>1840</v>
      </c>
      <c r="C358" s="13">
        <v>28.465461288827075</v>
      </c>
      <c r="D358">
        <v>1</v>
      </c>
      <c r="E358">
        <v>1</v>
      </c>
      <c r="F358" s="16">
        <v>37063</v>
      </c>
      <c r="G358">
        <v>725</v>
      </c>
      <c r="H358">
        <v>20.399999999999999</v>
      </c>
      <c r="I358">
        <v>97.4</v>
      </c>
      <c r="J358">
        <v>1.1000000000000001</v>
      </c>
      <c r="K358">
        <v>0</v>
      </c>
      <c r="L358" s="19">
        <v>5.7</v>
      </c>
      <c r="M358">
        <v>1</v>
      </c>
      <c r="N358" s="10">
        <v>0.57230000000000003</v>
      </c>
      <c r="O358">
        <f>IF(D358=E358,1,0)</f>
        <v>1</v>
      </c>
      <c r="P358">
        <v>0</v>
      </c>
      <c r="Q358">
        <v>0</v>
      </c>
      <c r="R358">
        <v>2013</v>
      </c>
      <c r="S358" s="19">
        <v>25.2</v>
      </c>
      <c r="T358" s="19">
        <v>43.9</v>
      </c>
      <c r="U358" s="19">
        <v>75.099999999999994</v>
      </c>
      <c r="V358">
        <v>0.60703812316715544</v>
      </c>
      <c r="W358">
        <v>10.9</v>
      </c>
      <c r="X358">
        <v>91.1</v>
      </c>
    </row>
    <row r="359" spans="1:24">
      <c r="A359" t="s">
        <v>596</v>
      </c>
      <c r="B359" t="s">
        <v>1841</v>
      </c>
      <c r="C359" s="13">
        <v>16.595744680851062</v>
      </c>
      <c r="D359">
        <v>0</v>
      </c>
      <c r="E359">
        <v>0</v>
      </c>
      <c r="F359" s="16">
        <v>22431</v>
      </c>
      <c r="G359">
        <v>727</v>
      </c>
      <c r="H359">
        <v>6.7</v>
      </c>
      <c r="I359">
        <v>98.9</v>
      </c>
      <c r="J359">
        <v>0</v>
      </c>
      <c r="K359">
        <v>0</v>
      </c>
      <c r="L359" s="19">
        <v>14.8</v>
      </c>
      <c r="O359">
        <f>IF(D359=E359,1,0)</f>
        <v>1</v>
      </c>
      <c r="P359">
        <v>0</v>
      </c>
      <c r="Q359">
        <v>0</v>
      </c>
      <c r="S359" s="19">
        <v>17.3</v>
      </c>
      <c r="T359" s="19">
        <v>34.1</v>
      </c>
      <c r="U359" s="19">
        <v>88.8</v>
      </c>
      <c r="V359">
        <v>0.27835051546391754</v>
      </c>
      <c r="W359">
        <v>29.4</v>
      </c>
      <c r="X359">
        <v>79.8</v>
      </c>
    </row>
    <row r="360" spans="1:24">
      <c r="A360" t="s">
        <v>597</v>
      </c>
      <c r="B360" t="s">
        <v>1842</v>
      </c>
      <c r="C360" s="13">
        <v>21.478060046189377</v>
      </c>
      <c r="D360">
        <v>0</v>
      </c>
      <c r="E360">
        <v>0</v>
      </c>
      <c r="F360" s="16">
        <v>26708</v>
      </c>
      <c r="G360">
        <v>719</v>
      </c>
      <c r="H360">
        <v>8.8000000000000007</v>
      </c>
      <c r="I360">
        <v>98.6</v>
      </c>
      <c r="J360">
        <v>0.6</v>
      </c>
      <c r="K360">
        <v>0</v>
      </c>
      <c r="L360" s="19">
        <v>13</v>
      </c>
      <c r="O360">
        <f>IF(D360=E360,1,0)</f>
        <v>1</v>
      </c>
      <c r="P360">
        <v>0</v>
      </c>
      <c r="Q360">
        <v>0</v>
      </c>
      <c r="S360" s="19">
        <v>28.8</v>
      </c>
      <c r="T360" s="19">
        <v>44.3</v>
      </c>
      <c r="U360" s="19">
        <v>103.7</v>
      </c>
      <c r="V360">
        <v>0.21070234113712374</v>
      </c>
      <c r="W360">
        <v>14.6</v>
      </c>
      <c r="X360">
        <v>75.599999999999994</v>
      </c>
    </row>
    <row r="361" spans="1:24">
      <c r="A361" t="s">
        <v>598</v>
      </c>
      <c r="B361" t="s">
        <v>1843</v>
      </c>
      <c r="C361" s="13">
        <v>33.988044406490182</v>
      </c>
      <c r="D361">
        <v>1</v>
      </c>
      <c r="E361">
        <v>1</v>
      </c>
      <c r="F361" s="16">
        <v>46691</v>
      </c>
      <c r="G361">
        <v>1687</v>
      </c>
      <c r="H361">
        <v>17.600000000000001</v>
      </c>
      <c r="I361">
        <v>97.6</v>
      </c>
      <c r="J361">
        <v>0</v>
      </c>
      <c r="K361">
        <v>2</v>
      </c>
      <c r="L361" s="19">
        <v>1.8</v>
      </c>
      <c r="M361">
        <v>1</v>
      </c>
      <c r="N361" s="10">
        <v>0.83650000000000002</v>
      </c>
      <c r="O361">
        <f>IF(D361=E361,1,0)</f>
        <v>1</v>
      </c>
      <c r="P361">
        <v>0</v>
      </c>
      <c r="Q361">
        <v>0</v>
      </c>
      <c r="R361">
        <v>2011</v>
      </c>
      <c r="S361" s="19">
        <v>23.3</v>
      </c>
      <c r="T361" s="19">
        <v>39</v>
      </c>
      <c r="U361" s="19">
        <v>94.6</v>
      </c>
      <c r="V361">
        <v>0.2710413694721826</v>
      </c>
      <c r="W361">
        <v>3.2</v>
      </c>
      <c r="X361">
        <v>87.5</v>
      </c>
    </row>
    <row r="362" spans="1:24">
      <c r="A362" t="s">
        <v>599</v>
      </c>
      <c r="B362" t="s">
        <v>1844</v>
      </c>
      <c r="C362" s="13">
        <v>35.982658959537574</v>
      </c>
      <c r="D362">
        <v>1</v>
      </c>
      <c r="E362">
        <v>1</v>
      </c>
      <c r="F362" s="16">
        <v>75735</v>
      </c>
      <c r="G362">
        <v>582</v>
      </c>
      <c r="H362">
        <v>12.7</v>
      </c>
      <c r="I362">
        <v>95</v>
      </c>
      <c r="J362">
        <v>0</v>
      </c>
      <c r="K362">
        <v>3.8</v>
      </c>
      <c r="L362" s="19">
        <v>8.3000000000000007</v>
      </c>
      <c r="M362">
        <v>1</v>
      </c>
      <c r="N362" s="10">
        <v>0.65529999999999999</v>
      </c>
      <c r="O362">
        <f>IF(D362=E362,1,0)</f>
        <v>1</v>
      </c>
      <c r="P362">
        <v>0</v>
      </c>
      <c r="Q362">
        <v>0</v>
      </c>
      <c r="R362">
        <v>2012</v>
      </c>
      <c r="S362" s="19">
        <v>582</v>
      </c>
      <c r="T362" s="19">
        <v>36.799999999999997</v>
      </c>
      <c r="U362" s="19">
        <v>36.799999999999997</v>
      </c>
      <c r="V362">
        <v>7.8125E-2</v>
      </c>
      <c r="W362">
        <v>4.3</v>
      </c>
      <c r="X362">
        <v>95.5</v>
      </c>
    </row>
    <row r="363" spans="1:24">
      <c r="A363" s="2" t="s">
        <v>93</v>
      </c>
      <c r="B363" t="s">
        <v>1845</v>
      </c>
      <c r="C363" s="13">
        <v>26.221441124780316</v>
      </c>
      <c r="D363">
        <v>1</v>
      </c>
      <c r="E363">
        <v>1</v>
      </c>
      <c r="F363" s="16">
        <v>48915</v>
      </c>
      <c r="G363">
        <v>5222</v>
      </c>
      <c r="H363">
        <v>26.3</v>
      </c>
      <c r="I363">
        <v>98.2</v>
      </c>
      <c r="J363">
        <v>0.7</v>
      </c>
      <c r="K363">
        <v>0.2</v>
      </c>
      <c r="L363" s="19">
        <v>6.8</v>
      </c>
      <c r="M363">
        <v>1</v>
      </c>
      <c r="N363" s="10">
        <f>493/(493+260)</f>
        <v>0.65471447543160688</v>
      </c>
      <c r="O363">
        <f>IF(D363=E363,1,0)</f>
        <v>1</v>
      </c>
      <c r="P363">
        <v>0</v>
      </c>
      <c r="Q363">
        <v>1</v>
      </c>
      <c r="R363">
        <v>2011</v>
      </c>
      <c r="S363" s="19">
        <v>5222</v>
      </c>
      <c r="T363" s="19">
        <v>35.299999999999997</v>
      </c>
      <c r="U363" s="19">
        <v>35.299999999999997</v>
      </c>
      <c r="V363">
        <v>0.18011049723756906</v>
      </c>
      <c r="W363">
        <v>13.3</v>
      </c>
      <c r="X363">
        <v>92.5</v>
      </c>
    </row>
    <row r="364" spans="1:24">
      <c r="A364" s="3" t="s">
        <v>253</v>
      </c>
      <c r="B364" t="s">
        <v>1846</v>
      </c>
      <c r="C364" s="13">
        <v>91.901141677769942</v>
      </c>
      <c r="D364">
        <v>1</v>
      </c>
      <c r="E364">
        <v>1</v>
      </c>
      <c r="F364" s="16">
        <v>68107</v>
      </c>
      <c r="G364">
        <v>73880</v>
      </c>
      <c r="H364">
        <v>65.599999999999994</v>
      </c>
      <c r="I364">
        <v>62.1</v>
      </c>
      <c r="J364">
        <v>18.399999999999999</v>
      </c>
      <c r="K364">
        <v>8.8000000000000007</v>
      </c>
      <c r="L364" s="19">
        <v>6.7</v>
      </c>
      <c r="M364">
        <v>1</v>
      </c>
      <c r="N364" s="10">
        <v>0.73170000000000002</v>
      </c>
      <c r="O364">
        <f>IF(D364=E364,1,0)</f>
        <v>1</v>
      </c>
      <c r="P364">
        <v>1</v>
      </c>
      <c r="Q364" t="s">
        <v>2516</v>
      </c>
      <c r="R364">
        <v>2012</v>
      </c>
      <c r="S364" s="19">
        <v>16.7</v>
      </c>
      <c r="T364" s="19">
        <v>35.200000000000003</v>
      </c>
      <c r="U364" s="19">
        <v>91.6</v>
      </c>
      <c r="V364">
        <v>0.13626056483199339</v>
      </c>
      <c r="W364">
        <v>5.5</v>
      </c>
      <c r="X364">
        <v>93.4</v>
      </c>
    </row>
    <row r="365" spans="1:24">
      <c r="A365" t="s">
        <v>600</v>
      </c>
      <c r="B365" t="s">
        <v>1847</v>
      </c>
      <c r="C365" s="13">
        <v>24.737945492662476</v>
      </c>
      <c r="D365">
        <v>1</v>
      </c>
      <c r="E365">
        <v>1</v>
      </c>
      <c r="F365" s="16">
        <v>48295</v>
      </c>
      <c r="G365">
        <v>649</v>
      </c>
      <c r="H365">
        <v>7.2</v>
      </c>
      <c r="I365">
        <v>97.5</v>
      </c>
      <c r="J365">
        <v>0.5</v>
      </c>
      <c r="K365">
        <v>1.8</v>
      </c>
      <c r="L365" s="19">
        <v>12.1</v>
      </c>
      <c r="M365">
        <v>1</v>
      </c>
      <c r="N365" s="10">
        <f>183/(183+129)</f>
        <v>0.58653846153846156</v>
      </c>
      <c r="O365">
        <f>IF(D365=E365,1,0)</f>
        <v>1</v>
      </c>
      <c r="P365">
        <v>0</v>
      </c>
      <c r="Q365">
        <v>0</v>
      </c>
      <c r="R365">
        <v>2013</v>
      </c>
      <c r="S365" s="19">
        <v>649</v>
      </c>
      <c r="T365" s="19">
        <v>40.1</v>
      </c>
      <c r="U365" s="19">
        <v>40.1</v>
      </c>
      <c r="V365">
        <v>0.26254826254826252</v>
      </c>
      <c r="W365">
        <v>3.2</v>
      </c>
      <c r="X365">
        <v>80.8</v>
      </c>
    </row>
    <row r="366" spans="1:24">
      <c r="A366" s="2" t="s">
        <v>17</v>
      </c>
      <c r="B366" t="s">
        <v>1537</v>
      </c>
      <c r="C366" s="13">
        <v>66.85701971770284</v>
      </c>
      <c r="D366">
        <v>1</v>
      </c>
      <c r="E366">
        <v>1</v>
      </c>
      <c r="F366" s="16">
        <v>62837</v>
      </c>
      <c r="G366">
        <v>19815</v>
      </c>
      <c r="H366">
        <v>31.2</v>
      </c>
      <c r="I366">
        <v>66.900000000000006</v>
      </c>
      <c r="J366">
        <v>19.5</v>
      </c>
      <c r="K366">
        <v>11.6</v>
      </c>
      <c r="L366" s="19">
        <v>11.1</v>
      </c>
      <c r="M366">
        <v>1</v>
      </c>
      <c r="N366" s="10">
        <v>0.68710000000000004</v>
      </c>
      <c r="O366">
        <f>IF(D366=E366,1,0)</f>
        <v>1</v>
      </c>
      <c r="P366">
        <v>0</v>
      </c>
      <c r="Q366">
        <v>0</v>
      </c>
      <c r="R366">
        <v>2012</v>
      </c>
      <c r="S366" s="19">
        <v>17.3</v>
      </c>
      <c r="T366" s="19">
        <v>37.5</v>
      </c>
      <c r="U366" s="19">
        <v>87.7</v>
      </c>
      <c r="V366">
        <v>3.4231921266581089E-2</v>
      </c>
      <c r="W366">
        <v>4.8</v>
      </c>
      <c r="X366">
        <v>91.4</v>
      </c>
    </row>
    <row r="367" spans="1:24">
      <c r="A367" t="s">
        <v>601</v>
      </c>
      <c r="B367" t="s">
        <v>1848</v>
      </c>
      <c r="C367" s="13">
        <v>21.428571428571427</v>
      </c>
      <c r="D367">
        <v>0</v>
      </c>
      <c r="E367">
        <v>0</v>
      </c>
      <c r="F367" s="16">
        <v>38750</v>
      </c>
      <c r="G367">
        <v>306</v>
      </c>
      <c r="H367">
        <v>4.5999999999999996</v>
      </c>
      <c r="I367">
        <v>96.7</v>
      </c>
      <c r="J367">
        <v>0</v>
      </c>
      <c r="K367">
        <v>3.3</v>
      </c>
      <c r="L367" s="19">
        <v>10.7</v>
      </c>
      <c r="O367">
        <f>IF(D367=E367,1,0)</f>
        <v>1</v>
      </c>
      <c r="P367">
        <v>0</v>
      </c>
      <c r="Q367">
        <v>0</v>
      </c>
      <c r="S367" s="19">
        <v>23.9</v>
      </c>
      <c r="T367" s="19">
        <v>38.200000000000003</v>
      </c>
      <c r="U367" s="19">
        <v>106.8</v>
      </c>
      <c r="V367">
        <v>0.30081300813008133</v>
      </c>
      <c r="W367">
        <v>19.8</v>
      </c>
      <c r="X367">
        <v>80.099999999999994</v>
      </c>
    </row>
    <row r="368" spans="1:24">
      <c r="A368" t="s">
        <v>602</v>
      </c>
      <c r="B368" t="s">
        <v>1849</v>
      </c>
      <c r="C368" s="13">
        <v>18.954248366013072</v>
      </c>
      <c r="D368">
        <v>0</v>
      </c>
      <c r="E368">
        <v>0</v>
      </c>
      <c r="F368" s="16">
        <v>71364</v>
      </c>
      <c r="G368">
        <v>145</v>
      </c>
      <c r="H368">
        <v>4.4000000000000004</v>
      </c>
      <c r="I368">
        <v>95.9</v>
      </c>
      <c r="J368">
        <v>0</v>
      </c>
      <c r="K368">
        <v>4.0999999999999996</v>
      </c>
      <c r="L368" s="19">
        <v>0</v>
      </c>
      <c r="O368">
        <f>IF(D368=E368,1,0)</f>
        <v>1</v>
      </c>
      <c r="P368">
        <v>0</v>
      </c>
      <c r="Q368">
        <v>0</v>
      </c>
      <c r="S368" s="19">
        <v>22.1</v>
      </c>
      <c r="T368" s="19">
        <v>31.4</v>
      </c>
      <c r="U368" s="19">
        <v>158.9</v>
      </c>
      <c r="V368">
        <v>0</v>
      </c>
      <c r="W368">
        <v>6.9</v>
      </c>
      <c r="X368">
        <v>71.400000000000006</v>
      </c>
    </row>
    <row r="369" spans="1:24">
      <c r="A369" t="s">
        <v>603</v>
      </c>
      <c r="B369" t="s">
        <v>1850</v>
      </c>
      <c r="C369" s="13">
        <v>21.57676348547718</v>
      </c>
      <c r="D369">
        <v>1</v>
      </c>
      <c r="E369">
        <v>1</v>
      </c>
      <c r="F369" s="16">
        <v>50091</v>
      </c>
      <c r="G369">
        <v>3842</v>
      </c>
      <c r="H369">
        <v>17.100000000000001</v>
      </c>
      <c r="I369">
        <v>93.2</v>
      </c>
      <c r="J369">
        <v>0.6</v>
      </c>
      <c r="K369">
        <v>3.7</v>
      </c>
      <c r="L369" s="19">
        <v>2.7</v>
      </c>
      <c r="M369">
        <v>1</v>
      </c>
      <c r="N369" s="10">
        <v>0.54090000000000005</v>
      </c>
      <c r="O369">
        <f>IF(D369=E369,1,0)</f>
        <v>1</v>
      </c>
      <c r="P369">
        <v>0</v>
      </c>
      <c r="Q369">
        <v>0</v>
      </c>
      <c r="R369">
        <v>2013</v>
      </c>
      <c r="S369" s="19">
        <v>28.6</v>
      </c>
      <c r="T369" s="19">
        <v>38</v>
      </c>
      <c r="U369" s="19">
        <v>85.6</v>
      </c>
      <c r="V369">
        <v>0.13286713286713286</v>
      </c>
      <c r="W369">
        <v>4.8</v>
      </c>
      <c r="X369">
        <v>85.4</v>
      </c>
    </row>
    <row r="370" spans="1:24">
      <c r="A370" s="4" t="s">
        <v>604</v>
      </c>
      <c r="B370" t="s">
        <v>1534</v>
      </c>
      <c r="C370" s="13">
        <v>66.089108910891099</v>
      </c>
      <c r="D370">
        <v>0</v>
      </c>
      <c r="E370">
        <v>0</v>
      </c>
      <c r="F370" s="16">
        <v>33667</v>
      </c>
      <c r="G370">
        <v>2614</v>
      </c>
      <c r="H370">
        <v>5</v>
      </c>
      <c r="I370">
        <v>25.1</v>
      </c>
      <c r="J370">
        <v>0</v>
      </c>
      <c r="K370">
        <v>71.099999999999994</v>
      </c>
      <c r="L370" s="19">
        <v>2.7</v>
      </c>
      <c r="O370">
        <f>IF(D370=E370,1,0)</f>
        <v>1</v>
      </c>
      <c r="P370">
        <v>0</v>
      </c>
      <c r="Q370">
        <v>0</v>
      </c>
      <c r="S370" s="19">
        <v>12.5</v>
      </c>
      <c r="T370" s="19">
        <v>31.1</v>
      </c>
      <c r="U370" s="19">
        <v>108.1</v>
      </c>
      <c r="V370">
        <v>0.14640198511166252</v>
      </c>
      <c r="W370">
        <v>23.7</v>
      </c>
      <c r="X370">
        <v>56.4</v>
      </c>
    </row>
    <row r="371" spans="1:24">
      <c r="A371" t="s">
        <v>605</v>
      </c>
      <c r="B371" t="s">
        <v>1851</v>
      </c>
      <c r="C371" s="13">
        <v>26.336633663366339</v>
      </c>
      <c r="D371">
        <v>0</v>
      </c>
      <c r="E371">
        <v>0</v>
      </c>
      <c r="F371" s="16">
        <v>44250</v>
      </c>
      <c r="G371">
        <v>659</v>
      </c>
      <c r="H371">
        <v>13</v>
      </c>
      <c r="I371">
        <v>98.8</v>
      </c>
      <c r="J371">
        <v>0</v>
      </c>
      <c r="K371">
        <v>0.5</v>
      </c>
      <c r="L371" s="19">
        <v>9</v>
      </c>
      <c r="O371">
        <f>IF(D371=E371,1,0)</f>
        <v>1</v>
      </c>
      <c r="P371">
        <v>0</v>
      </c>
      <c r="Q371">
        <v>0</v>
      </c>
      <c r="S371" s="19">
        <v>19.7</v>
      </c>
      <c r="T371" s="19">
        <v>41.6</v>
      </c>
      <c r="U371" s="19">
        <v>85.1</v>
      </c>
      <c r="V371">
        <v>7.9166666666666663E-2</v>
      </c>
      <c r="W371">
        <v>7.3</v>
      </c>
      <c r="X371">
        <v>85.6</v>
      </c>
    </row>
    <row r="372" spans="1:24">
      <c r="A372" s="2" t="s">
        <v>94</v>
      </c>
      <c r="B372" t="s">
        <v>1491</v>
      </c>
      <c r="C372" s="13">
        <v>53.467188402078392</v>
      </c>
      <c r="D372">
        <v>1</v>
      </c>
      <c r="E372">
        <v>1</v>
      </c>
      <c r="F372" s="16">
        <v>63061</v>
      </c>
      <c r="G372">
        <v>16504</v>
      </c>
      <c r="H372">
        <v>27.6</v>
      </c>
      <c r="I372">
        <v>66.400000000000006</v>
      </c>
      <c r="J372">
        <v>25.3</v>
      </c>
      <c r="K372">
        <v>2.5</v>
      </c>
      <c r="L372" s="19">
        <v>7.2</v>
      </c>
      <c r="M372">
        <v>0</v>
      </c>
      <c r="N372" s="10">
        <f>1276/(1276+1473)</f>
        <v>0.46416878865041833</v>
      </c>
      <c r="O372">
        <f>IF(D372=E372,1,0)</f>
        <v>1</v>
      </c>
      <c r="P372">
        <v>0</v>
      </c>
      <c r="Q372">
        <v>1</v>
      </c>
      <c r="R372">
        <v>2013</v>
      </c>
      <c r="S372" s="19">
        <v>18.5</v>
      </c>
      <c r="T372" s="19">
        <v>38.799999999999997</v>
      </c>
      <c r="U372" s="19">
        <v>97.4</v>
      </c>
      <c r="V372">
        <v>0.31848384173965572</v>
      </c>
      <c r="W372">
        <v>5.2</v>
      </c>
      <c r="X372">
        <v>93.2</v>
      </c>
    </row>
    <row r="373" spans="1:24">
      <c r="A373" t="s">
        <v>95</v>
      </c>
      <c r="B373" t="s">
        <v>1852</v>
      </c>
      <c r="C373" s="13">
        <v>14.680483592400693</v>
      </c>
      <c r="D373">
        <v>1</v>
      </c>
      <c r="E373">
        <v>1</v>
      </c>
      <c r="F373" s="16">
        <v>38611</v>
      </c>
      <c r="G373">
        <v>604</v>
      </c>
      <c r="H373">
        <v>14.7</v>
      </c>
      <c r="I373">
        <v>100</v>
      </c>
      <c r="J373">
        <v>0</v>
      </c>
      <c r="K373">
        <v>0</v>
      </c>
      <c r="L373" s="19">
        <v>5</v>
      </c>
      <c r="M373">
        <v>1</v>
      </c>
      <c r="N373" s="10">
        <f>49/88</f>
        <v>0.55681818181818177</v>
      </c>
      <c r="O373">
        <f>IF(D373=E373,1,0)</f>
        <v>1</v>
      </c>
      <c r="P373">
        <v>0</v>
      </c>
      <c r="Q373">
        <v>1</v>
      </c>
      <c r="R373">
        <v>2014</v>
      </c>
      <c r="S373" s="19">
        <v>27.8</v>
      </c>
      <c r="T373" s="19">
        <v>39.4</v>
      </c>
      <c r="U373" s="19">
        <v>112.7</v>
      </c>
      <c r="V373">
        <v>0.11016949152542373</v>
      </c>
      <c r="W373">
        <v>7.4</v>
      </c>
      <c r="X373">
        <v>87.2</v>
      </c>
    </row>
    <row r="374" spans="1:24">
      <c r="A374" t="s">
        <v>606</v>
      </c>
      <c r="B374" t="s">
        <v>1853</v>
      </c>
      <c r="C374" s="13">
        <v>29.970326409495552</v>
      </c>
      <c r="D374">
        <v>1</v>
      </c>
      <c r="E374">
        <v>1</v>
      </c>
      <c r="F374" s="16">
        <v>45789</v>
      </c>
      <c r="G374">
        <v>845</v>
      </c>
      <c r="H374">
        <v>11.8</v>
      </c>
      <c r="I374">
        <v>100</v>
      </c>
      <c r="J374">
        <v>0</v>
      </c>
      <c r="K374">
        <v>0</v>
      </c>
      <c r="L374" s="19">
        <v>6.2</v>
      </c>
      <c r="M374">
        <v>1</v>
      </c>
      <c r="N374" s="10">
        <v>0.56000000000000005</v>
      </c>
      <c r="O374">
        <f>IF(D374=E374,1,0)</f>
        <v>1</v>
      </c>
      <c r="P374">
        <v>0</v>
      </c>
      <c r="Q374">
        <v>0</v>
      </c>
      <c r="R374">
        <v>2014</v>
      </c>
      <c r="S374" s="19">
        <v>23.4</v>
      </c>
      <c r="T374" s="19">
        <v>45.6</v>
      </c>
      <c r="U374" s="19">
        <v>105.1</v>
      </c>
      <c r="V374">
        <v>0.32124352331606215</v>
      </c>
      <c r="W374">
        <v>18.100000000000001</v>
      </c>
      <c r="X374">
        <v>83.2</v>
      </c>
    </row>
    <row r="375" spans="1:24">
      <c r="A375" s="2" t="s">
        <v>96</v>
      </c>
      <c r="B375" t="s">
        <v>1854</v>
      </c>
      <c r="C375" s="13">
        <v>38.191881918819185</v>
      </c>
      <c r="D375">
        <v>1</v>
      </c>
      <c r="E375">
        <v>1</v>
      </c>
      <c r="F375" s="16">
        <v>42943</v>
      </c>
      <c r="G375">
        <v>2420</v>
      </c>
      <c r="H375">
        <v>11.6</v>
      </c>
      <c r="I375">
        <v>97.5</v>
      </c>
      <c r="J375">
        <v>0.1</v>
      </c>
      <c r="K375">
        <v>1.5</v>
      </c>
      <c r="L375" s="19">
        <v>11</v>
      </c>
      <c r="M375">
        <v>0</v>
      </c>
      <c r="N375" s="10">
        <v>0.5</v>
      </c>
      <c r="O375">
        <f>IF(D375=E375,1,0)</f>
        <v>1</v>
      </c>
      <c r="P375">
        <v>0</v>
      </c>
      <c r="Q375">
        <v>1</v>
      </c>
      <c r="R375">
        <v>2014</v>
      </c>
      <c r="S375" s="19">
        <v>24.1</v>
      </c>
      <c r="T375" s="19">
        <v>43.6</v>
      </c>
      <c r="U375" s="19">
        <v>91.6</v>
      </c>
      <c r="V375">
        <v>0.10976837865055387</v>
      </c>
      <c r="W375">
        <v>10.9</v>
      </c>
      <c r="X375">
        <v>87.2</v>
      </c>
    </row>
    <row r="376" spans="1:24">
      <c r="A376" t="s">
        <v>607</v>
      </c>
      <c r="B376" t="s">
        <v>1855</v>
      </c>
      <c r="C376" s="13">
        <v>28.338762214983714</v>
      </c>
      <c r="D376">
        <v>0</v>
      </c>
      <c r="E376">
        <v>0</v>
      </c>
      <c r="F376" s="16">
        <v>53333</v>
      </c>
      <c r="G376">
        <v>423</v>
      </c>
      <c r="H376">
        <v>6.1</v>
      </c>
      <c r="I376">
        <v>99.5</v>
      </c>
      <c r="J376">
        <v>0</v>
      </c>
      <c r="K376">
        <v>0.5</v>
      </c>
      <c r="L376" s="19">
        <v>10.1</v>
      </c>
      <c r="O376">
        <f>IF(D376=E376,1,0)</f>
        <v>1</v>
      </c>
      <c r="P376">
        <v>0</v>
      </c>
      <c r="Q376">
        <v>0</v>
      </c>
      <c r="S376" s="19">
        <v>10.199999999999999</v>
      </c>
      <c r="T376" s="19">
        <v>28.6</v>
      </c>
      <c r="U376" s="19">
        <v>92.3</v>
      </c>
      <c r="V376">
        <v>0.38970588235294118</v>
      </c>
      <c r="W376">
        <v>19.2</v>
      </c>
      <c r="X376">
        <v>80</v>
      </c>
    </row>
    <row r="377" spans="1:24">
      <c r="A377" t="s">
        <v>608</v>
      </c>
      <c r="B377" t="s">
        <v>1856</v>
      </c>
      <c r="C377" s="13">
        <v>16.129032258064516</v>
      </c>
      <c r="D377">
        <v>0</v>
      </c>
      <c r="E377">
        <v>0</v>
      </c>
      <c r="F377" s="16">
        <v>51071</v>
      </c>
      <c r="G377">
        <v>148</v>
      </c>
      <c r="H377">
        <v>11.4</v>
      </c>
      <c r="I377">
        <v>97.3</v>
      </c>
      <c r="J377">
        <v>0</v>
      </c>
      <c r="K377">
        <v>2.7</v>
      </c>
      <c r="L377" s="19">
        <v>6.4</v>
      </c>
      <c r="O377">
        <f>IF(D377=E377,1,0)</f>
        <v>1</v>
      </c>
      <c r="P377">
        <v>0</v>
      </c>
      <c r="Q377">
        <v>0</v>
      </c>
      <c r="S377" s="19">
        <v>20.9</v>
      </c>
      <c r="T377" s="19">
        <v>49.3</v>
      </c>
      <c r="U377" s="19">
        <v>87.3</v>
      </c>
      <c r="V377">
        <v>0.109375</v>
      </c>
      <c r="W377">
        <v>0</v>
      </c>
      <c r="X377">
        <v>88.6</v>
      </c>
    </row>
    <row r="378" spans="1:24">
      <c r="A378" t="s">
        <v>609</v>
      </c>
      <c r="B378" t="s">
        <v>1857</v>
      </c>
      <c r="C378" s="13">
        <v>21.472392638036812</v>
      </c>
      <c r="D378">
        <v>0</v>
      </c>
      <c r="E378">
        <v>0</v>
      </c>
      <c r="F378" s="16">
        <v>24107</v>
      </c>
      <c r="G378">
        <v>107</v>
      </c>
      <c r="H378">
        <v>9.1</v>
      </c>
      <c r="I378">
        <v>100</v>
      </c>
      <c r="J378">
        <v>0</v>
      </c>
      <c r="K378">
        <v>0</v>
      </c>
      <c r="L378" s="19">
        <v>33.299999999999997</v>
      </c>
      <c r="O378">
        <f>IF(D378=E378,1,0)</f>
        <v>1</v>
      </c>
      <c r="P378">
        <v>0</v>
      </c>
      <c r="Q378">
        <v>0</v>
      </c>
      <c r="S378" s="19">
        <v>2.8</v>
      </c>
      <c r="T378" s="19">
        <v>23.3</v>
      </c>
      <c r="U378" s="19">
        <v>62.1</v>
      </c>
      <c r="V378">
        <v>0.17391304347826086</v>
      </c>
      <c r="W378">
        <v>56.3</v>
      </c>
      <c r="X378">
        <v>52.3</v>
      </c>
    </row>
    <row r="379" spans="1:24">
      <c r="A379" t="s">
        <v>610</v>
      </c>
      <c r="B379" t="s">
        <v>1858</v>
      </c>
      <c r="C379" s="13">
        <v>22.073578595317723</v>
      </c>
      <c r="D379">
        <v>0</v>
      </c>
      <c r="E379">
        <v>0</v>
      </c>
      <c r="F379" s="16">
        <v>50547</v>
      </c>
      <c r="G379">
        <v>216</v>
      </c>
      <c r="H379">
        <v>0</v>
      </c>
      <c r="I379">
        <v>100</v>
      </c>
      <c r="J379">
        <v>0</v>
      </c>
      <c r="K379">
        <v>0</v>
      </c>
      <c r="L379" s="19">
        <v>0</v>
      </c>
      <c r="O379">
        <f>IF(D379=E379,1,0)</f>
        <v>1</v>
      </c>
      <c r="P379">
        <v>0</v>
      </c>
      <c r="Q379">
        <v>0</v>
      </c>
      <c r="S379" s="19">
        <v>29.6</v>
      </c>
      <c r="T379" s="19">
        <v>42.1</v>
      </c>
      <c r="U379" s="19">
        <v>125</v>
      </c>
      <c r="V379">
        <v>0.45360824742268041</v>
      </c>
      <c r="W379">
        <v>3.4</v>
      </c>
      <c r="X379">
        <v>80.8</v>
      </c>
    </row>
    <row r="380" spans="1:24">
      <c r="A380" t="s">
        <v>611</v>
      </c>
      <c r="B380" t="s">
        <v>1859</v>
      </c>
      <c r="C380" s="13">
        <v>25.084745762711862</v>
      </c>
      <c r="D380">
        <v>0</v>
      </c>
      <c r="E380">
        <v>0</v>
      </c>
      <c r="F380" s="16">
        <v>27917</v>
      </c>
      <c r="G380">
        <v>497</v>
      </c>
      <c r="H380">
        <v>1.5</v>
      </c>
      <c r="I380">
        <v>99.2</v>
      </c>
      <c r="J380">
        <v>0.2</v>
      </c>
      <c r="K380">
        <v>0.6</v>
      </c>
      <c r="L380" s="19">
        <v>5.5</v>
      </c>
      <c r="O380">
        <f>IF(D380=E380,1,0)</f>
        <v>1</v>
      </c>
      <c r="P380">
        <v>0</v>
      </c>
      <c r="Q380">
        <v>0</v>
      </c>
      <c r="S380" s="19">
        <v>15.5</v>
      </c>
      <c r="T380" s="19">
        <v>29.6</v>
      </c>
      <c r="U380" s="19">
        <v>120.9</v>
      </c>
      <c r="V380">
        <v>0.12121212121212122</v>
      </c>
      <c r="W380">
        <v>13</v>
      </c>
      <c r="X380">
        <v>79.5</v>
      </c>
    </row>
    <row r="381" spans="1:24">
      <c r="A381" t="s">
        <v>97</v>
      </c>
      <c r="B381" t="s">
        <v>1860</v>
      </c>
      <c r="C381" s="13">
        <v>26.099706744868033</v>
      </c>
      <c r="D381">
        <v>1</v>
      </c>
      <c r="E381">
        <v>1</v>
      </c>
      <c r="F381" s="16">
        <v>37237</v>
      </c>
      <c r="G381">
        <v>1129</v>
      </c>
      <c r="H381">
        <v>10.1</v>
      </c>
      <c r="I381">
        <v>98.8</v>
      </c>
      <c r="J381">
        <v>0</v>
      </c>
      <c r="K381">
        <v>0.6</v>
      </c>
      <c r="L381" s="19">
        <v>0</v>
      </c>
      <c r="M381">
        <v>1</v>
      </c>
      <c r="N381" s="10">
        <v>0.80500000000000005</v>
      </c>
      <c r="O381">
        <f>IF(D381=E381,1,0)</f>
        <v>1</v>
      </c>
      <c r="P381">
        <v>0</v>
      </c>
      <c r="Q381">
        <v>1</v>
      </c>
      <c r="R381">
        <v>2012</v>
      </c>
      <c r="S381" s="19">
        <v>15.4</v>
      </c>
      <c r="T381" s="19">
        <v>31.5</v>
      </c>
      <c r="U381" s="19">
        <v>94.3</v>
      </c>
      <c r="V381">
        <v>0.107981220657277</v>
      </c>
      <c r="W381">
        <v>19.8</v>
      </c>
      <c r="X381">
        <v>92.9</v>
      </c>
    </row>
    <row r="382" spans="1:24">
      <c r="A382" s="4" t="s">
        <v>612</v>
      </c>
      <c r="B382" t="s">
        <v>1861</v>
      </c>
      <c r="C382" s="13">
        <v>24.273255813953487</v>
      </c>
      <c r="D382">
        <v>1</v>
      </c>
      <c r="E382">
        <v>1</v>
      </c>
      <c r="F382" s="16">
        <v>62269</v>
      </c>
      <c r="G382">
        <v>1966</v>
      </c>
      <c r="H382">
        <v>17</v>
      </c>
      <c r="I382">
        <v>90.8</v>
      </c>
      <c r="J382">
        <v>0</v>
      </c>
      <c r="K382">
        <v>4.5999999999999996</v>
      </c>
      <c r="L382" s="19">
        <v>5.5</v>
      </c>
      <c r="M382">
        <v>1</v>
      </c>
      <c r="N382" s="10">
        <v>0.65739999999999998</v>
      </c>
      <c r="O382">
        <f>IF(D382=E382,1,0)</f>
        <v>1</v>
      </c>
      <c r="P382">
        <v>0</v>
      </c>
      <c r="Q382">
        <v>0</v>
      </c>
      <c r="R382">
        <v>2013</v>
      </c>
      <c r="S382" s="19">
        <v>17.3</v>
      </c>
      <c r="T382" s="19">
        <v>32.6</v>
      </c>
      <c r="U382" s="19">
        <v>96.2</v>
      </c>
      <c r="V382">
        <v>8.7649402390438252E-2</v>
      </c>
      <c r="W382">
        <v>5.6</v>
      </c>
      <c r="X382">
        <v>92.2</v>
      </c>
    </row>
    <row r="383" spans="1:24">
      <c r="A383" t="s">
        <v>613</v>
      </c>
      <c r="B383" t="s">
        <v>1862</v>
      </c>
      <c r="C383" s="13">
        <v>26.052104208416832</v>
      </c>
      <c r="D383">
        <v>1</v>
      </c>
      <c r="E383">
        <v>1</v>
      </c>
      <c r="F383" s="16">
        <v>65417</v>
      </c>
      <c r="G383">
        <v>499</v>
      </c>
      <c r="H383">
        <v>6.3</v>
      </c>
      <c r="I383">
        <v>100</v>
      </c>
      <c r="J383">
        <v>0</v>
      </c>
      <c r="K383">
        <v>0</v>
      </c>
      <c r="L383" s="19">
        <v>4.2</v>
      </c>
      <c r="M383">
        <v>1</v>
      </c>
      <c r="N383" s="10">
        <v>0.51919999999999999</v>
      </c>
      <c r="O383">
        <f>IF(D383=E383,1,0)</f>
        <v>1</v>
      </c>
      <c r="P383">
        <v>0</v>
      </c>
      <c r="Q383">
        <v>0</v>
      </c>
      <c r="R383">
        <v>2013</v>
      </c>
      <c r="S383" s="19">
        <v>7.6</v>
      </c>
      <c r="T383" s="19">
        <v>36.200000000000003</v>
      </c>
      <c r="U383" s="19">
        <v>123.8</v>
      </c>
      <c r="V383">
        <v>3.9106145251396648E-2</v>
      </c>
      <c r="W383">
        <v>0</v>
      </c>
      <c r="X383">
        <v>96</v>
      </c>
    </row>
    <row r="384" spans="1:24">
      <c r="A384" t="s">
        <v>614</v>
      </c>
      <c r="B384" t="s">
        <v>1863</v>
      </c>
      <c r="C384" s="13">
        <v>25.704225352112676</v>
      </c>
      <c r="D384">
        <v>0</v>
      </c>
      <c r="E384">
        <v>0</v>
      </c>
      <c r="F384" s="16">
        <v>52670</v>
      </c>
      <c r="G384">
        <v>983</v>
      </c>
      <c r="H384">
        <v>17.8</v>
      </c>
      <c r="I384">
        <v>97.2</v>
      </c>
      <c r="J384">
        <v>0</v>
      </c>
      <c r="K384">
        <v>1.7</v>
      </c>
      <c r="L384" s="19">
        <v>3.9</v>
      </c>
      <c r="O384">
        <f>IF(D384=E384,1,0)</f>
        <v>1</v>
      </c>
      <c r="P384">
        <v>0</v>
      </c>
      <c r="Q384">
        <v>0</v>
      </c>
      <c r="S384" s="19">
        <v>31.5</v>
      </c>
      <c r="T384" s="19">
        <v>46.1</v>
      </c>
      <c r="U384" s="19">
        <v>81.7</v>
      </c>
      <c r="V384">
        <v>0.14645308924485126</v>
      </c>
      <c r="W384">
        <v>4.9000000000000004</v>
      </c>
      <c r="X384">
        <v>84.3</v>
      </c>
    </row>
    <row r="385" spans="1:24">
      <c r="A385" t="s">
        <v>615</v>
      </c>
      <c r="B385" t="s">
        <v>1298</v>
      </c>
      <c r="C385" s="13">
        <v>20.239880059970012</v>
      </c>
      <c r="D385">
        <v>0</v>
      </c>
      <c r="E385">
        <v>0</v>
      </c>
      <c r="F385" s="16">
        <v>31563</v>
      </c>
      <c r="G385">
        <v>406</v>
      </c>
      <c r="H385">
        <v>7</v>
      </c>
      <c r="I385">
        <v>91.1</v>
      </c>
      <c r="J385">
        <v>6.9</v>
      </c>
      <c r="K385">
        <v>0</v>
      </c>
      <c r="L385" s="19">
        <v>10.6</v>
      </c>
      <c r="O385">
        <f>IF(D385=E385,1,0)</f>
        <v>1</v>
      </c>
      <c r="P385">
        <v>0</v>
      </c>
      <c r="Q385">
        <v>0</v>
      </c>
      <c r="S385" s="19">
        <v>28.1</v>
      </c>
      <c r="T385" s="19">
        <v>42</v>
      </c>
      <c r="U385" s="19">
        <v>88.8</v>
      </c>
      <c r="V385">
        <v>6.5868263473053898E-2</v>
      </c>
      <c r="W385">
        <v>16.5</v>
      </c>
      <c r="X385">
        <v>86.8</v>
      </c>
    </row>
    <row r="386" spans="1:24">
      <c r="A386" t="s">
        <v>616</v>
      </c>
      <c r="B386" t="s">
        <v>1864</v>
      </c>
      <c r="C386" s="13">
        <v>24.025974025974026</v>
      </c>
      <c r="D386">
        <v>0</v>
      </c>
      <c r="E386">
        <v>0</v>
      </c>
      <c r="F386" s="16">
        <v>29375</v>
      </c>
      <c r="G386">
        <v>34</v>
      </c>
      <c r="H386">
        <v>0</v>
      </c>
      <c r="I386">
        <v>100</v>
      </c>
      <c r="J386">
        <v>0</v>
      </c>
      <c r="K386">
        <v>0</v>
      </c>
      <c r="L386" s="19">
        <v>17.600000000000001</v>
      </c>
      <c r="M386">
        <v>1</v>
      </c>
      <c r="N386" s="10">
        <v>0.77569999999999995</v>
      </c>
      <c r="O386">
        <f>IF(D386=E386,1,0)</f>
        <v>1</v>
      </c>
      <c r="P386">
        <v>0</v>
      </c>
      <c r="Q386">
        <v>0</v>
      </c>
      <c r="R386">
        <v>2014</v>
      </c>
      <c r="S386" s="19">
        <v>47.1</v>
      </c>
      <c r="T386" s="19">
        <v>53.7</v>
      </c>
      <c r="U386" s="19">
        <v>161.5</v>
      </c>
      <c r="V386">
        <v>0.13636363636363635</v>
      </c>
      <c r="W386">
        <v>18.2</v>
      </c>
      <c r="X386">
        <v>60.7</v>
      </c>
    </row>
    <row r="387" spans="1:24">
      <c r="A387" s="3" t="s">
        <v>254</v>
      </c>
      <c r="B387" t="s">
        <v>1865</v>
      </c>
      <c r="C387" s="13">
        <v>81.06346483704975</v>
      </c>
      <c r="D387">
        <v>1</v>
      </c>
      <c r="E387">
        <v>1</v>
      </c>
      <c r="F387" s="16">
        <v>104703</v>
      </c>
      <c r="G387">
        <v>9218</v>
      </c>
      <c r="H387">
        <v>65</v>
      </c>
      <c r="I387">
        <v>48.9</v>
      </c>
      <c r="J387">
        <v>44</v>
      </c>
      <c r="K387">
        <v>1.3</v>
      </c>
      <c r="L387" s="19">
        <v>7</v>
      </c>
      <c r="M387">
        <v>1</v>
      </c>
      <c r="N387" s="10">
        <v>0.84540000000000004</v>
      </c>
      <c r="O387">
        <f>IF(D387=E387,1,0)</f>
        <v>1</v>
      </c>
      <c r="P387">
        <v>1</v>
      </c>
      <c r="Q387" t="s">
        <v>2516</v>
      </c>
      <c r="R387">
        <v>2012</v>
      </c>
      <c r="S387" s="19">
        <v>23.2</v>
      </c>
      <c r="T387" s="19">
        <v>44.9</v>
      </c>
      <c r="U387" s="19">
        <v>78.3</v>
      </c>
      <c r="V387">
        <v>6.1188294413242687E-2</v>
      </c>
      <c r="W387">
        <v>1.1000000000000001</v>
      </c>
      <c r="X387">
        <v>97.9</v>
      </c>
    </row>
    <row r="388" spans="1:24">
      <c r="A388" s="4" t="s">
        <v>617</v>
      </c>
      <c r="B388" t="s">
        <v>1866</v>
      </c>
      <c r="C388" s="13">
        <v>19.53125</v>
      </c>
      <c r="D388">
        <v>0</v>
      </c>
      <c r="E388">
        <v>0</v>
      </c>
      <c r="F388" s="16">
        <v>50938</v>
      </c>
      <c r="G388">
        <v>103</v>
      </c>
      <c r="H388">
        <v>0</v>
      </c>
      <c r="I388">
        <v>100</v>
      </c>
      <c r="J388">
        <v>0</v>
      </c>
      <c r="K388">
        <v>0</v>
      </c>
      <c r="L388" s="19">
        <v>0</v>
      </c>
      <c r="O388">
        <f>IF(D388=E388,1,0)</f>
        <v>1</v>
      </c>
      <c r="P388">
        <v>0</v>
      </c>
      <c r="Q388">
        <v>0</v>
      </c>
      <c r="S388" s="19">
        <v>5.8</v>
      </c>
      <c r="T388" s="19">
        <v>23.6</v>
      </c>
      <c r="U388" s="19">
        <v>77.599999999999994</v>
      </c>
      <c r="V388">
        <v>7.407407407407407E-2</v>
      </c>
      <c r="W388">
        <v>0</v>
      </c>
      <c r="X388">
        <v>87.8</v>
      </c>
    </row>
    <row r="389" spans="1:24">
      <c r="A389" s="4" t="s">
        <v>618</v>
      </c>
      <c r="B389" t="s">
        <v>1559</v>
      </c>
      <c r="C389" s="13">
        <v>91.162458313482603</v>
      </c>
      <c r="D389">
        <v>0</v>
      </c>
      <c r="E389">
        <v>0</v>
      </c>
      <c r="F389" s="16">
        <v>21916</v>
      </c>
      <c r="G389">
        <v>2858</v>
      </c>
      <c r="H389">
        <v>4.0999999999999996</v>
      </c>
      <c r="I389">
        <v>1.6</v>
      </c>
      <c r="J389">
        <v>95.6</v>
      </c>
      <c r="K389">
        <v>1.3</v>
      </c>
      <c r="L389" s="19">
        <v>30.5</v>
      </c>
      <c r="O389">
        <f>IF(D389=E389,1,0)</f>
        <v>1</v>
      </c>
      <c r="P389">
        <v>0</v>
      </c>
      <c r="Q389">
        <v>0</v>
      </c>
      <c r="S389" s="19">
        <v>12.2</v>
      </c>
      <c r="T389" s="19">
        <v>26.6</v>
      </c>
      <c r="U389" s="19">
        <v>79.7</v>
      </c>
      <c r="V389">
        <v>4.0048543689320391E-2</v>
      </c>
      <c r="W389">
        <v>44.6</v>
      </c>
      <c r="X389">
        <v>78.2</v>
      </c>
    </row>
    <row r="390" spans="1:24">
      <c r="A390" t="s">
        <v>619</v>
      </c>
      <c r="B390" t="s">
        <v>1372</v>
      </c>
      <c r="C390" s="13">
        <v>32.444444444444443</v>
      </c>
      <c r="D390">
        <v>1</v>
      </c>
      <c r="E390">
        <v>1</v>
      </c>
      <c r="F390" s="16">
        <v>32292</v>
      </c>
      <c r="G390">
        <v>253</v>
      </c>
      <c r="H390">
        <v>1.8</v>
      </c>
      <c r="I390">
        <v>96.4</v>
      </c>
      <c r="J390">
        <v>0</v>
      </c>
      <c r="K390">
        <v>3.6</v>
      </c>
      <c r="L390" s="19">
        <v>5.7</v>
      </c>
      <c r="M390">
        <v>1</v>
      </c>
      <c r="N390" s="10">
        <v>0.72499999999999998</v>
      </c>
      <c r="O390">
        <f>IF(D390=E390,1,0)</f>
        <v>1</v>
      </c>
      <c r="P390">
        <v>0</v>
      </c>
      <c r="Q390">
        <v>0</v>
      </c>
      <c r="R390">
        <v>2012</v>
      </c>
      <c r="S390" s="19">
        <v>24.5</v>
      </c>
      <c r="T390" s="19">
        <v>36.799999999999997</v>
      </c>
      <c r="U390" s="19">
        <v>91.7</v>
      </c>
      <c r="V390">
        <v>0.13333333333333333</v>
      </c>
      <c r="W390">
        <v>27.4</v>
      </c>
      <c r="X390">
        <v>74.3</v>
      </c>
    </row>
    <row r="391" spans="1:24">
      <c r="A391" s="2" t="s">
        <v>98</v>
      </c>
      <c r="B391" t="s">
        <v>1551</v>
      </c>
      <c r="C391" s="13">
        <v>85.54188075038833</v>
      </c>
      <c r="D391">
        <v>1</v>
      </c>
      <c r="E391">
        <v>1</v>
      </c>
      <c r="F391" s="16">
        <v>51780</v>
      </c>
      <c r="G391">
        <v>14282</v>
      </c>
      <c r="H391">
        <v>38.799999999999997</v>
      </c>
      <c r="I391">
        <v>46.1</v>
      </c>
      <c r="J391">
        <v>36.5</v>
      </c>
      <c r="K391">
        <v>9.3000000000000007</v>
      </c>
      <c r="L391" s="19">
        <v>9</v>
      </c>
      <c r="M391">
        <v>1</v>
      </c>
      <c r="N391" s="10">
        <v>0.67969999999999997</v>
      </c>
      <c r="O391">
        <f>IF(D391=E391,1,0)</f>
        <v>1</v>
      </c>
      <c r="P391">
        <v>0</v>
      </c>
      <c r="Q391">
        <v>1</v>
      </c>
      <c r="R391">
        <v>2012</v>
      </c>
      <c r="S391" s="19">
        <v>18</v>
      </c>
      <c r="T391" s="19">
        <v>39.4</v>
      </c>
      <c r="U391" s="19">
        <v>87.1</v>
      </c>
      <c r="V391">
        <v>0.26884385478932787</v>
      </c>
      <c r="W391">
        <v>5.6</v>
      </c>
      <c r="X391">
        <v>90.8</v>
      </c>
    </row>
    <row r="392" spans="1:24">
      <c r="A392" s="2" t="s">
        <v>255</v>
      </c>
      <c r="B392" t="s">
        <v>1523</v>
      </c>
      <c r="C392" s="13">
        <v>61.057268722466965</v>
      </c>
      <c r="D392">
        <v>0</v>
      </c>
      <c r="E392">
        <v>0</v>
      </c>
      <c r="F392" s="16">
        <v>57895</v>
      </c>
      <c r="G392">
        <v>834</v>
      </c>
      <c r="H392">
        <v>17.899999999999999</v>
      </c>
      <c r="I392">
        <v>80.099999999999994</v>
      </c>
      <c r="J392">
        <v>0</v>
      </c>
      <c r="K392">
        <v>18.8</v>
      </c>
      <c r="L392" s="19">
        <v>6.3</v>
      </c>
      <c r="O392">
        <f>IF(D392=E392,1,0)</f>
        <v>1</v>
      </c>
      <c r="P392">
        <v>1</v>
      </c>
      <c r="Q392" t="s">
        <v>2516</v>
      </c>
      <c r="S392" s="19">
        <v>26.1</v>
      </c>
      <c r="T392" s="19">
        <v>43.3</v>
      </c>
      <c r="U392" s="19">
        <v>72.7</v>
      </c>
      <c r="V392">
        <v>1.2269938650306749E-2</v>
      </c>
      <c r="W392">
        <v>1.3</v>
      </c>
      <c r="X392">
        <v>89.2</v>
      </c>
    </row>
    <row r="393" spans="1:24">
      <c r="A393" t="s">
        <v>620</v>
      </c>
      <c r="B393" t="s">
        <v>1867</v>
      </c>
      <c r="C393" s="13">
        <v>18.83614088820827</v>
      </c>
      <c r="D393">
        <v>0</v>
      </c>
      <c r="E393">
        <v>0</v>
      </c>
      <c r="F393" s="16">
        <v>50982</v>
      </c>
      <c r="G393">
        <v>1071</v>
      </c>
      <c r="H393">
        <v>10.5</v>
      </c>
      <c r="I393">
        <v>94.1</v>
      </c>
      <c r="J393">
        <v>0</v>
      </c>
      <c r="K393">
        <v>5.6</v>
      </c>
      <c r="L393" s="19">
        <v>12.3</v>
      </c>
      <c r="O393">
        <f>IF(D393=E393,1,0)</f>
        <v>1</v>
      </c>
      <c r="P393">
        <v>0</v>
      </c>
      <c r="Q393">
        <v>0</v>
      </c>
      <c r="S393" s="19">
        <v>21.6</v>
      </c>
      <c r="T393" s="19">
        <v>37.4</v>
      </c>
      <c r="U393" s="19">
        <v>95.1</v>
      </c>
      <c r="V393">
        <v>0.15919282511210761</v>
      </c>
      <c r="W393">
        <v>16.399999999999999</v>
      </c>
      <c r="X393">
        <v>85.6</v>
      </c>
    </row>
    <row r="394" spans="1:24">
      <c r="A394" s="4" t="s">
        <v>621</v>
      </c>
      <c r="B394" t="s">
        <v>1868</v>
      </c>
      <c r="C394" s="13">
        <v>28.239202657807311</v>
      </c>
      <c r="D394">
        <v>1</v>
      </c>
      <c r="E394">
        <v>1</v>
      </c>
      <c r="F394" s="16">
        <v>39712</v>
      </c>
      <c r="G394">
        <v>1553</v>
      </c>
      <c r="H394">
        <v>14.2</v>
      </c>
      <c r="I394">
        <v>95.5</v>
      </c>
      <c r="J394">
        <v>0</v>
      </c>
      <c r="K394">
        <v>1.6</v>
      </c>
      <c r="L394" s="19">
        <v>17</v>
      </c>
      <c r="M394">
        <v>1</v>
      </c>
      <c r="N394" s="10">
        <v>0.70420000000000005</v>
      </c>
      <c r="O394">
        <f>IF(D394=E394,1,0)</f>
        <v>1</v>
      </c>
      <c r="P394">
        <v>0</v>
      </c>
      <c r="Q394">
        <v>0</v>
      </c>
      <c r="R394">
        <v>2012</v>
      </c>
      <c r="S394" s="19">
        <v>18</v>
      </c>
      <c r="T394" s="19">
        <v>37.9</v>
      </c>
      <c r="U394" s="19">
        <v>93.9</v>
      </c>
      <c r="V394">
        <v>8.1174438687392061E-2</v>
      </c>
      <c r="W394">
        <v>9.3000000000000007</v>
      </c>
      <c r="X394">
        <v>84.5</v>
      </c>
    </row>
    <row r="395" spans="1:24">
      <c r="A395" s="2" t="s">
        <v>99</v>
      </c>
      <c r="B395" t="s">
        <v>1869</v>
      </c>
      <c r="C395" s="13">
        <v>34.032768036792184</v>
      </c>
      <c r="D395">
        <v>1</v>
      </c>
      <c r="E395">
        <v>1</v>
      </c>
      <c r="F395" s="16">
        <v>100282</v>
      </c>
      <c r="G395">
        <v>3288</v>
      </c>
      <c r="H395">
        <v>47.2</v>
      </c>
      <c r="I395">
        <v>84.2</v>
      </c>
      <c r="J395">
        <v>1</v>
      </c>
      <c r="K395">
        <v>3.5</v>
      </c>
      <c r="L395" s="19">
        <v>3.6</v>
      </c>
      <c r="M395">
        <v>1</v>
      </c>
      <c r="N395" s="10">
        <v>0.68300000000000005</v>
      </c>
      <c r="O395">
        <f>IF(D395=E395,1,0)</f>
        <v>1</v>
      </c>
      <c r="P395">
        <v>0</v>
      </c>
      <c r="Q395">
        <v>1</v>
      </c>
      <c r="R395">
        <v>2012</v>
      </c>
      <c r="S395" s="19">
        <v>18.399999999999999</v>
      </c>
      <c r="T395" s="19">
        <v>40.9</v>
      </c>
      <c r="U395" s="19">
        <v>102.1</v>
      </c>
      <c r="V395">
        <v>0.11858704793944491</v>
      </c>
      <c r="W395">
        <v>4.5999999999999996</v>
      </c>
      <c r="X395">
        <v>94.4</v>
      </c>
    </row>
    <row r="396" spans="1:24">
      <c r="A396" s="2" t="s">
        <v>100</v>
      </c>
      <c r="B396" t="s">
        <v>1429</v>
      </c>
      <c r="C396" s="13">
        <v>40.422574367528497</v>
      </c>
      <c r="D396">
        <v>1</v>
      </c>
      <c r="E396">
        <v>1</v>
      </c>
      <c r="F396" s="16">
        <v>56136</v>
      </c>
      <c r="G396">
        <v>10515</v>
      </c>
      <c r="H396">
        <v>16.899999999999999</v>
      </c>
      <c r="I396">
        <v>91.1</v>
      </c>
      <c r="J396">
        <v>1.8</v>
      </c>
      <c r="K396">
        <v>5.9</v>
      </c>
      <c r="L396" s="19">
        <v>11.5</v>
      </c>
      <c r="M396">
        <v>0</v>
      </c>
      <c r="N396" s="10">
        <v>0.33679999999999999</v>
      </c>
      <c r="O396">
        <f>IF(D396=E396,1,0)</f>
        <v>1</v>
      </c>
      <c r="P396">
        <v>0</v>
      </c>
      <c r="Q396">
        <v>1</v>
      </c>
      <c r="R396">
        <v>2012</v>
      </c>
      <c r="S396" s="19">
        <v>17.899999999999999</v>
      </c>
      <c r="T396" s="19">
        <v>39.200000000000003</v>
      </c>
      <c r="U396" s="19">
        <v>97.8</v>
      </c>
      <c r="V396">
        <v>0.20008932559178205</v>
      </c>
      <c r="W396">
        <v>8.4</v>
      </c>
      <c r="X396">
        <v>91.3</v>
      </c>
    </row>
    <row r="397" spans="1:24">
      <c r="A397" s="2" t="s">
        <v>18</v>
      </c>
      <c r="B397" t="s">
        <v>2504</v>
      </c>
      <c r="C397" s="13">
        <v>48.431372549019606</v>
      </c>
      <c r="D397">
        <v>1</v>
      </c>
      <c r="E397">
        <v>1</v>
      </c>
      <c r="F397" s="16">
        <v>77127</v>
      </c>
      <c r="G397">
        <v>5080</v>
      </c>
      <c r="H397">
        <v>37.9</v>
      </c>
      <c r="I397">
        <v>88.3</v>
      </c>
      <c r="J397">
        <v>0</v>
      </c>
      <c r="K397">
        <v>9.9</v>
      </c>
      <c r="L397" s="19">
        <v>3.9</v>
      </c>
      <c r="M397">
        <v>1</v>
      </c>
      <c r="N397" s="10">
        <v>0.67569999999999997</v>
      </c>
      <c r="O397">
        <f>IF(D397=E397,1,0)</f>
        <v>1</v>
      </c>
      <c r="P397">
        <v>0</v>
      </c>
      <c r="Q397">
        <v>0</v>
      </c>
      <c r="R397">
        <v>2011</v>
      </c>
      <c r="S397" s="19">
        <v>14.9</v>
      </c>
      <c r="T397" s="19">
        <v>41.3</v>
      </c>
      <c r="U397" s="19">
        <v>90.3</v>
      </c>
      <c r="V397">
        <v>9.0616621983914208E-2</v>
      </c>
      <c r="W397">
        <v>5.4</v>
      </c>
      <c r="X397">
        <v>93.6</v>
      </c>
    </row>
    <row r="398" spans="1:24">
      <c r="A398" s="2" t="s">
        <v>101</v>
      </c>
      <c r="B398" t="s">
        <v>1870</v>
      </c>
      <c r="C398" s="13">
        <v>45.165776840594013</v>
      </c>
      <c r="D398">
        <v>1</v>
      </c>
      <c r="E398">
        <v>1</v>
      </c>
      <c r="F398" s="16">
        <v>117299</v>
      </c>
      <c r="G398">
        <v>17056</v>
      </c>
      <c r="H398">
        <v>54.3</v>
      </c>
      <c r="I398">
        <v>85</v>
      </c>
      <c r="J398">
        <v>6.6</v>
      </c>
      <c r="K398">
        <v>4.8</v>
      </c>
      <c r="L398" s="19">
        <v>2.5</v>
      </c>
      <c r="M398">
        <v>1</v>
      </c>
      <c r="N398" s="10">
        <v>0.61129999999999995</v>
      </c>
      <c r="O398">
        <f>IF(D398=E398,1,0)</f>
        <v>1</v>
      </c>
      <c r="P398">
        <v>0</v>
      </c>
      <c r="Q398">
        <v>1</v>
      </c>
      <c r="R398">
        <v>2012</v>
      </c>
      <c r="S398" s="19">
        <v>17.399999999999999</v>
      </c>
      <c r="T398" s="19">
        <v>38.5</v>
      </c>
      <c r="U398" s="19">
        <v>98</v>
      </c>
      <c r="V398">
        <v>4.2529378847229994E-2</v>
      </c>
      <c r="W398">
        <v>1.7</v>
      </c>
      <c r="X398">
        <v>97.2</v>
      </c>
    </row>
    <row r="399" spans="1:24">
      <c r="A399" t="s">
        <v>622</v>
      </c>
      <c r="B399" t="s">
        <v>1871</v>
      </c>
      <c r="C399" s="13">
        <v>20.909090909090907</v>
      </c>
      <c r="D399">
        <v>1</v>
      </c>
      <c r="E399">
        <v>1</v>
      </c>
      <c r="F399" s="16">
        <v>43125</v>
      </c>
      <c r="G399">
        <v>562</v>
      </c>
      <c r="H399">
        <v>21.2</v>
      </c>
      <c r="I399">
        <v>99.1</v>
      </c>
      <c r="J399">
        <v>0.7</v>
      </c>
      <c r="K399">
        <v>0</v>
      </c>
      <c r="L399" s="19">
        <v>8.5</v>
      </c>
      <c r="M399">
        <v>1</v>
      </c>
      <c r="O399">
        <f>IF(D399=E399,1,0)</f>
        <v>1</v>
      </c>
      <c r="P399">
        <v>0</v>
      </c>
      <c r="Q399">
        <v>0</v>
      </c>
      <c r="R399">
        <v>2013</v>
      </c>
      <c r="S399" s="19">
        <v>16.2</v>
      </c>
      <c r="T399" s="19">
        <v>38.799999999999997</v>
      </c>
      <c r="U399" s="19">
        <v>91.2</v>
      </c>
      <c r="V399">
        <v>0.22821576763485477</v>
      </c>
      <c r="W399">
        <v>5</v>
      </c>
      <c r="X399">
        <v>92.1</v>
      </c>
    </row>
    <row r="400" spans="1:24">
      <c r="A400" s="4" t="s">
        <v>623</v>
      </c>
      <c r="B400" t="s">
        <v>1380</v>
      </c>
      <c r="C400" s="13">
        <v>32.874354561101548</v>
      </c>
      <c r="D400">
        <v>1</v>
      </c>
      <c r="E400">
        <v>1</v>
      </c>
      <c r="F400" s="16">
        <v>42625</v>
      </c>
      <c r="G400">
        <v>1391</v>
      </c>
      <c r="H400">
        <v>6.9</v>
      </c>
      <c r="I400">
        <v>90.7</v>
      </c>
      <c r="J400">
        <v>1.9</v>
      </c>
      <c r="K400">
        <v>0.9</v>
      </c>
      <c r="L400" s="19">
        <v>4.9000000000000004</v>
      </c>
      <c r="M400">
        <v>1</v>
      </c>
      <c r="N400" s="10">
        <v>0.55249999999999999</v>
      </c>
      <c r="O400">
        <f>IF(D400=E400,1,0)</f>
        <v>1</v>
      </c>
      <c r="P400">
        <v>0</v>
      </c>
      <c r="Q400">
        <v>0</v>
      </c>
      <c r="R400">
        <v>2012</v>
      </c>
      <c r="S400" s="19">
        <v>32.1</v>
      </c>
      <c r="T400" s="19">
        <v>43.5</v>
      </c>
      <c r="U400" s="19">
        <v>70</v>
      </c>
      <c r="V400">
        <v>0.12332439678284182</v>
      </c>
      <c r="W400">
        <v>17.3</v>
      </c>
      <c r="X400">
        <v>79.099999999999994</v>
      </c>
    </row>
    <row r="401" spans="1:24">
      <c r="A401" s="4" t="s">
        <v>624</v>
      </c>
      <c r="B401" t="s">
        <v>1531</v>
      </c>
      <c r="C401" s="13">
        <v>65.531740334324681</v>
      </c>
      <c r="D401">
        <v>1</v>
      </c>
      <c r="E401">
        <v>1</v>
      </c>
      <c r="F401" s="16">
        <v>54437</v>
      </c>
      <c r="G401">
        <v>18346</v>
      </c>
      <c r="H401">
        <v>12.8</v>
      </c>
      <c r="I401">
        <v>50.8</v>
      </c>
      <c r="J401">
        <v>0.3</v>
      </c>
      <c r="K401">
        <v>44.6</v>
      </c>
      <c r="L401" s="19">
        <v>8.1</v>
      </c>
      <c r="M401">
        <v>1</v>
      </c>
      <c r="N401" s="10">
        <v>0.60419999999999996</v>
      </c>
      <c r="O401">
        <f>IF(D401=E401,1,0)</f>
        <v>1</v>
      </c>
      <c r="P401">
        <v>0</v>
      </c>
      <c r="Q401">
        <v>0</v>
      </c>
      <c r="R401">
        <v>2012</v>
      </c>
      <c r="S401" s="19">
        <v>15.3</v>
      </c>
      <c r="T401" s="19">
        <v>34.9</v>
      </c>
      <c r="U401" s="19">
        <v>98.6</v>
      </c>
      <c r="V401">
        <v>6.0087277609936221E-2</v>
      </c>
      <c r="W401">
        <v>9.3000000000000007</v>
      </c>
      <c r="X401">
        <v>76</v>
      </c>
    </row>
    <row r="402" spans="1:24">
      <c r="A402" t="s">
        <v>625</v>
      </c>
      <c r="B402" t="s">
        <v>1337</v>
      </c>
      <c r="C402" s="13">
        <v>26.634958382877528</v>
      </c>
      <c r="D402">
        <v>0</v>
      </c>
      <c r="E402">
        <v>0</v>
      </c>
      <c r="F402" s="16">
        <v>28958</v>
      </c>
      <c r="G402">
        <v>273</v>
      </c>
      <c r="H402">
        <v>6.3</v>
      </c>
      <c r="I402">
        <v>98.2</v>
      </c>
      <c r="J402">
        <v>0.7</v>
      </c>
      <c r="K402">
        <v>0</v>
      </c>
      <c r="L402" s="19">
        <v>20.3</v>
      </c>
      <c r="O402">
        <f>IF(D402=E402,1,0)</f>
        <v>1</v>
      </c>
      <c r="P402">
        <v>0</v>
      </c>
      <c r="Q402">
        <v>0</v>
      </c>
      <c r="S402" s="19">
        <v>8.8000000000000007</v>
      </c>
      <c r="T402" s="19">
        <v>31.2</v>
      </c>
      <c r="U402" s="19">
        <v>116.7</v>
      </c>
      <c r="V402">
        <v>0.34513274336283184</v>
      </c>
      <c r="W402">
        <v>11.6</v>
      </c>
      <c r="X402">
        <v>85.5</v>
      </c>
    </row>
    <row r="403" spans="1:24">
      <c r="A403" s="4" t="s">
        <v>626</v>
      </c>
      <c r="B403" t="s">
        <v>1872</v>
      </c>
      <c r="C403" s="13">
        <v>49.035717374383808</v>
      </c>
      <c r="D403">
        <v>1</v>
      </c>
      <c r="E403">
        <v>1</v>
      </c>
      <c r="F403" s="16">
        <v>37039</v>
      </c>
      <c r="G403">
        <v>25686</v>
      </c>
      <c r="H403">
        <v>17.100000000000001</v>
      </c>
      <c r="I403">
        <v>77.3</v>
      </c>
      <c r="J403">
        <v>14.7</v>
      </c>
      <c r="K403">
        <v>4</v>
      </c>
      <c r="L403" s="19">
        <v>10</v>
      </c>
      <c r="M403">
        <v>1</v>
      </c>
      <c r="N403" s="10">
        <v>0.56520000000000004</v>
      </c>
      <c r="O403">
        <f>IF(D403=E403,1,0)</f>
        <v>1</v>
      </c>
      <c r="P403">
        <v>0</v>
      </c>
      <c r="Q403">
        <v>0</v>
      </c>
      <c r="R403">
        <v>2012</v>
      </c>
      <c r="S403" s="19">
        <v>24.8</v>
      </c>
      <c r="T403" s="19">
        <v>42.6</v>
      </c>
      <c r="U403" s="19">
        <v>90.4</v>
      </c>
      <c r="V403">
        <v>0.11427297056199821</v>
      </c>
      <c r="W403">
        <v>17.2</v>
      </c>
      <c r="X403">
        <v>86.2</v>
      </c>
    </row>
    <row r="404" spans="1:24">
      <c r="A404" s="2" t="s">
        <v>102</v>
      </c>
      <c r="B404" t="s">
        <v>1873</v>
      </c>
      <c r="C404" s="13">
        <v>37.360275150472916</v>
      </c>
      <c r="D404">
        <v>1</v>
      </c>
      <c r="E404">
        <v>1</v>
      </c>
      <c r="F404" s="16">
        <v>48333</v>
      </c>
      <c r="G404">
        <v>3581</v>
      </c>
      <c r="H404">
        <v>20.6</v>
      </c>
      <c r="I404">
        <v>96.9</v>
      </c>
      <c r="J404">
        <v>0.8</v>
      </c>
      <c r="K404">
        <v>0.3</v>
      </c>
      <c r="L404" s="19">
        <v>3.4</v>
      </c>
      <c r="M404">
        <v>1</v>
      </c>
      <c r="N404" s="10">
        <v>0.69350000000000001</v>
      </c>
      <c r="O404">
        <f>IF(D404=E404,1,0)</f>
        <v>1</v>
      </c>
      <c r="P404">
        <v>0</v>
      </c>
      <c r="Q404">
        <v>1</v>
      </c>
      <c r="R404">
        <v>2010</v>
      </c>
      <c r="S404" s="19">
        <v>29.3</v>
      </c>
      <c r="T404" s="19">
        <v>44.8</v>
      </c>
      <c r="U404" s="19">
        <v>93.9</v>
      </c>
      <c r="V404">
        <v>0.12440758293838862</v>
      </c>
      <c r="W404">
        <v>2.8</v>
      </c>
      <c r="X404">
        <v>90.5</v>
      </c>
    </row>
    <row r="405" spans="1:24">
      <c r="A405" t="s">
        <v>627</v>
      </c>
      <c r="B405" t="s">
        <v>1874</v>
      </c>
      <c r="C405" s="13">
        <v>22.883295194508012</v>
      </c>
      <c r="D405">
        <v>0</v>
      </c>
      <c r="E405">
        <v>0</v>
      </c>
      <c r="F405" s="16">
        <v>108125</v>
      </c>
      <c r="G405">
        <v>44</v>
      </c>
      <c r="H405">
        <v>35.299999999999997</v>
      </c>
      <c r="I405">
        <v>100</v>
      </c>
      <c r="J405">
        <v>0</v>
      </c>
      <c r="K405">
        <v>0</v>
      </c>
      <c r="L405" s="19">
        <v>0</v>
      </c>
      <c r="O405">
        <f>IF(D405=E405,1,0)</f>
        <v>1</v>
      </c>
      <c r="P405">
        <v>0</v>
      </c>
      <c r="Q405">
        <v>0</v>
      </c>
      <c r="S405" s="19">
        <v>20.5</v>
      </c>
      <c r="T405" s="19">
        <v>33.5</v>
      </c>
      <c r="U405" s="19">
        <v>109.5</v>
      </c>
      <c r="V405">
        <v>0</v>
      </c>
      <c r="W405">
        <v>0</v>
      </c>
      <c r="X405">
        <v>91.2</v>
      </c>
    </row>
    <row r="406" spans="1:24">
      <c r="A406" t="s">
        <v>628</v>
      </c>
      <c r="B406" t="s">
        <v>1875</v>
      </c>
      <c r="C406" s="13">
        <v>14.705882352941178</v>
      </c>
      <c r="D406">
        <v>0</v>
      </c>
      <c r="E406">
        <v>0</v>
      </c>
      <c r="F406" s="16">
        <v>28684</v>
      </c>
      <c r="G406">
        <v>827</v>
      </c>
      <c r="H406">
        <v>10.9</v>
      </c>
      <c r="I406">
        <v>93.1</v>
      </c>
      <c r="J406">
        <v>0</v>
      </c>
      <c r="K406">
        <v>1.6</v>
      </c>
      <c r="L406" s="19">
        <v>9.6</v>
      </c>
      <c r="O406">
        <f>IF(D406=E406,1,0)</f>
        <v>1</v>
      </c>
      <c r="P406">
        <v>0</v>
      </c>
      <c r="Q406">
        <v>0</v>
      </c>
      <c r="S406" s="19">
        <v>37.700000000000003</v>
      </c>
      <c r="T406" s="19">
        <v>43.1</v>
      </c>
      <c r="U406" s="19">
        <v>73</v>
      </c>
      <c r="V406">
        <v>0.39516129032258063</v>
      </c>
      <c r="W406">
        <v>17.2</v>
      </c>
      <c r="X406">
        <v>80.8</v>
      </c>
    </row>
    <row r="407" spans="1:24">
      <c r="A407" s="2" t="s">
        <v>103</v>
      </c>
      <c r="B407" t="s">
        <v>1876</v>
      </c>
      <c r="C407" s="13">
        <v>53.933910306845</v>
      </c>
      <c r="D407">
        <v>0</v>
      </c>
      <c r="E407">
        <v>0</v>
      </c>
      <c r="F407" s="16">
        <v>45409</v>
      </c>
      <c r="G407">
        <v>3443</v>
      </c>
      <c r="H407">
        <v>26.4</v>
      </c>
      <c r="I407">
        <v>86.7</v>
      </c>
      <c r="J407">
        <v>0.3</v>
      </c>
      <c r="K407">
        <v>11</v>
      </c>
      <c r="L407" s="19">
        <v>4.2</v>
      </c>
      <c r="O407">
        <f>IF(D407=E407,1,0)</f>
        <v>1</v>
      </c>
      <c r="P407">
        <v>0</v>
      </c>
      <c r="Q407">
        <v>1</v>
      </c>
      <c r="S407" s="19">
        <v>27.5</v>
      </c>
      <c r="T407" s="19">
        <v>43.9</v>
      </c>
      <c r="U407" s="19">
        <v>92.5</v>
      </c>
      <c r="V407">
        <v>0.19987063389391979</v>
      </c>
      <c r="W407">
        <v>5.9</v>
      </c>
      <c r="X407">
        <v>82.2</v>
      </c>
    </row>
    <row r="408" spans="1:24">
      <c r="A408" s="3" t="s">
        <v>256</v>
      </c>
      <c r="B408" t="s">
        <v>1877</v>
      </c>
      <c r="C408" s="13">
        <v>55.388198757763973</v>
      </c>
      <c r="D408">
        <v>1</v>
      </c>
      <c r="E408">
        <v>1</v>
      </c>
      <c r="F408" s="16">
        <v>33510</v>
      </c>
      <c r="G408">
        <v>32176</v>
      </c>
      <c r="H408">
        <v>14</v>
      </c>
      <c r="I408">
        <v>78.5</v>
      </c>
      <c r="J408">
        <v>11.9</v>
      </c>
      <c r="K408">
        <v>6.9</v>
      </c>
      <c r="L408" s="19">
        <v>8.6999999999999993</v>
      </c>
      <c r="O408">
        <f>IF(D408=E408,1,0)</f>
        <v>1</v>
      </c>
      <c r="P408">
        <v>1</v>
      </c>
      <c r="Q408" t="s">
        <v>2516</v>
      </c>
      <c r="S408" s="19">
        <v>22.9</v>
      </c>
      <c r="T408" s="19">
        <v>38.5</v>
      </c>
      <c r="U408" s="19">
        <v>102.3</v>
      </c>
      <c r="V408">
        <v>0.16500307125307126</v>
      </c>
      <c r="W408">
        <v>16.100000000000001</v>
      </c>
      <c r="X408">
        <v>82.2</v>
      </c>
    </row>
    <row r="409" spans="1:24">
      <c r="A409" s="2" t="s">
        <v>104</v>
      </c>
      <c r="B409" t="s">
        <v>1878</v>
      </c>
      <c r="C409" s="13">
        <v>37.35881841876629</v>
      </c>
      <c r="D409">
        <v>0</v>
      </c>
      <c r="E409">
        <v>0</v>
      </c>
      <c r="F409" s="16">
        <v>40451</v>
      </c>
      <c r="G409">
        <v>2680</v>
      </c>
      <c r="H409">
        <v>22.2</v>
      </c>
      <c r="I409">
        <v>95.6</v>
      </c>
      <c r="J409">
        <v>0</v>
      </c>
      <c r="K409">
        <v>2</v>
      </c>
      <c r="L409" s="19">
        <v>2</v>
      </c>
      <c r="O409">
        <f>IF(D409=E409,1,0)</f>
        <v>1</v>
      </c>
      <c r="P409">
        <v>0</v>
      </c>
      <c r="Q409">
        <v>1</v>
      </c>
      <c r="S409" s="19">
        <v>24.3</v>
      </c>
      <c r="T409" s="19">
        <v>44.5</v>
      </c>
      <c r="U409" s="19">
        <v>99</v>
      </c>
      <c r="V409">
        <v>0.14104595879556259</v>
      </c>
      <c r="W409">
        <v>5.2</v>
      </c>
      <c r="X409">
        <v>91.4</v>
      </c>
    </row>
    <row r="410" spans="1:24">
      <c r="A410" s="4" t="s">
        <v>629</v>
      </c>
      <c r="B410" t="s">
        <v>1879</v>
      </c>
      <c r="C410" s="13">
        <v>36.779661016949149</v>
      </c>
      <c r="D410">
        <v>0</v>
      </c>
      <c r="E410">
        <v>0</v>
      </c>
      <c r="F410" s="16">
        <v>58906</v>
      </c>
      <c r="G410">
        <v>1205</v>
      </c>
      <c r="H410">
        <v>12</v>
      </c>
      <c r="I410">
        <v>92.4</v>
      </c>
      <c r="J410">
        <v>0</v>
      </c>
      <c r="K410">
        <v>6.9</v>
      </c>
      <c r="L410" s="19">
        <v>10.199999999999999</v>
      </c>
      <c r="O410">
        <f>IF(D410=E410,1,0)</f>
        <v>1</v>
      </c>
      <c r="P410">
        <v>0</v>
      </c>
      <c r="Q410">
        <v>0</v>
      </c>
      <c r="S410" s="19">
        <v>20.5</v>
      </c>
      <c r="T410" s="19">
        <v>40.4</v>
      </c>
      <c r="U410" s="19">
        <v>112.9</v>
      </c>
      <c r="V410">
        <v>0.20321931589537223</v>
      </c>
      <c r="W410">
        <v>8.4</v>
      </c>
      <c r="X410">
        <v>93.2</v>
      </c>
    </row>
    <row r="411" spans="1:24">
      <c r="A411" t="s">
        <v>630</v>
      </c>
      <c r="B411" t="s">
        <v>1880</v>
      </c>
      <c r="C411" s="13">
        <v>20.788530465949819</v>
      </c>
      <c r="D411">
        <v>0</v>
      </c>
      <c r="E411">
        <v>0</v>
      </c>
      <c r="F411" s="16">
        <v>22917</v>
      </c>
      <c r="G411">
        <v>138</v>
      </c>
      <c r="H411">
        <v>0</v>
      </c>
      <c r="I411">
        <v>100</v>
      </c>
      <c r="J411">
        <v>0</v>
      </c>
      <c r="K411">
        <v>0</v>
      </c>
      <c r="L411" s="19">
        <v>21.2</v>
      </c>
      <c r="O411">
        <f>IF(D411=E411,1,0)</f>
        <v>1</v>
      </c>
      <c r="P411">
        <v>0</v>
      </c>
      <c r="Q411">
        <v>0</v>
      </c>
      <c r="S411" s="19">
        <v>17.399999999999999</v>
      </c>
      <c r="T411" s="19">
        <v>42.6</v>
      </c>
      <c r="U411" s="19">
        <v>106</v>
      </c>
      <c r="V411">
        <v>6.5573770491803282E-2</v>
      </c>
      <c r="W411">
        <v>9.6999999999999993</v>
      </c>
      <c r="X411">
        <v>78.5</v>
      </c>
    </row>
    <row r="412" spans="1:24">
      <c r="A412" t="s">
        <v>631</v>
      </c>
      <c r="B412" t="s">
        <v>1881</v>
      </c>
      <c r="C412" s="13">
        <v>17.034700315457414</v>
      </c>
      <c r="D412">
        <v>1</v>
      </c>
      <c r="E412">
        <v>1</v>
      </c>
      <c r="F412" s="16">
        <v>46000</v>
      </c>
      <c r="G412">
        <v>305</v>
      </c>
      <c r="H412">
        <v>16.8</v>
      </c>
      <c r="I412">
        <v>100</v>
      </c>
      <c r="J412">
        <v>0</v>
      </c>
      <c r="K412">
        <v>0</v>
      </c>
      <c r="L412" s="19">
        <v>2.1</v>
      </c>
      <c r="M412">
        <v>1</v>
      </c>
      <c r="N412" s="10">
        <v>0.55559999999999998</v>
      </c>
      <c r="O412">
        <f>IF(D412=E412,1,0)</f>
        <v>1</v>
      </c>
      <c r="P412">
        <v>0</v>
      </c>
      <c r="Q412">
        <v>0</v>
      </c>
      <c r="R412">
        <v>2015</v>
      </c>
      <c r="S412" s="19">
        <v>17.399999999999999</v>
      </c>
      <c r="T412" s="19">
        <v>41.3</v>
      </c>
      <c r="U412" s="19">
        <v>90.6</v>
      </c>
      <c r="V412">
        <v>0.16949152542372881</v>
      </c>
      <c r="W412">
        <v>3.4</v>
      </c>
      <c r="X412">
        <v>85.6</v>
      </c>
    </row>
    <row r="413" spans="1:24">
      <c r="A413" s="2" t="s">
        <v>105</v>
      </c>
      <c r="B413" t="s">
        <v>1882</v>
      </c>
      <c r="C413" s="13">
        <v>38.625466169419283</v>
      </c>
      <c r="D413">
        <v>1</v>
      </c>
      <c r="E413">
        <v>1</v>
      </c>
      <c r="F413" s="16">
        <v>60694</v>
      </c>
      <c r="G413">
        <v>5529</v>
      </c>
      <c r="H413">
        <v>12.7</v>
      </c>
      <c r="I413">
        <v>91</v>
      </c>
      <c r="J413">
        <v>0</v>
      </c>
      <c r="K413">
        <v>5.8</v>
      </c>
      <c r="L413" s="19">
        <v>5.4</v>
      </c>
      <c r="M413">
        <v>1</v>
      </c>
      <c r="N413" s="10">
        <v>0.56410000000000005</v>
      </c>
      <c r="O413">
        <f>IF(D413=E413,1,0)</f>
        <v>1</v>
      </c>
      <c r="P413">
        <v>0</v>
      </c>
      <c r="Q413">
        <v>1</v>
      </c>
      <c r="R413">
        <v>2012</v>
      </c>
      <c r="S413" s="19">
        <v>10.7</v>
      </c>
      <c r="T413" s="19">
        <v>31.3</v>
      </c>
      <c r="U413" s="19">
        <v>84.4</v>
      </c>
      <c r="V413">
        <v>0.15048296898830707</v>
      </c>
      <c r="W413">
        <v>6.2</v>
      </c>
      <c r="X413">
        <v>89.5</v>
      </c>
    </row>
    <row r="414" spans="1:24">
      <c r="A414" s="4" t="s">
        <v>632</v>
      </c>
      <c r="B414" t="s">
        <v>1883</v>
      </c>
      <c r="C414" s="13">
        <v>34.75433526011561</v>
      </c>
      <c r="D414">
        <v>1</v>
      </c>
      <c r="E414">
        <v>1</v>
      </c>
      <c r="F414" s="16">
        <v>49625</v>
      </c>
      <c r="G414">
        <v>504</v>
      </c>
      <c r="H414">
        <v>75.400000000000006</v>
      </c>
      <c r="I414">
        <v>100</v>
      </c>
      <c r="J414">
        <v>0</v>
      </c>
      <c r="K414">
        <v>0</v>
      </c>
      <c r="L414" s="19">
        <v>4</v>
      </c>
      <c r="M414">
        <v>1</v>
      </c>
      <c r="N414" s="10">
        <v>0.53839999999999999</v>
      </c>
      <c r="O414">
        <f>IF(D414=E414,1,0)</f>
        <v>1</v>
      </c>
      <c r="P414">
        <v>0</v>
      </c>
      <c r="Q414">
        <v>0</v>
      </c>
      <c r="R414">
        <v>2013</v>
      </c>
      <c r="S414" s="19">
        <v>20.9</v>
      </c>
      <c r="T414" s="19">
        <v>37.1</v>
      </c>
      <c r="U414" s="19">
        <v>111.5</v>
      </c>
      <c r="V414">
        <v>0.5240174672489083</v>
      </c>
      <c r="W414">
        <v>0</v>
      </c>
      <c r="X414">
        <v>100</v>
      </c>
    </row>
    <row r="415" spans="1:24">
      <c r="A415" t="s">
        <v>633</v>
      </c>
      <c r="B415" t="s">
        <v>1347</v>
      </c>
      <c r="C415" s="13">
        <v>28.527131782945737</v>
      </c>
      <c r="D415">
        <v>1</v>
      </c>
      <c r="E415">
        <v>1</v>
      </c>
      <c r="F415" s="16">
        <v>68269</v>
      </c>
      <c r="G415">
        <v>665</v>
      </c>
      <c r="H415">
        <v>15.5</v>
      </c>
      <c r="I415">
        <v>98.3</v>
      </c>
      <c r="J415">
        <v>0</v>
      </c>
      <c r="K415">
        <v>1.4</v>
      </c>
      <c r="L415" s="19">
        <v>1.4</v>
      </c>
      <c r="M415">
        <v>1</v>
      </c>
      <c r="N415" s="10">
        <v>0.80900000000000005</v>
      </c>
      <c r="O415">
        <f>IF(D415=E415,1,0)</f>
        <v>1</v>
      </c>
      <c r="P415">
        <v>0</v>
      </c>
      <c r="Q415">
        <v>0</v>
      </c>
      <c r="R415">
        <v>2012</v>
      </c>
      <c r="S415" s="19">
        <v>13.7</v>
      </c>
      <c r="T415" s="19">
        <v>33.700000000000003</v>
      </c>
      <c r="U415" s="19">
        <v>115.2</v>
      </c>
      <c r="V415">
        <v>0.31188118811881188</v>
      </c>
      <c r="W415">
        <v>4.5</v>
      </c>
      <c r="X415">
        <v>92.5</v>
      </c>
    </row>
    <row r="416" spans="1:24">
      <c r="A416" s="4" t="s">
        <v>634</v>
      </c>
      <c r="B416" t="s">
        <v>1884</v>
      </c>
      <c r="C416" s="13">
        <v>19.557195571955717</v>
      </c>
      <c r="D416">
        <v>0</v>
      </c>
      <c r="E416">
        <v>0</v>
      </c>
      <c r="F416" s="16">
        <v>50962</v>
      </c>
      <c r="G416">
        <v>1162</v>
      </c>
      <c r="H416">
        <v>16.8</v>
      </c>
      <c r="I416">
        <v>96.3</v>
      </c>
      <c r="J416">
        <v>0</v>
      </c>
      <c r="K416">
        <v>3.7</v>
      </c>
      <c r="L416" s="19">
        <v>2.7</v>
      </c>
      <c r="O416">
        <f>IF(D416=E416,1,0)</f>
        <v>1</v>
      </c>
      <c r="P416">
        <v>0</v>
      </c>
      <c r="Q416">
        <v>0</v>
      </c>
      <c r="S416" s="19">
        <v>27</v>
      </c>
      <c r="T416" s="19">
        <v>45.7</v>
      </c>
      <c r="U416" s="19">
        <v>113.6</v>
      </c>
      <c r="V416">
        <v>0.10483870967741936</v>
      </c>
      <c r="W416">
        <v>4.7</v>
      </c>
      <c r="X416">
        <v>84.4</v>
      </c>
    </row>
    <row r="417" spans="1:24">
      <c r="A417" s="2" t="s">
        <v>19</v>
      </c>
      <c r="B417" t="s">
        <v>1379</v>
      </c>
      <c r="C417" s="13">
        <v>32.850678733031671</v>
      </c>
      <c r="D417">
        <v>1</v>
      </c>
      <c r="E417">
        <v>1</v>
      </c>
      <c r="F417" s="16">
        <v>92143</v>
      </c>
      <c r="G417">
        <v>3238</v>
      </c>
      <c r="H417">
        <v>46.7</v>
      </c>
      <c r="I417">
        <v>97</v>
      </c>
      <c r="J417">
        <v>0</v>
      </c>
      <c r="K417">
        <v>0.9</v>
      </c>
      <c r="L417" s="19">
        <v>1.8</v>
      </c>
      <c r="M417">
        <v>1</v>
      </c>
      <c r="N417" s="10">
        <f>292/(292+200)</f>
        <v>0.5934959349593496</v>
      </c>
      <c r="O417">
        <f>IF(D417=E417,1,0)</f>
        <v>1</v>
      </c>
      <c r="P417">
        <v>0</v>
      </c>
      <c r="Q417">
        <v>0</v>
      </c>
      <c r="R417">
        <v>2012</v>
      </c>
      <c r="S417" s="19">
        <v>11.5</v>
      </c>
      <c r="T417" s="19">
        <v>36.6</v>
      </c>
      <c r="U417" s="19">
        <v>93.5</v>
      </c>
      <c r="V417">
        <v>9.33572710951526E-2</v>
      </c>
      <c r="W417">
        <v>1.9</v>
      </c>
      <c r="X417">
        <v>96.5</v>
      </c>
    </row>
    <row r="418" spans="1:24">
      <c r="A418" t="s">
        <v>635</v>
      </c>
      <c r="B418" t="s">
        <v>1885</v>
      </c>
      <c r="C418" s="13">
        <v>25.784369652025102</v>
      </c>
      <c r="D418">
        <v>0</v>
      </c>
      <c r="E418">
        <v>0</v>
      </c>
      <c r="F418" s="16">
        <v>44267</v>
      </c>
      <c r="G418">
        <v>3229</v>
      </c>
      <c r="H418">
        <v>20.2</v>
      </c>
      <c r="I418">
        <v>92.9</v>
      </c>
      <c r="J418">
        <v>3.8</v>
      </c>
      <c r="K418">
        <v>0.8</v>
      </c>
      <c r="L418" s="19">
        <v>4.3</v>
      </c>
      <c r="O418">
        <f>IF(D418=E418,1,0)</f>
        <v>1</v>
      </c>
      <c r="P418">
        <v>0</v>
      </c>
      <c r="Q418">
        <v>0</v>
      </c>
      <c r="S418" s="19">
        <v>25.5</v>
      </c>
      <c r="T418" s="19">
        <v>38.299999999999997</v>
      </c>
      <c r="U418" s="19">
        <v>96.3</v>
      </c>
      <c r="V418">
        <v>0.13853396099529253</v>
      </c>
      <c r="W418">
        <v>3</v>
      </c>
      <c r="X418">
        <v>89.3</v>
      </c>
    </row>
    <row r="419" spans="1:24">
      <c r="A419" s="4" t="s">
        <v>636</v>
      </c>
      <c r="B419" t="s">
        <v>1886</v>
      </c>
      <c r="C419" s="13">
        <v>20.308788598574822</v>
      </c>
      <c r="D419">
        <v>0</v>
      </c>
      <c r="E419">
        <v>0</v>
      </c>
      <c r="F419" s="16">
        <v>56375</v>
      </c>
      <c r="G419">
        <v>823</v>
      </c>
      <c r="H419">
        <v>20.100000000000001</v>
      </c>
      <c r="I419">
        <v>97.3</v>
      </c>
      <c r="J419">
        <v>0</v>
      </c>
      <c r="K419">
        <v>1.5</v>
      </c>
      <c r="L419" s="19">
        <v>7.2</v>
      </c>
      <c r="O419">
        <f>IF(D419=E419,1,0)</f>
        <v>1</v>
      </c>
      <c r="P419">
        <v>0</v>
      </c>
      <c r="Q419">
        <v>0</v>
      </c>
      <c r="S419" s="19">
        <v>15.7</v>
      </c>
      <c r="T419" s="19">
        <v>34.799999999999997</v>
      </c>
      <c r="U419" s="19">
        <v>99.8</v>
      </c>
      <c r="V419">
        <v>0.20195439739413681</v>
      </c>
      <c r="W419">
        <v>3.7</v>
      </c>
      <c r="X419">
        <v>91.8</v>
      </c>
    </row>
    <row r="420" spans="1:24">
      <c r="A420" s="2" t="s">
        <v>106</v>
      </c>
      <c r="B420" t="s">
        <v>1887</v>
      </c>
      <c r="C420" s="13">
        <v>49.559842667166137</v>
      </c>
      <c r="D420">
        <v>1</v>
      </c>
      <c r="E420">
        <v>1</v>
      </c>
      <c r="F420" s="16">
        <v>108875</v>
      </c>
      <c r="G420">
        <v>5866</v>
      </c>
      <c r="H420">
        <v>46.9</v>
      </c>
      <c r="I420">
        <v>59.6</v>
      </c>
      <c r="J420">
        <v>4.0999999999999996</v>
      </c>
      <c r="K420">
        <v>17.5</v>
      </c>
      <c r="L420" s="19">
        <v>3.7</v>
      </c>
      <c r="M420">
        <v>1</v>
      </c>
      <c r="N420" s="10">
        <v>0.63619999999999999</v>
      </c>
      <c r="O420">
        <f>IF(D420=E420,1,0)</f>
        <v>1</v>
      </c>
      <c r="P420">
        <v>0</v>
      </c>
      <c r="Q420">
        <v>1</v>
      </c>
      <c r="R420">
        <v>2012</v>
      </c>
      <c r="S420" s="19">
        <v>6.1</v>
      </c>
      <c r="T420" s="19">
        <v>32.700000000000003</v>
      </c>
      <c r="U420" s="19">
        <v>91</v>
      </c>
      <c r="V420">
        <v>2.2568511552928532E-2</v>
      </c>
      <c r="W420">
        <v>0.6</v>
      </c>
      <c r="X420">
        <v>96.3</v>
      </c>
    </row>
    <row r="421" spans="1:24">
      <c r="A421" s="4" t="s">
        <v>637</v>
      </c>
      <c r="B421" t="s">
        <v>1888</v>
      </c>
      <c r="C421" s="13">
        <v>40.461215932914044</v>
      </c>
      <c r="D421">
        <v>1</v>
      </c>
      <c r="E421">
        <v>1</v>
      </c>
      <c r="F421" s="16">
        <v>40776</v>
      </c>
      <c r="G421">
        <v>2885</v>
      </c>
      <c r="H421">
        <v>15.5</v>
      </c>
      <c r="I421">
        <v>98.8</v>
      </c>
      <c r="J421">
        <v>0</v>
      </c>
      <c r="K421">
        <v>0</v>
      </c>
      <c r="L421" s="19">
        <v>10.8</v>
      </c>
      <c r="M421">
        <v>0</v>
      </c>
      <c r="N421" s="10">
        <v>0.47799999999999998</v>
      </c>
      <c r="O421">
        <f>IF(D421=E421,1,0)</f>
        <v>1</v>
      </c>
      <c r="P421">
        <v>0</v>
      </c>
      <c r="Q421">
        <v>0</v>
      </c>
      <c r="R421">
        <v>2012</v>
      </c>
      <c r="S421" s="19">
        <v>20.7</v>
      </c>
      <c r="T421" s="19">
        <v>38.9</v>
      </c>
      <c r="U421" s="19">
        <v>100.2</v>
      </c>
      <c r="V421">
        <v>0.17103235747303544</v>
      </c>
      <c r="W421">
        <v>20</v>
      </c>
      <c r="X421">
        <v>91.3</v>
      </c>
    </row>
    <row r="422" spans="1:24">
      <c r="A422" s="4" t="s">
        <v>638</v>
      </c>
      <c r="B422" t="s">
        <v>1889</v>
      </c>
      <c r="C422" s="13">
        <v>21.749136939010359</v>
      </c>
      <c r="D422">
        <v>1</v>
      </c>
      <c r="E422">
        <v>1</v>
      </c>
      <c r="F422" s="16">
        <v>40800</v>
      </c>
      <c r="G422">
        <v>1915</v>
      </c>
      <c r="H422">
        <v>11.1</v>
      </c>
      <c r="I422">
        <v>83.9</v>
      </c>
      <c r="J422">
        <v>0.1</v>
      </c>
      <c r="K422">
        <v>13.7</v>
      </c>
      <c r="L422" s="19">
        <v>8.4</v>
      </c>
      <c r="M422">
        <v>1</v>
      </c>
      <c r="N422" s="10">
        <v>0.66949999999999998</v>
      </c>
      <c r="O422">
        <f>IF(D422=E422,1,0)</f>
        <v>1</v>
      </c>
      <c r="P422">
        <v>0</v>
      </c>
      <c r="Q422">
        <v>0</v>
      </c>
      <c r="R422">
        <v>2013</v>
      </c>
      <c r="S422" s="19">
        <v>30.3</v>
      </c>
      <c r="T422" s="19">
        <v>40.299999999999997</v>
      </c>
      <c r="U422" s="19">
        <v>79.599999999999994</v>
      </c>
      <c r="V422">
        <v>7.2886297376093298E-2</v>
      </c>
      <c r="W422">
        <v>5.8</v>
      </c>
      <c r="X422">
        <v>75.900000000000006</v>
      </c>
    </row>
    <row r="423" spans="1:24">
      <c r="A423" t="s">
        <v>639</v>
      </c>
      <c r="B423" t="s">
        <v>1890</v>
      </c>
      <c r="C423" s="13">
        <v>33.191035218783348</v>
      </c>
      <c r="D423">
        <v>0</v>
      </c>
      <c r="E423">
        <v>0</v>
      </c>
      <c r="F423" s="16">
        <v>41161</v>
      </c>
      <c r="G423">
        <v>2328</v>
      </c>
      <c r="H423">
        <v>10</v>
      </c>
      <c r="I423">
        <v>98.8</v>
      </c>
      <c r="J423">
        <v>0</v>
      </c>
      <c r="K423">
        <v>0.7</v>
      </c>
      <c r="L423" s="19">
        <v>8.4</v>
      </c>
      <c r="O423">
        <f>IF(D423=E423,1,0)</f>
        <v>1</v>
      </c>
      <c r="P423">
        <v>0</v>
      </c>
      <c r="Q423">
        <v>0</v>
      </c>
      <c r="S423" s="19">
        <v>16.2</v>
      </c>
      <c r="T423" s="19">
        <v>32.6</v>
      </c>
      <c r="U423" s="19">
        <v>91.8</v>
      </c>
      <c r="V423">
        <v>0.22968197879858657</v>
      </c>
      <c r="W423">
        <v>18.2</v>
      </c>
      <c r="X423">
        <v>89.3</v>
      </c>
    </row>
    <row r="424" spans="1:24">
      <c r="A424" t="s">
        <v>640</v>
      </c>
      <c r="B424" t="s">
        <v>1891</v>
      </c>
      <c r="C424" s="13">
        <v>45.660377358490564</v>
      </c>
      <c r="D424">
        <v>0</v>
      </c>
      <c r="E424">
        <v>0</v>
      </c>
      <c r="F424" s="16">
        <v>39653</v>
      </c>
      <c r="G424">
        <v>404</v>
      </c>
      <c r="H424">
        <v>5.7</v>
      </c>
      <c r="I424">
        <v>99.5</v>
      </c>
      <c r="J424">
        <v>0</v>
      </c>
      <c r="K424">
        <v>0</v>
      </c>
      <c r="L424" s="19">
        <v>10.8</v>
      </c>
      <c r="O424">
        <f>IF(D424=E424,1,0)</f>
        <v>1</v>
      </c>
      <c r="P424">
        <v>0</v>
      </c>
      <c r="Q424">
        <v>0</v>
      </c>
      <c r="S424" s="19">
        <v>18.100000000000001</v>
      </c>
      <c r="T424" s="19">
        <v>41</v>
      </c>
      <c r="U424" s="19">
        <v>82.8</v>
      </c>
      <c r="V424">
        <v>0.10179640718562874</v>
      </c>
      <c r="W424">
        <v>7</v>
      </c>
      <c r="X424">
        <v>89.6</v>
      </c>
    </row>
    <row r="425" spans="1:24">
      <c r="A425" t="s">
        <v>641</v>
      </c>
      <c r="B425" t="s">
        <v>1892</v>
      </c>
      <c r="C425" s="13">
        <v>31.837307152875177</v>
      </c>
      <c r="D425">
        <v>0</v>
      </c>
      <c r="E425">
        <v>0</v>
      </c>
      <c r="F425" s="16">
        <v>42750</v>
      </c>
      <c r="G425">
        <v>1007</v>
      </c>
      <c r="H425">
        <v>13</v>
      </c>
      <c r="I425">
        <v>91.2</v>
      </c>
      <c r="J425">
        <v>0</v>
      </c>
      <c r="K425">
        <v>6.2</v>
      </c>
      <c r="L425" s="19">
        <v>8.6</v>
      </c>
      <c r="O425">
        <f>IF(D425=E425,1,0)</f>
        <v>1</v>
      </c>
      <c r="P425">
        <v>0</v>
      </c>
      <c r="Q425">
        <v>0</v>
      </c>
      <c r="S425" s="19">
        <v>14.9</v>
      </c>
      <c r="T425" s="19">
        <v>32.700000000000003</v>
      </c>
      <c r="U425" s="19">
        <v>82.1</v>
      </c>
      <c r="V425">
        <v>0.18911917098445596</v>
      </c>
      <c r="W425">
        <v>12.1</v>
      </c>
      <c r="X425">
        <v>88.3</v>
      </c>
    </row>
    <row r="426" spans="1:24">
      <c r="A426" t="s">
        <v>642</v>
      </c>
      <c r="B426" t="s">
        <v>1893</v>
      </c>
      <c r="C426" s="13">
        <v>14.012738853503185</v>
      </c>
      <c r="D426">
        <v>0</v>
      </c>
      <c r="E426">
        <v>0</v>
      </c>
      <c r="F426" s="16">
        <v>65694</v>
      </c>
      <c r="G426">
        <v>150</v>
      </c>
      <c r="H426">
        <v>4.3</v>
      </c>
      <c r="I426">
        <v>100</v>
      </c>
      <c r="J426">
        <v>0</v>
      </c>
      <c r="K426">
        <v>0</v>
      </c>
      <c r="L426" s="19">
        <v>0</v>
      </c>
      <c r="O426">
        <f>IF(D426=E426,1,0)</f>
        <v>1</v>
      </c>
      <c r="P426">
        <v>0</v>
      </c>
      <c r="Q426">
        <v>0</v>
      </c>
      <c r="S426" s="19">
        <v>21.3</v>
      </c>
      <c r="T426" s="19">
        <v>45.4</v>
      </c>
      <c r="U426" s="19">
        <v>80.7</v>
      </c>
      <c r="V426">
        <v>0.12280701754385964</v>
      </c>
      <c r="W426">
        <v>3.8</v>
      </c>
      <c r="X426">
        <v>91.3</v>
      </c>
    </row>
    <row r="427" spans="1:24">
      <c r="A427" s="2" t="s">
        <v>107</v>
      </c>
      <c r="B427" t="s">
        <v>1456</v>
      </c>
      <c r="C427" s="13">
        <v>45.452418096723868</v>
      </c>
      <c r="D427">
        <v>1</v>
      </c>
      <c r="E427">
        <v>1</v>
      </c>
      <c r="F427" s="16">
        <v>67386</v>
      </c>
      <c r="G427">
        <v>12304</v>
      </c>
      <c r="H427">
        <v>46.1</v>
      </c>
      <c r="I427">
        <v>83.1</v>
      </c>
      <c r="J427">
        <v>9</v>
      </c>
      <c r="K427">
        <v>3.9</v>
      </c>
      <c r="L427" s="19">
        <v>4.5999999999999996</v>
      </c>
      <c r="M427">
        <v>1</v>
      </c>
      <c r="N427" s="10">
        <v>0.5806</v>
      </c>
      <c r="O427">
        <f>IF(D427=E427,1,0)</f>
        <v>1</v>
      </c>
      <c r="P427">
        <v>0</v>
      </c>
      <c r="Q427">
        <v>1</v>
      </c>
      <c r="R427">
        <v>2012</v>
      </c>
      <c r="S427" s="19">
        <v>17.100000000000001</v>
      </c>
      <c r="T427" s="19">
        <v>37.200000000000003</v>
      </c>
      <c r="U427" s="19">
        <v>89.3</v>
      </c>
      <c r="V427">
        <v>0.34539969834087481</v>
      </c>
      <c r="W427">
        <v>5</v>
      </c>
      <c r="X427">
        <v>94.4</v>
      </c>
    </row>
    <row r="428" spans="1:24">
      <c r="A428" s="3" t="s">
        <v>257</v>
      </c>
      <c r="B428" t="s">
        <v>1525</v>
      </c>
      <c r="C428" s="13">
        <v>61.411210202855692</v>
      </c>
      <c r="D428">
        <v>1</v>
      </c>
      <c r="E428">
        <v>1</v>
      </c>
      <c r="F428" s="16">
        <v>90820</v>
      </c>
      <c r="G428">
        <v>27397</v>
      </c>
      <c r="H428">
        <v>62.2</v>
      </c>
      <c r="I428">
        <v>87.7</v>
      </c>
      <c r="J428">
        <v>2.8</v>
      </c>
      <c r="K428">
        <v>4.3</v>
      </c>
      <c r="L428" s="19">
        <v>5</v>
      </c>
      <c r="M428">
        <v>1</v>
      </c>
      <c r="N428" s="10">
        <v>0.67449999999999999</v>
      </c>
      <c r="O428">
        <f>IF(D428=E428,1,0)</f>
        <v>1</v>
      </c>
      <c r="P428">
        <v>1</v>
      </c>
      <c r="Q428" t="s">
        <v>2516</v>
      </c>
      <c r="R428">
        <v>2012</v>
      </c>
      <c r="S428" s="19">
        <v>18.3</v>
      </c>
      <c r="T428" s="19">
        <v>40.9</v>
      </c>
      <c r="U428" s="19">
        <v>91.5</v>
      </c>
      <c r="V428">
        <v>0.14711165736976459</v>
      </c>
      <c r="W428">
        <v>3</v>
      </c>
      <c r="X428">
        <v>95</v>
      </c>
    </row>
    <row r="429" spans="1:24">
      <c r="A429" s="3" t="s">
        <v>258</v>
      </c>
      <c r="B429" t="s">
        <v>1894</v>
      </c>
      <c r="C429" s="13">
        <v>76.995555555555555</v>
      </c>
      <c r="D429">
        <v>1</v>
      </c>
      <c r="E429">
        <v>1</v>
      </c>
      <c r="F429" s="16">
        <v>193571</v>
      </c>
      <c r="G429">
        <v>8628</v>
      </c>
      <c r="H429">
        <v>83.7</v>
      </c>
      <c r="I429">
        <v>90.7</v>
      </c>
      <c r="J429">
        <v>1.4</v>
      </c>
      <c r="K429">
        <v>4.0999999999999996</v>
      </c>
      <c r="L429" s="19">
        <v>5.0999999999999996</v>
      </c>
      <c r="M429">
        <v>1</v>
      </c>
      <c r="N429" s="10">
        <v>0.85529999999999995</v>
      </c>
      <c r="O429">
        <f>IF(D429=E429,1,0)</f>
        <v>1</v>
      </c>
      <c r="P429">
        <v>1</v>
      </c>
      <c r="Q429" t="s">
        <v>2516</v>
      </c>
      <c r="R429">
        <v>2012</v>
      </c>
      <c r="S429" s="19">
        <v>19.5</v>
      </c>
      <c r="T429" s="19">
        <v>43.4</v>
      </c>
      <c r="U429" s="19">
        <v>92</v>
      </c>
      <c r="V429">
        <v>5.4412740544127404E-2</v>
      </c>
      <c r="W429">
        <v>4.5</v>
      </c>
      <c r="X429">
        <v>100</v>
      </c>
    </row>
    <row r="430" spans="1:24">
      <c r="A430" s="2" t="s">
        <v>108</v>
      </c>
      <c r="B430" t="s">
        <v>1533</v>
      </c>
      <c r="C430" s="13">
        <v>65.552531945101748</v>
      </c>
      <c r="D430">
        <v>1</v>
      </c>
      <c r="E430">
        <v>1</v>
      </c>
      <c r="F430" s="16">
        <v>63490</v>
      </c>
      <c r="G430">
        <v>33664</v>
      </c>
      <c r="H430">
        <v>28.7</v>
      </c>
      <c r="I430">
        <v>40.200000000000003</v>
      </c>
      <c r="J430">
        <v>4.9000000000000004</v>
      </c>
      <c r="K430">
        <v>29.1</v>
      </c>
      <c r="L430" s="19">
        <v>7.7</v>
      </c>
      <c r="M430">
        <v>1</v>
      </c>
      <c r="N430" s="10">
        <v>0.6502</v>
      </c>
      <c r="O430">
        <f>IF(D430=E430,1,0)</f>
        <v>1</v>
      </c>
      <c r="P430">
        <v>0</v>
      </c>
      <c r="Q430">
        <v>1</v>
      </c>
      <c r="R430">
        <v>2012</v>
      </c>
      <c r="S430" s="19">
        <v>11.2</v>
      </c>
      <c r="T430" s="19">
        <v>33.6</v>
      </c>
      <c r="U430" s="19">
        <v>92.3</v>
      </c>
      <c r="V430">
        <v>0.14384389570022449</v>
      </c>
      <c r="W430">
        <v>7.1</v>
      </c>
      <c r="X430">
        <v>84.4</v>
      </c>
    </row>
    <row r="431" spans="1:24">
      <c r="A431" s="3" t="s">
        <v>259</v>
      </c>
      <c r="B431" t="s">
        <v>1895</v>
      </c>
      <c r="C431" s="13">
        <v>64.587839461667869</v>
      </c>
      <c r="D431">
        <v>1</v>
      </c>
      <c r="E431">
        <v>1</v>
      </c>
      <c r="F431" s="16">
        <v>107037</v>
      </c>
      <c r="G431">
        <v>43649</v>
      </c>
      <c r="H431">
        <v>62.6</v>
      </c>
      <c r="I431">
        <v>78.599999999999994</v>
      </c>
      <c r="J431">
        <v>1.1000000000000001</v>
      </c>
      <c r="K431">
        <v>5.0999999999999996</v>
      </c>
      <c r="L431" s="19">
        <v>4</v>
      </c>
      <c r="M431">
        <v>1</v>
      </c>
      <c r="N431" s="10">
        <v>0.74039999999999995</v>
      </c>
      <c r="O431">
        <f>IF(D431=E431,1,0)</f>
        <v>1</v>
      </c>
      <c r="P431">
        <v>1</v>
      </c>
      <c r="Q431" t="s">
        <v>2516</v>
      </c>
      <c r="R431">
        <v>2012</v>
      </c>
      <c r="S431" s="19">
        <v>25.3</v>
      </c>
      <c r="T431" s="19">
        <v>44.6</v>
      </c>
      <c r="U431" s="19">
        <v>86.9</v>
      </c>
      <c r="V431">
        <v>0.13220508336976206</v>
      </c>
      <c r="W431">
        <v>2.6</v>
      </c>
      <c r="X431">
        <v>95.4</v>
      </c>
    </row>
    <row r="432" spans="1:24">
      <c r="A432" s="4" t="s">
        <v>643</v>
      </c>
      <c r="B432" t="s">
        <v>1896</v>
      </c>
      <c r="C432" s="13">
        <v>88.832295793246558</v>
      </c>
      <c r="D432">
        <v>1</v>
      </c>
      <c r="E432">
        <v>1</v>
      </c>
      <c r="F432" s="16">
        <v>58113</v>
      </c>
      <c r="G432">
        <v>8731</v>
      </c>
      <c r="H432">
        <v>27.7</v>
      </c>
      <c r="I432">
        <v>23.9</v>
      </c>
      <c r="J432">
        <v>63.9</v>
      </c>
      <c r="K432">
        <v>9.4</v>
      </c>
      <c r="L432" s="19">
        <v>12</v>
      </c>
      <c r="M432">
        <v>1</v>
      </c>
      <c r="N432" s="10">
        <v>0.6038</v>
      </c>
      <c r="O432">
        <f>IF(D432=E432,1,0)</f>
        <v>1</v>
      </c>
      <c r="P432">
        <v>0</v>
      </c>
      <c r="Q432">
        <v>0</v>
      </c>
      <c r="R432">
        <v>2011</v>
      </c>
      <c r="S432" s="19">
        <v>23.9</v>
      </c>
      <c r="T432" s="19">
        <v>41.4</v>
      </c>
      <c r="U432" s="19">
        <v>95.6</v>
      </c>
      <c r="V432">
        <v>0.13373134328358208</v>
      </c>
      <c r="W432">
        <v>6</v>
      </c>
      <c r="X432">
        <v>89.7</v>
      </c>
    </row>
    <row r="433" spans="1:24">
      <c r="A433" s="4" t="s">
        <v>644</v>
      </c>
      <c r="B433" t="s">
        <v>1897</v>
      </c>
      <c r="C433" s="13">
        <v>35.342297454098698</v>
      </c>
      <c r="D433">
        <v>1</v>
      </c>
      <c r="E433">
        <v>1</v>
      </c>
      <c r="F433" s="16">
        <v>51834</v>
      </c>
      <c r="G433">
        <v>17819</v>
      </c>
      <c r="H433">
        <v>24.2</v>
      </c>
      <c r="I433">
        <v>95.1</v>
      </c>
      <c r="J433">
        <v>2.5</v>
      </c>
      <c r="K433">
        <v>1.1000000000000001</v>
      </c>
      <c r="L433" s="19">
        <v>4.3</v>
      </c>
      <c r="M433">
        <v>1</v>
      </c>
      <c r="N433" s="10">
        <v>0.62209999999999999</v>
      </c>
      <c r="O433">
        <f>IF(D433=E433,1,0)</f>
        <v>1</v>
      </c>
      <c r="P433">
        <v>0</v>
      </c>
      <c r="Q433">
        <v>0</v>
      </c>
      <c r="R433">
        <v>2012</v>
      </c>
      <c r="S433" s="19">
        <v>27.1</v>
      </c>
      <c r="T433" s="19">
        <v>44.3</v>
      </c>
      <c r="U433" s="19">
        <v>87</v>
      </c>
      <c r="V433">
        <v>0.29548196809223759</v>
      </c>
      <c r="W433">
        <v>7.6</v>
      </c>
      <c r="X433">
        <v>88.9</v>
      </c>
    </row>
    <row r="434" spans="1:24">
      <c r="A434" t="s">
        <v>645</v>
      </c>
      <c r="B434" t="s">
        <v>1898</v>
      </c>
      <c r="C434" s="13">
        <v>30.774800868935554</v>
      </c>
      <c r="D434">
        <v>0</v>
      </c>
      <c r="E434">
        <v>0</v>
      </c>
      <c r="F434" s="16">
        <v>44375</v>
      </c>
      <c r="G434">
        <v>860</v>
      </c>
      <c r="H434">
        <v>4.7</v>
      </c>
      <c r="I434">
        <v>75.3</v>
      </c>
      <c r="J434">
        <v>0</v>
      </c>
      <c r="K434">
        <v>19.399999999999999</v>
      </c>
      <c r="L434" s="19">
        <v>23.3</v>
      </c>
      <c r="O434">
        <f>IF(D434=E434,1,0)</f>
        <v>1</v>
      </c>
      <c r="P434">
        <v>0</v>
      </c>
      <c r="Q434">
        <v>0</v>
      </c>
      <c r="S434" s="19">
        <v>7.7</v>
      </c>
      <c r="T434" s="19">
        <v>29.7</v>
      </c>
      <c r="U434" s="19">
        <v>97.7</v>
      </c>
      <c r="V434">
        <v>8.4942084942084939E-2</v>
      </c>
      <c r="W434">
        <v>24.7</v>
      </c>
      <c r="X434">
        <v>82.3</v>
      </c>
    </row>
    <row r="435" spans="1:24">
      <c r="A435" t="s">
        <v>646</v>
      </c>
      <c r="B435" t="s">
        <v>1899</v>
      </c>
      <c r="C435" s="13">
        <v>22.962962962962962</v>
      </c>
      <c r="D435">
        <v>0</v>
      </c>
      <c r="E435">
        <v>0</v>
      </c>
      <c r="F435" s="16">
        <v>20521</v>
      </c>
      <c r="G435">
        <v>811</v>
      </c>
      <c r="H435">
        <v>7.3</v>
      </c>
      <c r="I435">
        <v>89.8</v>
      </c>
      <c r="J435">
        <v>8.4</v>
      </c>
      <c r="K435">
        <v>0.6</v>
      </c>
      <c r="L435" s="19">
        <v>4.0999999999999996</v>
      </c>
      <c r="O435">
        <f>IF(D435=E435,1,0)</f>
        <v>1</v>
      </c>
      <c r="P435">
        <v>0</v>
      </c>
      <c r="Q435">
        <v>0</v>
      </c>
      <c r="S435" s="19">
        <v>19.7</v>
      </c>
      <c r="T435" s="19">
        <v>41.5</v>
      </c>
      <c r="U435" s="19">
        <v>68.599999999999994</v>
      </c>
      <c r="V435">
        <v>0.13008130081300814</v>
      </c>
      <c r="W435">
        <v>25.7</v>
      </c>
      <c r="X435">
        <v>84.2</v>
      </c>
    </row>
    <row r="436" spans="1:24">
      <c r="A436" s="4" t="s">
        <v>647</v>
      </c>
      <c r="B436" t="s">
        <v>1900</v>
      </c>
      <c r="C436" s="13">
        <v>16.649746192893399</v>
      </c>
      <c r="D436">
        <v>1</v>
      </c>
      <c r="E436">
        <v>1</v>
      </c>
      <c r="F436" s="16">
        <v>39545</v>
      </c>
      <c r="G436">
        <v>760</v>
      </c>
      <c r="H436">
        <v>15.8</v>
      </c>
      <c r="I436">
        <v>99.1</v>
      </c>
      <c r="J436">
        <v>0</v>
      </c>
      <c r="K436">
        <v>0.9</v>
      </c>
      <c r="L436" s="19">
        <v>10.1</v>
      </c>
      <c r="M436">
        <v>1</v>
      </c>
      <c r="N436" s="10">
        <v>0.75819999999999999</v>
      </c>
      <c r="O436">
        <f>IF(D436=E436,1,0)</f>
        <v>1</v>
      </c>
      <c r="P436">
        <v>0</v>
      </c>
      <c r="Q436">
        <v>0</v>
      </c>
      <c r="R436">
        <v>2013</v>
      </c>
      <c r="S436" s="19">
        <v>35.1</v>
      </c>
      <c r="T436" s="19">
        <v>46.6</v>
      </c>
      <c r="U436" s="19">
        <v>70</v>
      </c>
      <c r="V436">
        <v>0.33223684210526316</v>
      </c>
      <c r="W436">
        <v>3</v>
      </c>
      <c r="X436">
        <v>86.9</v>
      </c>
    </row>
    <row r="437" spans="1:24">
      <c r="A437" t="s">
        <v>109</v>
      </c>
      <c r="B437" t="s">
        <v>1267</v>
      </c>
      <c r="C437" s="13">
        <v>11.158798283261802</v>
      </c>
      <c r="D437">
        <v>0</v>
      </c>
      <c r="E437">
        <v>0</v>
      </c>
      <c r="F437" s="16">
        <v>19306</v>
      </c>
      <c r="G437">
        <v>62</v>
      </c>
      <c r="H437">
        <v>4.3</v>
      </c>
      <c r="I437">
        <v>93.5</v>
      </c>
      <c r="J437">
        <v>0</v>
      </c>
      <c r="K437">
        <v>6.5</v>
      </c>
      <c r="L437" s="19">
        <v>0</v>
      </c>
      <c r="O437">
        <f>IF(D437=E437,1,0)</f>
        <v>1</v>
      </c>
      <c r="P437">
        <v>0</v>
      </c>
      <c r="Q437">
        <v>1</v>
      </c>
      <c r="S437" s="19">
        <v>16.100000000000001</v>
      </c>
      <c r="T437" s="19">
        <v>47.5</v>
      </c>
      <c r="U437" s="19">
        <v>121.4</v>
      </c>
      <c r="V437">
        <v>0.2857142857142857</v>
      </c>
      <c r="W437">
        <v>18.2</v>
      </c>
      <c r="X437">
        <v>100</v>
      </c>
    </row>
    <row r="438" spans="1:24">
      <c r="A438" s="4" t="s">
        <v>648</v>
      </c>
      <c r="B438" t="s">
        <v>1901</v>
      </c>
      <c r="C438" s="13">
        <v>61.287128712871286</v>
      </c>
      <c r="D438">
        <v>0</v>
      </c>
      <c r="E438">
        <v>0</v>
      </c>
      <c r="F438" s="16">
        <v>163000</v>
      </c>
      <c r="G438">
        <v>593</v>
      </c>
      <c r="H438">
        <v>73.599999999999994</v>
      </c>
      <c r="I438">
        <v>87.5</v>
      </c>
      <c r="J438">
        <v>1.9</v>
      </c>
      <c r="K438">
        <v>0.7</v>
      </c>
      <c r="L438" s="19">
        <v>2.8</v>
      </c>
      <c r="O438">
        <f>IF(D438=E438,1,0)</f>
        <v>1</v>
      </c>
      <c r="P438">
        <v>0</v>
      </c>
      <c r="Q438">
        <v>0</v>
      </c>
      <c r="S438" s="19">
        <v>13.5</v>
      </c>
      <c r="T438" s="19">
        <v>40.1</v>
      </c>
      <c r="U438" s="19">
        <v>103.8</v>
      </c>
      <c r="V438">
        <v>0</v>
      </c>
      <c r="W438">
        <v>3.4</v>
      </c>
      <c r="X438">
        <v>96</v>
      </c>
    </row>
    <row r="439" spans="1:24">
      <c r="A439" t="s">
        <v>649</v>
      </c>
      <c r="B439" t="s">
        <v>1351</v>
      </c>
      <c r="C439" s="13">
        <v>28.888888888888886</v>
      </c>
      <c r="D439">
        <v>0</v>
      </c>
      <c r="E439">
        <v>0</v>
      </c>
      <c r="F439" s="16">
        <v>43125</v>
      </c>
      <c r="G439">
        <v>426</v>
      </c>
      <c r="H439">
        <v>24.3</v>
      </c>
      <c r="I439">
        <v>91.8</v>
      </c>
      <c r="J439">
        <v>0.7</v>
      </c>
      <c r="K439">
        <v>5.9</v>
      </c>
      <c r="L439" s="19">
        <v>5.3</v>
      </c>
      <c r="O439">
        <f>IF(D439=E439,1,0)</f>
        <v>1</v>
      </c>
      <c r="P439">
        <v>0</v>
      </c>
      <c r="Q439">
        <v>0</v>
      </c>
      <c r="S439" s="19">
        <v>27.2</v>
      </c>
      <c r="T439" s="19">
        <v>46.4</v>
      </c>
      <c r="U439" s="19">
        <v>98.1</v>
      </c>
      <c r="V439">
        <v>4.9450549450549448E-2</v>
      </c>
      <c r="W439">
        <v>11.4</v>
      </c>
      <c r="X439">
        <v>90.8</v>
      </c>
    </row>
    <row r="440" spans="1:24">
      <c r="A440" t="s">
        <v>650</v>
      </c>
      <c r="B440" t="s">
        <v>1902</v>
      </c>
      <c r="C440" s="13">
        <v>22.059846903270703</v>
      </c>
      <c r="D440">
        <v>0</v>
      </c>
      <c r="E440">
        <v>0</v>
      </c>
      <c r="F440" s="16">
        <v>77946</v>
      </c>
      <c r="G440">
        <v>1117</v>
      </c>
      <c r="H440">
        <v>31.1</v>
      </c>
      <c r="I440">
        <v>96.8</v>
      </c>
      <c r="J440">
        <v>0</v>
      </c>
      <c r="K440">
        <v>0</v>
      </c>
      <c r="L440" s="19">
        <v>2.2000000000000002</v>
      </c>
      <c r="O440">
        <f>IF(D440=E440,1,0)</f>
        <v>1</v>
      </c>
      <c r="P440">
        <v>0</v>
      </c>
      <c r="Q440">
        <v>0</v>
      </c>
      <c r="S440" s="19">
        <v>18</v>
      </c>
      <c r="T440" s="19">
        <v>34.1</v>
      </c>
      <c r="U440" s="19">
        <v>92.9</v>
      </c>
      <c r="V440">
        <v>7.792207792207792E-2</v>
      </c>
      <c r="W440">
        <v>0</v>
      </c>
      <c r="X440">
        <v>97.3</v>
      </c>
    </row>
    <row r="441" spans="1:24">
      <c r="A441" s="4" t="s">
        <v>651</v>
      </c>
      <c r="B441" t="s">
        <v>1903</v>
      </c>
      <c r="C441" s="13">
        <v>19.716407832545578</v>
      </c>
      <c r="D441">
        <v>1</v>
      </c>
      <c r="E441">
        <v>1</v>
      </c>
      <c r="F441" s="16">
        <v>40284</v>
      </c>
      <c r="G441">
        <v>1065</v>
      </c>
      <c r="H441">
        <v>20.3</v>
      </c>
      <c r="I441">
        <v>100</v>
      </c>
      <c r="J441">
        <v>0</v>
      </c>
      <c r="K441">
        <v>0</v>
      </c>
      <c r="L441" s="19">
        <v>6.6</v>
      </c>
      <c r="M441">
        <v>0</v>
      </c>
      <c r="N441" s="10">
        <v>0.4975</v>
      </c>
      <c r="O441">
        <f>IF(D441=E441,1,0)</f>
        <v>1</v>
      </c>
      <c r="P441">
        <v>0</v>
      </c>
      <c r="Q441">
        <v>0</v>
      </c>
      <c r="R441">
        <v>2014</v>
      </c>
      <c r="S441" s="19">
        <v>24.6</v>
      </c>
      <c r="T441" s="19">
        <v>43.2</v>
      </c>
      <c r="U441" s="19">
        <v>63.1</v>
      </c>
      <c r="V441">
        <v>0.58859470468431774</v>
      </c>
      <c r="W441">
        <v>12.9</v>
      </c>
      <c r="X441">
        <v>90.1</v>
      </c>
    </row>
    <row r="442" spans="1:24">
      <c r="A442" t="s">
        <v>652</v>
      </c>
      <c r="B442" t="s">
        <v>1904</v>
      </c>
      <c r="C442" s="13">
        <v>25.294117647058822</v>
      </c>
      <c r="D442">
        <v>0</v>
      </c>
      <c r="E442">
        <v>0</v>
      </c>
      <c r="F442" s="16">
        <v>25938</v>
      </c>
      <c r="G442">
        <v>240</v>
      </c>
      <c r="H442">
        <v>0</v>
      </c>
      <c r="I442">
        <v>97.9</v>
      </c>
      <c r="J442">
        <v>0</v>
      </c>
      <c r="K442">
        <v>0</v>
      </c>
      <c r="L442" s="19">
        <v>21.9</v>
      </c>
      <c r="O442">
        <f>IF(D442=E442,1,0)</f>
        <v>1</v>
      </c>
      <c r="P442">
        <v>0</v>
      </c>
      <c r="Q442">
        <v>0</v>
      </c>
      <c r="S442" s="19">
        <v>26.7</v>
      </c>
      <c r="T442" s="19">
        <v>32.299999999999997</v>
      </c>
      <c r="U442" s="19">
        <v>89</v>
      </c>
      <c r="V442">
        <v>0.13043478260869565</v>
      </c>
      <c r="W442">
        <v>23</v>
      </c>
      <c r="X442">
        <v>67.8</v>
      </c>
    </row>
    <row r="443" spans="1:24">
      <c r="A443" s="4" t="s">
        <v>653</v>
      </c>
      <c r="B443" t="s">
        <v>1905</v>
      </c>
      <c r="C443" s="13">
        <v>31.410256410256409</v>
      </c>
      <c r="D443">
        <v>1</v>
      </c>
      <c r="E443">
        <v>1</v>
      </c>
      <c r="F443" s="16">
        <v>49231</v>
      </c>
      <c r="G443">
        <v>745</v>
      </c>
      <c r="H443">
        <v>28.4</v>
      </c>
      <c r="I443">
        <v>90.6</v>
      </c>
      <c r="J443">
        <v>8.5</v>
      </c>
      <c r="K443">
        <v>0.7</v>
      </c>
      <c r="L443" s="19">
        <v>7.9</v>
      </c>
      <c r="M443">
        <v>1</v>
      </c>
      <c r="N443" s="10">
        <v>0.68100000000000005</v>
      </c>
      <c r="O443">
        <f>IF(D443=E443,1,0)</f>
        <v>1</v>
      </c>
      <c r="P443">
        <v>0</v>
      </c>
      <c r="Q443">
        <v>0</v>
      </c>
      <c r="R443">
        <v>2014</v>
      </c>
      <c r="S443" s="19">
        <v>15.7</v>
      </c>
      <c r="T443" s="19">
        <v>36.4</v>
      </c>
      <c r="U443" s="19">
        <v>106.4</v>
      </c>
      <c r="V443">
        <v>0.39568345323741005</v>
      </c>
      <c r="W443">
        <v>12.7</v>
      </c>
      <c r="X443">
        <v>93.4</v>
      </c>
    </row>
    <row r="444" spans="1:24">
      <c r="A444" t="s">
        <v>654</v>
      </c>
      <c r="B444" t="s">
        <v>1407</v>
      </c>
      <c r="C444" s="13">
        <v>37.665198237885463</v>
      </c>
      <c r="D444">
        <v>0</v>
      </c>
      <c r="E444">
        <v>0</v>
      </c>
      <c r="F444" s="16">
        <v>44688</v>
      </c>
      <c r="G444">
        <v>503</v>
      </c>
      <c r="H444">
        <v>18.2</v>
      </c>
      <c r="I444">
        <v>88.5</v>
      </c>
      <c r="J444">
        <v>0</v>
      </c>
      <c r="K444">
        <v>10.7</v>
      </c>
      <c r="L444" s="19">
        <v>7.5</v>
      </c>
      <c r="O444">
        <f>IF(D444=E444,1,0)</f>
        <v>1</v>
      </c>
      <c r="P444">
        <v>0</v>
      </c>
      <c r="Q444">
        <v>0</v>
      </c>
      <c r="S444" s="19">
        <v>24.1</v>
      </c>
      <c r="T444" s="19">
        <v>37.9</v>
      </c>
      <c r="U444" s="19">
        <v>98.8</v>
      </c>
      <c r="V444">
        <v>7.6086956521739135E-2</v>
      </c>
      <c r="W444">
        <v>2.1</v>
      </c>
      <c r="X444">
        <v>92.2</v>
      </c>
    </row>
    <row r="445" spans="1:24">
      <c r="A445" t="s">
        <v>655</v>
      </c>
      <c r="B445" t="s">
        <v>1364</v>
      </c>
      <c r="C445" s="13">
        <v>31.746031746031743</v>
      </c>
      <c r="D445">
        <v>0</v>
      </c>
      <c r="E445">
        <v>0</v>
      </c>
      <c r="F445" s="16">
        <v>29667</v>
      </c>
      <c r="G445">
        <v>627</v>
      </c>
      <c r="H445">
        <v>0.8</v>
      </c>
      <c r="I445">
        <v>99.4</v>
      </c>
      <c r="J445">
        <v>0</v>
      </c>
      <c r="K445">
        <v>0</v>
      </c>
      <c r="L445" s="19">
        <v>30.1</v>
      </c>
      <c r="O445">
        <f>IF(D445=E445,1,0)</f>
        <v>1</v>
      </c>
      <c r="P445">
        <v>0</v>
      </c>
      <c r="Q445">
        <v>0</v>
      </c>
      <c r="S445" s="19">
        <v>22</v>
      </c>
      <c r="T445" s="19">
        <v>33.5</v>
      </c>
      <c r="U445" s="19">
        <v>97.8</v>
      </c>
      <c r="V445">
        <v>0.22380952380952382</v>
      </c>
      <c r="W445">
        <v>22.8</v>
      </c>
      <c r="X445">
        <v>64.2</v>
      </c>
    </row>
    <row r="446" spans="1:24">
      <c r="A446" t="s">
        <v>656</v>
      </c>
      <c r="B446" t="s">
        <v>1906</v>
      </c>
      <c r="C446" s="13">
        <v>47.222222222222221</v>
      </c>
      <c r="D446">
        <v>1</v>
      </c>
      <c r="E446">
        <v>1</v>
      </c>
      <c r="F446" s="16">
        <v>44694</v>
      </c>
      <c r="G446">
        <v>1479</v>
      </c>
      <c r="H446">
        <v>5.7</v>
      </c>
      <c r="I446">
        <v>87</v>
      </c>
      <c r="J446">
        <v>10.7</v>
      </c>
      <c r="K446">
        <v>0.3</v>
      </c>
      <c r="L446" s="19">
        <v>6.4</v>
      </c>
      <c r="M446">
        <v>1</v>
      </c>
      <c r="N446" s="10">
        <v>0.57869999999999999</v>
      </c>
      <c r="O446">
        <f>IF(D446=E446,1,0)</f>
        <v>1</v>
      </c>
      <c r="P446">
        <v>0</v>
      </c>
      <c r="Q446">
        <v>0</v>
      </c>
      <c r="R446">
        <v>2012</v>
      </c>
      <c r="S446" s="19">
        <v>26.2</v>
      </c>
      <c r="T446" s="19">
        <v>38.4</v>
      </c>
      <c r="U446" s="19">
        <v>93.3</v>
      </c>
      <c r="V446">
        <v>7.2868217054263565E-2</v>
      </c>
      <c r="W446">
        <v>5.7</v>
      </c>
      <c r="X446">
        <v>83.5</v>
      </c>
    </row>
    <row r="447" spans="1:24">
      <c r="A447" s="4" t="s">
        <v>657</v>
      </c>
      <c r="B447" t="s">
        <v>1445</v>
      </c>
      <c r="C447" s="13">
        <v>43.208459214501509</v>
      </c>
      <c r="D447">
        <v>1</v>
      </c>
      <c r="E447">
        <v>1</v>
      </c>
      <c r="F447" s="16">
        <v>38845</v>
      </c>
      <c r="G447">
        <v>30481</v>
      </c>
      <c r="H447">
        <v>11.5</v>
      </c>
      <c r="I447">
        <v>87.9</v>
      </c>
      <c r="J447">
        <v>4.5999999999999996</v>
      </c>
      <c r="K447">
        <v>4.5999999999999996</v>
      </c>
      <c r="L447" s="19">
        <v>9.9</v>
      </c>
      <c r="M447">
        <v>0</v>
      </c>
      <c r="N447" s="10">
        <v>0.49419999999999997</v>
      </c>
      <c r="O447">
        <f>IF(D447=E447,1,0)</f>
        <v>1</v>
      </c>
      <c r="P447">
        <v>0</v>
      </c>
      <c r="Q447">
        <v>0</v>
      </c>
      <c r="R447">
        <v>2012</v>
      </c>
      <c r="S447" s="19">
        <v>20.8</v>
      </c>
      <c r="T447" s="19">
        <v>37.799999999999997</v>
      </c>
      <c r="U447" s="19">
        <v>89.3</v>
      </c>
      <c r="V447">
        <v>0.12554962311557788</v>
      </c>
      <c r="W447">
        <v>14.1</v>
      </c>
      <c r="X447">
        <v>85.9</v>
      </c>
    </row>
    <row r="448" spans="1:24">
      <c r="A448" s="4" t="s">
        <v>658</v>
      </c>
      <c r="B448" t="s">
        <v>1325</v>
      </c>
      <c r="C448" s="13">
        <v>25.543916196615633</v>
      </c>
      <c r="D448">
        <v>1</v>
      </c>
      <c r="E448">
        <v>1</v>
      </c>
      <c r="F448" s="16">
        <v>61250</v>
      </c>
      <c r="G448">
        <v>1582</v>
      </c>
      <c r="H448">
        <v>10.8</v>
      </c>
      <c r="I448">
        <v>96</v>
      </c>
      <c r="J448">
        <v>0</v>
      </c>
      <c r="K448">
        <v>3.2</v>
      </c>
      <c r="L448" s="19">
        <v>12.1</v>
      </c>
      <c r="M448">
        <v>1</v>
      </c>
      <c r="N448" s="10">
        <v>0.71830000000000005</v>
      </c>
      <c r="O448">
        <f>IF(D448=E448,1,0)</f>
        <v>1</v>
      </c>
      <c r="P448">
        <v>0</v>
      </c>
      <c r="Q448">
        <v>0</v>
      </c>
      <c r="R448">
        <v>2012</v>
      </c>
      <c r="S448" s="19">
        <v>14.2</v>
      </c>
      <c r="T448" s="19">
        <v>36.700000000000003</v>
      </c>
      <c r="U448" s="19">
        <v>84</v>
      </c>
      <c r="V448">
        <v>0.12072072072072072</v>
      </c>
      <c r="W448">
        <v>9.9</v>
      </c>
      <c r="X448">
        <v>89.8</v>
      </c>
    </row>
    <row r="449" spans="1:24">
      <c r="A449" t="s">
        <v>659</v>
      </c>
      <c r="B449" t="s">
        <v>1907</v>
      </c>
      <c r="C449" s="13">
        <v>23.69047619047619</v>
      </c>
      <c r="D449">
        <v>0</v>
      </c>
      <c r="E449">
        <v>0</v>
      </c>
      <c r="F449" s="16">
        <v>46250</v>
      </c>
      <c r="G449">
        <v>329</v>
      </c>
      <c r="H449">
        <v>6.4</v>
      </c>
      <c r="I449">
        <v>96.7</v>
      </c>
      <c r="J449">
        <v>0</v>
      </c>
      <c r="K449">
        <v>3</v>
      </c>
      <c r="L449" s="19">
        <v>7.9</v>
      </c>
      <c r="O449">
        <f>IF(D449=E449,1,0)</f>
        <v>1</v>
      </c>
      <c r="P449">
        <v>0</v>
      </c>
      <c r="Q449">
        <v>0</v>
      </c>
      <c r="S449" s="19">
        <v>13.1</v>
      </c>
      <c r="T449" s="19">
        <v>35.5</v>
      </c>
      <c r="U449" s="19">
        <v>98.2</v>
      </c>
      <c r="V449">
        <v>0.1111111111111111</v>
      </c>
      <c r="W449">
        <v>4.3</v>
      </c>
      <c r="X449">
        <v>83.8</v>
      </c>
    </row>
    <row r="450" spans="1:24">
      <c r="A450" s="4" t="s">
        <v>660</v>
      </c>
      <c r="B450" t="s">
        <v>1908</v>
      </c>
      <c r="C450" s="13">
        <v>47.172081829121545</v>
      </c>
      <c r="D450">
        <v>1</v>
      </c>
      <c r="E450">
        <v>1</v>
      </c>
      <c r="F450" s="16">
        <v>45952</v>
      </c>
      <c r="G450">
        <v>1604</v>
      </c>
      <c r="H450">
        <v>12.2</v>
      </c>
      <c r="I450">
        <v>89.6</v>
      </c>
      <c r="J450">
        <v>2.7</v>
      </c>
      <c r="K450">
        <v>7.7</v>
      </c>
      <c r="L450" s="19">
        <v>10.5</v>
      </c>
      <c r="M450">
        <v>1</v>
      </c>
      <c r="N450" s="10">
        <v>0.69699999999999995</v>
      </c>
      <c r="O450">
        <f>IF(D450=E450,1,0)</f>
        <v>1</v>
      </c>
      <c r="P450">
        <v>0</v>
      </c>
      <c r="Q450">
        <v>0</v>
      </c>
      <c r="R450">
        <v>2012</v>
      </c>
      <c r="S450" s="19">
        <v>22</v>
      </c>
      <c r="T450" s="19">
        <v>36.4</v>
      </c>
      <c r="U450" s="19">
        <v>98.5</v>
      </c>
      <c r="V450">
        <v>0.14207650273224043</v>
      </c>
      <c r="W450">
        <v>10.8</v>
      </c>
      <c r="X450">
        <v>91.7</v>
      </c>
    </row>
    <row r="451" spans="1:24">
      <c r="A451" s="2" t="s">
        <v>110</v>
      </c>
      <c r="B451" t="s">
        <v>1909</v>
      </c>
      <c r="C451" s="13">
        <v>58.700671140939598</v>
      </c>
      <c r="D451">
        <v>1</v>
      </c>
      <c r="E451">
        <v>1</v>
      </c>
      <c r="F451" s="16">
        <v>91762</v>
      </c>
      <c r="G451">
        <v>20671</v>
      </c>
      <c r="H451">
        <v>54.1</v>
      </c>
      <c r="I451">
        <v>82.6</v>
      </c>
      <c r="J451">
        <v>2.4</v>
      </c>
      <c r="K451">
        <v>7.2</v>
      </c>
      <c r="L451" s="19">
        <v>3.8</v>
      </c>
      <c r="M451">
        <v>1</v>
      </c>
      <c r="N451" s="10">
        <v>0.80300000000000005</v>
      </c>
      <c r="O451">
        <f>IF(D451=E451,1,0)</f>
        <v>1</v>
      </c>
      <c r="P451">
        <v>0</v>
      </c>
      <c r="Q451">
        <v>1</v>
      </c>
      <c r="R451">
        <v>2011</v>
      </c>
      <c r="S451" s="19">
        <v>9.9</v>
      </c>
      <c r="T451" s="19">
        <v>35.200000000000003</v>
      </c>
      <c r="U451" s="19">
        <v>88</v>
      </c>
      <c r="V451">
        <v>9.9465240641711236E-2</v>
      </c>
      <c r="W451">
        <v>2.9</v>
      </c>
      <c r="X451">
        <v>95.9</v>
      </c>
    </row>
    <row r="452" spans="1:24">
      <c r="A452" t="s">
        <v>661</v>
      </c>
      <c r="B452" t="s">
        <v>1910</v>
      </c>
      <c r="C452" s="13">
        <v>15.073891625615762</v>
      </c>
      <c r="D452">
        <v>1</v>
      </c>
      <c r="E452">
        <v>1</v>
      </c>
      <c r="F452" s="16">
        <v>35379</v>
      </c>
      <c r="G452">
        <v>1728</v>
      </c>
      <c r="H452">
        <v>11.1</v>
      </c>
      <c r="I452">
        <v>99.1</v>
      </c>
      <c r="J452">
        <v>0</v>
      </c>
      <c r="K452">
        <v>0.4</v>
      </c>
      <c r="L452" s="19">
        <v>3.8</v>
      </c>
      <c r="M452">
        <v>1</v>
      </c>
      <c r="N452" s="10">
        <v>0.66449999999999998</v>
      </c>
      <c r="O452">
        <f>IF(D452=E452,1,0)</f>
        <v>1</v>
      </c>
      <c r="P452">
        <v>0</v>
      </c>
      <c r="Q452">
        <v>0</v>
      </c>
      <c r="R452">
        <v>2013</v>
      </c>
      <c r="S452" s="19">
        <v>26.7</v>
      </c>
      <c r="T452" s="19">
        <v>45.3</v>
      </c>
      <c r="U452" s="19">
        <v>81.900000000000006</v>
      </c>
      <c r="V452">
        <v>0.15073529411764705</v>
      </c>
      <c r="W452">
        <v>16.600000000000001</v>
      </c>
      <c r="X452">
        <v>85.6</v>
      </c>
    </row>
    <row r="453" spans="1:24">
      <c r="A453" s="2" t="s">
        <v>111</v>
      </c>
      <c r="B453" t="s">
        <v>1493</v>
      </c>
      <c r="C453" s="13">
        <v>53.598451522083401</v>
      </c>
      <c r="D453">
        <v>1</v>
      </c>
      <c r="E453">
        <v>1</v>
      </c>
      <c r="F453" s="16">
        <v>157188</v>
      </c>
      <c r="G453">
        <v>3832</v>
      </c>
      <c r="H453">
        <v>70.599999999999994</v>
      </c>
      <c r="I453">
        <v>84.4</v>
      </c>
      <c r="J453">
        <v>0.4</v>
      </c>
      <c r="K453">
        <v>2.7</v>
      </c>
      <c r="L453" s="19">
        <v>5.3</v>
      </c>
      <c r="M453">
        <v>1</v>
      </c>
      <c r="N453" s="10">
        <v>0.8075</v>
      </c>
      <c r="O453">
        <f>IF(D453=E453,1,0)</f>
        <v>1</v>
      </c>
      <c r="P453">
        <v>0</v>
      </c>
      <c r="Q453">
        <v>1</v>
      </c>
      <c r="R453">
        <v>2013</v>
      </c>
      <c r="S453" s="19">
        <v>10.9</v>
      </c>
      <c r="T453" s="19">
        <v>40.299999999999997</v>
      </c>
      <c r="U453" s="19">
        <v>98.3</v>
      </c>
      <c r="V453">
        <v>2.0338983050847456E-2</v>
      </c>
      <c r="W453">
        <v>2.2999999999999998</v>
      </c>
      <c r="X453">
        <v>98.1</v>
      </c>
    </row>
    <row r="454" spans="1:24">
      <c r="A454" t="s">
        <v>662</v>
      </c>
      <c r="B454" t="s">
        <v>1357</v>
      </c>
      <c r="C454" s="13">
        <v>30.687830687830687</v>
      </c>
      <c r="D454">
        <v>1</v>
      </c>
      <c r="E454">
        <v>1</v>
      </c>
      <c r="F454" s="16">
        <v>43438</v>
      </c>
      <c r="G454">
        <v>694</v>
      </c>
      <c r="H454">
        <v>10.8</v>
      </c>
      <c r="I454">
        <v>97.7</v>
      </c>
      <c r="J454">
        <v>0</v>
      </c>
      <c r="K454">
        <v>0.3</v>
      </c>
      <c r="L454" s="19">
        <v>6.3</v>
      </c>
      <c r="M454">
        <v>1</v>
      </c>
      <c r="N454" s="10">
        <v>0.77139999999999997</v>
      </c>
      <c r="O454">
        <f>IF(D454=E454,1,0)</f>
        <v>1</v>
      </c>
      <c r="P454">
        <v>0</v>
      </c>
      <c r="Q454">
        <v>0</v>
      </c>
      <c r="R454">
        <v>2013</v>
      </c>
      <c r="S454" s="19">
        <v>14</v>
      </c>
      <c r="T454" s="19">
        <v>31</v>
      </c>
      <c r="U454" s="19">
        <v>121</v>
      </c>
      <c r="V454">
        <v>0.13733905579399142</v>
      </c>
      <c r="W454">
        <v>13.3</v>
      </c>
      <c r="X454">
        <v>77.3</v>
      </c>
    </row>
    <row r="455" spans="1:24">
      <c r="A455" t="s">
        <v>663</v>
      </c>
      <c r="B455" t="s">
        <v>1911</v>
      </c>
      <c r="C455" s="13">
        <v>20.899854862119014</v>
      </c>
      <c r="D455">
        <v>0</v>
      </c>
      <c r="E455">
        <v>0</v>
      </c>
      <c r="F455" s="16">
        <v>40461</v>
      </c>
      <c r="G455">
        <v>1334</v>
      </c>
      <c r="H455">
        <v>14.9</v>
      </c>
      <c r="I455">
        <v>99.9</v>
      </c>
      <c r="J455">
        <v>0</v>
      </c>
      <c r="K455">
        <v>0</v>
      </c>
      <c r="L455" s="19">
        <v>3.6</v>
      </c>
      <c r="O455">
        <f>IF(D455=E455,1,0)</f>
        <v>1</v>
      </c>
      <c r="P455">
        <v>0</v>
      </c>
      <c r="Q455">
        <v>0</v>
      </c>
      <c r="S455" s="19">
        <v>20.8</v>
      </c>
      <c r="T455" s="19">
        <v>38.299999999999997</v>
      </c>
      <c r="U455" s="19">
        <v>101.5</v>
      </c>
      <c r="V455">
        <v>0.14188034188034188</v>
      </c>
      <c r="W455">
        <v>14.4</v>
      </c>
      <c r="X455">
        <v>86.2</v>
      </c>
    </row>
    <row r="456" spans="1:24">
      <c r="A456" s="4" t="s">
        <v>664</v>
      </c>
      <c r="B456" t="s">
        <v>1912</v>
      </c>
      <c r="C456" s="13">
        <v>30.5</v>
      </c>
      <c r="D456">
        <v>1</v>
      </c>
      <c r="E456">
        <v>1</v>
      </c>
      <c r="F456" s="16">
        <v>52917</v>
      </c>
      <c r="G456">
        <v>892</v>
      </c>
      <c r="H456">
        <v>13</v>
      </c>
      <c r="I456">
        <v>98.7</v>
      </c>
      <c r="J456">
        <v>0</v>
      </c>
      <c r="K456">
        <v>0.6</v>
      </c>
      <c r="L456" s="19">
        <v>0</v>
      </c>
      <c r="O456">
        <f>IF(D456=E456,1,0)</f>
        <v>1</v>
      </c>
      <c r="P456">
        <v>0</v>
      </c>
      <c r="Q456">
        <v>0</v>
      </c>
      <c r="S456" s="19">
        <v>20.3</v>
      </c>
      <c r="T456" s="19">
        <v>39.299999999999997</v>
      </c>
      <c r="U456" s="19">
        <v>84.7</v>
      </c>
      <c r="V456">
        <v>0.16666666666666666</v>
      </c>
      <c r="W456">
        <v>1.7</v>
      </c>
      <c r="X456">
        <v>87</v>
      </c>
    </row>
    <row r="457" spans="1:24">
      <c r="A457" s="3" t="s">
        <v>260</v>
      </c>
      <c r="B457" t="s">
        <v>1913</v>
      </c>
      <c r="C457" s="13">
        <v>32.039187227866471</v>
      </c>
      <c r="D457">
        <v>1</v>
      </c>
      <c r="E457">
        <v>1</v>
      </c>
      <c r="F457" s="16">
        <v>49079</v>
      </c>
      <c r="G457">
        <v>6962</v>
      </c>
      <c r="H457">
        <v>37.9</v>
      </c>
      <c r="I457">
        <v>88</v>
      </c>
      <c r="J457">
        <v>4.8</v>
      </c>
      <c r="K457">
        <v>5.7</v>
      </c>
      <c r="L457" s="19">
        <v>10.3</v>
      </c>
      <c r="M457">
        <v>1</v>
      </c>
      <c r="N457" s="10">
        <v>0.65110000000000001</v>
      </c>
      <c r="O457">
        <f>IF(D457=E457,1,0)</f>
        <v>1</v>
      </c>
      <c r="P457">
        <v>1</v>
      </c>
      <c r="Q457" t="s">
        <v>2516</v>
      </c>
      <c r="R457">
        <v>2013</v>
      </c>
      <c r="S457" s="19">
        <v>18.7</v>
      </c>
      <c r="T457" s="19">
        <v>33</v>
      </c>
      <c r="U457" s="19">
        <v>117</v>
      </c>
      <c r="V457">
        <v>0.12026431718061674</v>
      </c>
      <c r="W457">
        <v>8.6</v>
      </c>
      <c r="X457">
        <v>88.9</v>
      </c>
    </row>
    <row r="458" spans="1:24">
      <c r="A458" t="s">
        <v>665</v>
      </c>
      <c r="B458" t="s">
        <v>1914</v>
      </c>
      <c r="C458" s="13">
        <v>36.783988957902004</v>
      </c>
      <c r="D458">
        <v>0</v>
      </c>
      <c r="E458">
        <v>0</v>
      </c>
      <c r="F458" s="16">
        <v>88333</v>
      </c>
      <c r="G458">
        <v>167</v>
      </c>
      <c r="H458">
        <v>19.7</v>
      </c>
      <c r="I458">
        <v>86.2</v>
      </c>
      <c r="J458">
        <v>0</v>
      </c>
      <c r="K458">
        <v>12</v>
      </c>
      <c r="L458" s="19">
        <v>4.8</v>
      </c>
      <c r="O458">
        <f>IF(D458=E458,1,0)</f>
        <v>1</v>
      </c>
      <c r="P458">
        <v>0</v>
      </c>
      <c r="Q458">
        <v>0</v>
      </c>
      <c r="S458" s="19">
        <v>21</v>
      </c>
      <c r="T458" s="19">
        <v>46.8</v>
      </c>
      <c r="U458" s="19">
        <v>101.2</v>
      </c>
      <c r="V458">
        <v>0</v>
      </c>
      <c r="W458">
        <v>0</v>
      </c>
      <c r="X458">
        <v>84.6</v>
      </c>
    </row>
    <row r="459" spans="1:24">
      <c r="A459" t="s">
        <v>666</v>
      </c>
      <c r="B459" t="s">
        <v>1915</v>
      </c>
      <c r="C459" s="13">
        <v>22.352941176470591</v>
      </c>
      <c r="D459">
        <v>1</v>
      </c>
      <c r="E459">
        <v>1</v>
      </c>
      <c r="F459" s="16">
        <v>57560</v>
      </c>
      <c r="G459">
        <v>1517</v>
      </c>
      <c r="H459">
        <v>21.2</v>
      </c>
      <c r="I459">
        <v>96.3</v>
      </c>
      <c r="J459">
        <v>2.2999999999999998</v>
      </c>
      <c r="K459">
        <v>0.5</v>
      </c>
      <c r="L459" s="19">
        <v>2.6</v>
      </c>
      <c r="M459">
        <v>1</v>
      </c>
      <c r="N459" s="10">
        <v>0.60670000000000002</v>
      </c>
      <c r="O459">
        <f>IF(D459=E459,1,0)</f>
        <v>1</v>
      </c>
      <c r="P459">
        <v>0</v>
      </c>
      <c r="Q459">
        <v>0</v>
      </c>
      <c r="R459">
        <v>2013</v>
      </c>
      <c r="S459" s="19">
        <v>19.2</v>
      </c>
      <c r="T459" s="19">
        <v>36.9</v>
      </c>
      <c r="U459" s="19">
        <v>89.9</v>
      </c>
      <c r="V459">
        <v>0.10126582278481013</v>
      </c>
      <c r="W459">
        <v>1.9</v>
      </c>
      <c r="X459">
        <v>90.7</v>
      </c>
    </row>
    <row r="460" spans="1:24">
      <c r="A460" t="s">
        <v>667</v>
      </c>
      <c r="B460" t="s">
        <v>1916</v>
      </c>
      <c r="C460" s="13">
        <v>23.52941176470588</v>
      </c>
      <c r="D460">
        <v>1</v>
      </c>
      <c r="E460">
        <v>1</v>
      </c>
      <c r="F460" s="16">
        <v>34375</v>
      </c>
      <c r="G460">
        <v>1317</v>
      </c>
      <c r="H460">
        <v>8.4</v>
      </c>
      <c r="I460">
        <v>94.6</v>
      </c>
      <c r="J460">
        <v>2</v>
      </c>
      <c r="K460">
        <v>2.4</v>
      </c>
      <c r="L460" s="19">
        <v>10.5</v>
      </c>
      <c r="M460">
        <v>1</v>
      </c>
      <c r="N460" s="10">
        <v>0.6</v>
      </c>
      <c r="O460">
        <f>IF(D460=E460,1,0)</f>
        <v>1</v>
      </c>
      <c r="P460">
        <v>0</v>
      </c>
      <c r="Q460">
        <v>0</v>
      </c>
      <c r="R460">
        <v>2014</v>
      </c>
      <c r="S460" s="19">
        <v>23</v>
      </c>
      <c r="T460" s="19">
        <v>36.200000000000003</v>
      </c>
      <c r="U460" s="19">
        <v>94</v>
      </c>
      <c r="V460">
        <v>0.24439918533604887</v>
      </c>
      <c r="W460">
        <v>26.5</v>
      </c>
      <c r="X460">
        <v>87.7</v>
      </c>
    </row>
    <row r="461" spans="1:24">
      <c r="A461" t="s">
        <v>1262</v>
      </c>
      <c r="B461" t="s">
        <v>1437</v>
      </c>
      <c r="C461" s="13">
        <v>41.666666666666671</v>
      </c>
      <c r="D461">
        <v>0</v>
      </c>
      <c r="E461">
        <v>0</v>
      </c>
      <c r="F461" s="16">
        <v>14196</v>
      </c>
      <c r="G461">
        <v>92</v>
      </c>
      <c r="H461">
        <v>7.2</v>
      </c>
      <c r="I461">
        <v>100</v>
      </c>
      <c r="J461">
        <v>0</v>
      </c>
      <c r="K461">
        <v>0</v>
      </c>
      <c r="L461" s="19">
        <v>8.6999999999999993</v>
      </c>
      <c r="O461">
        <f>IF(D461=E461,1,0)</f>
        <v>1</v>
      </c>
      <c r="P461">
        <v>0</v>
      </c>
      <c r="Q461">
        <v>0</v>
      </c>
      <c r="S461" s="19">
        <v>39.1</v>
      </c>
      <c r="T461" s="19">
        <v>50.5</v>
      </c>
      <c r="U461" s="19">
        <v>67.3</v>
      </c>
      <c r="V461">
        <v>0.13559322033898305</v>
      </c>
      <c r="W461">
        <v>0</v>
      </c>
      <c r="X461">
        <v>79.5</v>
      </c>
    </row>
    <row r="462" spans="1:24">
      <c r="A462" s="2" t="s">
        <v>112</v>
      </c>
      <c r="B462" t="s">
        <v>1917</v>
      </c>
      <c r="C462" s="13">
        <v>61.868706280267503</v>
      </c>
      <c r="D462">
        <v>1</v>
      </c>
      <c r="E462">
        <v>1</v>
      </c>
      <c r="F462" s="16">
        <v>85726</v>
      </c>
      <c r="G462">
        <v>31068</v>
      </c>
      <c r="H462">
        <v>48.6</v>
      </c>
      <c r="I462">
        <v>70</v>
      </c>
      <c r="J462">
        <v>7.2</v>
      </c>
      <c r="K462">
        <v>9.6999999999999993</v>
      </c>
      <c r="L462" s="19">
        <v>6.5</v>
      </c>
      <c r="M462">
        <v>1</v>
      </c>
      <c r="N462" s="10">
        <v>0.61980000000000002</v>
      </c>
      <c r="O462">
        <f>IF(D462=E462,1,0)</f>
        <v>1</v>
      </c>
      <c r="P462">
        <v>0</v>
      </c>
      <c r="Q462">
        <v>1</v>
      </c>
      <c r="R462">
        <v>2012</v>
      </c>
      <c r="S462" s="19">
        <v>12.3</v>
      </c>
      <c r="T462" s="19">
        <v>37.5</v>
      </c>
      <c r="U462" s="19">
        <v>87.4</v>
      </c>
      <c r="V462">
        <v>0.1661319073083779</v>
      </c>
      <c r="W462">
        <v>2.8</v>
      </c>
      <c r="X462">
        <v>94.8</v>
      </c>
    </row>
    <row r="463" spans="1:24">
      <c r="A463" s="4" t="s">
        <v>668</v>
      </c>
      <c r="B463" t="s">
        <v>1918</v>
      </c>
      <c r="C463" s="13">
        <v>60.137959866220733</v>
      </c>
      <c r="D463">
        <v>0</v>
      </c>
      <c r="E463">
        <v>0</v>
      </c>
      <c r="F463" s="16">
        <v>79677</v>
      </c>
      <c r="G463">
        <v>3330</v>
      </c>
      <c r="H463">
        <v>44.4</v>
      </c>
      <c r="I463">
        <v>66.5</v>
      </c>
      <c r="J463">
        <v>2.9</v>
      </c>
      <c r="K463">
        <v>17.100000000000001</v>
      </c>
      <c r="L463" s="19">
        <v>6.1</v>
      </c>
      <c r="O463">
        <f>IF(D463=E463,1,0)</f>
        <v>1</v>
      </c>
      <c r="P463">
        <v>0</v>
      </c>
      <c r="Q463">
        <v>0</v>
      </c>
      <c r="S463" s="19">
        <v>10.3</v>
      </c>
      <c r="T463" s="19">
        <v>34.200000000000003</v>
      </c>
      <c r="U463" s="19">
        <v>114.6</v>
      </c>
      <c r="V463">
        <v>2.3809523809523808E-2</v>
      </c>
      <c r="W463">
        <v>6.7</v>
      </c>
      <c r="X463">
        <v>93.6</v>
      </c>
    </row>
    <row r="464" spans="1:24">
      <c r="A464" s="4" t="s">
        <v>669</v>
      </c>
      <c r="B464" t="s">
        <v>1919</v>
      </c>
      <c r="C464" s="13">
        <v>32.539682539682538</v>
      </c>
      <c r="D464">
        <v>0</v>
      </c>
      <c r="E464">
        <v>0</v>
      </c>
      <c r="F464" s="16">
        <v>37813</v>
      </c>
      <c r="G464">
        <v>135</v>
      </c>
      <c r="H464">
        <v>3.2</v>
      </c>
      <c r="I464">
        <v>100</v>
      </c>
      <c r="J464">
        <v>0</v>
      </c>
      <c r="K464">
        <v>0</v>
      </c>
      <c r="L464" s="19">
        <v>32.5</v>
      </c>
      <c r="O464">
        <f>IF(D464=E464,1,0)</f>
        <v>1</v>
      </c>
      <c r="P464">
        <v>0</v>
      </c>
      <c r="Q464">
        <v>0</v>
      </c>
      <c r="S464" s="19">
        <v>40</v>
      </c>
      <c r="T464" s="19">
        <v>50.4</v>
      </c>
      <c r="U464" s="19">
        <v>95.7</v>
      </c>
      <c r="V464">
        <v>0</v>
      </c>
      <c r="W464">
        <v>25.6</v>
      </c>
      <c r="X464">
        <v>69.900000000000006</v>
      </c>
    </row>
    <row r="465" spans="1:24">
      <c r="A465" s="4" t="s">
        <v>670</v>
      </c>
      <c r="B465" t="s">
        <v>1920</v>
      </c>
      <c r="C465" s="13">
        <v>25.79034941763727</v>
      </c>
      <c r="D465">
        <v>1</v>
      </c>
      <c r="E465">
        <v>1</v>
      </c>
      <c r="F465" s="16">
        <v>50500</v>
      </c>
      <c r="G465">
        <v>531</v>
      </c>
      <c r="H465">
        <v>28.3</v>
      </c>
      <c r="I465">
        <v>94.5</v>
      </c>
      <c r="J465">
        <v>1.3</v>
      </c>
      <c r="K465">
        <v>0</v>
      </c>
      <c r="L465" s="19">
        <v>9.3000000000000007</v>
      </c>
      <c r="M465">
        <v>1</v>
      </c>
      <c r="N465" s="10">
        <v>0.66020000000000001</v>
      </c>
      <c r="O465">
        <f>IF(D465=E465,1,0)</f>
        <v>1</v>
      </c>
      <c r="P465">
        <v>0</v>
      </c>
      <c r="Q465">
        <v>0</v>
      </c>
      <c r="R465">
        <v>2012</v>
      </c>
      <c r="S465" s="19">
        <v>34.5</v>
      </c>
      <c r="T465" s="19">
        <v>45.4</v>
      </c>
      <c r="U465" s="19">
        <v>90.3</v>
      </c>
      <c r="V465">
        <v>0.15748031496062992</v>
      </c>
      <c r="W465">
        <v>4.4000000000000004</v>
      </c>
      <c r="X465">
        <v>91.1</v>
      </c>
    </row>
    <row r="466" spans="1:24">
      <c r="A466" t="s">
        <v>671</v>
      </c>
      <c r="B466" t="s">
        <v>1921</v>
      </c>
      <c r="C466" s="13">
        <v>31.963470319634702</v>
      </c>
      <c r="D466">
        <v>1</v>
      </c>
      <c r="E466">
        <v>1</v>
      </c>
      <c r="F466" s="16">
        <v>52574</v>
      </c>
      <c r="G466">
        <v>2805</v>
      </c>
      <c r="H466">
        <v>19.2</v>
      </c>
      <c r="I466">
        <v>95.5</v>
      </c>
      <c r="J466">
        <v>0</v>
      </c>
      <c r="K466">
        <v>1.9</v>
      </c>
      <c r="L466" s="19">
        <v>3.3</v>
      </c>
      <c r="M466">
        <v>1</v>
      </c>
      <c r="N466" s="10">
        <v>0.6452</v>
      </c>
      <c r="O466">
        <f>IF(D466=E466,1,0)</f>
        <v>1</v>
      </c>
      <c r="P466">
        <v>0</v>
      </c>
      <c r="Q466">
        <v>0</v>
      </c>
      <c r="R466">
        <v>2013</v>
      </c>
      <c r="S466" s="19">
        <v>25.4</v>
      </c>
      <c r="T466" s="19">
        <v>44.4</v>
      </c>
      <c r="U466" s="19">
        <v>93.7</v>
      </c>
      <c r="V466">
        <v>0.56982758620689655</v>
      </c>
      <c r="W466">
        <v>3.1</v>
      </c>
      <c r="X466">
        <v>89.1</v>
      </c>
    </row>
    <row r="467" spans="1:24">
      <c r="A467" t="s">
        <v>113</v>
      </c>
      <c r="B467" t="s">
        <v>1922</v>
      </c>
      <c r="C467" s="13">
        <v>22.994652406417114</v>
      </c>
      <c r="D467">
        <v>0</v>
      </c>
      <c r="E467">
        <v>0</v>
      </c>
      <c r="F467" s="16">
        <v>33750</v>
      </c>
      <c r="G467">
        <v>413</v>
      </c>
      <c r="H467">
        <v>6.1</v>
      </c>
      <c r="I467">
        <v>98.8</v>
      </c>
      <c r="J467">
        <v>0</v>
      </c>
      <c r="K467">
        <v>1.2</v>
      </c>
      <c r="L467" s="19">
        <v>16.100000000000001</v>
      </c>
      <c r="O467">
        <f>IF(D467=E467,1,0)</f>
        <v>1</v>
      </c>
      <c r="P467">
        <v>0</v>
      </c>
      <c r="Q467">
        <v>1</v>
      </c>
      <c r="S467" s="19">
        <v>24.7</v>
      </c>
      <c r="T467" s="19">
        <v>42.7</v>
      </c>
      <c r="U467" s="19">
        <v>118.5</v>
      </c>
      <c r="V467">
        <v>7.2115384615384609E-2</v>
      </c>
      <c r="W467">
        <v>14.2</v>
      </c>
      <c r="X467">
        <v>85.7</v>
      </c>
    </row>
    <row r="468" spans="1:24">
      <c r="A468" s="4" t="s">
        <v>672</v>
      </c>
      <c r="B468" t="s">
        <v>1923</v>
      </c>
      <c r="C468" s="13">
        <v>44.808819425062794</v>
      </c>
      <c r="D468">
        <v>1</v>
      </c>
      <c r="E468">
        <v>1</v>
      </c>
      <c r="F468" s="16">
        <v>72938</v>
      </c>
      <c r="G468">
        <v>5101</v>
      </c>
      <c r="H468">
        <v>25.8</v>
      </c>
      <c r="I468">
        <v>88.6</v>
      </c>
      <c r="J468">
        <v>0.2</v>
      </c>
      <c r="K468">
        <v>11</v>
      </c>
      <c r="L468" s="19">
        <v>7.5</v>
      </c>
      <c r="M468">
        <v>1</v>
      </c>
      <c r="N468" s="10">
        <v>0.60340000000000005</v>
      </c>
      <c r="O468">
        <f>IF(D468=E468,1,0)</f>
        <v>1</v>
      </c>
      <c r="P468">
        <v>0</v>
      </c>
      <c r="Q468">
        <v>0</v>
      </c>
      <c r="R468">
        <v>2012</v>
      </c>
      <c r="S468" s="19">
        <v>14.6</v>
      </c>
      <c r="T468" s="19">
        <v>37.299999999999997</v>
      </c>
      <c r="U468" s="19">
        <v>100.7</v>
      </c>
      <c r="V468">
        <v>2.6864035087719298E-2</v>
      </c>
      <c r="W468">
        <v>1</v>
      </c>
      <c r="X468">
        <v>88</v>
      </c>
    </row>
    <row r="469" spans="1:24">
      <c r="A469" t="s">
        <v>673</v>
      </c>
      <c r="B469" t="s">
        <v>1924</v>
      </c>
      <c r="C469" s="13">
        <v>47.349310094408132</v>
      </c>
      <c r="D469">
        <v>0</v>
      </c>
      <c r="E469">
        <v>0</v>
      </c>
      <c r="F469" s="16">
        <v>60223</v>
      </c>
      <c r="G469">
        <v>1929</v>
      </c>
      <c r="H469">
        <v>23.7</v>
      </c>
      <c r="I469">
        <v>93.2</v>
      </c>
      <c r="J469">
        <v>0.3</v>
      </c>
      <c r="K469">
        <v>5.9</v>
      </c>
      <c r="L469" s="19">
        <v>5.4</v>
      </c>
      <c r="O469">
        <f>IF(D469=E469,1,0)</f>
        <v>1</v>
      </c>
      <c r="P469">
        <v>0</v>
      </c>
      <c r="Q469">
        <v>0</v>
      </c>
      <c r="S469" s="19">
        <v>23</v>
      </c>
      <c r="T469" s="19">
        <v>40.299999999999997</v>
      </c>
      <c r="U469" s="19">
        <v>105.9</v>
      </c>
      <c r="V469">
        <v>4.3824701195219126E-2</v>
      </c>
      <c r="W469">
        <v>3.9</v>
      </c>
      <c r="X469">
        <v>92.5</v>
      </c>
    </row>
    <row r="470" spans="1:24">
      <c r="A470" t="s">
        <v>674</v>
      </c>
      <c r="B470" t="s">
        <v>1925</v>
      </c>
      <c r="C470" s="13">
        <v>21.926910299003321</v>
      </c>
      <c r="D470">
        <v>0</v>
      </c>
      <c r="E470">
        <v>0</v>
      </c>
      <c r="F470" s="16">
        <v>32500</v>
      </c>
      <c r="G470">
        <v>255</v>
      </c>
      <c r="H470">
        <v>4.5999999999999996</v>
      </c>
      <c r="I470">
        <v>100</v>
      </c>
      <c r="J470">
        <v>0</v>
      </c>
      <c r="K470">
        <v>0</v>
      </c>
      <c r="L470" s="19">
        <v>21.5</v>
      </c>
      <c r="O470">
        <f>IF(D470=E470,1,0)</f>
        <v>1</v>
      </c>
      <c r="P470">
        <v>0</v>
      </c>
      <c r="Q470">
        <v>0</v>
      </c>
      <c r="S470" s="19">
        <v>21.6</v>
      </c>
      <c r="T470" s="19">
        <v>48.2</v>
      </c>
      <c r="U470" s="19">
        <v>104</v>
      </c>
      <c r="V470">
        <v>0.60416666666666663</v>
      </c>
      <c r="W470">
        <v>11.9</v>
      </c>
      <c r="X470">
        <v>81.5</v>
      </c>
    </row>
    <row r="471" spans="1:24">
      <c r="A471" s="4" t="s">
        <v>675</v>
      </c>
      <c r="B471" t="s">
        <v>1373</v>
      </c>
      <c r="C471" s="13">
        <v>32.552083333333329</v>
      </c>
      <c r="D471">
        <v>1</v>
      </c>
      <c r="E471">
        <v>1</v>
      </c>
      <c r="F471" s="16">
        <v>59219</v>
      </c>
      <c r="G471">
        <v>1310</v>
      </c>
      <c r="H471">
        <v>12.9</v>
      </c>
      <c r="I471">
        <v>96.3</v>
      </c>
      <c r="J471">
        <v>0</v>
      </c>
      <c r="K471">
        <v>2.4</v>
      </c>
      <c r="L471" s="19">
        <v>5.9</v>
      </c>
      <c r="M471">
        <v>1</v>
      </c>
      <c r="N471" s="10">
        <v>0.58430000000000004</v>
      </c>
      <c r="O471">
        <f>IF(D471=E471,1,0)</f>
        <v>1</v>
      </c>
      <c r="P471">
        <v>0</v>
      </c>
      <c r="Q471">
        <v>0</v>
      </c>
      <c r="R471">
        <v>2012</v>
      </c>
      <c r="S471" s="19">
        <v>20.6</v>
      </c>
      <c r="T471" s="19">
        <v>42.4</v>
      </c>
      <c r="U471" s="19">
        <v>92.4</v>
      </c>
      <c r="V471">
        <v>0.15660377358490565</v>
      </c>
      <c r="W471">
        <v>1.9</v>
      </c>
      <c r="X471">
        <v>91.8</v>
      </c>
    </row>
    <row r="472" spans="1:24">
      <c r="A472" s="4" t="s">
        <v>676</v>
      </c>
      <c r="B472" t="s">
        <v>1926</v>
      </c>
      <c r="C472" s="13">
        <v>48</v>
      </c>
      <c r="D472">
        <v>0</v>
      </c>
      <c r="E472">
        <v>0</v>
      </c>
      <c r="F472" s="16">
        <v>38106</v>
      </c>
      <c r="G472">
        <v>878</v>
      </c>
      <c r="H472">
        <v>19.2</v>
      </c>
      <c r="I472">
        <v>94.4</v>
      </c>
      <c r="J472">
        <v>3.5</v>
      </c>
      <c r="K472">
        <v>0.7</v>
      </c>
      <c r="L472" s="19">
        <v>12.8</v>
      </c>
      <c r="M472">
        <v>1</v>
      </c>
      <c r="N472" s="10">
        <v>0.6018</v>
      </c>
      <c r="O472">
        <f>IF(D472=E472,1,0)</f>
        <v>1</v>
      </c>
      <c r="P472">
        <v>0</v>
      </c>
      <c r="Q472">
        <v>0</v>
      </c>
      <c r="R472">
        <v>2013</v>
      </c>
      <c r="S472" s="19">
        <v>38</v>
      </c>
      <c r="T472" s="19">
        <v>54.8</v>
      </c>
      <c r="U472" s="19">
        <v>105.1</v>
      </c>
      <c r="V472">
        <v>8.4745762711864406E-3</v>
      </c>
      <c r="W472">
        <v>14.9</v>
      </c>
      <c r="X472">
        <v>94.2</v>
      </c>
    </row>
    <row r="473" spans="1:24">
      <c r="A473" s="3" t="s">
        <v>261</v>
      </c>
      <c r="B473" t="s">
        <v>1529</v>
      </c>
      <c r="C473" s="13">
        <v>65.295862450354434</v>
      </c>
      <c r="D473">
        <v>1</v>
      </c>
      <c r="E473">
        <v>1</v>
      </c>
      <c r="F473" s="16">
        <v>63649</v>
      </c>
      <c r="G473">
        <v>37743</v>
      </c>
      <c r="H473">
        <v>24.3</v>
      </c>
      <c r="I473">
        <v>38.4</v>
      </c>
      <c r="J473">
        <v>6.8</v>
      </c>
      <c r="K473">
        <v>36.700000000000003</v>
      </c>
      <c r="L473" s="19">
        <v>8.6</v>
      </c>
      <c r="M473">
        <v>1</v>
      </c>
      <c r="N473" s="10">
        <v>0.6966</v>
      </c>
      <c r="O473">
        <f>IF(D473=E473,1,0)</f>
        <v>1</v>
      </c>
      <c r="P473">
        <v>1</v>
      </c>
      <c r="Q473" t="s">
        <v>2516</v>
      </c>
      <c r="R473">
        <v>2012</v>
      </c>
      <c r="S473" s="19">
        <v>8.6</v>
      </c>
      <c r="T473" s="19">
        <v>31</v>
      </c>
      <c r="U473" s="19">
        <v>97.8</v>
      </c>
      <c r="V473">
        <v>5.5721934839822122E-2</v>
      </c>
      <c r="W473">
        <v>8.6999999999999993</v>
      </c>
      <c r="X473">
        <v>80.5</v>
      </c>
    </row>
    <row r="474" spans="1:24">
      <c r="A474" s="4" t="s">
        <v>677</v>
      </c>
      <c r="B474" t="s">
        <v>1927</v>
      </c>
      <c r="C474" s="13">
        <v>26.430517711171664</v>
      </c>
      <c r="D474">
        <v>0</v>
      </c>
      <c r="E474">
        <v>0</v>
      </c>
      <c r="F474" s="16">
        <v>47738</v>
      </c>
      <c r="G474">
        <v>1163</v>
      </c>
      <c r="H474">
        <v>15.6</v>
      </c>
      <c r="I474">
        <v>99.2</v>
      </c>
      <c r="J474">
        <v>0</v>
      </c>
      <c r="K474">
        <v>0.4</v>
      </c>
      <c r="L474" s="19">
        <v>8.3000000000000007</v>
      </c>
      <c r="O474">
        <f>IF(D474=E474,1,0)</f>
        <v>1</v>
      </c>
      <c r="P474">
        <v>0</v>
      </c>
      <c r="Q474">
        <v>0</v>
      </c>
      <c r="S474" s="19">
        <v>30</v>
      </c>
      <c r="T474" s="19">
        <v>41.9</v>
      </c>
      <c r="U474" s="19">
        <v>94.8</v>
      </c>
      <c r="V474">
        <v>0.38073394495412843</v>
      </c>
      <c r="W474">
        <v>4.0999999999999996</v>
      </c>
      <c r="X474">
        <v>86.9</v>
      </c>
    </row>
    <row r="475" spans="1:24">
      <c r="A475" t="s">
        <v>678</v>
      </c>
      <c r="B475" t="s">
        <v>1928</v>
      </c>
      <c r="C475" s="13">
        <v>41.618497109826592</v>
      </c>
      <c r="D475">
        <v>0</v>
      </c>
      <c r="E475">
        <v>0</v>
      </c>
      <c r="F475" s="16">
        <v>41667</v>
      </c>
      <c r="G475">
        <v>182</v>
      </c>
      <c r="H475">
        <v>1.6</v>
      </c>
      <c r="I475">
        <v>100</v>
      </c>
      <c r="J475">
        <v>0</v>
      </c>
      <c r="K475">
        <v>0</v>
      </c>
      <c r="L475" s="19">
        <v>3.1</v>
      </c>
      <c r="O475">
        <f>IF(D475=E475,1,0)</f>
        <v>1</v>
      </c>
      <c r="P475">
        <v>0</v>
      </c>
      <c r="Q475">
        <v>0</v>
      </c>
      <c r="S475" s="19">
        <v>18.100000000000001</v>
      </c>
      <c r="T475" s="19">
        <v>38.200000000000003</v>
      </c>
      <c r="U475" s="19">
        <v>142.69999999999999</v>
      </c>
      <c r="V475">
        <v>2.8571428571428571E-2</v>
      </c>
      <c r="W475">
        <v>0</v>
      </c>
      <c r="X475">
        <v>86.4</v>
      </c>
    </row>
    <row r="476" spans="1:24">
      <c r="A476" s="4" t="s">
        <v>679</v>
      </c>
      <c r="B476" t="s">
        <v>1929</v>
      </c>
      <c r="C476" s="13">
        <v>27.403289321287932</v>
      </c>
      <c r="D476">
        <v>1</v>
      </c>
      <c r="E476">
        <v>1</v>
      </c>
      <c r="F476" s="16">
        <v>33278</v>
      </c>
      <c r="G476">
        <v>8933</v>
      </c>
      <c r="H476">
        <v>13.8</v>
      </c>
      <c r="I476">
        <v>89.8</v>
      </c>
      <c r="J476">
        <v>5.0999999999999996</v>
      </c>
      <c r="K476">
        <v>1.9</v>
      </c>
      <c r="L476" s="19">
        <v>9</v>
      </c>
      <c r="N476" s="10">
        <f>1328/(1328+1971)</f>
        <v>0.40254622612913005</v>
      </c>
      <c r="O476">
        <f>IF(D476=E476,1,0)</f>
        <v>1</v>
      </c>
      <c r="P476">
        <v>0</v>
      </c>
      <c r="Q476">
        <v>0</v>
      </c>
      <c r="R476">
        <v>2016</v>
      </c>
      <c r="S476" s="19">
        <v>22.3</v>
      </c>
      <c r="T476" s="19">
        <v>36.9</v>
      </c>
      <c r="U476" s="19">
        <v>99.4</v>
      </c>
      <c r="V476">
        <v>0.24363916730917501</v>
      </c>
      <c r="W476">
        <v>16.899999999999999</v>
      </c>
      <c r="X476">
        <v>78.3</v>
      </c>
    </row>
    <row r="477" spans="1:24">
      <c r="A477" s="4" t="s">
        <v>680</v>
      </c>
      <c r="B477" t="s">
        <v>1930</v>
      </c>
      <c r="C477" s="13">
        <v>30.605871330418488</v>
      </c>
      <c r="D477">
        <v>0</v>
      </c>
      <c r="E477">
        <v>0</v>
      </c>
      <c r="F477" s="16">
        <v>52375</v>
      </c>
      <c r="G477">
        <v>1368</v>
      </c>
      <c r="H477">
        <v>14</v>
      </c>
      <c r="I477">
        <v>98.6</v>
      </c>
      <c r="J477">
        <v>0</v>
      </c>
      <c r="K477">
        <v>0.4</v>
      </c>
      <c r="L477" s="19">
        <v>10.9</v>
      </c>
      <c r="O477">
        <f>IF(D477=E477,1,0)</f>
        <v>1</v>
      </c>
      <c r="P477">
        <v>0</v>
      </c>
      <c r="Q477">
        <v>0</v>
      </c>
      <c r="S477" s="19">
        <v>21.6</v>
      </c>
      <c r="T477" s="19">
        <v>42.2</v>
      </c>
      <c r="U477" s="19">
        <v>97.4</v>
      </c>
      <c r="V477">
        <v>0.13407821229050279</v>
      </c>
      <c r="W477">
        <v>8.6999999999999993</v>
      </c>
      <c r="X477">
        <v>89.6</v>
      </c>
    </row>
    <row r="478" spans="1:24">
      <c r="A478" t="s">
        <v>681</v>
      </c>
      <c r="B478" t="s">
        <v>1931</v>
      </c>
      <c r="C478" s="13">
        <v>35.621521335807046</v>
      </c>
      <c r="D478">
        <v>1</v>
      </c>
      <c r="E478">
        <v>1</v>
      </c>
      <c r="F478" s="16">
        <v>40673</v>
      </c>
      <c r="G478">
        <v>1514</v>
      </c>
      <c r="H478">
        <v>8.1</v>
      </c>
      <c r="I478">
        <v>97</v>
      </c>
      <c r="J478">
        <v>0</v>
      </c>
      <c r="K478">
        <v>0.9</v>
      </c>
      <c r="L478" s="19">
        <v>9.9</v>
      </c>
      <c r="M478">
        <v>1</v>
      </c>
      <c r="N478" s="10">
        <v>0.62880000000000003</v>
      </c>
      <c r="O478">
        <f>IF(D478=E478,1,0)</f>
        <v>1</v>
      </c>
      <c r="P478">
        <v>0</v>
      </c>
      <c r="Q478">
        <v>0</v>
      </c>
      <c r="R478">
        <v>2012</v>
      </c>
      <c r="S478" s="19">
        <v>27.5</v>
      </c>
      <c r="T478" s="19">
        <v>45.5</v>
      </c>
      <c r="U478" s="19">
        <v>97.9</v>
      </c>
      <c r="V478">
        <v>0.11497730711043873</v>
      </c>
      <c r="W478">
        <v>12.3</v>
      </c>
      <c r="X478">
        <v>82</v>
      </c>
    </row>
    <row r="479" spans="1:24">
      <c r="A479" t="s">
        <v>682</v>
      </c>
      <c r="B479" t="s">
        <v>1932</v>
      </c>
      <c r="C479" s="13">
        <v>23.369565217391305</v>
      </c>
      <c r="D479">
        <v>0</v>
      </c>
      <c r="E479">
        <v>0</v>
      </c>
      <c r="F479" s="16">
        <v>42500</v>
      </c>
      <c r="G479">
        <v>294</v>
      </c>
      <c r="H479">
        <v>14.4</v>
      </c>
      <c r="I479">
        <v>95.2</v>
      </c>
      <c r="J479">
        <v>0</v>
      </c>
      <c r="K479">
        <v>4.4000000000000004</v>
      </c>
      <c r="L479" s="19">
        <v>4.2</v>
      </c>
      <c r="O479">
        <f>IF(D479=E479,1,0)</f>
        <v>1</v>
      </c>
      <c r="P479">
        <v>0</v>
      </c>
      <c r="Q479">
        <v>0</v>
      </c>
      <c r="S479" s="19">
        <v>21.8</v>
      </c>
      <c r="T479" s="19">
        <v>39.5</v>
      </c>
      <c r="U479" s="19">
        <v>90.9</v>
      </c>
      <c r="V479">
        <v>0.16949152542372881</v>
      </c>
      <c r="W479">
        <v>7.4</v>
      </c>
      <c r="X479">
        <v>95.2</v>
      </c>
    </row>
    <row r="480" spans="1:24">
      <c r="A480" s="2" t="s">
        <v>114</v>
      </c>
      <c r="B480" t="s">
        <v>1933</v>
      </c>
      <c r="C480" s="13">
        <v>44.304099142040037</v>
      </c>
      <c r="D480">
        <v>1</v>
      </c>
      <c r="E480">
        <v>1</v>
      </c>
      <c r="F480" s="16">
        <v>45991</v>
      </c>
      <c r="G480">
        <v>8621</v>
      </c>
      <c r="H480">
        <v>10.7</v>
      </c>
      <c r="I480">
        <v>61</v>
      </c>
      <c r="J480">
        <v>0</v>
      </c>
      <c r="K480">
        <v>35.200000000000003</v>
      </c>
      <c r="L480" s="19">
        <v>8.9</v>
      </c>
      <c r="M480">
        <v>1</v>
      </c>
      <c r="N480" s="10">
        <v>0.66559999999999997</v>
      </c>
      <c r="O480">
        <f>IF(D480=E480,1,0)</f>
        <v>1</v>
      </c>
      <c r="P480">
        <v>0</v>
      </c>
      <c r="Q480">
        <v>1</v>
      </c>
      <c r="R480">
        <v>2011</v>
      </c>
      <c r="S480" s="19">
        <v>11.4</v>
      </c>
      <c r="T480" s="19">
        <v>30</v>
      </c>
      <c r="U480" s="19">
        <v>96.8</v>
      </c>
      <c r="V480">
        <v>0.16840336134453782</v>
      </c>
      <c r="W480">
        <v>20.3</v>
      </c>
      <c r="X480">
        <v>72.8</v>
      </c>
    </row>
    <row r="481" spans="1:24">
      <c r="A481" t="s">
        <v>683</v>
      </c>
      <c r="B481" t="s">
        <v>1934</v>
      </c>
      <c r="C481" s="13">
        <v>23.52941176470588</v>
      </c>
      <c r="D481">
        <v>0</v>
      </c>
      <c r="E481">
        <v>0</v>
      </c>
      <c r="F481" s="16">
        <v>26250</v>
      </c>
      <c r="G481">
        <v>278</v>
      </c>
      <c r="H481">
        <v>5.9</v>
      </c>
      <c r="I481">
        <v>100</v>
      </c>
      <c r="J481">
        <v>0</v>
      </c>
      <c r="K481">
        <v>0</v>
      </c>
      <c r="L481" s="19">
        <v>10.5</v>
      </c>
      <c r="O481">
        <f>IF(D481=E481,1,0)</f>
        <v>1</v>
      </c>
      <c r="P481">
        <v>0</v>
      </c>
      <c r="Q481">
        <v>0</v>
      </c>
      <c r="S481" s="19">
        <v>12.6</v>
      </c>
      <c r="T481" s="19">
        <v>29</v>
      </c>
      <c r="U481" s="19">
        <v>122.4</v>
      </c>
      <c r="V481">
        <v>1.9047619047619049E-2</v>
      </c>
      <c r="W481">
        <v>36.5</v>
      </c>
      <c r="X481">
        <v>86.9</v>
      </c>
    </row>
    <row r="482" spans="1:24">
      <c r="A482" s="4" t="s">
        <v>684</v>
      </c>
      <c r="B482" t="s">
        <v>1935</v>
      </c>
      <c r="C482" s="13">
        <v>94.695758487726891</v>
      </c>
      <c r="D482">
        <v>1</v>
      </c>
      <c r="E482">
        <v>1</v>
      </c>
      <c r="F482" s="16">
        <v>32923</v>
      </c>
      <c r="G482">
        <v>25489</v>
      </c>
      <c r="H482">
        <v>9.1999999999999993</v>
      </c>
      <c r="I482">
        <v>4.8</v>
      </c>
      <c r="J482">
        <v>75.2</v>
      </c>
      <c r="K482">
        <v>16.3</v>
      </c>
      <c r="L482" s="19">
        <v>20.2</v>
      </c>
      <c r="M482">
        <v>0</v>
      </c>
      <c r="N482" s="10">
        <v>0.2923</v>
      </c>
      <c r="O482">
        <f>IF(D482=E482,1,0)</f>
        <v>1</v>
      </c>
      <c r="P482">
        <v>0</v>
      </c>
      <c r="Q482">
        <v>0</v>
      </c>
      <c r="R482">
        <v>2013</v>
      </c>
      <c r="S482" s="19">
        <v>12.7</v>
      </c>
      <c r="T482" s="19">
        <v>29.3</v>
      </c>
      <c r="U482" s="19">
        <v>84.4</v>
      </c>
      <c r="V482">
        <v>9.7611901344121108E-2</v>
      </c>
      <c r="W482">
        <v>24.4</v>
      </c>
      <c r="X482">
        <v>75.099999999999994</v>
      </c>
    </row>
    <row r="483" spans="1:24">
      <c r="A483" s="4" t="s">
        <v>685</v>
      </c>
      <c r="B483" t="s">
        <v>1484</v>
      </c>
      <c r="C483" s="13">
        <v>51.691513761467888</v>
      </c>
      <c r="D483">
        <v>1</v>
      </c>
      <c r="E483">
        <v>1</v>
      </c>
      <c r="F483" s="16">
        <v>54054</v>
      </c>
      <c r="G483">
        <v>8462</v>
      </c>
      <c r="H483">
        <v>27.4</v>
      </c>
      <c r="I483">
        <v>78.900000000000006</v>
      </c>
      <c r="J483">
        <v>0</v>
      </c>
      <c r="K483">
        <v>11.6</v>
      </c>
      <c r="L483" s="19">
        <v>9.5</v>
      </c>
      <c r="M483">
        <v>1</v>
      </c>
      <c r="N483" s="10">
        <v>0.51249999999999996</v>
      </c>
      <c r="O483">
        <f>IF(D483=E483,1,0)</f>
        <v>1</v>
      </c>
      <c r="P483">
        <v>0</v>
      </c>
      <c r="Q483">
        <v>0</v>
      </c>
      <c r="R483">
        <v>2012</v>
      </c>
      <c r="S483" s="19">
        <v>22.1</v>
      </c>
      <c r="T483" s="19">
        <v>42</v>
      </c>
      <c r="U483" s="19">
        <v>95.8</v>
      </c>
      <c r="V483">
        <v>7.5990538143110589E-2</v>
      </c>
      <c r="W483">
        <v>6</v>
      </c>
      <c r="X483">
        <v>87.1</v>
      </c>
    </row>
    <row r="484" spans="1:24">
      <c r="A484" s="4" t="s">
        <v>686</v>
      </c>
      <c r="B484" t="s">
        <v>1936</v>
      </c>
      <c r="C484" s="13">
        <v>36.457204767063921</v>
      </c>
      <c r="D484">
        <v>1</v>
      </c>
      <c r="E484">
        <v>1</v>
      </c>
      <c r="F484" s="16">
        <v>31688</v>
      </c>
      <c r="G484">
        <v>3303</v>
      </c>
      <c r="H484">
        <v>13.7</v>
      </c>
      <c r="I484">
        <v>99.5</v>
      </c>
      <c r="J484">
        <v>0</v>
      </c>
      <c r="K484">
        <v>0.5</v>
      </c>
      <c r="L484" s="19">
        <v>11.3</v>
      </c>
      <c r="M484">
        <v>1</v>
      </c>
      <c r="N484" s="10">
        <v>0.63170000000000004</v>
      </c>
      <c r="O484">
        <f>IF(D484=E484,1,0)</f>
        <v>1</v>
      </c>
      <c r="P484">
        <v>0</v>
      </c>
      <c r="Q484">
        <v>0</v>
      </c>
      <c r="R484">
        <v>2012</v>
      </c>
      <c r="S484" s="19">
        <v>31.2</v>
      </c>
      <c r="T484" s="19">
        <v>44.9</v>
      </c>
      <c r="U484" s="19">
        <v>76.900000000000006</v>
      </c>
      <c r="V484">
        <v>0.18671328671328671</v>
      </c>
      <c r="W484">
        <v>18.7</v>
      </c>
      <c r="X484">
        <v>80.400000000000006</v>
      </c>
    </row>
    <row r="485" spans="1:24">
      <c r="A485" s="2" t="s">
        <v>115</v>
      </c>
      <c r="B485" t="s">
        <v>1472</v>
      </c>
      <c r="C485" s="13">
        <v>49.070310473060623</v>
      </c>
      <c r="D485">
        <v>1</v>
      </c>
      <c r="E485">
        <v>1</v>
      </c>
      <c r="F485" s="16">
        <v>160625</v>
      </c>
      <c r="G485">
        <v>7405</v>
      </c>
      <c r="H485">
        <v>62.9</v>
      </c>
      <c r="I485">
        <v>86.4</v>
      </c>
      <c r="J485">
        <v>2.1</v>
      </c>
      <c r="K485">
        <v>3.2</v>
      </c>
      <c r="L485" s="19">
        <v>7.5</v>
      </c>
      <c r="M485">
        <v>1</v>
      </c>
      <c r="N485" s="10">
        <v>0.63660000000000005</v>
      </c>
      <c r="O485">
        <f>IF(D485=E485,1,0)</f>
        <v>1</v>
      </c>
      <c r="P485">
        <v>0</v>
      </c>
      <c r="Q485">
        <v>1</v>
      </c>
      <c r="R485">
        <v>2012</v>
      </c>
      <c r="S485" s="19">
        <v>15.4</v>
      </c>
      <c r="T485" s="19">
        <v>43.3</v>
      </c>
      <c r="U485" s="19">
        <v>90.9</v>
      </c>
      <c r="V485">
        <v>1.2108559498956159E-2</v>
      </c>
      <c r="W485">
        <v>1.6</v>
      </c>
      <c r="X485">
        <v>98.6</v>
      </c>
    </row>
    <row r="486" spans="1:24">
      <c r="A486" s="3" t="s">
        <v>262</v>
      </c>
      <c r="B486" t="s">
        <v>1563</v>
      </c>
      <c r="C486" s="13">
        <v>94.007765767656622</v>
      </c>
      <c r="D486">
        <v>1</v>
      </c>
      <c r="E486">
        <v>1</v>
      </c>
      <c r="F486" s="16">
        <v>52920</v>
      </c>
      <c r="G486">
        <v>14271</v>
      </c>
      <c r="H486">
        <v>24.6</v>
      </c>
      <c r="I486">
        <v>10.9</v>
      </c>
      <c r="J486">
        <v>83.8</v>
      </c>
      <c r="K486">
        <v>4.2</v>
      </c>
      <c r="L486" s="19">
        <v>13.9</v>
      </c>
      <c r="M486">
        <v>1</v>
      </c>
      <c r="N486" s="10">
        <v>0.52790000000000004</v>
      </c>
      <c r="O486">
        <f>IF(D486=E486,1,0)</f>
        <v>1</v>
      </c>
      <c r="P486">
        <v>1</v>
      </c>
      <c r="Q486" t="s">
        <v>2516</v>
      </c>
      <c r="R486">
        <v>2012</v>
      </c>
      <c r="S486" s="19">
        <v>17.399999999999999</v>
      </c>
      <c r="T486" s="19">
        <v>36.6</v>
      </c>
      <c r="U486" s="19">
        <v>78</v>
      </c>
      <c r="V486">
        <v>0.14256660565385398</v>
      </c>
      <c r="W486">
        <v>9.5</v>
      </c>
      <c r="X486">
        <v>82.5</v>
      </c>
    </row>
    <row r="487" spans="1:24">
      <c r="A487" t="s">
        <v>687</v>
      </c>
      <c r="B487" t="s">
        <v>1937</v>
      </c>
      <c r="C487" s="13">
        <v>37.22902921771913</v>
      </c>
      <c r="D487">
        <v>0</v>
      </c>
      <c r="E487">
        <v>0</v>
      </c>
      <c r="F487" s="16">
        <v>45865</v>
      </c>
      <c r="G487">
        <v>1078</v>
      </c>
      <c r="H487">
        <v>16.399999999999999</v>
      </c>
      <c r="I487">
        <v>87.7</v>
      </c>
      <c r="J487">
        <v>0.4</v>
      </c>
      <c r="K487">
        <v>9</v>
      </c>
      <c r="L487" s="19">
        <v>6.8</v>
      </c>
      <c r="O487">
        <f>IF(D487=E487,1,0)</f>
        <v>1</v>
      </c>
      <c r="P487">
        <v>0</v>
      </c>
      <c r="Q487">
        <v>0</v>
      </c>
      <c r="S487" s="19">
        <v>21.5</v>
      </c>
      <c r="T487" s="19">
        <v>41</v>
      </c>
      <c r="U487" s="19">
        <v>101.5</v>
      </c>
      <c r="V487">
        <v>0.11479028697571744</v>
      </c>
      <c r="W487">
        <v>7.4</v>
      </c>
      <c r="X487">
        <v>87.6</v>
      </c>
    </row>
    <row r="488" spans="1:24">
      <c r="A488" t="s">
        <v>688</v>
      </c>
      <c r="B488" t="s">
        <v>1938</v>
      </c>
      <c r="C488" s="13">
        <v>19.578313253012048</v>
      </c>
      <c r="D488">
        <v>0</v>
      </c>
      <c r="E488">
        <v>0</v>
      </c>
      <c r="F488" s="16">
        <v>58750</v>
      </c>
      <c r="G488">
        <v>474</v>
      </c>
      <c r="H488">
        <v>15.9</v>
      </c>
      <c r="I488">
        <v>90.9</v>
      </c>
      <c r="J488">
        <v>0</v>
      </c>
      <c r="K488">
        <v>7.2</v>
      </c>
      <c r="L488" s="19">
        <v>2.2000000000000002</v>
      </c>
      <c r="O488">
        <f>IF(D488=E488,1,0)</f>
        <v>1</v>
      </c>
      <c r="P488">
        <v>0</v>
      </c>
      <c r="Q488">
        <v>0</v>
      </c>
      <c r="S488" s="19">
        <v>23.2</v>
      </c>
      <c r="T488" s="19">
        <v>38.9</v>
      </c>
      <c r="U488" s="19">
        <v>100</v>
      </c>
      <c r="V488">
        <v>0.37244897959183676</v>
      </c>
      <c r="W488">
        <v>0</v>
      </c>
      <c r="X488">
        <v>87.9</v>
      </c>
    </row>
    <row r="489" spans="1:24">
      <c r="A489" t="s">
        <v>689</v>
      </c>
      <c r="B489" t="s">
        <v>1939</v>
      </c>
      <c r="C489" s="13">
        <v>45.367412140575084</v>
      </c>
      <c r="D489">
        <v>0</v>
      </c>
      <c r="E489">
        <v>0</v>
      </c>
      <c r="F489" s="16">
        <v>54464</v>
      </c>
      <c r="G489">
        <v>376</v>
      </c>
      <c r="H489">
        <v>9.5</v>
      </c>
      <c r="I489">
        <v>89.1</v>
      </c>
      <c r="J489">
        <v>0</v>
      </c>
      <c r="K489">
        <v>2.1</v>
      </c>
      <c r="L489" s="19">
        <v>7</v>
      </c>
      <c r="O489">
        <f>IF(D489=E489,1,0)</f>
        <v>1</v>
      </c>
      <c r="P489">
        <v>0</v>
      </c>
      <c r="Q489">
        <v>0</v>
      </c>
      <c r="S489" s="19">
        <v>37.200000000000003</v>
      </c>
      <c r="T489" s="19">
        <v>48.3</v>
      </c>
      <c r="U489" s="19">
        <v>92.8</v>
      </c>
      <c r="V489">
        <v>2.1276595744680851E-2</v>
      </c>
      <c r="W489">
        <v>1.7</v>
      </c>
      <c r="X489">
        <v>93.9</v>
      </c>
    </row>
    <row r="490" spans="1:24">
      <c r="A490" t="s">
        <v>690</v>
      </c>
      <c r="B490" t="s">
        <v>1940</v>
      </c>
      <c r="C490" s="13">
        <v>36.188178528347407</v>
      </c>
      <c r="D490">
        <v>0</v>
      </c>
      <c r="E490">
        <v>0</v>
      </c>
      <c r="F490" s="16">
        <v>44750</v>
      </c>
      <c r="G490">
        <v>721</v>
      </c>
      <c r="H490">
        <v>11.2</v>
      </c>
      <c r="I490">
        <v>92.6</v>
      </c>
      <c r="J490">
        <v>0</v>
      </c>
      <c r="K490">
        <v>6.2</v>
      </c>
      <c r="L490" s="19">
        <v>2.9</v>
      </c>
      <c r="O490">
        <f>IF(D490=E490,1,0)</f>
        <v>1</v>
      </c>
      <c r="P490">
        <v>0</v>
      </c>
      <c r="Q490">
        <v>0</v>
      </c>
      <c r="S490" s="19">
        <v>26.9</v>
      </c>
      <c r="T490" s="19">
        <v>47.2</v>
      </c>
      <c r="U490" s="19">
        <v>109.6</v>
      </c>
      <c r="V490">
        <v>0.12380952380952381</v>
      </c>
      <c r="W490">
        <v>5.4</v>
      </c>
      <c r="X490">
        <v>85.7</v>
      </c>
    </row>
    <row r="491" spans="1:24">
      <c r="A491" s="4" t="s">
        <v>691</v>
      </c>
      <c r="B491" t="s">
        <v>1941</v>
      </c>
      <c r="C491" s="13">
        <v>19.724770642201836</v>
      </c>
      <c r="D491">
        <v>0</v>
      </c>
      <c r="E491">
        <v>0</v>
      </c>
      <c r="F491" s="16">
        <v>57813</v>
      </c>
      <c r="G491">
        <v>256</v>
      </c>
      <c r="H491">
        <v>5.8</v>
      </c>
      <c r="I491">
        <v>97.7</v>
      </c>
      <c r="J491">
        <v>0</v>
      </c>
      <c r="K491">
        <v>2.2999999999999998</v>
      </c>
      <c r="L491" s="19">
        <v>6.7</v>
      </c>
      <c r="O491">
        <f>IF(D491=E491,1,0)</f>
        <v>1</v>
      </c>
      <c r="P491">
        <v>0</v>
      </c>
      <c r="Q491">
        <v>0</v>
      </c>
      <c r="S491" s="19">
        <v>14.5</v>
      </c>
      <c r="T491" s="19">
        <v>39.200000000000003</v>
      </c>
      <c r="U491" s="19">
        <v>82.9</v>
      </c>
      <c r="V491">
        <v>0.28915662650602408</v>
      </c>
      <c r="W491">
        <v>3.7</v>
      </c>
      <c r="X491">
        <v>87.9</v>
      </c>
    </row>
    <row r="492" spans="1:24">
      <c r="A492" t="s">
        <v>692</v>
      </c>
      <c r="B492" t="s">
        <v>1942</v>
      </c>
      <c r="C492" s="13">
        <v>33.157431838170623</v>
      </c>
      <c r="D492">
        <v>1</v>
      </c>
      <c r="E492">
        <v>1</v>
      </c>
      <c r="F492" s="16">
        <v>40286</v>
      </c>
      <c r="G492">
        <v>2475</v>
      </c>
      <c r="H492">
        <v>16.8</v>
      </c>
      <c r="I492">
        <v>96.6</v>
      </c>
      <c r="J492">
        <v>0</v>
      </c>
      <c r="K492">
        <v>1.1000000000000001</v>
      </c>
      <c r="L492" s="19">
        <v>4</v>
      </c>
      <c r="M492">
        <v>1</v>
      </c>
      <c r="N492" s="10">
        <v>0.59809999999999997</v>
      </c>
      <c r="O492">
        <f>IF(D492=E492,1,0)</f>
        <v>1</v>
      </c>
      <c r="P492">
        <v>0</v>
      </c>
      <c r="Q492">
        <v>0</v>
      </c>
      <c r="R492">
        <v>2012</v>
      </c>
      <c r="S492" s="19">
        <v>29.3</v>
      </c>
      <c r="T492" s="19">
        <v>44.4</v>
      </c>
      <c r="U492" s="19">
        <v>90.8</v>
      </c>
      <c r="V492">
        <v>0.1384928716904277</v>
      </c>
      <c r="W492">
        <v>7.2</v>
      </c>
      <c r="X492">
        <v>86.1</v>
      </c>
    </row>
    <row r="493" spans="1:24">
      <c r="A493" s="4" t="s">
        <v>693</v>
      </c>
      <c r="B493" t="s">
        <v>1943</v>
      </c>
      <c r="C493" s="13">
        <v>18.796992481203006</v>
      </c>
      <c r="D493">
        <v>0</v>
      </c>
      <c r="E493">
        <v>0</v>
      </c>
      <c r="F493" s="16">
        <v>28125</v>
      </c>
      <c r="G493">
        <v>408</v>
      </c>
      <c r="H493">
        <v>2</v>
      </c>
      <c r="I493">
        <v>96.1</v>
      </c>
      <c r="J493">
        <v>0</v>
      </c>
      <c r="K493">
        <v>3.9</v>
      </c>
      <c r="L493" s="19">
        <v>5.4</v>
      </c>
      <c r="O493">
        <f>IF(D493=E493,1,0)</f>
        <v>1</v>
      </c>
      <c r="P493">
        <v>0</v>
      </c>
      <c r="Q493">
        <v>0</v>
      </c>
      <c r="S493" s="19">
        <v>18.100000000000001</v>
      </c>
      <c r="T493" s="19">
        <v>32.700000000000003</v>
      </c>
      <c r="U493" s="19">
        <v>98.1</v>
      </c>
      <c r="V493">
        <v>0.18867924528301888</v>
      </c>
      <c r="W493">
        <v>12.9</v>
      </c>
      <c r="X493">
        <v>77.599999999999994</v>
      </c>
    </row>
    <row r="494" spans="1:24">
      <c r="A494" t="s">
        <v>694</v>
      </c>
      <c r="B494" t="s">
        <v>1944</v>
      </c>
      <c r="C494" s="13">
        <v>31.203680040889342</v>
      </c>
      <c r="D494">
        <v>1</v>
      </c>
      <c r="E494">
        <v>1</v>
      </c>
      <c r="F494" s="16">
        <v>36559</v>
      </c>
      <c r="G494">
        <v>12312</v>
      </c>
      <c r="H494">
        <v>19.899999999999999</v>
      </c>
      <c r="I494">
        <v>94.7</v>
      </c>
      <c r="J494">
        <v>2.7</v>
      </c>
      <c r="K494">
        <v>0.5</v>
      </c>
      <c r="L494" s="19">
        <v>7.9</v>
      </c>
      <c r="M494">
        <v>1</v>
      </c>
      <c r="N494" s="10">
        <v>0.56989999999999996</v>
      </c>
      <c r="O494">
        <f>IF(D494=E494,1,0)</f>
        <v>1</v>
      </c>
      <c r="P494">
        <v>0</v>
      </c>
      <c r="Q494">
        <v>0</v>
      </c>
      <c r="R494">
        <v>2013</v>
      </c>
      <c r="S494" s="19">
        <v>22.6</v>
      </c>
      <c r="T494" s="19">
        <v>38.6</v>
      </c>
      <c r="U494" s="19">
        <v>92.4</v>
      </c>
      <c r="V494">
        <v>0.44609886837403218</v>
      </c>
      <c r="W494">
        <v>11.2</v>
      </c>
      <c r="X494">
        <v>87.1</v>
      </c>
    </row>
    <row r="495" spans="1:24">
      <c r="A495" s="4" t="s">
        <v>695</v>
      </c>
      <c r="B495" t="s">
        <v>1945</v>
      </c>
      <c r="C495" s="13">
        <v>25.388601036269431</v>
      </c>
      <c r="D495">
        <v>1</v>
      </c>
      <c r="E495">
        <v>1</v>
      </c>
      <c r="F495" s="16">
        <v>62125</v>
      </c>
      <c r="G495">
        <v>1655</v>
      </c>
      <c r="H495">
        <v>18.3</v>
      </c>
      <c r="I495">
        <v>96.4</v>
      </c>
      <c r="J495">
        <v>0.2</v>
      </c>
      <c r="K495">
        <v>2.8</v>
      </c>
      <c r="L495" s="19">
        <v>5.8</v>
      </c>
      <c r="M495">
        <v>1</v>
      </c>
      <c r="N495" s="10">
        <v>0.75</v>
      </c>
      <c r="O495">
        <f>IF(D495=E495,1,0)</f>
        <v>1</v>
      </c>
      <c r="P495">
        <v>0</v>
      </c>
      <c r="Q495">
        <v>0</v>
      </c>
      <c r="R495">
        <v>2012</v>
      </c>
      <c r="S495" s="19">
        <v>18.8</v>
      </c>
      <c r="T495" s="19">
        <v>31.6</v>
      </c>
      <c r="U495" s="19">
        <v>88.5</v>
      </c>
      <c r="V495">
        <v>0.17055655296229802</v>
      </c>
      <c r="W495">
        <v>5.6</v>
      </c>
      <c r="X495">
        <v>91.9</v>
      </c>
    </row>
    <row r="496" spans="1:24">
      <c r="A496" t="s">
        <v>696</v>
      </c>
      <c r="B496" t="s">
        <v>1946</v>
      </c>
      <c r="C496" s="13">
        <v>17.886178861788618</v>
      </c>
      <c r="D496">
        <v>0</v>
      </c>
      <c r="E496">
        <v>0</v>
      </c>
      <c r="F496" s="16">
        <v>32083</v>
      </c>
      <c r="G496">
        <v>320</v>
      </c>
      <c r="H496">
        <v>5</v>
      </c>
      <c r="I496">
        <v>96.6</v>
      </c>
      <c r="J496">
        <v>0</v>
      </c>
      <c r="K496">
        <v>0</v>
      </c>
      <c r="L496" s="19">
        <v>2.2999999999999998</v>
      </c>
      <c r="O496">
        <f>IF(D496=E496,1,0)</f>
        <v>1</v>
      </c>
      <c r="P496">
        <v>0</v>
      </c>
      <c r="Q496">
        <v>0</v>
      </c>
      <c r="S496" s="19">
        <v>22.2</v>
      </c>
      <c r="T496" s="19">
        <v>30.3</v>
      </c>
      <c r="U496" s="19">
        <v>148.1</v>
      </c>
      <c r="V496">
        <v>9.0909090909090912E-2</v>
      </c>
      <c r="W496">
        <v>31.9</v>
      </c>
      <c r="X496">
        <v>76.2</v>
      </c>
    </row>
    <row r="497" spans="1:24">
      <c r="A497" s="4" t="s">
        <v>697</v>
      </c>
      <c r="B497" t="s">
        <v>1947</v>
      </c>
      <c r="C497" s="13">
        <v>28.253540121375593</v>
      </c>
      <c r="D497">
        <v>1</v>
      </c>
      <c r="E497">
        <v>1</v>
      </c>
      <c r="F497" s="16">
        <v>69857</v>
      </c>
      <c r="G497">
        <v>2394</v>
      </c>
      <c r="H497">
        <v>20.100000000000001</v>
      </c>
      <c r="I497">
        <v>96.1</v>
      </c>
      <c r="J497">
        <v>0</v>
      </c>
      <c r="K497">
        <v>1.1000000000000001</v>
      </c>
      <c r="L497" s="19">
        <v>5.0999999999999996</v>
      </c>
      <c r="M497">
        <v>1</v>
      </c>
      <c r="N497" s="10">
        <v>0.62819999999999998</v>
      </c>
      <c r="O497">
        <f>IF(D497=E497,1,0)</f>
        <v>1</v>
      </c>
      <c r="P497">
        <v>0</v>
      </c>
      <c r="Q497">
        <v>0</v>
      </c>
      <c r="R497">
        <v>2012</v>
      </c>
      <c r="S497" s="19">
        <v>14</v>
      </c>
      <c r="T497" s="19">
        <v>36</v>
      </c>
      <c r="U497" s="19">
        <v>90.8</v>
      </c>
      <c r="V497">
        <v>9.9330357142857137E-2</v>
      </c>
      <c r="W497">
        <v>10.3</v>
      </c>
      <c r="X497">
        <v>86.1</v>
      </c>
    </row>
    <row r="498" spans="1:24">
      <c r="A498" s="4" t="s">
        <v>698</v>
      </c>
      <c r="B498" t="s">
        <v>1513</v>
      </c>
      <c r="C498" s="13">
        <v>59.1796875</v>
      </c>
      <c r="D498">
        <v>1</v>
      </c>
      <c r="E498">
        <v>1</v>
      </c>
      <c r="F498" s="16">
        <v>62180</v>
      </c>
      <c r="G498">
        <v>14004</v>
      </c>
      <c r="H498">
        <v>26.6</v>
      </c>
      <c r="I498">
        <v>83.6</v>
      </c>
      <c r="J498">
        <v>1.6</v>
      </c>
      <c r="K498">
        <v>9.6999999999999993</v>
      </c>
      <c r="L498" s="19">
        <v>5.2</v>
      </c>
      <c r="M498">
        <v>1</v>
      </c>
      <c r="N498" s="10">
        <v>0.71230000000000004</v>
      </c>
      <c r="O498">
        <f>IF(D498=E498,1,0)</f>
        <v>1</v>
      </c>
      <c r="P498">
        <v>0</v>
      </c>
      <c r="Q498">
        <v>0</v>
      </c>
      <c r="R498">
        <v>2012</v>
      </c>
      <c r="S498" s="19">
        <v>16.899999999999999</v>
      </c>
      <c r="T498" s="19">
        <v>36</v>
      </c>
      <c r="U498" s="19">
        <v>89.7</v>
      </c>
      <c r="V498">
        <v>7.995889003083248E-2</v>
      </c>
      <c r="W498">
        <v>10.3</v>
      </c>
      <c r="X498">
        <v>87</v>
      </c>
    </row>
    <row r="499" spans="1:24">
      <c r="A499" t="s">
        <v>699</v>
      </c>
      <c r="B499" t="s">
        <v>1948</v>
      </c>
      <c r="C499" s="13">
        <v>13.008130081300814</v>
      </c>
      <c r="D499">
        <v>0</v>
      </c>
      <c r="E499">
        <v>0</v>
      </c>
      <c r="F499" s="16">
        <v>29167</v>
      </c>
      <c r="G499">
        <v>136</v>
      </c>
      <c r="H499">
        <v>0</v>
      </c>
      <c r="I499">
        <v>100</v>
      </c>
      <c r="J499">
        <v>0</v>
      </c>
      <c r="K499">
        <v>0</v>
      </c>
      <c r="L499" s="19">
        <v>29.1</v>
      </c>
      <c r="O499">
        <f>IF(D499=E499,1,0)</f>
        <v>1</v>
      </c>
      <c r="P499">
        <v>0</v>
      </c>
      <c r="Q499">
        <v>0</v>
      </c>
      <c r="S499" s="19">
        <v>22.1</v>
      </c>
      <c r="T499" s="19">
        <v>28</v>
      </c>
      <c r="U499" s="19">
        <v>126.7</v>
      </c>
      <c r="V499">
        <v>1.7857142857142856E-2</v>
      </c>
      <c r="W499">
        <v>29.7</v>
      </c>
      <c r="X499">
        <v>84.4</v>
      </c>
    </row>
    <row r="500" spans="1:24">
      <c r="A500" s="3" t="s">
        <v>263</v>
      </c>
      <c r="B500" t="s">
        <v>1546</v>
      </c>
      <c r="C500" s="13">
        <v>78.224532224532226</v>
      </c>
      <c r="D500">
        <v>1</v>
      </c>
      <c r="E500">
        <v>1</v>
      </c>
      <c r="F500" s="16">
        <v>112541</v>
      </c>
      <c r="G500">
        <v>30080</v>
      </c>
      <c r="H500">
        <v>66.3</v>
      </c>
      <c r="I500">
        <v>90.7</v>
      </c>
      <c r="J500">
        <v>0.9</v>
      </c>
      <c r="K500">
        <v>4.8</v>
      </c>
      <c r="L500" s="19">
        <v>4.7</v>
      </c>
      <c r="M500">
        <v>1</v>
      </c>
      <c r="N500" s="10">
        <v>0.75880000000000003</v>
      </c>
      <c r="O500">
        <f>IF(D500=E500,1,0)</f>
        <v>1</v>
      </c>
      <c r="P500">
        <v>1</v>
      </c>
      <c r="Q500" t="s">
        <v>2516</v>
      </c>
      <c r="R500">
        <v>2012</v>
      </c>
      <c r="S500" s="19">
        <v>25.8</v>
      </c>
      <c r="T500" s="19">
        <v>44.7</v>
      </c>
      <c r="U500" s="19">
        <v>90.3</v>
      </c>
      <c r="V500">
        <v>7.7441364605543711E-2</v>
      </c>
      <c r="W500">
        <v>3.4</v>
      </c>
      <c r="X500">
        <v>96.1</v>
      </c>
    </row>
    <row r="501" spans="1:24">
      <c r="A501" s="2" t="s">
        <v>116</v>
      </c>
      <c r="B501" t="s">
        <v>1949</v>
      </c>
      <c r="C501" s="13">
        <v>75.77288941736029</v>
      </c>
      <c r="D501">
        <v>1</v>
      </c>
      <c r="E501">
        <v>1</v>
      </c>
      <c r="F501" s="16">
        <v>69875</v>
      </c>
      <c r="G501">
        <v>5452</v>
      </c>
      <c r="H501">
        <v>27.6</v>
      </c>
      <c r="I501">
        <v>42.3</v>
      </c>
      <c r="J501">
        <v>2.2000000000000002</v>
      </c>
      <c r="K501">
        <v>52.5</v>
      </c>
      <c r="L501" s="19">
        <v>6.7</v>
      </c>
      <c r="M501">
        <v>1</v>
      </c>
      <c r="N501" s="10">
        <v>0.53800000000000003</v>
      </c>
      <c r="O501">
        <f>IF(D501=E501,1,0)</f>
        <v>1</v>
      </c>
      <c r="P501">
        <v>0</v>
      </c>
      <c r="Q501">
        <v>1</v>
      </c>
      <c r="R501">
        <v>2012</v>
      </c>
      <c r="S501" s="19">
        <v>18</v>
      </c>
      <c r="T501" s="19">
        <v>35.6</v>
      </c>
      <c r="U501" s="19">
        <v>114.4</v>
      </c>
      <c r="V501">
        <v>0.13609467455621302</v>
      </c>
      <c r="W501">
        <v>12.9</v>
      </c>
      <c r="X501">
        <v>70.3</v>
      </c>
    </row>
    <row r="502" spans="1:24">
      <c r="A502" s="4" t="s">
        <v>700</v>
      </c>
      <c r="B502" t="s">
        <v>1950</v>
      </c>
      <c r="C502" s="13">
        <v>36.649874055415616</v>
      </c>
      <c r="D502">
        <v>0</v>
      </c>
      <c r="E502">
        <v>0</v>
      </c>
      <c r="F502" s="16">
        <v>59096</v>
      </c>
      <c r="G502">
        <v>1292</v>
      </c>
      <c r="H502">
        <v>10.8</v>
      </c>
      <c r="I502">
        <v>67.599999999999994</v>
      </c>
      <c r="J502">
        <v>0</v>
      </c>
      <c r="K502">
        <v>28.9</v>
      </c>
      <c r="L502" s="19">
        <v>4.5</v>
      </c>
      <c r="O502">
        <f>IF(D502=E502,1,0)</f>
        <v>1</v>
      </c>
      <c r="P502">
        <v>0</v>
      </c>
      <c r="Q502">
        <v>0</v>
      </c>
      <c r="S502" s="19">
        <v>10.4</v>
      </c>
      <c r="T502" s="19">
        <v>37.6</v>
      </c>
      <c r="U502" s="19">
        <v>98.5</v>
      </c>
      <c r="V502">
        <v>1.5418502202643172E-2</v>
      </c>
      <c r="W502">
        <v>5.0999999999999996</v>
      </c>
      <c r="X502">
        <v>81.400000000000006</v>
      </c>
    </row>
    <row r="503" spans="1:24">
      <c r="A503" t="s">
        <v>701</v>
      </c>
      <c r="B503" t="s">
        <v>1951</v>
      </c>
      <c r="C503" s="13">
        <v>32.278636252146185</v>
      </c>
      <c r="D503">
        <v>1</v>
      </c>
      <c r="E503">
        <v>1</v>
      </c>
      <c r="F503" s="16">
        <v>41657</v>
      </c>
      <c r="G503">
        <v>5382</v>
      </c>
      <c r="H503">
        <v>9.8000000000000007</v>
      </c>
      <c r="I503">
        <v>75</v>
      </c>
      <c r="J503">
        <v>17.8</v>
      </c>
      <c r="K503">
        <v>4.4000000000000004</v>
      </c>
      <c r="L503" s="19">
        <v>6.6</v>
      </c>
      <c r="M503">
        <v>1</v>
      </c>
      <c r="N503" s="10">
        <v>0.52790000000000004</v>
      </c>
      <c r="O503">
        <f>IF(D503=E503,1,0)</f>
        <v>1</v>
      </c>
      <c r="P503">
        <v>0</v>
      </c>
      <c r="Q503">
        <v>0</v>
      </c>
      <c r="R503">
        <v>2012</v>
      </c>
      <c r="S503" s="19">
        <v>18.100000000000001</v>
      </c>
      <c r="T503" s="19">
        <v>39.5</v>
      </c>
      <c r="U503" s="19">
        <v>211.5</v>
      </c>
      <c r="V503">
        <v>0.16730917501927525</v>
      </c>
      <c r="W503">
        <v>5.8</v>
      </c>
      <c r="X503">
        <v>76</v>
      </c>
    </row>
    <row r="504" spans="1:24">
      <c r="A504" t="s">
        <v>702</v>
      </c>
      <c r="B504" t="s">
        <v>1952</v>
      </c>
      <c r="C504" s="13">
        <v>33.458646616541351</v>
      </c>
      <c r="D504">
        <v>0</v>
      </c>
      <c r="E504">
        <v>0</v>
      </c>
      <c r="F504" s="16">
        <v>39150</v>
      </c>
      <c r="G504">
        <v>502</v>
      </c>
      <c r="H504">
        <v>5.0999999999999996</v>
      </c>
      <c r="I504">
        <v>95</v>
      </c>
      <c r="J504">
        <v>0</v>
      </c>
      <c r="K504">
        <v>1.2</v>
      </c>
      <c r="L504" s="19">
        <v>8.6999999999999993</v>
      </c>
      <c r="O504">
        <f>IF(D504=E504,1,0)</f>
        <v>1</v>
      </c>
      <c r="P504">
        <v>0</v>
      </c>
      <c r="Q504">
        <v>0</v>
      </c>
      <c r="S504" s="19">
        <v>27.3</v>
      </c>
      <c r="T504" s="19">
        <v>46.7</v>
      </c>
      <c r="U504" s="19">
        <v>96.1</v>
      </c>
      <c r="V504">
        <v>0.11764705882352941</v>
      </c>
      <c r="W504">
        <v>5.6</v>
      </c>
      <c r="X504">
        <v>82.4</v>
      </c>
    </row>
    <row r="505" spans="1:24">
      <c r="A505" s="2" t="s">
        <v>117</v>
      </c>
      <c r="B505" t="s">
        <v>1953</v>
      </c>
      <c r="C505" s="13">
        <v>80.537024683122084</v>
      </c>
      <c r="D505">
        <v>1</v>
      </c>
      <c r="E505">
        <v>1</v>
      </c>
      <c r="F505" s="16">
        <v>57518</v>
      </c>
      <c r="G505">
        <v>8088</v>
      </c>
      <c r="H505">
        <v>18.5</v>
      </c>
      <c r="I505">
        <v>25.2</v>
      </c>
      <c r="J505">
        <v>43.1</v>
      </c>
      <c r="K505">
        <v>24.4</v>
      </c>
      <c r="L505" s="19">
        <v>11.5</v>
      </c>
      <c r="M505">
        <v>1</v>
      </c>
      <c r="N505" s="10">
        <v>0.59570000000000001</v>
      </c>
      <c r="O505">
        <f>IF(D505=E505,1,0)</f>
        <v>1</v>
      </c>
      <c r="P505">
        <v>0</v>
      </c>
      <c r="Q505">
        <v>1</v>
      </c>
      <c r="R505">
        <v>2012</v>
      </c>
      <c r="S505" s="19">
        <v>19.5</v>
      </c>
      <c r="T505" s="19">
        <v>38.1</v>
      </c>
      <c r="U505" s="19">
        <v>109.8</v>
      </c>
      <c r="V505">
        <v>9.5448369565217392E-2</v>
      </c>
      <c r="W505">
        <v>9.6</v>
      </c>
      <c r="X505">
        <v>81.8</v>
      </c>
    </row>
    <row r="506" spans="1:24">
      <c r="A506" t="s">
        <v>703</v>
      </c>
      <c r="B506" t="s">
        <v>1954</v>
      </c>
      <c r="C506" s="13">
        <v>14.903846153846153</v>
      </c>
      <c r="D506">
        <v>0</v>
      </c>
      <c r="E506">
        <v>0</v>
      </c>
      <c r="F506" s="16">
        <v>37917</v>
      </c>
      <c r="G506">
        <v>133</v>
      </c>
      <c r="H506">
        <v>0</v>
      </c>
      <c r="I506">
        <v>95.5</v>
      </c>
      <c r="J506">
        <v>0</v>
      </c>
      <c r="K506">
        <v>4.5</v>
      </c>
      <c r="L506" s="19">
        <v>0</v>
      </c>
      <c r="O506">
        <f>IF(D506=E506,1,0)</f>
        <v>1</v>
      </c>
      <c r="P506">
        <v>0</v>
      </c>
      <c r="Q506">
        <v>0</v>
      </c>
      <c r="S506" s="19">
        <v>29.3</v>
      </c>
      <c r="T506" s="19">
        <v>47.3</v>
      </c>
      <c r="U506" s="19">
        <v>129.30000000000001</v>
      </c>
      <c r="V506">
        <v>9.8039215686274508E-2</v>
      </c>
      <c r="W506">
        <v>27.9</v>
      </c>
      <c r="X506">
        <v>73.5</v>
      </c>
    </row>
    <row r="507" spans="1:24">
      <c r="A507" s="4" t="s">
        <v>704</v>
      </c>
      <c r="B507" t="s">
        <v>1955</v>
      </c>
      <c r="C507" s="13">
        <v>37.110933758978454</v>
      </c>
      <c r="D507">
        <v>1</v>
      </c>
      <c r="E507">
        <v>1</v>
      </c>
      <c r="F507" s="16">
        <v>66818</v>
      </c>
      <c r="G507">
        <v>2154</v>
      </c>
      <c r="H507">
        <v>27.6</v>
      </c>
      <c r="I507">
        <v>96.3</v>
      </c>
      <c r="J507">
        <v>0</v>
      </c>
      <c r="K507">
        <v>3.4</v>
      </c>
      <c r="L507" s="19">
        <v>10.199999999999999</v>
      </c>
      <c r="M507">
        <v>0</v>
      </c>
      <c r="N507" s="10">
        <v>0.42380000000000001</v>
      </c>
      <c r="O507">
        <f>IF(D507=E507,1,0)</f>
        <v>1</v>
      </c>
      <c r="P507">
        <v>0</v>
      </c>
      <c r="Q507">
        <v>0</v>
      </c>
      <c r="R507">
        <v>2012</v>
      </c>
      <c r="S507" s="19">
        <v>15.9</v>
      </c>
      <c r="T507" s="19">
        <v>38.700000000000003</v>
      </c>
      <c r="U507" s="19">
        <v>96.9</v>
      </c>
      <c r="V507">
        <v>9.7254004576659045E-2</v>
      </c>
      <c r="W507">
        <v>6</v>
      </c>
      <c r="X507">
        <v>94.6</v>
      </c>
    </row>
    <row r="508" spans="1:24">
      <c r="A508" t="s">
        <v>705</v>
      </c>
      <c r="B508" t="s">
        <v>1956</v>
      </c>
      <c r="C508" s="13">
        <v>24.251497005988025</v>
      </c>
      <c r="D508">
        <v>0</v>
      </c>
      <c r="E508">
        <v>0</v>
      </c>
      <c r="F508" s="16">
        <v>37031</v>
      </c>
      <c r="G508">
        <v>359</v>
      </c>
      <c r="H508">
        <v>5.0999999999999996</v>
      </c>
      <c r="I508">
        <v>92.8</v>
      </c>
      <c r="J508">
        <v>0</v>
      </c>
      <c r="K508">
        <v>5.8</v>
      </c>
      <c r="L508" s="19">
        <v>9.1</v>
      </c>
      <c r="O508">
        <f>IF(D508=E508,1,0)</f>
        <v>1</v>
      </c>
      <c r="P508">
        <v>0</v>
      </c>
      <c r="Q508">
        <v>0</v>
      </c>
      <c r="S508" s="19">
        <v>18.7</v>
      </c>
      <c r="T508" s="19">
        <v>40.200000000000003</v>
      </c>
      <c r="U508" s="19">
        <v>95.1</v>
      </c>
      <c r="V508">
        <v>0.14503816793893129</v>
      </c>
      <c r="W508">
        <v>13.9</v>
      </c>
      <c r="X508">
        <v>82.9</v>
      </c>
    </row>
    <row r="509" spans="1:24">
      <c r="A509" s="3" t="s">
        <v>264</v>
      </c>
      <c r="B509" t="s">
        <v>1957</v>
      </c>
      <c r="C509" s="13">
        <v>50.803633822501752</v>
      </c>
      <c r="D509">
        <v>1</v>
      </c>
      <c r="E509">
        <v>1</v>
      </c>
      <c r="F509" s="16">
        <v>167083</v>
      </c>
      <c r="G509">
        <v>16633</v>
      </c>
      <c r="H509">
        <v>75.2</v>
      </c>
      <c r="I509">
        <v>84.6</v>
      </c>
      <c r="J509">
        <v>0.6</v>
      </c>
      <c r="K509">
        <v>8.1</v>
      </c>
      <c r="L509" s="19">
        <v>4.0999999999999996</v>
      </c>
      <c r="M509">
        <v>1</v>
      </c>
      <c r="N509" s="10">
        <v>0.78420000000000001</v>
      </c>
      <c r="O509">
        <f>IF(D509=E509,1,0)</f>
        <v>1</v>
      </c>
      <c r="P509">
        <v>1</v>
      </c>
      <c r="Q509" t="s">
        <v>2516</v>
      </c>
      <c r="R509">
        <v>2012</v>
      </c>
      <c r="S509" s="19">
        <v>17</v>
      </c>
      <c r="T509" s="19">
        <v>41</v>
      </c>
      <c r="U509" s="19">
        <v>95.9</v>
      </c>
      <c r="V509">
        <v>0.14067223901831763</v>
      </c>
      <c r="W509">
        <v>1.1000000000000001</v>
      </c>
      <c r="X509">
        <v>98.2</v>
      </c>
    </row>
    <row r="510" spans="1:24">
      <c r="A510" s="4" t="s">
        <v>706</v>
      </c>
      <c r="B510" t="s">
        <v>1958</v>
      </c>
      <c r="C510" s="13">
        <v>47.64585465711361</v>
      </c>
      <c r="D510">
        <v>1</v>
      </c>
      <c r="E510">
        <v>1</v>
      </c>
      <c r="F510" s="16">
        <v>37941</v>
      </c>
      <c r="G510">
        <v>2440</v>
      </c>
      <c r="H510">
        <v>5.7</v>
      </c>
      <c r="I510">
        <v>41.8</v>
      </c>
      <c r="J510">
        <v>0.2</v>
      </c>
      <c r="K510">
        <v>57.8</v>
      </c>
      <c r="L510" s="19">
        <v>5.7</v>
      </c>
      <c r="M510">
        <v>1</v>
      </c>
      <c r="N510" s="10">
        <v>0.68340000000000001</v>
      </c>
      <c r="O510">
        <f>IF(D510=E510,1,0)</f>
        <v>1</v>
      </c>
      <c r="P510">
        <v>0</v>
      </c>
      <c r="Q510">
        <v>0</v>
      </c>
      <c r="R510">
        <v>2013</v>
      </c>
      <c r="S510" s="19">
        <v>15.5</v>
      </c>
      <c r="T510" s="19">
        <v>30.6</v>
      </c>
      <c r="U510" s="19">
        <v>120</v>
      </c>
      <c r="V510">
        <v>0.12436548223350254</v>
      </c>
      <c r="W510">
        <v>17.7</v>
      </c>
      <c r="X510">
        <v>71.599999999999994</v>
      </c>
    </row>
    <row r="511" spans="1:24">
      <c r="A511" s="4" t="s">
        <v>707</v>
      </c>
      <c r="B511" t="s">
        <v>1959</v>
      </c>
      <c r="C511" s="13">
        <v>21.865889212827987</v>
      </c>
      <c r="D511">
        <v>0</v>
      </c>
      <c r="E511">
        <v>0</v>
      </c>
      <c r="F511" s="16">
        <v>56406</v>
      </c>
      <c r="G511">
        <v>574</v>
      </c>
      <c r="H511">
        <v>14.1</v>
      </c>
      <c r="I511">
        <v>93.7</v>
      </c>
      <c r="J511">
        <v>3.5</v>
      </c>
      <c r="K511">
        <v>0.5</v>
      </c>
      <c r="L511" s="19">
        <v>7</v>
      </c>
      <c r="O511">
        <f>IF(D511=E511,1,0)</f>
        <v>1</v>
      </c>
      <c r="P511">
        <v>0</v>
      </c>
      <c r="Q511">
        <v>0</v>
      </c>
      <c r="S511" s="19">
        <v>15.2</v>
      </c>
      <c r="T511" s="19">
        <v>32.6</v>
      </c>
      <c r="U511" s="19">
        <v>107.2</v>
      </c>
      <c r="V511">
        <v>0.17788461538461539</v>
      </c>
      <c r="W511">
        <v>7.1</v>
      </c>
      <c r="X511">
        <v>87.4</v>
      </c>
    </row>
    <row r="512" spans="1:24">
      <c r="A512" s="3" t="s">
        <v>265</v>
      </c>
      <c r="B512" t="s">
        <v>1524</v>
      </c>
      <c r="C512" s="13">
        <v>61.085702923046334</v>
      </c>
      <c r="D512">
        <v>1</v>
      </c>
      <c r="E512">
        <v>1</v>
      </c>
      <c r="F512" s="16">
        <v>75506</v>
      </c>
      <c r="G512">
        <v>51203</v>
      </c>
      <c r="H512">
        <v>43.9</v>
      </c>
      <c r="I512">
        <v>56.7</v>
      </c>
      <c r="J512">
        <v>4.8</v>
      </c>
      <c r="K512">
        <v>13.8</v>
      </c>
      <c r="L512" s="19">
        <v>6.4</v>
      </c>
      <c r="M512">
        <v>1</v>
      </c>
      <c r="N512" s="10">
        <v>0.64290000000000003</v>
      </c>
      <c r="O512">
        <f>IF(D512=E512,1,0)</f>
        <v>1</v>
      </c>
      <c r="P512">
        <v>1</v>
      </c>
      <c r="Q512" t="s">
        <v>2516</v>
      </c>
      <c r="R512">
        <v>2012</v>
      </c>
      <c r="S512" s="19">
        <v>14.5</v>
      </c>
      <c r="T512" s="19">
        <v>36.5</v>
      </c>
      <c r="U512" s="19">
        <v>97.9</v>
      </c>
      <c r="V512">
        <v>5.0859718435256801E-2</v>
      </c>
      <c r="W512">
        <v>4.5</v>
      </c>
      <c r="X512">
        <v>91.3</v>
      </c>
    </row>
    <row r="513" spans="1:24">
      <c r="A513" t="s">
        <v>708</v>
      </c>
      <c r="B513" t="s">
        <v>1422</v>
      </c>
      <c r="C513" s="13">
        <v>39.549295774647888</v>
      </c>
      <c r="D513">
        <v>0</v>
      </c>
      <c r="E513">
        <v>0</v>
      </c>
      <c r="F513" s="16">
        <v>73289</v>
      </c>
      <c r="G513">
        <v>674</v>
      </c>
      <c r="H513">
        <v>16.399999999999999</v>
      </c>
      <c r="I513">
        <v>90.2</v>
      </c>
      <c r="J513">
        <v>0</v>
      </c>
      <c r="K513">
        <v>9.1999999999999993</v>
      </c>
      <c r="L513" s="19">
        <v>8.9</v>
      </c>
      <c r="O513">
        <f>IF(D513=E513,1,0)</f>
        <v>1</v>
      </c>
      <c r="P513">
        <v>0</v>
      </c>
      <c r="Q513">
        <v>0</v>
      </c>
      <c r="S513" s="19">
        <v>12.8</v>
      </c>
      <c r="T513" s="19">
        <v>44.3</v>
      </c>
      <c r="U513" s="19">
        <v>90.4</v>
      </c>
      <c r="V513">
        <v>5.1999999999999998E-2</v>
      </c>
      <c r="W513">
        <v>5.2</v>
      </c>
      <c r="X513">
        <v>89.4</v>
      </c>
    </row>
    <row r="514" spans="1:24">
      <c r="A514" s="4" t="s">
        <v>709</v>
      </c>
      <c r="B514" t="s">
        <v>1960</v>
      </c>
      <c r="C514" s="13">
        <v>37.096774193548384</v>
      </c>
      <c r="D514">
        <v>0</v>
      </c>
      <c r="E514">
        <v>0</v>
      </c>
      <c r="F514" s="16">
        <v>56250</v>
      </c>
      <c r="G514">
        <v>60</v>
      </c>
      <c r="H514">
        <v>0</v>
      </c>
      <c r="I514">
        <v>100</v>
      </c>
      <c r="J514">
        <v>0</v>
      </c>
      <c r="K514">
        <v>0</v>
      </c>
      <c r="L514" s="19">
        <v>0</v>
      </c>
      <c r="O514">
        <f>IF(D514=E514,1,0)</f>
        <v>1</v>
      </c>
      <c r="P514">
        <v>0</v>
      </c>
      <c r="Q514">
        <v>0</v>
      </c>
      <c r="S514" s="19">
        <v>21.7</v>
      </c>
      <c r="T514" s="19">
        <v>41.3</v>
      </c>
      <c r="U514" s="19">
        <v>93.5</v>
      </c>
      <c r="V514">
        <v>0</v>
      </c>
      <c r="W514">
        <v>0</v>
      </c>
      <c r="X514">
        <v>83.7</v>
      </c>
    </row>
    <row r="515" spans="1:24">
      <c r="A515" s="4" t="s">
        <v>710</v>
      </c>
      <c r="B515" t="s">
        <v>1961</v>
      </c>
      <c r="C515" s="13">
        <v>24.860335195530723</v>
      </c>
      <c r="D515">
        <v>0</v>
      </c>
      <c r="E515">
        <v>0</v>
      </c>
      <c r="F515" s="16">
        <v>52574</v>
      </c>
      <c r="G515">
        <v>1059</v>
      </c>
      <c r="H515">
        <v>14.9</v>
      </c>
      <c r="I515">
        <v>96.1</v>
      </c>
      <c r="J515">
        <v>0</v>
      </c>
      <c r="K515">
        <v>3</v>
      </c>
      <c r="L515" s="19">
        <v>1.7</v>
      </c>
      <c r="O515">
        <f>IF(D515=E515,1,0)</f>
        <v>1</v>
      </c>
      <c r="P515">
        <v>0</v>
      </c>
      <c r="Q515">
        <v>0</v>
      </c>
      <c r="S515" s="19">
        <v>20.8</v>
      </c>
      <c r="T515" s="19">
        <v>37.299999999999997</v>
      </c>
      <c r="U515" s="19">
        <v>80.7</v>
      </c>
      <c r="V515">
        <v>0.13225058004640372</v>
      </c>
      <c r="W515">
        <v>6</v>
      </c>
      <c r="X515">
        <v>90.4</v>
      </c>
    </row>
    <row r="516" spans="1:24">
      <c r="A516" s="2" t="s">
        <v>118</v>
      </c>
      <c r="B516" t="s">
        <v>1408</v>
      </c>
      <c r="C516" s="13">
        <v>37.96552857746677</v>
      </c>
      <c r="D516">
        <v>1</v>
      </c>
      <c r="E516">
        <v>1</v>
      </c>
      <c r="F516" s="16">
        <v>97797</v>
      </c>
      <c r="G516">
        <v>24723</v>
      </c>
      <c r="H516">
        <v>37.1</v>
      </c>
      <c r="I516">
        <v>91.4</v>
      </c>
      <c r="J516">
        <v>1.1000000000000001</v>
      </c>
      <c r="K516">
        <v>5</v>
      </c>
      <c r="L516" s="19">
        <v>6.5</v>
      </c>
      <c r="M516">
        <v>1</v>
      </c>
      <c r="N516" s="10">
        <v>0.55969999999999998</v>
      </c>
      <c r="O516">
        <f>IF(D516=E516,1,0)</f>
        <v>1</v>
      </c>
      <c r="P516">
        <v>0</v>
      </c>
      <c r="Q516">
        <v>1</v>
      </c>
      <c r="R516">
        <v>2012</v>
      </c>
      <c r="S516" s="19">
        <v>14.2</v>
      </c>
      <c r="T516" s="19">
        <v>39.799999999999997</v>
      </c>
      <c r="U516" s="19">
        <v>94.9</v>
      </c>
      <c r="V516">
        <v>3.667607078738138E-2</v>
      </c>
      <c r="W516">
        <v>2.8</v>
      </c>
      <c r="X516">
        <v>93.9</v>
      </c>
    </row>
    <row r="517" spans="1:24">
      <c r="A517" s="4" t="s">
        <v>711</v>
      </c>
      <c r="B517" t="s">
        <v>1962</v>
      </c>
      <c r="C517" s="13">
        <v>51.937984496124031</v>
      </c>
      <c r="D517">
        <v>0</v>
      </c>
      <c r="E517">
        <v>0</v>
      </c>
      <c r="F517" s="16">
        <v>47214</v>
      </c>
      <c r="G517">
        <v>4324</v>
      </c>
      <c r="H517">
        <v>17.7</v>
      </c>
      <c r="I517">
        <v>86.3</v>
      </c>
      <c r="J517">
        <v>0</v>
      </c>
      <c r="K517">
        <v>13.4</v>
      </c>
      <c r="L517" s="19">
        <v>7.9</v>
      </c>
      <c r="O517">
        <f>IF(D517=E517,1,0)</f>
        <v>1</v>
      </c>
      <c r="P517">
        <v>0</v>
      </c>
      <c r="Q517">
        <v>0</v>
      </c>
      <c r="S517" s="19">
        <v>19.399999999999999</v>
      </c>
      <c r="T517" s="19">
        <v>40.4</v>
      </c>
      <c r="U517" s="19">
        <v>89.7</v>
      </c>
      <c r="V517">
        <v>7.9185520361990946E-3</v>
      </c>
      <c r="W517">
        <v>14.4</v>
      </c>
      <c r="X517">
        <v>89.8</v>
      </c>
    </row>
    <row r="518" spans="1:24">
      <c r="A518" s="3" t="s">
        <v>266</v>
      </c>
      <c r="B518" t="s">
        <v>1963</v>
      </c>
      <c r="C518" s="13">
        <v>80.250481695568396</v>
      </c>
      <c r="D518">
        <v>0</v>
      </c>
      <c r="E518">
        <v>0</v>
      </c>
      <c r="F518" s="16">
        <v>71195</v>
      </c>
      <c r="G518">
        <v>19328</v>
      </c>
      <c r="H518">
        <v>41.5</v>
      </c>
      <c r="I518">
        <v>58.9</v>
      </c>
      <c r="J518">
        <v>30.7</v>
      </c>
      <c r="K518">
        <v>8.6</v>
      </c>
      <c r="L518" s="19">
        <v>8.6999999999999993</v>
      </c>
      <c r="O518">
        <f>IF(D518=E518,1,0)</f>
        <v>1</v>
      </c>
      <c r="P518">
        <v>1</v>
      </c>
      <c r="Q518" t="s">
        <v>2516</v>
      </c>
      <c r="S518" s="19">
        <v>19</v>
      </c>
      <c r="T518" s="19">
        <v>41.5</v>
      </c>
      <c r="U518" s="19">
        <v>85.8</v>
      </c>
      <c r="V518">
        <v>0.12328767123287671</v>
      </c>
      <c r="W518">
        <v>4</v>
      </c>
      <c r="X518">
        <v>94.9</v>
      </c>
    </row>
    <row r="519" spans="1:24">
      <c r="A519" s="4" t="s">
        <v>712</v>
      </c>
      <c r="B519" t="s">
        <v>1964</v>
      </c>
      <c r="C519" s="13">
        <v>25.672877846790893</v>
      </c>
      <c r="D519">
        <v>1</v>
      </c>
      <c r="E519">
        <v>1</v>
      </c>
      <c r="F519" s="16">
        <v>38343</v>
      </c>
      <c r="G519">
        <v>5625</v>
      </c>
      <c r="H519">
        <v>11.2</v>
      </c>
      <c r="I519">
        <v>86.3</v>
      </c>
      <c r="J519">
        <v>0</v>
      </c>
      <c r="K519">
        <v>13.6</v>
      </c>
      <c r="L519" s="19">
        <v>11</v>
      </c>
      <c r="M519">
        <v>1</v>
      </c>
      <c r="N519" s="10">
        <v>0.63470000000000004</v>
      </c>
      <c r="O519">
        <f>IF(D519=E519,1,0)</f>
        <v>1</v>
      </c>
      <c r="P519">
        <v>0</v>
      </c>
      <c r="Q519">
        <v>0</v>
      </c>
      <c r="R519">
        <v>2013</v>
      </c>
      <c r="S519" s="19">
        <v>24.2</v>
      </c>
      <c r="T519" s="19">
        <v>36.200000000000003</v>
      </c>
      <c r="U519" s="19">
        <v>87.6</v>
      </c>
      <c r="V519">
        <v>0.20831271647699159</v>
      </c>
      <c r="W519">
        <v>20.7</v>
      </c>
      <c r="X519">
        <v>81.2</v>
      </c>
    </row>
    <row r="520" spans="1:24">
      <c r="A520" t="s">
        <v>713</v>
      </c>
      <c r="B520" t="s">
        <v>1965</v>
      </c>
      <c r="C520" s="13">
        <v>27.461139896373055</v>
      </c>
      <c r="D520">
        <v>0</v>
      </c>
      <c r="E520">
        <v>0</v>
      </c>
      <c r="F520" s="16">
        <v>44688</v>
      </c>
      <c r="G520">
        <v>303</v>
      </c>
      <c r="H520">
        <v>5.4</v>
      </c>
      <c r="I520">
        <v>94.4</v>
      </c>
      <c r="J520">
        <v>0</v>
      </c>
      <c r="K520">
        <v>0</v>
      </c>
      <c r="L520" s="19">
        <v>5.8</v>
      </c>
      <c r="O520">
        <f>IF(D520=E520,1,0)</f>
        <v>1</v>
      </c>
      <c r="P520">
        <v>0</v>
      </c>
      <c r="Q520">
        <v>0</v>
      </c>
      <c r="S520" s="19">
        <v>21.5</v>
      </c>
      <c r="T520" s="19">
        <v>32.5</v>
      </c>
      <c r="U520" s="19">
        <v>96.8</v>
      </c>
      <c r="V520">
        <v>1.9801980198019802E-2</v>
      </c>
      <c r="W520">
        <v>2.5</v>
      </c>
      <c r="X520">
        <v>88.3</v>
      </c>
    </row>
    <row r="521" spans="1:24">
      <c r="A521" t="s">
        <v>714</v>
      </c>
      <c r="B521" t="s">
        <v>1966</v>
      </c>
      <c r="C521" s="13">
        <v>21.881838074398249</v>
      </c>
      <c r="D521">
        <v>0</v>
      </c>
      <c r="E521">
        <v>0</v>
      </c>
      <c r="F521" s="16">
        <v>44750</v>
      </c>
      <c r="G521">
        <v>781</v>
      </c>
      <c r="H521">
        <v>16.100000000000001</v>
      </c>
      <c r="I521">
        <v>98.1</v>
      </c>
      <c r="J521">
        <v>0.5</v>
      </c>
      <c r="K521">
        <v>0.6</v>
      </c>
      <c r="L521" s="19">
        <v>3.3</v>
      </c>
      <c r="O521">
        <f>IF(D521=E521,1,0)</f>
        <v>1</v>
      </c>
      <c r="P521">
        <v>0</v>
      </c>
      <c r="Q521">
        <v>0</v>
      </c>
      <c r="S521" s="19">
        <v>23.3</v>
      </c>
      <c r="T521" s="19">
        <v>40.4</v>
      </c>
      <c r="U521" s="19">
        <v>103.9</v>
      </c>
      <c r="V521">
        <v>0.16574585635359115</v>
      </c>
      <c r="W521">
        <v>5.3</v>
      </c>
      <c r="X521">
        <v>94.7</v>
      </c>
    </row>
    <row r="522" spans="1:24">
      <c r="A522" t="s">
        <v>715</v>
      </c>
      <c r="B522" t="s">
        <v>1967</v>
      </c>
      <c r="C522" s="13">
        <v>28.214285714285715</v>
      </c>
      <c r="D522">
        <v>1</v>
      </c>
      <c r="E522">
        <v>1</v>
      </c>
      <c r="F522" s="16">
        <v>79688</v>
      </c>
      <c r="G522">
        <v>417</v>
      </c>
      <c r="H522">
        <v>33</v>
      </c>
      <c r="I522">
        <v>97.4</v>
      </c>
      <c r="J522">
        <v>0</v>
      </c>
      <c r="K522">
        <v>1.9</v>
      </c>
      <c r="L522" s="19">
        <v>3.6</v>
      </c>
      <c r="M522">
        <v>1</v>
      </c>
      <c r="N522" s="10">
        <v>0.68489999999999995</v>
      </c>
      <c r="O522">
        <f>IF(D522=E522,1,0)</f>
        <v>1</v>
      </c>
      <c r="P522">
        <v>0</v>
      </c>
      <c r="Q522">
        <v>0</v>
      </c>
      <c r="R522">
        <v>2012</v>
      </c>
      <c r="S522" s="19">
        <v>22.1</v>
      </c>
      <c r="T522" s="19">
        <v>46.7</v>
      </c>
      <c r="U522" s="19">
        <v>106.4</v>
      </c>
      <c r="V522">
        <v>0.30909090909090908</v>
      </c>
      <c r="W522">
        <v>0</v>
      </c>
      <c r="X522">
        <v>97.2</v>
      </c>
    </row>
    <row r="523" spans="1:24">
      <c r="A523" t="s">
        <v>716</v>
      </c>
      <c r="B523" t="s">
        <v>1562</v>
      </c>
      <c r="C523" s="13">
        <v>93.808411214953267</v>
      </c>
      <c r="D523">
        <v>1</v>
      </c>
      <c r="E523">
        <v>1</v>
      </c>
      <c r="F523" s="16">
        <v>25645</v>
      </c>
      <c r="G523">
        <v>702</v>
      </c>
      <c r="H523">
        <v>17</v>
      </c>
      <c r="I523">
        <v>2.6</v>
      </c>
      <c r="J523">
        <v>95.4</v>
      </c>
      <c r="K523">
        <v>0</v>
      </c>
      <c r="L523" s="19">
        <v>13.4</v>
      </c>
      <c r="M523">
        <v>1</v>
      </c>
      <c r="N523" s="10">
        <v>0.70989999999999998</v>
      </c>
      <c r="O523">
        <f>IF(D523=E523,1,0)</f>
        <v>1</v>
      </c>
      <c r="P523">
        <v>0</v>
      </c>
      <c r="Q523">
        <v>0</v>
      </c>
      <c r="R523">
        <v>2012</v>
      </c>
      <c r="S523" s="19">
        <v>22.8</v>
      </c>
      <c r="T523" s="19">
        <v>40.6</v>
      </c>
      <c r="U523" s="19">
        <v>58.1</v>
      </c>
      <c r="V523">
        <v>0.27564102564102566</v>
      </c>
      <c r="W523">
        <v>10.5</v>
      </c>
      <c r="X523">
        <v>73.099999999999994</v>
      </c>
    </row>
    <row r="524" spans="1:24">
      <c r="A524" t="s">
        <v>717</v>
      </c>
      <c r="B524" t="s">
        <v>1968</v>
      </c>
      <c r="C524" s="13">
        <v>13.611111111111111</v>
      </c>
      <c r="D524">
        <v>0</v>
      </c>
      <c r="E524">
        <v>0</v>
      </c>
      <c r="F524" s="16">
        <v>45750</v>
      </c>
      <c r="G524">
        <v>570</v>
      </c>
      <c r="H524">
        <v>9.8000000000000007</v>
      </c>
      <c r="I524">
        <v>84.7</v>
      </c>
      <c r="J524">
        <v>14.9</v>
      </c>
      <c r="K524">
        <v>0</v>
      </c>
      <c r="L524" s="19">
        <v>7.3</v>
      </c>
      <c r="O524">
        <f>IF(D524=E524,1,0)</f>
        <v>1</v>
      </c>
      <c r="P524">
        <v>0</v>
      </c>
      <c r="Q524">
        <v>0</v>
      </c>
      <c r="S524" s="19">
        <v>24.7</v>
      </c>
      <c r="T524" s="19">
        <v>50.5</v>
      </c>
      <c r="U524" s="19">
        <v>88.1</v>
      </c>
      <c r="V524">
        <v>0.20454545454545456</v>
      </c>
      <c r="W524">
        <v>5.6</v>
      </c>
      <c r="X524">
        <v>64.5</v>
      </c>
    </row>
    <row r="525" spans="1:24">
      <c r="A525" s="4" t="s">
        <v>718</v>
      </c>
      <c r="B525" t="s">
        <v>1969</v>
      </c>
      <c r="C525" s="13">
        <v>32.789317507418396</v>
      </c>
      <c r="D525">
        <v>0</v>
      </c>
      <c r="E525">
        <v>0</v>
      </c>
      <c r="F525" s="16">
        <v>82500</v>
      </c>
      <c r="G525">
        <v>1975</v>
      </c>
      <c r="H525">
        <v>38.700000000000003</v>
      </c>
      <c r="I525">
        <v>95.2</v>
      </c>
      <c r="J525">
        <v>0.5</v>
      </c>
      <c r="K525">
        <v>1.6</v>
      </c>
      <c r="L525" s="19">
        <v>2</v>
      </c>
      <c r="O525">
        <f>IF(D525=E525,1,0)</f>
        <v>1</v>
      </c>
      <c r="P525">
        <v>0</v>
      </c>
      <c r="Q525">
        <v>0</v>
      </c>
      <c r="S525" s="19">
        <v>8.8000000000000007</v>
      </c>
      <c r="T525" s="19">
        <v>35.4</v>
      </c>
      <c r="U525" s="19">
        <v>101.7</v>
      </c>
      <c r="V525">
        <v>1.7187500000000001E-2</v>
      </c>
      <c r="W525">
        <v>4.9000000000000004</v>
      </c>
      <c r="X525">
        <v>97.4</v>
      </c>
    </row>
    <row r="526" spans="1:24">
      <c r="A526" s="4" t="s">
        <v>719</v>
      </c>
      <c r="B526" t="s">
        <v>1970</v>
      </c>
      <c r="C526" s="13">
        <v>21.991701244813278</v>
      </c>
      <c r="D526">
        <v>0</v>
      </c>
      <c r="E526">
        <v>0</v>
      </c>
      <c r="F526" s="16">
        <v>41518</v>
      </c>
      <c r="G526">
        <v>172</v>
      </c>
      <c r="H526">
        <v>7</v>
      </c>
      <c r="I526">
        <v>90.7</v>
      </c>
      <c r="J526">
        <v>3.5</v>
      </c>
      <c r="K526">
        <v>3.5</v>
      </c>
      <c r="L526" s="19">
        <v>2.2999999999999998</v>
      </c>
      <c r="O526">
        <f>IF(D526=E526,1,0)</f>
        <v>1</v>
      </c>
      <c r="P526">
        <v>0</v>
      </c>
      <c r="Q526">
        <v>0</v>
      </c>
      <c r="S526" s="19">
        <v>9.3000000000000007</v>
      </c>
      <c r="T526" s="19">
        <v>40</v>
      </c>
      <c r="U526" s="19">
        <v>68.599999999999994</v>
      </c>
      <c r="V526">
        <v>4.2253521126760563E-2</v>
      </c>
      <c r="W526">
        <v>10.9</v>
      </c>
      <c r="X526">
        <v>93</v>
      </c>
    </row>
    <row r="527" spans="1:24">
      <c r="A527" t="s">
        <v>720</v>
      </c>
      <c r="B527" t="s">
        <v>1971</v>
      </c>
      <c r="C527" s="13">
        <v>16.786570743405278</v>
      </c>
      <c r="D527">
        <v>0</v>
      </c>
      <c r="E527">
        <v>0</v>
      </c>
      <c r="F527" s="16">
        <v>37500</v>
      </c>
      <c r="G527">
        <v>408</v>
      </c>
      <c r="H527">
        <v>9.4</v>
      </c>
      <c r="I527">
        <v>99.3</v>
      </c>
      <c r="J527">
        <v>0</v>
      </c>
      <c r="K527">
        <v>0</v>
      </c>
      <c r="L527" s="19">
        <v>4.4000000000000004</v>
      </c>
      <c r="O527">
        <f>IF(D527=E527,1,0)</f>
        <v>1</v>
      </c>
      <c r="P527">
        <v>0</v>
      </c>
      <c r="Q527">
        <v>0</v>
      </c>
      <c r="S527" s="19">
        <v>26.7</v>
      </c>
      <c r="T527" s="19">
        <v>43.1</v>
      </c>
      <c r="U527" s="19">
        <v>88.9</v>
      </c>
      <c r="V527">
        <v>0.12637362637362637</v>
      </c>
      <c r="W527">
        <v>13.8</v>
      </c>
      <c r="X527">
        <v>85.7</v>
      </c>
    </row>
    <row r="528" spans="1:24">
      <c r="A528" s="4" t="s">
        <v>721</v>
      </c>
      <c r="B528" t="s">
        <v>1972</v>
      </c>
      <c r="C528" s="13">
        <v>30.148619957537154</v>
      </c>
      <c r="D528">
        <v>1</v>
      </c>
      <c r="E528">
        <v>1</v>
      </c>
      <c r="F528" s="16">
        <v>37500</v>
      </c>
      <c r="G528">
        <v>380</v>
      </c>
      <c r="H528">
        <v>8.9</v>
      </c>
      <c r="I528">
        <v>90.3</v>
      </c>
      <c r="J528">
        <v>0</v>
      </c>
      <c r="K528">
        <v>8.4</v>
      </c>
      <c r="L528" s="19">
        <v>11.8</v>
      </c>
      <c r="M528">
        <v>1</v>
      </c>
      <c r="N528" s="10">
        <v>0.66459999999999997</v>
      </c>
      <c r="O528">
        <f>IF(D528=E528,1,0)</f>
        <v>1</v>
      </c>
      <c r="P528">
        <v>0</v>
      </c>
      <c r="Q528">
        <v>0</v>
      </c>
      <c r="R528">
        <v>2012</v>
      </c>
      <c r="S528" s="19">
        <v>21.8</v>
      </c>
      <c r="T528" s="19">
        <v>41.2</v>
      </c>
      <c r="U528" s="19">
        <v>130.30000000000001</v>
      </c>
      <c r="V528">
        <v>0.23529411764705882</v>
      </c>
      <c r="W528">
        <v>8.9</v>
      </c>
      <c r="X528">
        <v>80</v>
      </c>
    </row>
    <row r="529" spans="1:24">
      <c r="A529" t="s">
        <v>722</v>
      </c>
      <c r="B529" t="s">
        <v>1973</v>
      </c>
      <c r="C529" s="13">
        <v>23.076923076923077</v>
      </c>
      <c r="D529">
        <v>0</v>
      </c>
      <c r="E529">
        <v>0</v>
      </c>
      <c r="F529" s="16">
        <v>33056</v>
      </c>
      <c r="G529">
        <v>524</v>
      </c>
      <c r="H529">
        <v>10.1</v>
      </c>
      <c r="I529">
        <v>98.1</v>
      </c>
      <c r="J529">
        <v>0</v>
      </c>
      <c r="K529">
        <v>0</v>
      </c>
      <c r="L529" s="19">
        <v>11.7</v>
      </c>
      <c r="O529">
        <f>IF(D529=E529,1,0)</f>
        <v>1</v>
      </c>
      <c r="P529">
        <v>0</v>
      </c>
      <c r="Q529">
        <v>0</v>
      </c>
      <c r="S529" s="19">
        <v>24.8</v>
      </c>
      <c r="T529" s="19">
        <v>41.6</v>
      </c>
      <c r="U529" s="19">
        <v>99.2</v>
      </c>
      <c r="V529">
        <v>4.3478260869565216E-2</v>
      </c>
      <c r="W529">
        <v>12.2</v>
      </c>
      <c r="X529">
        <v>88.3</v>
      </c>
    </row>
    <row r="530" spans="1:24">
      <c r="A530" s="2" t="s">
        <v>267</v>
      </c>
      <c r="B530" t="s">
        <v>1974</v>
      </c>
      <c r="C530" s="13">
        <v>46.722740346901418</v>
      </c>
      <c r="D530">
        <v>1</v>
      </c>
      <c r="E530">
        <v>1</v>
      </c>
      <c r="F530" s="16">
        <v>70526</v>
      </c>
      <c r="G530">
        <v>21261</v>
      </c>
      <c r="H530">
        <v>33.200000000000003</v>
      </c>
      <c r="I530">
        <v>85.3</v>
      </c>
      <c r="J530">
        <v>3</v>
      </c>
      <c r="K530">
        <v>4.7</v>
      </c>
      <c r="L530" s="19">
        <v>6.3</v>
      </c>
      <c r="M530">
        <v>1</v>
      </c>
      <c r="N530" s="10">
        <v>0.61409999999999998</v>
      </c>
      <c r="O530">
        <f>IF(D530=E530,1,0)</f>
        <v>1</v>
      </c>
      <c r="P530">
        <v>1</v>
      </c>
      <c r="Q530" t="s">
        <v>2516</v>
      </c>
      <c r="R530">
        <v>2012</v>
      </c>
      <c r="S530" s="19">
        <v>35.200000000000003</v>
      </c>
      <c r="T530" s="19">
        <v>43.4</v>
      </c>
      <c r="U530" s="19">
        <v>87.5</v>
      </c>
      <c r="V530">
        <v>2.6490825688073396E-2</v>
      </c>
      <c r="W530">
        <v>3.9</v>
      </c>
      <c r="X530">
        <v>95.2</v>
      </c>
    </row>
    <row r="531" spans="1:24">
      <c r="A531" t="s">
        <v>723</v>
      </c>
      <c r="B531" t="s">
        <v>1975</v>
      </c>
      <c r="C531" s="13">
        <v>30.33175355450237</v>
      </c>
      <c r="D531">
        <v>1</v>
      </c>
      <c r="E531">
        <v>1</v>
      </c>
      <c r="F531" s="16">
        <v>38207</v>
      </c>
      <c r="G531">
        <v>810</v>
      </c>
      <c r="H531">
        <v>10.4</v>
      </c>
      <c r="I531">
        <v>99.1</v>
      </c>
      <c r="J531">
        <v>0</v>
      </c>
      <c r="K531">
        <v>0.9</v>
      </c>
      <c r="L531" s="19">
        <v>19.2</v>
      </c>
      <c r="M531">
        <v>1</v>
      </c>
      <c r="N531" s="10">
        <v>0.73080000000000001</v>
      </c>
      <c r="O531">
        <f>IF(D531=E531,1,0)</f>
        <v>1</v>
      </c>
      <c r="P531">
        <v>0</v>
      </c>
      <c r="Q531">
        <v>0</v>
      </c>
      <c r="R531">
        <v>2013</v>
      </c>
      <c r="S531" s="19">
        <v>24.2</v>
      </c>
      <c r="T531" s="19">
        <v>39.200000000000003</v>
      </c>
      <c r="U531" s="19">
        <v>117.7</v>
      </c>
      <c r="V531">
        <v>0.23241590214067279</v>
      </c>
      <c r="W531">
        <v>13.6</v>
      </c>
      <c r="X531">
        <v>85</v>
      </c>
    </row>
    <row r="532" spans="1:24">
      <c r="A532" t="s">
        <v>119</v>
      </c>
      <c r="B532" t="s">
        <v>1976</v>
      </c>
      <c r="C532" s="13">
        <v>29.6875</v>
      </c>
      <c r="D532">
        <v>1</v>
      </c>
      <c r="E532">
        <v>1</v>
      </c>
      <c r="F532" s="16">
        <v>34028</v>
      </c>
      <c r="G532">
        <v>576</v>
      </c>
      <c r="H532">
        <v>12.3</v>
      </c>
      <c r="I532">
        <v>95.3</v>
      </c>
      <c r="J532">
        <v>1</v>
      </c>
      <c r="K532">
        <v>0</v>
      </c>
      <c r="L532" s="19">
        <v>26</v>
      </c>
      <c r="M532">
        <v>1</v>
      </c>
      <c r="N532" s="10">
        <v>0.58850000000000002</v>
      </c>
      <c r="O532">
        <f>IF(D532=E532,1,0)</f>
        <v>1</v>
      </c>
      <c r="P532">
        <v>0</v>
      </c>
      <c r="Q532">
        <v>1</v>
      </c>
      <c r="R532">
        <v>2012</v>
      </c>
      <c r="S532" s="19">
        <v>21.5</v>
      </c>
      <c r="T532" s="19">
        <v>40.6</v>
      </c>
      <c r="U532" s="19">
        <v>139</v>
      </c>
      <c r="V532">
        <v>0.31606217616580312</v>
      </c>
      <c r="W532">
        <v>21.4</v>
      </c>
      <c r="X532">
        <v>96.5</v>
      </c>
    </row>
    <row r="533" spans="1:24">
      <c r="A533" t="s">
        <v>724</v>
      </c>
      <c r="B533" t="s">
        <v>1977</v>
      </c>
      <c r="C533" s="13">
        <v>25.744308231173381</v>
      </c>
      <c r="D533">
        <v>1</v>
      </c>
      <c r="E533">
        <v>1</v>
      </c>
      <c r="F533" s="16">
        <v>52917</v>
      </c>
      <c r="G533">
        <v>885</v>
      </c>
      <c r="H533">
        <v>20.5</v>
      </c>
      <c r="I533">
        <v>99.7</v>
      </c>
      <c r="J533">
        <v>0.3</v>
      </c>
      <c r="K533">
        <v>0</v>
      </c>
      <c r="L533" s="19">
        <v>11.2</v>
      </c>
      <c r="M533">
        <v>1</v>
      </c>
      <c r="N533" s="10">
        <v>0.59940000000000004</v>
      </c>
      <c r="O533">
        <f>IF(D533=E533,1,0)</f>
        <v>1</v>
      </c>
      <c r="P533">
        <v>0</v>
      </c>
      <c r="Q533">
        <v>0</v>
      </c>
      <c r="R533">
        <v>2012</v>
      </c>
      <c r="S533" s="19">
        <v>19.899999999999999</v>
      </c>
      <c r="T533" s="19">
        <v>42.9</v>
      </c>
      <c r="U533" s="19">
        <v>96.2</v>
      </c>
      <c r="V533">
        <v>0.14467005076142131</v>
      </c>
      <c r="W533">
        <v>6.2</v>
      </c>
      <c r="X533">
        <v>94.8</v>
      </c>
    </row>
    <row r="534" spans="1:24">
      <c r="A534" t="s">
        <v>725</v>
      </c>
      <c r="B534" t="s">
        <v>1978</v>
      </c>
      <c r="C534" s="13">
        <v>22.204968944099377</v>
      </c>
      <c r="D534">
        <v>1</v>
      </c>
      <c r="E534">
        <v>1</v>
      </c>
      <c r="F534" s="16">
        <v>36250</v>
      </c>
      <c r="G534">
        <v>2575</v>
      </c>
      <c r="H534">
        <v>3.4</v>
      </c>
      <c r="I534">
        <v>51.8</v>
      </c>
      <c r="J534">
        <v>37.200000000000003</v>
      </c>
      <c r="K534">
        <v>8.5</v>
      </c>
      <c r="L534" s="19">
        <v>6.8</v>
      </c>
      <c r="M534">
        <v>1</v>
      </c>
      <c r="O534">
        <f>IF(D534=E534,1,0)</f>
        <v>1</v>
      </c>
      <c r="P534">
        <v>0</v>
      </c>
      <c r="Q534">
        <v>0</v>
      </c>
      <c r="R534">
        <v>2013</v>
      </c>
      <c r="S534" s="19">
        <v>7.6</v>
      </c>
      <c r="T534" s="19">
        <v>37.700000000000003</v>
      </c>
      <c r="U534" s="19">
        <v>986.5</v>
      </c>
      <c r="V534">
        <v>5.8252427184466021E-2</v>
      </c>
      <c r="W534">
        <v>11.8</v>
      </c>
      <c r="X534">
        <v>59.4</v>
      </c>
    </row>
    <row r="535" spans="1:24">
      <c r="A535" t="s">
        <v>726</v>
      </c>
      <c r="B535" t="s">
        <v>1540</v>
      </c>
      <c r="C535" s="13">
        <v>69.528681037632438</v>
      </c>
      <c r="D535">
        <v>0</v>
      </c>
      <c r="E535">
        <v>0</v>
      </c>
      <c r="F535" s="16">
        <v>111944</v>
      </c>
      <c r="G535">
        <v>533</v>
      </c>
      <c r="H535">
        <v>59.7</v>
      </c>
      <c r="I535">
        <v>65.7</v>
      </c>
      <c r="J535">
        <v>0.8</v>
      </c>
      <c r="K535">
        <v>11.8</v>
      </c>
      <c r="L535" s="19">
        <v>5.2</v>
      </c>
      <c r="O535">
        <f>IF(D535=E535,1,0)</f>
        <v>1</v>
      </c>
      <c r="P535">
        <v>0</v>
      </c>
      <c r="Q535">
        <v>0</v>
      </c>
      <c r="S535" s="19">
        <v>19.899999999999999</v>
      </c>
      <c r="T535" s="19">
        <v>41.8</v>
      </c>
      <c r="U535" s="19">
        <v>101.9</v>
      </c>
      <c r="V535">
        <v>0</v>
      </c>
      <c r="W535">
        <v>0</v>
      </c>
      <c r="X535">
        <v>93.1</v>
      </c>
    </row>
    <row r="536" spans="1:24">
      <c r="A536" s="3" t="s">
        <v>120</v>
      </c>
      <c r="B536" t="s">
        <v>2506</v>
      </c>
      <c r="C536" s="13">
        <v>49.448217317487263</v>
      </c>
      <c r="D536">
        <v>1</v>
      </c>
      <c r="E536">
        <v>1</v>
      </c>
      <c r="F536" s="16">
        <v>69275</v>
      </c>
      <c r="G536">
        <v>3795</v>
      </c>
      <c r="H536">
        <v>46.6</v>
      </c>
      <c r="I536">
        <v>92.3</v>
      </c>
      <c r="J536">
        <v>1.3</v>
      </c>
      <c r="K536">
        <v>2.7</v>
      </c>
      <c r="L536" s="19">
        <v>2.2999999999999998</v>
      </c>
      <c r="M536">
        <v>1</v>
      </c>
      <c r="N536" s="10">
        <v>0.64159999999999995</v>
      </c>
      <c r="O536">
        <f>IF(D536=E536,1,0)</f>
        <v>1</v>
      </c>
      <c r="P536">
        <v>0</v>
      </c>
      <c r="Q536">
        <v>1</v>
      </c>
      <c r="R536">
        <v>2012</v>
      </c>
      <c r="S536" s="19">
        <v>38.299999999999997</v>
      </c>
      <c r="T536" s="19">
        <v>54.3</v>
      </c>
      <c r="U536" s="19">
        <v>58.5</v>
      </c>
      <c r="V536">
        <v>0.16265690376569036</v>
      </c>
      <c r="W536">
        <v>3.2</v>
      </c>
      <c r="X536">
        <v>93.2</v>
      </c>
    </row>
    <row r="537" spans="1:24">
      <c r="A537" t="s">
        <v>727</v>
      </c>
      <c r="B537" t="s">
        <v>1979</v>
      </c>
      <c r="C537" s="13">
        <v>29.816513761467888</v>
      </c>
      <c r="D537">
        <v>0</v>
      </c>
      <c r="E537">
        <v>0</v>
      </c>
      <c r="F537" s="16">
        <v>70208</v>
      </c>
      <c r="G537">
        <v>237</v>
      </c>
      <c r="H537">
        <v>6.8</v>
      </c>
      <c r="I537">
        <v>99.2</v>
      </c>
      <c r="J537">
        <v>0</v>
      </c>
      <c r="K537">
        <v>0.8</v>
      </c>
      <c r="L537" s="19">
        <v>3.9</v>
      </c>
      <c r="O537">
        <f>IF(D537=E537,1,0)</f>
        <v>1</v>
      </c>
      <c r="P537">
        <v>0</v>
      </c>
      <c r="Q537">
        <v>0</v>
      </c>
      <c r="S537" s="19">
        <v>19</v>
      </c>
      <c r="T537" s="19">
        <v>46.1</v>
      </c>
      <c r="U537" s="19">
        <v>119.4</v>
      </c>
      <c r="V537">
        <v>7.8651685393258425E-2</v>
      </c>
      <c r="W537">
        <v>2.9</v>
      </c>
      <c r="X537">
        <v>90.3</v>
      </c>
    </row>
    <row r="538" spans="1:24">
      <c r="A538" t="s">
        <v>728</v>
      </c>
      <c r="B538" t="s">
        <v>1980</v>
      </c>
      <c r="C538" s="13">
        <v>25.483870967741932</v>
      </c>
      <c r="D538">
        <v>0</v>
      </c>
      <c r="E538">
        <v>0</v>
      </c>
      <c r="F538" s="16">
        <v>34167</v>
      </c>
      <c r="G538">
        <v>526</v>
      </c>
      <c r="H538">
        <v>20.8</v>
      </c>
      <c r="I538">
        <v>94.5</v>
      </c>
      <c r="J538">
        <v>0</v>
      </c>
      <c r="K538">
        <v>2.1</v>
      </c>
      <c r="L538" s="19">
        <v>2.2999999999999998</v>
      </c>
      <c r="O538">
        <f>IF(D538=E538,1,0)</f>
        <v>1</v>
      </c>
      <c r="P538">
        <v>0</v>
      </c>
      <c r="Q538">
        <v>0</v>
      </c>
      <c r="S538" s="19">
        <v>27.2</v>
      </c>
      <c r="T538" s="19">
        <v>40</v>
      </c>
      <c r="U538" s="19">
        <v>74.2</v>
      </c>
      <c r="V538">
        <v>0.20338983050847459</v>
      </c>
      <c r="W538">
        <v>19.600000000000001</v>
      </c>
      <c r="X538">
        <v>93.5</v>
      </c>
    </row>
    <row r="539" spans="1:24">
      <c r="A539" s="2" t="s">
        <v>121</v>
      </c>
      <c r="B539" t="s">
        <v>1981</v>
      </c>
      <c r="C539" s="13">
        <v>47.088122605363985</v>
      </c>
      <c r="D539">
        <v>1</v>
      </c>
      <c r="E539">
        <v>1</v>
      </c>
      <c r="F539" s="16">
        <v>142250</v>
      </c>
      <c r="G539">
        <v>7129</v>
      </c>
      <c r="H539">
        <v>64.5</v>
      </c>
      <c r="I539">
        <v>87.4</v>
      </c>
      <c r="J539">
        <v>0.7</v>
      </c>
      <c r="K539">
        <v>3.7</v>
      </c>
      <c r="L539" s="19">
        <v>6.1</v>
      </c>
      <c r="M539">
        <v>1</v>
      </c>
      <c r="N539" s="10">
        <v>0.76149999999999995</v>
      </c>
      <c r="O539">
        <f>IF(D539=E539,1,0)</f>
        <v>1</v>
      </c>
      <c r="P539">
        <v>0</v>
      </c>
      <c r="Q539">
        <v>1</v>
      </c>
      <c r="R539">
        <v>2012</v>
      </c>
      <c r="S539" s="19">
        <v>25.4</v>
      </c>
      <c r="T539" s="19">
        <v>48.8</v>
      </c>
      <c r="U539" s="19">
        <v>105</v>
      </c>
      <c r="V539">
        <v>9.0584028605482717E-2</v>
      </c>
      <c r="W539">
        <v>1.9</v>
      </c>
      <c r="X539">
        <v>98.3</v>
      </c>
    </row>
    <row r="540" spans="1:24">
      <c r="A540" s="4" t="s">
        <v>729</v>
      </c>
      <c r="B540" t="s">
        <v>1982</v>
      </c>
      <c r="C540" s="13">
        <v>10.130718954248366</v>
      </c>
      <c r="D540">
        <v>0</v>
      </c>
      <c r="E540">
        <v>0</v>
      </c>
      <c r="F540" s="16">
        <v>40375</v>
      </c>
      <c r="G540">
        <v>117</v>
      </c>
      <c r="H540">
        <v>0</v>
      </c>
      <c r="I540">
        <v>100</v>
      </c>
      <c r="J540">
        <v>0</v>
      </c>
      <c r="K540">
        <v>0</v>
      </c>
      <c r="L540" s="19">
        <v>2.2999999999999998</v>
      </c>
      <c r="O540">
        <f>IF(D540=E540,1,0)</f>
        <v>1</v>
      </c>
      <c r="P540">
        <v>0</v>
      </c>
      <c r="Q540">
        <v>0</v>
      </c>
      <c r="S540" s="19">
        <v>28.2</v>
      </c>
      <c r="T540" s="19">
        <v>44.5</v>
      </c>
      <c r="U540" s="19">
        <v>85.7</v>
      </c>
      <c r="V540">
        <v>2.7027027027027029E-2</v>
      </c>
      <c r="W540">
        <v>26.3</v>
      </c>
      <c r="X540">
        <v>71.8</v>
      </c>
    </row>
    <row r="541" spans="1:24">
      <c r="A541" t="s">
        <v>730</v>
      </c>
      <c r="B541" t="s">
        <v>1983</v>
      </c>
      <c r="C541" s="13">
        <v>34.626038781163437</v>
      </c>
      <c r="D541">
        <v>1</v>
      </c>
      <c r="E541">
        <v>1</v>
      </c>
      <c r="F541" s="16">
        <v>50658</v>
      </c>
      <c r="G541">
        <v>544</v>
      </c>
      <c r="H541">
        <v>12.7</v>
      </c>
      <c r="I541">
        <v>99.4</v>
      </c>
      <c r="J541">
        <v>0</v>
      </c>
      <c r="K541">
        <v>0.6</v>
      </c>
      <c r="L541" s="19">
        <v>3.7</v>
      </c>
      <c r="M541">
        <v>1</v>
      </c>
      <c r="N541" s="10">
        <v>0.72219999999999995</v>
      </c>
      <c r="O541">
        <f>IF(D541=E541,1,0)</f>
        <v>1</v>
      </c>
      <c r="P541">
        <v>0</v>
      </c>
      <c r="Q541">
        <v>0</v>
      </c>
      <c r="R541">
        <v>2012</v>
      </c>
      <c r="S541" s="19">
        <v>23.5</v>
      </c>
      <c r="T541" s="19">
        <v>38.200000000000003</v>
      </c>
      <c r="U541" s="19">
        <v>85</v>
      </c>
      <c r="V541">
        <v>0.17757009345794392</v>
      </c>
      <c r="W541">
        <v>8.1999999999999993</v>
      </c>
      <c r="X541">
        <v>92.4</v>
      </c>
    </row>
    <row r="542" spans="1:24">
      <c r="A542" t="s">
        <v>731</v>
      </c>
      <c r="B542" t="s">
        <v>1984</v>
      </c>
      <c r="C542" s="13">
        <v>19.024390243902438</v>
      </c>
      <c r="D542">
        <v>0</v>
      </c>
      <c r="E542">
        <v>0</v>
      </c>
      <c r="F542" s="16">
        <v>47917</v>
      </c>
      <c r="G542">
        <v>148</v>
      </c>
      <c r="H542">
        <v>6.6</v>
      </c>
      <c r="I542">
        <v>89.2</v>
      </c>
      <c r="J542">
        <v>0</v>
      </c>
      <c r="K542">
        <v>0</v>
      </c>
      <c r="L542" s="19">
        <v>11.4</v>
      </c>
      <c r="O542">
        <f>IF(D542=E542,1,0)</f>
        <v>1</v>
      </c>
      <c r="P542">
        <v>0</v>
      </c>
      <c r="Q542">
        <v>0</v>
      </c>
      <c r="S542" s="19">
        <v>16.2</v>
      </c>
      <c r="T542" s="19">
        <v>46</v>
      </c>
      <c r="U542" s="19">
        <v>92.2</v>
      </c>
      <c r="V542">
        <v>3.7735849056603772E-2</v>
      </c>
      <c r="W542">
        <v>0</v>
      </c>
      <c r="X542">
        <v>85.8</v>
      </c>
    </row>
    <row r="543" spans="1:24">
      <c r="A543" t="s">
        <v>732</v>
      </c>
      <c r="B543" t="s">
        <v>1985</v>
      </c>
      <c r="C543" s="13">
        <v>24.657534246575342</v>
      </c>
      <c r="D543">
        <v>1</v>
      </c>
      <c r="E543">
        <v>1</v>
      </c>
      <c r="F543" s="16">
        <v>38393</v>
      </c>
      <c r="G543">
        <v>380</v>
      </c>
      <c r="H543">
        <v>8.6</v>
      </c>
      <c r="I543">
        <v>100</v>
      </c>
      <c r="J543">
        <v>0</v>
      </c>
      <c r="K543">
        <v>0</v>
      </c>
      <c r="L543" s="19">
        <v>13.8</v>
      </c>
      <c r="M543">
        <v>0</v>
      </c>
      <c r="N543" s="10">
        <v>0.33329999999999999</v>
      </c>
      <c r="O543">
        <f>IF(D543=E543,1,0)</f>
        <v>1</v>
      </c>
      <c r="P543">
        <v>0</v>
      </c>
      <c r="Q543">
        <v>0</v>
      </c>
      <c r="R543">
        <v>2014</v>
      </c>
      <c r="S543" s="19">
        <v>27.9</v>
      </c>
      <c r="T543" s="19">
        <v>37.799999999999997</v>
      </c>
      <c r="U543" s="19">
        <v>109.9</v>
      </c>
      <c r="V543">
        <v>0.10344827586206896</v>
      </c>
      <c r="W543">
        <v>7.3</v>
      </c>
      <c r="X543">
        <v>82.7</v>
      </c>
    </row>
    <row r="544" spans="1:24">
      <c r="A544" t="s">
        <v>122</v>
      </c>
      <c r="B544" t="s">
        <v>1986</v>
      </c>
      <c r="C544" s="13">
        <v>21.354166666666664</v>
      </c>
      <c r="D544">
        <v>1</v>
      </c>
      <c r="E544">
        <v>1</v>
      </c>
      <c r="F544" s="16">
        <v>60250</v>
      </c>
      <c r="G544">
        <v>606</v>
      </c>
      <c r="H544">
        <v>8.3000000000000007</v>
      </c>
      <c r="I544">
        <v>88.6</v>
      </c>
      <c r="J544">
        <v>0.7</v>
      </c>
      <c r="K544">
        <v>1.5</v>
      </c>
      <c r="L544" s="19">
        <v>3.5</v>
      </c>
      <c r="M544">
        <v>1</v>
      </c>
      <c r="N544" s="10">
        <v>0.52380000000000004</v>
      </c>
      <c r="O544">
        <f>IF(D544=E544,1,0)</f>
        <v>1</v>
      </c>
      <c r="P544">
        <v>0</v>
      </c>
      <c r="Q544">
        <v>1</v>
      </c>
      <c r="R544">
        <v>2014</v>
      </c>
      <c r="S544" s="19">
        <v>18.2</v>
      </c>
      <c r="T544" s="19">
        <v>44.3</v>
      </c>
      <c r="U544" s="19">
        <v>98</v>
      </c>
      <c r="V544">
        <v>0.4297872340425532</v>
      </c>
      <c r="W544">
        <v>1.7</v>
      </c>
      <c r="X544">
        <v>91.1</v>
      </c>
    </row>
    <row r="545" spans="1:24">
      <c r="A545" t="s">
        <v>733</v>
      </c>
      <c r="B545" t="s">
        <v>1987</v>
      </c>
      <c r="C545" s="13">
        <v>32.751091703056765</v>
      </c>
      <c r="D545">
        <v>0</v>
      </c>
      <c r="E545">
        <v>0</v>
      </c>
      <c r="F545" s="16">
        <v>43750</v>
      </c>
      <c r="G545">
        <v>83</v>
      </c>
      <c r="H545">
        <v>18.899999999999999</v>
      </c>
      <c r="I545">
        <v>100</v>
      </c>
      <c r="J545">
        <v>0</v>
      </c>
      <c r="K545">
        <v>0</v>
      </c>
      <c r="L545" s="19">
        <v>17.899999999999999</v>
      </c>
      <c r="O545">
        <f>IF(D545=E545,1,0)</f>
        <v>1</v>
      </c>
      <c r="P545">
        <v>0</v>
      </c>
      <c r="Q545">
        <v>0</v>
      </c>
      <c r="S545" s="19">
        <v>30.1</v>
      </c>
      <c r="T545" s="19">
        <v>36.299999999999997</v>
      </c>
      <c r="U545" s="19">
        <v>66</v>
      </c>
      <c r="V545">
        <v>6.25E-2</v>
      </c>
      <c r="W545">
        <v>23.8</v>
      </c>
      <c r="X545">
        <v>90.6</v>
      </c>
    </row>
    <row r="546" spans="1:24">
      <c r="A546" t="s">
        <v>734</v>
      </c>
      <c r="B546" t="s">
        <v>1462</v>
      </c>
      <c r="C546" s="13">
        <v>46.291401026278962</v>
      </c>
      <c r="D546">
        <v>1</v>
      </c>
      <c r="E546">
        <v>1</v>
      </c>
      <c r="F546" s="16">
        <v>71000</v>
      </c>
      <c r="G546">
        <v>8223</v>
      </c>
      <c r="H546">
        <v>22.3</v>
      </c>
      <c r="I546">
        <v>80.5</v>
      </c>
      <c r="J546">
        <v>0.4</v>
      </c>
      <c r="K546">
        <v>14.9</v>
      </c>
      <c r="L546" s="19">
        <v>5.5</v>
      </c>
      <c r="M546">
        <v>1</v>
      </c>
      <c r="N546" s="10">
        <v>0.53569999999999995</v>
      </c>
      <c r="O546">
        <f>IF(D546=E546,1,0)</f>
        <v>1</v>
      </c>
      <c r="P546">
        <v>0</v>
      </c>
      <c r="Q546">
        <v>0</v>
      </c>
      <c r="R546">
        <v>2012</v>
      </c>
      <c r="S546" s="19">
        <v>9.1</v>
      </c>
      <c r="T546" s="19">
        <v>36</v>
      </c>
      <c r="U546" s="19">
        <v>85.7</v>
      </c>
      <c r="V546">
        <v>6.8884408602150532E-2</v>
      </c>
      <c r="W546">
        <v>4.3</v>
      </c>
      <c r="X546">
        <v>90.1</v>
      </c>
    </row>
    <row r="547" spans="1:24">
      <c r="A547" s="2" t="s">
        <v>123</v>
      </c>
      <c r="B547" t="s">
        <v>1988</v>
      </c>
      <c r="C547" s="13">
        <v>49.985867721876765</v>
      </c>
      <c r="D547">
        <v>1</v>
      </c>
      <c r="E547">
        <v>1</v>
      </c>
      <c r="F547" s="16">
        <v>81294</v>
      </c>
      <c r="G547">
        <v>8390</v>
      </c>
      <c r="H547">
        <v>42.1</v>
      </c>
      <c r="I547">
        <v>73.5</v>
      </c>
      <c r="J547">
        <v>1</v>
      </c>
      <c r="K547">
        <v>11.8</v>
      </c>
      <c r="L547" s="19">
        <v>4.8</v>
      </c>
      <c r="M547">
        <v>1</v>
      </c>
      <c r="N547" s="10">
        <v>0.55930000000000002</v>
      </c>
      <c r="O547">
        <f>IF(D547=E547,1,0)</f>
        <v>1</v>
      </c>
      <c r="P547">
        <v>0</v>
      </c>
      <c r="Q547">
        <v>1</v>
      </c>
      <c r="R547">
        <v>2012</v>
      </c>
      <c r="S547" s="19">
        <v>18.600000000000001</v>
      </c>
      <c r="T547" s="19">
        <v>39.6</v>
      </c>
      <c r="U547" s="19">
        <v>92.7</v>
      </c>
      <c r="V547">
        <v>0.1517684887459807</v>
      </c>
      <c r="W547">
        <v>1.1000000000000001</v>
      </c>
      <c r="X547">
        <v>89.6</v>
      </c>
    </row>
    <row r="548" spans="1:24">
      <c r="A548" t="s">
        <v>735</v>
      </c>
      <c r="B548" t="s">
        <v>1989</v>
      </c>
      <c r="C548" s="13">
        <v>12.311015118790497</v>
      </c>
      <c r="D548">
        <v>1</v>
      </c>
      <c r="E548">
        <v>1</v>
      </c>
      <c r="F548" s="16">
        <v>36250</v>
      </c>
      <c r="G548">
        <v>458</v>
      </c>
      <c r="H548">
        <v>7.1</v>
      </c>
      <c r="I548">
        <v>98.5</v>
      </c>
      <c r="J548">
        <v>0</v>
      </c>
      <c r="K548">
        <v>0.7</v>
      </c>
      <c r="L548" s="19">
        <v>14.2</v>
      </c>
      <c r="M548">
        <v>1</v>
      </c>
      <c r="N548" s="10">
        <f>61/(61+23)</f>
        <v>0.72619047619047616</v>
      </c>
      <c r="O548">
        <f>IF(D548=E548,1,0)</f>
        <v>1</v>
      </c>
      <c r="P548">
        <v>0</v>
      </c>
      <c r="Q548">
        <v>0</v>
      </c>
      <c r="R548">
        <v>2013</v>
      </c>
      <c r="S548" s="19">
        <v>19.2</v>
      </c>
      <c r="T548" s="19">
        <v>38.4</v>
      </c>
      <c r="U548" s="19">
        <v>77.5</v>
      </c>
      <c r="V548">
        <v>0.10752688172043011</v>
      </c>
      <c r="W548">
        <v>18.100000000000001</v>
      </c>
      <c r="X548">
        <v>70.5</v>
      </c>
    </row>
    <row r="549" spans="1:24">
      <c r="A549" s="4" t="s">
        <v>124</v>
      </c>
      <c r="B549" t="s">
        <v>1990</v>
      </c>
      <c r="C549" s="13">
        <v>34.934497816593883</v>
      </c>
      <c r="D549">
        <v>0</v>
      </c>
      <c r="E549">
        <v>0</v>
      </c>
      <c r="F549" s="16">
        <v>51750</v>
      </c>
      <c r="G549">
        <v>254</v>
      </c>
      <c r="H549">
        <v>11.4</v>
      </c>
      <c r="I549">
        <v>100</v>
      </c>
      <c r="J549">
        <v>0</v>
      </c>
      <c r="K549">
        <v>0</v>
      </c>
      <c r="L549" s="19">
        <v>6.8</v>
      </c>
      <c r="O549">
        <f>IF(D549=E549,1,0)</f>
        <v>1</v>
      </c>
      <c r="P549">
        <v>0</v>
      </c>
      <c r="Q549">
        <v>1</v>
      </c>
      <c r="S549" s="19">
        <v>23.2</v>
      </c>
      <c r="T549" s="19">
        <v>48.3</v>
      </c>
      <c r="U549" s="19">
        <v>95.4</v>
      </c>
      <c r="V549">
        <v>0.12389380530973451</v>
      </c>
      <c r="W549">
        <v>2.5</v>
      </c>
      <c r="X549">
        <v>96.4</v>
      </c>
    </row>
    <row r="550" spans="1:24">
      <c r="A550" s="4" t="s">
        <v>736</v>
      </c>
      <c r="B550" t="s">
        <v>1991</v>
      </c>
      <c r="C550" s="13">
        <v>38.495522388059698</v>
      </c>
      <c r="D550">
        <v>1</v>
      </c>
      <c r="E550">
        <v>1</v>
      </c>
      <c r="F550" s="16">
        <v>39425</v>
      </c>
      <c r="G550">
        <v>19408</v>
      </c>
      <c r="H550">
        <v>23.9</v>
      </c>
      <c r="I550">
        <v>87.8</v>
      </c>
      <c r="J550">
        <v>7.2</v>
      </c>
      <c r="K550">
        <v>2.5</v>
      </c>
      <c r="L550" s="19">
        <v>8.6</v>
      </c>
      <c r="M550">
        <v>1</v>
      </c>
      <c r="O550">
        <f>IF(D550=E550,1,0)</f>
        <v>1</v>
      </c>
      <c r="P550">
        <v>0</v>
      </c>
      <c r="Q550">
        <v>0</v>
      </c>
      <c r="R550">
        <v>2012</v>
      </c>
      <c r="S550" s="19">
        <v>21.1</v>
      </c>
      <c r="T550" s="19">
        <v>37.5</v>
      </c>
      <c r="U550" s="19">
        <v>95</v>
      </c>
      <c r="V550">
        <v>0.23104693140794225</v>
      </c>
      <c r="W550">
        <v>14.8</v>
      </c>
      <c r="X550">
        <v>85.2</v>
      </c>
    </row>
    <row r="551" spans="1:24">
      <c r="A551" t="s">
        <v>737</v>
      </c>
      <c r="B551" t="s">
        <v>1992</v>
      </c>
      <c r="C551" s="13">
        <v>12.164948453608247</v>
      </c>
      <c r="D551">
        <v>0</v>
      </c>
      <c r="E551">
        <v>0</v>
      </c>
      <c r="F551" s="16">
        <v>34375</v>
      </c>
      <c r="G551">
        <v>480</v>
      </c>
      <c r="H551">
        <v>7.7</v>
      </c>
      <c r="I551">
        <v>98.8</v>
      </c>
      <c r="J551">
        <v>0</v>
      </c>
      <c r="K551">
        <v>0.8</v>
      </c>
      <c r="L551" s="19">
        <v>6.4</v>
      </c>
      <c r="O551">
        <f>IF(D551=E551,1,0)</f>
        <v>1</v>
      </c>
      <c r="P551">
        <v>0</v>
      </c>
      <c r="Q551">
        <v>0</v>
      </c>
      <c r="S551" s="19">
        <v>19</v>
      </c>
      <c r="T551" s="19">
        <v>37.1</v>
      </c>
      <c r="U551" s="19">
        <v>59.5</v>
      </c>
      <c r="V551">
        <v>5.0251256281407038E-2</v>
      </c>
      <c r="W551">
        <v>2.1</v>
      </c>
      <c r="X551">
        <v>76.8</v>
      </c>
    </row>
    <row r="552" spans="1:24">
      <c r="A552" s="4" t="s">
        <v>738</v>
      </c>
      <c r="B552" t="s">
        <v>1993</v>
      </c>
      <c r="C552" s="13">
        <v>31.381733021077284</v>
      </c>
      <c r="D552">
        <v>0</v>
      </c>
      <c r="E552">
        <v>0</v>
      </c>
      <c r="F552" s="16">
        <v>31000</v>
      </c>
      <c r="G552">
        <v>143</v>
      </c>
      <c r="H552">
        <v>2.2999999999999998</v>
      </c>
      <c r="I552">
        <v>100</v>
      </c>
      <c r="J552">
        <v>0</v>
      </c>
      <c r="K552">
        <v>0</v>
      </c>
      <c r="L552" s="19">
        <v>0</v>
      </c>
      <c r="O552">
        <f>IF(D552=E552,1,0)</f>
        <v>1</v>
      </c>
      <c r="P552">
        <v>0</v>
      </c>
      <c r="Q552">
        <v>0</v>
      </c>
      <c r="S552" s="19">
        <v>38.5</v>
      </c>
      <c r="T552" s="19">
        <v>41.7</v>
      </c>
      <c r="U552" s="19">
        <v>110.3</v>
      </c>
      <c r="V552">
        <v>0.125</v>
      </c>
      <c r="W552">
        <v>21.7</v>
      </c>
      <c r="X552">
        <v>67.8</v>
      </c>
    </row>
    <row r="553" spans="1:24">
      <c r="A553" t="s">
        <v>739</v>
      </c>
      <c r="B553" t="s">
        <v>1994</v>
      </c>
      <c r="C553" s="13">
        <v>51.998912156649446</v>
      </c>
      <c r="D553">
        <v>0</v>
      </c>
      <c r="E553">
        <v>0</v>
      </c>
      <c r="F553" s="16">
        <v>49583</v>
      </c>
      <c r="G553">
        <v>1527</v>
      </c>
      <c r="H553">
        <v>25.9</v>
      </c>
      <c r="I553">
        <v>92.5</v>
      </c>
      <c r="J553">
        <v>4.3</v>
      </c>
      <c r="K553">
        <v>0.3</v>
      </c>
      <c r="L553" s="19">
        <v>6.9</v>
      </c>
      <c r="O553">
        <f>IF(D553=E553,1,0)</f>
        <v>1</v>
      </c>
      <c r="P553">
        <v>0</v>
      </c>
      <c r="Q553">
        <v>0</v>
      </c>
      <c r="S553" s="19">
        <v>28</v>
      </c>
      <c r="T553" s="19">
        <v>47.6</v>
      </c>
      <c r="U553" s="19">
        <v>74.900000000000006</v>
      </c>
      <c r="V553">
        <v>6.0679611650485438E-2</v>
      </c>
      <c r="W553">
        <v>3.6</v>
      </c>
      <c r="X553">
        <v>92.2</v>
      </c>
    </row>
    <row r="554" spans="1:24">
      <c r="A554" s="4" t="s">
        <v>740</v>
      </c>
      <c r="B554" t="s">
        <v>1995</v>
      </c>
      <c r="C554" s="13">
        <v>25.620587565474835</v>
      </c>
      <c r="D554">
        <v>1</v>
      </c>
      <c r="E554">
        <v>1</v>
      </c>
      <c r="F554" s="16">
        <v>44203</v>
      </c>
      <c r="G554">
        <v>8495</v>
      </c>
      <c r="H554">
        <v>16.2</v>
      </c>
      <c r="I554">
        <v>96.1</v>
      </c>
      <c r="J554">
        <v>0.4</v>
      </c>
      <c r="K554">
        <v>2.1</v>
      </c>
      <c r="L554" s="19">
        <v>5.5</v>
      </c>
      <c r="M554">
        <v>1</v>
      </c>
      <c r="N554" s="10">
        <v>0.52700000000000002</v>
      </c>
      <c r="O554">
        <f>IF(D554=E554,1,0)</f>
        <v>1</v>
      </c>
      <c r="P554">
        <v>0</v>
      </c>
      <c r="Q554">
        <v>0</v>
      </c>
      <c r="R554">
        <v>2012</v>
      </c>
      <c r="S554" s="19">
        <v>22.3</v>
      </c>
      <c r="T554" s="19">
        <v>38</v>
      </c>
      <c r="U554" s="19">
        <v>91.1</v>
      </c>
      <c r="V554">
        <v>0.27679623085983512</v>
      </c>
      <c r="W554">
        <v>6.8</v>
      </c>
      <c r="X554">
        <v>86.3</v>
      </c>
    </row>
    <row r="555" spans="1:24">
      <c r="A555" t="s">
        <v>741</v>
      </c>
      <c r="B555" t="s">
        <v>1996</v>
      </c>
      <c r="C555" s="13">
        <v>17.931034482758619</v>
      </c>
      <c r="D555">
        <v>0</v>
      </c>
      <c r="E555">
        <v>0</v>
      </c>
      <c r="F555" s="16">
        <v>25500</v>
      </c>
      <c r="G555">
        <v>260</v>
      </c>
      <c r="H555">
        <v>0.5</v>
      </c>
      <c r="I555">
        <v>96.9</v>
      </c>
      <c r="J555">
        <v>0</v>
      </c>
      <c r="K555">
        <v>2.2999999999999998</v>
      </c>
      <c r="L555" s="19">
        <v>13.9</v>
      </c>
      <c r="O555">
        <f>IF(D555=E555,1,0)</f>
        <v>1</v>
      </c>
      <c r="P555">
        <v>0</v>
      </c>
      <c r="Q555">
        <v>0</v>
      </c>
      <c r="S555" s="19">
        <v>20.8</v>
      </c>
      <c r="T555" s="19">
        <v>38.299999999999997</v>
      </c>
      <c r="U555" s="19">
        <v>89.8</v>
      </c>
      <c r="V555">
        <v>4.3859649122807015E-2</v>
      </c>
      <c r="W555">
        <v>24</v>
      </c>
      <c r="X555">
        <v>85.9</v>
      </c>
    </row>
    <row r="556" spans="1:24">
      <c r="A556" s="2" t="s">
        <v>125</v>
      </c>
      <c r="B556" t="s">
        <v>1997</v>
      </c>
      <c r="C556" s="13">
        <v>37.378745419271389</v>
      </c>
      <c r="D556">
        <v>1</v>
      </c>
      <c r="E556">
        <v>1</v>
      </c>
      <c r="F556" s="16">
        <v>80102</v>
      </c>
      <c r="G556">
        <v>6294</v>
      </c>
      <c r="H556">
        <v>27</v>
      </c>
      <c r="I556">
        <v>92.5</v>
      </c>
      <c r="J556">
        <v>0.2</v>
      </c>
      <c r="K556">
        <v>6.1</v>
      </c>
      <c r="L556" s="19">
        <v>7</v>
      </c>
      <c r="M556">
        <v>0</v>
      </c>
      <c r="N556" s="10">
        <v>0.47410000000000002</v>
      </c>
      <c r="O556">
        <f>IF(D556=E556,1,0)</f>
        <v>1</v>
      </c>
      <c r="P556">
        <v>0</v>
      </c>
      <c r="Q556">
        <v>1</v>
      </c>
      <c r="R556">
        <v>2012</v>
      </c>
      <c r="S556" s="19">
        <v>15.4</v>
      </c>
      <c r="T556" s="19">
        <v>39.799999999999997</v>
      </c>
      <c r="U556" s="19">
        <v>109.7</v>
      </c>
      <c r="V556">
        <v>3.7294015611448399E-2</v>
      </c>
      <c r="W556">
        <v>2.6</v>
      </c>
      <c r="X556">
        <v>96.1</v>
      </c>
    </row>
    <row r="557" spans="1:24">
      <c r="A557" t="s">
        <v>742</v>
      </c>
      <c r="B557" t="s">
        <v>1998</v>
      </c>
      <c r="C557" s="13">
        <v>8.064516129032258</v>
      </c>
      <c r="D557">
        <v>0</v>
      </c>
      <c r="E557">
        <v>0</v>
      </c>
      <c r="F557" s="16">
        <v>31071</v>
      </c>
      <c r="G557">
        <v>57</v>
      </c>
      <c r="H557">
        <v>11.8</v>
      </c>
      <c r="I557">
        <v>100</v>
      </c>
      <c r="J557">
        <v>0</v>
      </c>
      <c r="K557">
        <v>0</v>
      </c>
      <c r="L557" s="19">
        <v>0</v>
      </c>
      <c r="O557">
        <f>IF(D557=E557,1,0)</f>
        <v>1</v>
      </c>
      <c r="P557">
        <v>0</v>
      </c>
      <c r="Q557">
        <v>0</v>
      </c>
      <c r="S557" s="19">
        <v>21.1</v>
      </c>
      <c r="T557" s="19">
        <v>40.4</v>
      </c>
      <c r="U557" s="19">
        <v>96.6</v>
      </c>
      <c r="V557">
        <v>0</v>
      </c>
      <c r="W557">
        <v>14.3</v>
      </c>
      <c r="X557">
        <v>100</v>
      </c>
    </row>
    <row r="558" spans="1:24">
      <c r="A558" t="s">
        <v>743</v>
      </c>
      <c r="B558" t="s">
        <v>1333</v>
      </c>
      <c r="C558" s="13">
        <v>26.04636188023181</v>
      </c>
      <c r="D558">
        <v>1</v>
      </c>
      <c r="E558">
        <v>1</v>
      </c>
      <c r="F558" s="16">
        <v>35857</v>
      </c>
      <c r="G558">
        <v>3567</v>
      </c>
      <c r="H558">
        <v>7.7</v>
      </c>
      <c r="I558">
        <v>92.8</v>
      </c>
      <c r="J558">
        <v>0</v>
      </c>
      <c r="K558">
        <v>2.9</v>
      </c>
      <c r="L558" s="19">
        <v>7.9</v>
      </c>
      <c r="M558">
        <v>1</v>
      </c>
      <c r="N558" s="10">
        <v>0.51929999999999998</v>
      </c>
      <c r="O558">
        <f>IF(D558=E558,1,0)</f>
        <v>1</v>
      </c>
      <c r="P558">
        <v>0</v>
      </c>
      <c r="Q558">
        <v>0</v>
      </c>
      <c r="R558">
        <v>2012</v>
      </c>
      <c r="S558" s="19">
        <v>18.899999999999999</v>
      </c>
      <c r="T558" s="19">
        <v>33.4</v>
      </c>
      <c r="U558" s="19">
        <v>88.8</v>
      </c>
      <c r="V558">
        <v>0.25116279069767444</v>
      </c>
      <c r="W558">
        <v>22.5</v>
      </c>
      <c r="X558">
        <v>76.7</v>
      </c>
    </row>
    <row r="559" spans="1:24">
      <c r="A559" s="3" t="s">
        <v>268</v>
      </c>
      <c r="B559" t="s">
        <v>1999</v>
      </c>
      <c r="C559" s="13">
        <v>57.900759864506092</v>
      </c>
      <c r="D559">
        <v>1</v>
      </c>
      <c r="E559">
        <v>1</v>
      </c>
      <c r="F559" s="16">
        <v>60714</v>
      </c>
      <c r="G559">
        <v>145002</v>
      </c>
      <c r="H559">
        <v>21.4</v>
      </c>
      <c r="I559">
        <v>53.1</v>
      </c>
      <c r="J559">
        <v>16</v>
      </c>
      <c r="K559">
        <v>26.8</v>
      </c>
      <c r="L559" s="19">
        <v>9</v>
      </c>
      <c r="M559">
        <v>0</v>
      </c>
      <c r="N559" s="10">
        <v>0.3301</v>
      </c>
      <c r="O559">
        <f>IF(D559=E559,1,0)</f>
        <v>1</v>
      </c>
      <c r="P559">
        <v>1</v>
      </c>
      <c r="Q559" t="s">
        <v>2516</v>
      </c>
      <c r="R559">
        <v>2012</v>
      </c>
      <c r="S559" s="19">
        <v>11.2</v>
      </c>
      <c r="T559" s="19">
        <v>31.5</v>
      </c>
      <c r="U559" s="19">
        <v>96.7</v>
      </c>
      <c r="V559">
        <v>7.8141047586442997E-2</v>
      </c>
      <c r="W559">
        <v>9.6</v>
      </c>
      <c r="X559">
        <v>83.1</v>
      </c>
    </row>
    <row r="560" spans="1:24">
      <c r="A560" t="s">
        <v>744</v>
      </c>
      <c r="B560" t="s">
        <v>2000</v>
      </c>
      <c r="C560" s="13">
        <v>27.522935779816514</v>
      </c>
      <c r="D560">
        <v>1</v>
      </c>
      <c r="E560">
        <v>1</v>
      </c>
      <c r="F560" s="16">
        <v>35662</v>
      </c>
      <c r="G560">
        <v>1967</v>
      </c>
      <c r="H560">
        <v>18.399999999999999</v>
      </c>
      <c r="I560">
        <v>92.4</v>
      </c>
      <c r="J560">
        <v>0</v>
      </c>
      <c r="K560">
        <v>3.7</v>
      </c>
      <c r="L560" s="19">
        <v>9.6</v>
      </c>
      <c r="M560">
        <v>0</v>
      </c>
      <c r="O560">
        <f>IF(D560=E560,1,0)</f>
        <v>1</v>
      </c>
      <c r="P560">
        <v>0</v>
      </c>
      <c r="Q560">
        <v>0</v>
      </c>
      <c r="R560">
        <v>2014</v>
      </c>
      <c r="S560" s="19">
        <v>23.2</v>
      </c>
      <c r="T560" s="19">
        <v>41.3</v>
      </c>
      <c r="U560" s="19">
        <v>78.5</v>
      </c>
      <c r="V560">
        <v>0.34090909090909088</v>
      </c>
      <c r="W560">
        <v>17.899999999999999</v>
      </c>
      <c r="X560">
        <v>72.8</v>
      </c>
    </row>
    <row r="561" spans="1:24">
      <c r="A561" t="s">
        <v>745</v>
      </c>
      <c r="B561" t="s">
        <v>2001</v>
      </c>
      <c r="C561" s="13">
        <v>19.602272727272727</v>
      </c>
      <c r="D561">
        <v>0</v>
      </c>
      <c r="E561">
        <v>0</v>
      </c>
      <c r="F561" s="16">
        <v>22031</v>
      </c>
      <c r="G561">
        <v>349</v>
      </c>
      <c r="H561">
        <v>14.2</v>
      </c>
      <c r="I561">
        <v>63.6</v>
      </c>
      <c r="J561">
        <v>21.2</v>
      </c>
      <c r="K561">
        <v>0</v>
      </c>
      <c r="L561" s="19">
        <v>5.0999999999999996</v>
      </c>
      <c r="O561">
        <f>IF(D561=E561,1,0)</f>
        <v>1</v>
      </c>
      <c r="P561">
        <v>0</v>
      </c>
      <c r="Q561">
        <v>0</v>
      </c>
      <c r="S561" s="19">
        <v>19.8</v>
      </c>
      <c r="T561" s="19">
        <v>33.6</v>
      </c>
      <c r="U561" s="19">
        <v>77.2</v>
      </c>
      <c r="V561">
        <v>0.29133858267716534</v>
      </c>
      <c r="W561">
        <v>41.2</v>
      </c>
      <c r="X561">
        <v>73.900000000000006</v>
      </c>
    </row>
    <row r="562" spans="1:24">
      <c r="A562" t="s">
        <v>746</v>
      </c>
      <c r="B562" t="s">
        <v>2002</v>
      </c>
      <c r="C562" s="13">
        <v>40.506329113924053</v>
      </c>
      <c r="D562">
        <v>0</v>
      </c>
      <c r="E562">
        <v>0</v>
      </c>
      <c r="F562" s="16">
        <v>45096</v>
      </c>
      <c r="G562">
        <v>475</v>
      </c>
      <c r="H562">
        <v>3.1</v>
      </c>
      <c r="I562">
        <v>100</v>
      </c>
      <c r="J562">
        <v>0</v>
      </c>
      <c r="K562">
        <v>0</v>
      </c>
      <c r="L562" s="19">
        <v>6.3</v>
      </c>
      <c r="O562">
        <f>IF(D562=E562,1,0)</f>
        <v>1</v>
      </c>
      <c r="P562">
        <v>0</v>
      </c>
      <c r="Q562">
        <v>0</v>
      </c>
      <c r="S562" s="19">
        <v>19.8</v>
      </c>
      <c r="T562" s="19">
        <v>34.5</v>
      </c>
      <c r="U562" s="19">
        <v>97.9</v>
      </c>
      <c r="V562">
        <v>9.8445595854922283E-2</v>
      </c>
      <c r="W562">
        <v>8</v>
      </c>
      <c r="X562">
        <v>86</v>
      </c>
    </row>
    <row r="563" spans="1:24">
      <c r="A563" t="s">
        <v>747</v>
      </c>
      <c r="B563" t="s">
        <v>2003</v>
      </c>
      <c r="C563" s="13">
        <v>24.137931034482758</v>
      </c>
      <c r="D563">
        <v>0</v>
      </c>
      <c r="E563">
        <v>0</v>
      </c>
      <c r="F563" s="16">
        <v>39792</v>
      </c>
      <c r="G563">
        <v>172</v>
      </c>
      <c r="H563">
        <v>0.8</v>
      </c>
      <c r="I563">
        <v>100</v>
      </c>
      <c r="J563">
        <v>0</v>
      </c>
      <c r="K563">
        <v>0</v>
      </c>
      <c r="L563" s="19">
        <v>3.8</v>
      </c>
      <c r="O563">
        <f>IF(D563=E563,1,0)</f>
        <v>1</v>
      </c>
      <c r="P563">
        <v>0</v>
      </c>
      <c r="Q563">
        <v>0</v>
      </c>
      <c r="S563" s="19">
        <v>23.3</v>
      </c>
      <c r="T563" s="19">
        <v>45.5</v>
      </c>
      <c r="U563" s="19">
        <v>100</v>
      </c>
      <c r="V563">
        <v>0.48529411764705882</v>
      </c>
      <c r="W563">
        <v>0</v>
      </c>
      <c r="X563">
        <v>74.2</v>
      </c>
    </row>
    <row r="564" spans="1:24">
      <c r="A564" t="s">
        <v>748</v>
      </c>
      <c r="B564" t="s">
        <v>1328</v>
      </c>
      <c r="C564" s="13">
        <v>25.773195876288657</v>
      </c>
      <c r="D564">
        <v>1</v>
      </c>
      <c r="E564">
        <v>1</v>
      </c>
      <c r="F564" s="16">
        <v>38472</v>
      </c>
      <c r="G564">
        <v>522</v>
      </c>
      <c r="H564">
        <v>2.5</v>
      </c>
      <c r="I564">
        <v>98.1</v>
      </c>
      <c r="J564">
        <v>0.4</v>
      </c>
      <c r="K564">
        <v>0</v>
      </c>
      <c r="L564" s="19">
        <v>20.2</v>
      </c>
      <c r="M564">
        <v>1</v>
      </c>
      <c r="N564" s="10">
        <f>84/(84+44)</f>
        <v>0.65625</v>
      </c>
      <c r="O564">
        <f>IF(D564=E564,1,0)</f>
        <v>1</v>
      </c>
      <c r="P564">
        <v>0</v>
      </c>
      <c r="Q564">
        <v>0</v>
      </c>
      <c r="R564">
        <v>2013</v>
      </c>
      <c r="S564" s="19">
        <v>12.5</v>
      </c>
      <c r="T564" s="19">
        <v>38.1</v>
      </c>
      <c r="U564" s="19">
        <v>99.2</v>
      </c>
      <c r="V564">
        <v>0.12820512820512819</v>
      </c>
      <c r="W564">
        <v>17.600000000000001</v>
      </c>
      <c r="X564">
        <v>72</v>
      </c>
    </row>
    <row r="565" spans="1:24">
      <c r="A565" s="4" t="s">
        <v>749</v>
      </c>
      <c r="B565" t="s">
        <v>2004</v>
      </c>
      <c r="C565" s="13">
        <v>57.612838515546642</v>
      </c>
      <c r="D565">
        <v>1</v>
      </c>
      <c r="E565">
        <v>1</v>
      </c>
      <c r="F565" s="16">
        <v>50488</v>
      </c>
      <c r="G565">
        <v>12633</v>
      </c>
      <c r="H565">
        <v>16.100000000000001</v>
      </c>
      <c r="I565">
        <v>67</v>
      </c>
      <c r="J565">
        <v>19.7</v>
      </c>
      <c r="K565">
        <v>12.9</v>
      </c>
      <c r="L565" s="19">
        <v>6.5</v>
      </c>
      <c r="M565">
        <v>1</v>
      </c>
      <c r="N565" s="10">
        <v>0.58020000000000005</v>
      </c>
      <c r="O565">
        <f>IF(D565=E565,1,0)</f>
        <v>1</v>
      </c>
      <c r="P565">
        <v>0</v>
      </c>
      <c r="Q565">
        <v>0</v>
      </c>
      <c r="R565">
        <v>2012</v>
      </c>
      <c r="S565" s="19">
        <v>11</v>
      </c>
      <c r="T565" s="19">
        <v>31.9</v>
      </c>
      <c r="U565" s="19">
        <v>87.9</v>
      </c>
      <c r="V565">
        <v>8.5915793973071169E-2</v>
      </c>
      <c r="W565">
        <v>11.8</v>
      </c>
      <c r="X565">
        <v>86.7</v>
      </c>
    </row>
    <row r="566" spans="1:24">
      <c r="A566" s="4" t="s">
        <v>750</v>
      </c>
      <c r="B566" t="s">
        <v>2005</v>
      </c>
      <c r="C566" s="13">
        <v>31.884057971014489</v>
      </c>
      <c r="D566">
        <v>0</v>
      </c>
      <c r="E566">
        <v>0</v>
      </c>
      <c r="F566" s="16">
        <v>31442</v>
      </c>
      <c r="G566">
        <v>342</v>
      </c>
      <c r="H566">
        <v>10</v>
      </c>
      <c r="I566">
        <v>98.5</v>
      </c>
      <c r="J566">
        <v>0</v>
      </c>
      <c r="K566">
        <v>0</v>
      </c>
      <c r="L566" s="19">
        <v>4.2</v>
      </c>
      <c r="O566">
        <f>IF(D566=E566,1,0)</f>
        <v>1</v>
      </c>
      <c r="P566">
        <v>0</v>
      </c>
      <c r="Q566">
        <v>0</v>
      </c>
      <c r="S566" s="19">
        <v>18.7</v>
      </c>
      <c r="T566" s="19">
        <v>34.1</v>
      </c>
      <c r="U566" s="19">
        <v>89</v>
      </c>
      <c r="V566">
        <v>0.24489795918367346</v>
      </c>
      <c r="W566">
        <v>34</v>
      </c>
      <c r="X566">
        <v>76.3</v>
      </c>
    </row>
    <row r="567" spans="1:24">
      <c r="A567" t="s">
        <v>751</v>
      </c>
      <c r="B567" t="s">
        <v>2006</v>
      </c>
      <c r="C567" s="13">
        <v>21.568627450980394</v>
      </c>
      <c r="D567">
        <v>0</v>
      </c>
      <c r="E567">
        <v>0</v>
      </c>
      <c r="F567" s="16">
        <v>43281</v>
      </c>
      <c r="G567">
        <v>410</v>
      </c>
      <c r="H567">
        <v>6.7</v>
      </c>
      <c r="I567">
        <v>92.2</v>
      </c>
      <c r="J567">
        <v>0</v>
      </c>
      <c r="K567">
        <v>0.5</v>
      </c>
      <c r="L567" s="19">
        <v>8.8000000000000007</v>
      </c>
      <c r="O567">
        <f>IF(D567=E567,1,0)</f>
        <v>1</v>
      </c>
      <c r="P567">
        <v>0</v>
      </c>
      <c r="Q567">
        <v>0</v>
      </c>
      <c r="S567" s="19">
        <v>9.8000000000000007</v>
      </c>
      <c r="T567" s="19">
        <v>33.299999999999997</v>
      </c>
      <c r="U567" s="19">
        <v>131.6</v>
      </c>
      <c r="V567">
        <v>0.16129032258064516</v>
      </c>
      <c r="W567">
        <v>9.1999999999999993</v>
      </c>
      <c r="X567">
        <v>81</v>
      </c>
    </row>
    <row r="568" spans="1:24">
      <c r="A568" t="s">
        <v>752</v>
      </c>
      <c r="B568" t="s">
        <v>2007</v>
      </c>
      <c r="C568" s="13">
        <v>32.348111658456489</v>
      </c>
      <c r="D568">
        <v>0</v>
      </c>
      <c r="E568">
        <v>0</v>
      </c>
      <c r="F568" s="16">
        <v>96071</v>
      </c>
      <c r="G568">
        <v>367</v>
      </c>
      <c r="H568">
        <v>18.5</v>
      </c>
      <c r="I568">
        <v>97.8</v>
      </c>
      <c r="J568">
        <v>0</v>
      </c>
      <c r="K568">
        <v>2.2000000000000002</v>
      </c>
      <c r="L568" s="19">
        <v>12.7</v>
      </c>
      <c r="O568">
        <f>IF(D568=E568,1,0)</f>
        <v>1</v>
      </c>
      <c r="P568">
        <v>0</v>
      </c>
      <c r="Q568">
        <v>0</v>
      </c>
      <c r="S568" s="19">
        <v>21.3</v>
      </c>
      <c r="T568" s="19">
        <v>50.7</v>
      </c>
      <c r="U568" s="19">
        <v>106.2</v>
      </c>
      <c r="V568">
        <v>0.10526315789473684</v>
      </c>
      <c r="W568">
        <v>1.2</v>
      </c>
      <c r="X568">
        <v>97</v>
      </c>
    </row>
    <row r="569" spans="1:24">
      <c r="A569" t="s">
        <v>753</v>
      </c>
      <c r="B569" t="s">
        <v>2008</v>
      </c>
      <c r="C569" s="13">
        <v>27.807486631016044</v>
      </c>
      <c r="D569">
        <v>0</v>
      </c>
      <c r="E569">
        <v>0</v>
      </c>
      <c r="F569" s="16">
        <v>53103</v>
      </c>
      <c r="G569">
        <v>436</v>
      </c>
      <c r="H569">
        <v>4.3</v>
      </c>
      <c r="I569">
        <v>86.9</v>
      </c>
      <c r="J569">
        <v>5.7</v>
      </c>
      <c r="K569">
        <v>2.8</v>
      </c>
      <c r="L569" s="19">
        <v>7.1</v>
      </c>
      <c r="O569">
        <f>IF(D569=E569,1,0)</f>
        <v>1</v>
      </c>
      <c r="P569">
        <v>0</v>
      </c>
      <c r="Q569">
        <v>0</v>
      </c>
      <c r="S569" s="19">
        <v>20.6</v>
      </c>
      <c r="T569" s="19">
        <v>32.799999999999997</v>
      </c>
      <c r="U569" s="19">
        <v>133.19999999999999</v>
      </c>
      <c r="V569">
        <v>6.5476190476190479E-2</v>
      </c>
      <c r="W569">
        <v>2.2000000000000002</v>
      </c>
      <c r="X569">
        <v>82.9</v>
      </c>
    </row>
    <row r="570" spans="1:24">
      <c r="A570" t="s">
        <v>754</v>
      </c>
      <c r="B570" t="s">
        <v>2009</v>
      </c>
      <c r="C570" s="13">
        <v>56.623203437546302</v>
      </c>
      <c r="D570">
        <v>1</v>
      </c>
      <c r="E570">
        <v>1</v>
      </c>
      <c r="F570" s="16">
        <v>31379</v>
      </c>
      <c r="G570">
        <v>27598</v>
      </c>
      <c r="H570">
        <v>10.5</v>
      </c>
      <c r="I570">
        <v>40.1</v>
      </c>
      <c r="J570">
        <v>40.9</v>
      </c>
      <c r="K570">
        <v>16.600000000000001</v>
      </c>
      <c r="L570" s="19">
        <v>13.7</v>
      </c>
      <c r="M570">
        <v>1</v>
      </c>
      <c r="N570" s="10">
        <v>0.65869999999999995</v>
      </c>
      <c r="O570">
        <f>IF(D570=E570,1,0)</f>
        <v>1</v>
      </c>
      <c r="P570">
        <v>0</v>
      </c>
      <c r="Q570">
        <v>0</v>
      </c>
      <c r="R570">
        <v>2012</v>
      </c>
      <c r="S570" s="19">
        <v>14.3</v>
      </c>
      <c r="T570" s="19">
        <v>31</v>
      </c>
      <c r="U570" s="19">
        <v>96.2</v>
      </c>
      <c r="V570">
        <v>0.1824575920562681</v>
      </c>
      <c r="W570">
        <v>25.1</v>
      </c>
      <c r="X570">
        <v>75.7</v>
      </c>
    </row>
    <row r="571" spans="1:24">
      <c r="A571" t="s">
        <v>755</v>
      </c>
      <c r="B571" t="s">
        <v>2010</v>
      </c>
      <c r="C571" s="13">
        <v>20.833333333333336</v>
      </c>
      <c r="D571">
        <v>1</v>
      </c>
      <c r="E571">
        <v>1</v>
      </c>
      <c r="F571" s="16">
        <v>31563</v>
      </c>
      <c r="G571">
        <v>930</v>
      </c>
      <c r="H571">
        <v>18.2</v>
      </c>
      <c r="I571">
        <v>100</v>
      </c>
      <c r="J571">
        <v>0</v>
      </c>
      <c r="K571">
        <v>0</v>
      </c>
      <c r="L571" s="19">
        <v>5.7</v>
      </c>
      <c r="M571">
        <v>1</v>
      </c>
      <c r="N571" s="10">
        <v>0.84809999999999997</v>
      </c>
      <c r="O571">
        <f>IF(D571=E571,1,0)</f>
        <v>1</v>
      </c>
      <c r="P571">
        <v>0</v>
      </c>
      <c r="Q571">
        <v>0</v>
      </c>
      <c r="R571">
        <v>2013</v>
      </c>
      <c r="S571" s="19">
        <v>21.6</v>
      </c>
      <c r="T571" s="19">
        <v>35.5</v>
      </c>
      <c r="U571" s="19">
        <v>74.2</v>
      </c>
      <c r="V571">
        <v>0.27956989247311825</v>
      </c>
      <c r="W571">
        <v>10.1</v>
      </c>
      <c r="X571">
        <v>90.6</v>
      </c>
    </row>
    <row r="572" spans="1:24">
      <c r="A572" t="s">
        <v>756</v>
      </c>
      <c r="B572" t="s">
        <v>2011</v>
      </c>
      <c r="C572" s="13">
        <v>24.6875</v>
      </c>
      <c r="D572">
        <v>1</v>
      </c>
      <c r="E572">
        <v>1</v>
      </c>
      <c r="F572" s="16">
        <v>60938</v>
      </c>
      <c r="G572">
        <v>302</v>
      </c>
      <c r="H572">
        <v>30.9</v>
      </c>
      <c r="I572">
        <v>100</v>
      </c>
      <c r="J572">
        <v>0</v>
      </c>
      <c r="K572">
        <v>0</v>
      </c>
      <c r="L572" s="19">
        <v>8.1999999999999993</v>
      </c>
      <c r="M572">
        <v>1</v>
      </c>
      <c r="N572" s="10">
        <f>24/(24+20)</f>
        <v>0.54545454545454541</v>
      </c>
      <c r="O572">
        <f>IF(D572=E572,1,0)</f>
        <v>1</v>
      </c>
      <c r="P572">
        <v>0</v>
      </c>
      <c r="Q572">
        <v>0</v>
      </c>
      <c r="R572">
        <v>2012</v>
      </c>
      <c r="S572" s="19">
        <v>4.3</v>
      </c>
      <c r="T572" s="19">
        <v>30.1</v>
      </c>
      <c r="U572" s="19">
        <v>118.8</v>
      </c>
      <c r="V572">
        <v>0.13084112149532709</v>
      </c>
      <c r="W572">
        <v>28.1</v>
      </c>
      <c r="X572">
        <v>92.6</v>
      </c>
    </row>
    <row r="573" spans="1:24">
      <c r="A573" t="s">
        <v>757</v>
      </c>
      <c r="B573" t="s">
        <v>2012</v>
      </c>
      <c r="C573" s="13">
        <v>17.617866004962778</v>
      </c>
      <c r="D573">
        <v>0</v>
      </c>
      <c r="E573">
        <v>0</v>
      </c>
      <c r="F573" s="16">
        <v>36563</v>
      </c>
      <c r="G573">
        <v>514</v>
      </c>
      <c r="H573">
        <v>8.4</v>
      </c>
      <c r="I573">
        <v>98.6</v>
      </c>
      <c r="J573">
        <v>0</v>
      </c>
      <c r="K573">
        <v>0</v>
      </c>
      <c r="L573" s="19">
        <v>6.6</v>
      </c>
      <c r="O573">
        <f>IF(D573=E573,1,0)</f>
        <v>1</v>
      </c>
      <c r="P573">
        <v>0</v>
      </c>
      <c r="Q573">
        <v>0</v>
      </c>
      <c r="S573" s="19">
        <v>27.6</v>
      </c>
      <c r="T573" s="19">
        <v>43.8</v>
      </c>
      <c r="U573" s="19">
        <v>77.900000000000006</v>
      </c>
      <c r="V573">
        <v>0.17676767676767677</v>
      </c>
      <c r="W573">
        <v>13.7</v>
      </c>
      <c r="X573">
        <v>83.3</v>
      </c>
    </row>
    <row r="574" spans="1:24">
      <c r="A574" t="s">
        <v>759</v>
      </c>
      <c r="B574" t="s">
        <v>2013</v>
      </c>
      <c r="C574" s="13">
        <v>14.482758620689657</v>
      </c>
      <c r="D574">
        <v>0</v>
      </c>
      <c r="E574">
        <v>0</v>
      </c>
      <c r="F574" s="16">
        <v>35625</v>
      </c>
      <c r="G574">
        <v>99</v>
      </c>
      <c r="H574">
        <v>6.7</v>
      </c>
      <c r="I574">
        <v>71.7</v>
      </c>
      <c r="J574">
        <v>28.3</v>
      </c>
      <c r="K574">
        <v>0</v>
      </c>
      <c r="L574" s="19">
        <v>0</v>
      </c>
      <c r="O574">
        <f>IF(D574=E574,1,0)</f>
        <v>1</v>
      </c>
      <c r="P574">
        <v>0</v>
      </c>
      <c r="Q574">
        <v>0</v>
      </c>
      <c r="S574" s="19">
        <v>42.4</v>
      </c>
      <c r="T574" s="19">
        <v>52.4</v>
      </c>
      <c r="U574" s="19">
        <v>98</v>
      </c>
      <c r="V574">
        <v>4.878048780487805E-2</v>
      </c>
      <c r="W574">
        <v>0</v>
      </c>
      <c r="X574">
        <v>72</v>
      </c>
    </row>
    <row r="575" spans="1:24">
      <c r="A575" t="s">
        <v>760</v>
      </c>
      <c r="B575" t="s">
        <v>2014</v>
      </c>
      <c r="C575" s="13">
        <v>17.532467532467532</v>
      </c>
      <c r="D575">
        <v>0</v>
      </c>
      <c r="E575">
        <v>0</v>
      </c>
      <c r="F575" s="16">
        <v>38333</v>
      </c>
      <c r="G575">
        <v>192</v>
      </c>
      <c r="H575">
        <v>5.0999999999999996</v>
      </c>
      <c r="I575">
        <v>96.9</v>
      </c>
      <c r="J575">
        <v>0</v>
      </c>
      <c r="K575">
        <v>0</v>
      </c>
      <c r="L575" s="19">
        <v>5.0999999999999996</v>
      </c>
      <c r="O575">
        <f>IF(D575=E575,1,0)</f>
        <v>1</v>
      </c>
      <c r="P575">
        <v>0</v>
      </c>
      <c r="Q575">
        <v>0</v>
      </c>
      <c r="S575" s="19">
        <v>14.6</v>
      </c>
      <c r="T575" s="19">
        <v>36</v>
      </c>
      <c r="U575" s="19">
        <v>214.8</v>
      </c>
      <c r="V575">
        <v>4.1666666666666664E-2</v>
      </c>
      <c r="W575">
        <v>0</v>
      </c>
      <c r="X575">
        <v>87.3</v>
      </c>
    </row>
    <row r="576" spans="1:24">
      <c r="A576" s="4" t="s">
        <v>761</v>
      </c>
      <c r="B576" t="s">
        <v>2015</v>
      </c>
      <c r="C576" s="13">
        <v>47.619047619047613</v>
      </c>
      <c r="D576">
        <v>0</v>
      </c>
      <c r="E576">
        <v>0</v>
      </c>
      <c r="F576" s="16">
        <v>38250</v>
      </c>
      <c r="G576">
        <v>620</v>
      </c>
      <c r="H576">
        <v>4.9000000000000004</v>
      </c>
      <c r="I576">
        <v>98.5</v>
      </c>
      <c r="J576">
        <v>0</v>
      </c>
      <c r="K576">
        <v>1.5</v>
      </c>
      <c r="L576" s="19">
        <v>22.5</v>
      </c>
      <c r="O576">
        <f>IF(D576=E576,1,0)</f>
        <v>1</v>
      </c>
      <c r="P576">
        <v>0</v>
      </c>
      <c r="Q576">
        <v>0</v>
      </c>
      <c r="S576" s="19">
        <v>23.9</v>
      </c>
      <c r="T576" s="19">
        <v>48.6</v>
      </c>
      <c r="U576" s="19">
        <v>89</v>
      </c>
      <c r="V576">
        <v>6.6176470588235295E-2</v>
      </c>
      <c r="W576">
        <v>15.8</v>
      </c>
      <c r="X576">
        <v>79.099999999999994</v>
      </c>
    </row>
    <row r="577" spans="1:24">
      <c r="A577" t="s">
        <v>762</v>
      </c>
      <c r="B577" t="s">
        <v>2016</v>
      </c>
      <c r="C577" s="13">
        <v>16.13588110403397</v>
      </c>
      <c r="D577">
        <v>1</v>
      </c>
      <c r="E577">
        <v>1</v>
      </c>
      <c r="F577" s="16">
        <v>44500</v>
      </c>
      <c r="G577">
        <v>195</v>
      </c>
      <c r="H577">
        <v>3.1</v>
      </c>
      <c r="I577">
        <v>97.4</v>
      </c>
      <c r="J577">
        <v>0</v>
      </c>
      <c r="K577">
        <v>1</v>
      </c>
      <c r="L577" s="19">
        <v>14</v>
      </c>
      <c r="M577">
        <v>1</v>
      </c>
      <c r="N577" s="10">
        <f>14/(14+5)</f>
        <v>0.73684210526315785</v>
      </c>
      <c r="O577">
        <f>IF(D577=E577,1,0)</f>
        <v>1</v>
      </c>
      <c r="P577">
        <v>0</v>
      </c>
      <c r="Q577">
        <v>0</v>
      </c>
      <c r="R577">
        <v>2014</v>
      </c>
      <c r="S577" s="19">
        <v>15.9</v>
      </c>
      <c r="T577" s="19">
        <v>42.2</v>
      </c>
      <c r="U577" s="19">
        <v>95</v>
      </c>
      <c r="V577">
        <v>0.17142857142857143</v>
      </c>
      <c r="W577">
        <v>10</v>
      </c>
      <c r="X577">
        <v>89.2</v>
      </c>
    </row>
    <row r="578" spans="1:24">
      <c r="A578" t="s">
        <v>763</v>
      </c>
      <c r="B578" t="s">
        <v>2017</v>
      </c>
      <c r="C578" s="13">
        <v>27.760252365930597</v>
      </c>
      <c r="D578">
        <v>0</v>
      </c>
      <c r="E578">
        <v>0</v>
      </c>
      <c r="F578" s="16">
        <v>38750</v>
      </c>
      <c r="G578">
        <v>317</v>
      </c>
      <c r="H578">
        <v>8.9</v>
      </c>
      <c r="I578">
        <v>94.3</v>
      </c>
      <c r="J578">
        <v>0</v>
      </c>
      <c r="K578">
        <v>4.0999999999999996</v>
      </c>
      <c r="L578" s="19">
        <v>13.8</v>
      </c>
      <c r="O578">
        <f>IF(D578=E578,1,0)</f>
        <v>1</v>
      </c>
      <c r="P578">
        <v>0</v>
      </c>
      <c r="Q578">
        <v>0</v>
      </c>
      <c r="S578" s="19">
        <v>11.4</v>
      </c>
      <c r="T578" s="19">
        <v>32.4</v>
      </c>
      <c r="U578" s="19">
        <v>87.6</v>
      </c>
      <c r="V578">
        <v>4.5871559633027525E-2</v>
      </c>
      <c r="W578">
        <v>9.1</v>
      </c>
      <c r="X578">
        <v>85.9</v>
      </c>
    </row>
    <row r="579" spans="1:24">
      <c r="A579" s="3" t="s">
        <v>20</v>
      </c>
      <c r="B579" t="s">
        <v>2018</v>
      </c>
      <c r="C579" s="13">
        <v>66.341212744090441</v>
      </c>
      <c r="D579">
        <v>1</v>
      </c>
      <c r="E579">
        <v>1</v>
      </c>
      <c r="F579" s="16">
        <v>224643</v>
      </c>
      <c r="G579">
        <v>2524</v>
      </c>
      <c r="H579">
        <v>87.9</v>
      </c>
      <c r="I579">
        <v>96.3</v>
      </c>
      <c r="J579">
        <v>0.4</v>
      </c>
      <c r="K579">
        <v>1.4</v>
      </c>
      <c r="L579" s="19">
        <v>1.9</v>
      </c>
      <c r="M579">
        <v>1</v>
      </c>
      <c r="N579" s="10">
        <v>0.8044</v>
      </c>
      <c r="O579">
        <f>IF(D579=E579,1,0)</f>
        <v>1</v>
      </c>
      <c r="P579">
        <v>0</v>
      </c>
      <c r="Q579">
        <v>0</v>
      </c>
      <c r="R579">
        <v>2012</v>
      </c>
      <c r="S579" s="19">
        <v>15.2</v>
      </c>
      <c r="T579" s="19">
        <v>38.799999999999997</v>
      </c>
      <c r="U579" s="19">
        <v>93.3</v>
      </c>
      <c r="V579">
        <v>4.6632124352331605E-2</v>
      </c>
      <c r="W579">
        <v>0.7</v>
      </c>
      <c r="X579">
        <v>99.1</v>
      </c>
    </row>
    <row r="580" spans="1:24">
      <c r="A580" t="s">
        <v>764</v>
      </c>
      <c r="B580" t="s">
        <v>2019</v>
      </c>
      <c r="C580" s="13">
        <v>18.848167539267017</v>
      </c>
      <c r="D580">
        <v>0</v>
      </c>
      <c r="E580">
        <v>0</v>
      </c>
      <c r="F580" s="16">
        <v>35750</v>
      </c>
      <c r="G580">
        <v>393</v>
      </c>
      <c r="H580">
        <v>9.9</v>
      </c>
      <c r="I580">
        <v>94.4</v>
      </c>
      <c r="J580">
        <v>0</v>
      </c>
      <c r="K580">
        <v>0</v>
      </c>
      <c r="L580" s="19">
        <v>0.7</v>
      </c>
      <c r="O580">
        <f>IF(D580=E580,1,0)</f>
        <v>1</v>
      </c>
      <c r="P580">
        <v>0</v>
      </c>
      <c r="Q580">
        <v>0</v>
      </c>
      <c r="S580" s="19">
        <v>32.799999999999997</v>
      </c>
      <c r="T580" s="19">
        <v>49.1</v>
      </c>
      <c r="U580" s="19">
        <v>97.5</v>
      </c>
      <c r="V580">
        <v>3.9772727272727272E-2</v>
      </c>
      <c r="W580">
        <v>10.1</v>
      </c>
      <c r="X580">
        <v>84.9</v>
      </c>
    </row>
    <row r="581" spans="1:24">
      <c r="A581" s="3" t="s">
        <v>269</v>
      </c>
      <c r="B581" t="s">
        <v>2020</v>
      </c>
      <c r="C581" s="13">
        <v>50.234925606891153</v>
      </c>
      <c r="D581">
        <v>1</v>
      </c>
      <c r="E581">
        <v>1</v>
      </c>
      <c r="F581" s="16">
        <v>32068</v>
      </c>
      <c r="G581">
        <v>13014</v>
      </c>
      <c r="H581">
        <v>13.9</v>
      </c>
      <c r="I581">
        <v>83.3</v>
      </c>
      <c r="J581">
        <v>3.4</v>
      </c>
      <c r="K581">
        <v>10.3</v>
      </c>
      <c r="L581" s="19">
        <v>9.5</v>
      </c>
      <c r="M581">
        <v>1</v>
      </c>
      <c r="N581" s="10">
        <v>0.64629999999999999</v>
      </c>
      <c r="O581">
        <f>IF(D581=E581,1,0)</f>
        <v>1</v>
      </c>
      <c r="P581">
        <v>1</v>
      </c>
      <c r="Q581" t="s">
        <v>2516</v>
      </c>
      <c r="R581">
        <v>2012</v>
      </c>
      <c r="S581" s="19">
        <v>22</v>
      </c>
      <c r="T581" s="19">
        <v>38.700000000000003</v>
      </c>
      <c r="U581" s="19">
        <v>94.3</v>
      </c>
      <c r="V581">
        <v>0.10678885356274546</v>
      </c>
      <c r="W581">
        <v>14.9</v>
      </c>
      <c r="X581">
        <v>80.2</v>
      </c>
    </row>
    <row r="582" spans="1:24">
      <c r="A582" s="4" t="s">
        <v>765</v>
      </c>
      <c r="B582" t="s">
        <v>2021</v>
      </c>
      <c r="C582" s="13">
        <v>29.567307692307693</v>
      </c>
      <c r="D582">
        <v>0</v>
      </c>
      <c r="E582">
        <v>0</v>
      </c>
      <c r="F582" s="16">
        <v>28438</v>
      </c>
      <c r="G582">
        <v>443</v>
      </c>
      <c r="H582">
        <v>6.2</v>
      </c>
      <c r="I582">
        <v>99.5</v>
      </c>
      <c r="J582">
        <v>0</v>
      </c>
      <c r="K582">
        <v>0</v>
      </c>
      <c r="L582" s="19">
        <v>3.5</v>
      </c>
      <c r="O582">
        <f>IF(D582=E582,1,0)</f>
        <v>1</v>
      </c>
      <c r="P582">
        <v>0</v>
      </c>
      <c r="Q582">
        <v>0</v>
      </c>
      <c r="S582" s="19">
        <v>41.8</v>
      </c>
      <c r="T582" s="19">
        <v>53.7</v>
      </c>
      <c r="U582" s="19">
        <v>99.5</v>
      </c>
      <c r="V582">
        <v>0.22272727272727272</v>
      </c>
      <c r="W582">
        <v>12.9</v>
      </c>
      <c r="X582">
        <v>65.400000000000006</v>
      </c>
    </row>
    <row r="583" spans="1:24">
      <c r="A583" t="s">
        <v>766</v>
      </c>
      <c r="B583" t="s">
        <v>2022</v>
      </c>
      <c r="C583" s="13">
        <v>21.028037383177569</v>
      </c>
      <c r="D583">
        <v>1</v>
      </c>
      <c r="E583">
        <v>1</v>
      </c>
      <c r="F583" s="16">
        <v>43571</v>
      </c>
      <c r="G583">
        <v>292</v>
      </c>
      <c r="H583">
        <v>1</v>
      </c>
      <c r="I583">
        <v>94.2</v>
      </c>
      <c r="J583">
        <v>0</v>
      </c>
      <c r="K583">
        <v>5.8</v>
      </c>
      <c r="L583" s="19">
        <v>0</v>
      </c>
      <c r="M583">
        <v>1</v>
      </c>
      <c r="N583" s="10">
        <v>0.7571</v>
      </c>
      <c r="O583">
        <f>IF(D583=E583,1,0)</f>
        <v>1</v>
      </c>
      <c r="P583">
        <v>0</v>
      </c>
      <c r="Q583">
        <v>0</v>
      </c>
      <c r="R583">
        <v>2012</v>
      </c>
      <c r="S583" s="19">
        <v>12.3</v>
      </c>
      <c r="T583" s="19">
        <v>39.1</v>
      </c>
      <c r="U583" s="19">
        <v>113.1</v>
      </c>
      <c r="V583">
        <v>0.14912280701754385</v>
      </c>
      <c r="W583">
        <v>6.9</v>
      </c>
      <c r="X583">
        <v>78.7</v>
      </c>
    </row>
    <row r="584" spans="1:24">
      <c r="A584" s="3" t="s">
        <v>126</v>
      </c>
      <c r="B584" t="s">
        <v>2023</v>
      </c>
      <c r="C584" s="13">
        <v>50.838429670546461</v>
      </c>
      <c r="D584">
        <v>1</v>
      </c>
      <c r="E584">
        <v>1</v>
      </c>
      <c r="F584" s="16">
        <v>176833</v>
      </c>
      <c r="G584">
        <v>3889</v>
      </c>
      <c r="H584">
        <v>78</v>
      </c>
      <c r="I584">
        <v>90.7</v>
      </c>
      <c r="J584">
        <v>0</v>
      </c>
      <c r="K584">
        <v>2.5</v>
      </c>
      <c r="L584" s="19">
        <v>2.6</v>
      </c>
      <c r="M584">
        <v>1</v>
      </c>
      <c r="N584" s="10">
        <v>0.75280000000000002</v>
      </c>
      <c r="O584">
        <f>IF(D584=E584,1,0)</f>
        <v>1</v>
      </c>
      <c r="P584">
        <v>0</v>
      </c>
      <c r="Q584">
        <v>1</v>
      </c>
      <c r="R584">
        <v>2012</v>
      </c>
      <c r="S584" s="19">
        <v>14.2</v>
      </c>
      <c r="T584" s="19">
        <v>43.4</v>
      </c>
      <c r="U584" s="19">
        <v>102.8</v>
      </c>
      <c r="V584">
        <v>2.801358234295416E-2</v>
      </c>
      <c r="W584">
        <v>1.2</v>
      </c>
      <c r="X584">
        <v>100</v>
      </c>
    </row>
    <row r="585" spans="1:24">
      <c r="A585" s="4" t="s">
        <v>767</v>
      </c>
      <c r="B585" t="s">
        <v>2024</v>
      </c>
      <c r="C585" s="13">
        <v>31.381733021077284</v>
      </c>
      <c r="D585">
        <v>0</v>
      </c>
      <c r="E585">
        <v>0</v>
      </c>
      <c r="F585" s="16">
        <v>41763</v>
      </c>
      <c r="G585">
        <v>1475</v>
      </c>
      <c r="H585">
        <v>5.8</v>
      </c>
      <c r="I585">
        <v>96.9</v>
      </c>
      <c r="J585">
        <v>0.4</v>
      </c>
      <c r="K585">
        <v>0</v>
      </c>
      <c r="L585" s="19">
        <v>5</v>
      </c>
      <c r="O585">
        <f>IF(D585=E585,1,0)</f>
        <v>1</v>
      </c>
      <c r="P585">
        <v>0</v>
      </c>
      <c r="Q585">
        <v>0</v>
      </c>
      <c r="S585" s="19">
        <v>18.2</v>
      </c>
      <c r="T585" s="19">
        <v>34.799999999999997</v>
      </c>
      <c r="U585" s="19">
        <v>89.8</v>
      </c>
      <c r="V585">
        <v>0.16639477977161501</v>
      </c>
      <c r="W585">
        <v>7.2</v>
      </c>
      <c r="X585">
        <v>84.9</v>
      </c>
    </row>
    <row r="586" spans="1:24">
      <c r="A586" t="s">
        <v>768</v>
      </c>
      <c r="B586" t="s">
        <v>2025</v>
      </c>
      <c r="C586" s="13">
        <v>19.182948490230906</v>
      </c>
      <c r="D586">
        <v>0</v>
      </c>
      <c r="E586">
        <v>0</v>
      </c>
      <c r="F586" s="16">
        <v>38214</v>
      </c>
      <c r="G586">
        <v>244</v>
      </c>
      <c r="H586">
        <v>7.4</v>
      </c>
      <c r="I586">
        <v>100</v>
      </c>
      <c r="J586">
        <v>0</v>
      </c>
      <c r="K586">
        <v>0</v>
      </c>
      <c r="L586" s="19">
        <v>5.9</v>
      </c>
      <c r="O586">
        <f>IF(D586=E586,1,0)</f>
        <v>1</v>
      </c>
      <c r="P586">
        <v>0</v>
      </c>
      <c r="Q586">
        <v>0</v>
      </c>
      <c r="S586" s="19">
        <v>19.3</v>
      </c>
      <c r="T586" s="19">
        <v>33.799999999999997</v>
      </c>
      <c r="U586" s="19">
        <v>56.4</v>
      </c>
      <c r="V586">
        <v>0.18367346938775511</v>
      </c>
      <c r="W586">
        <v>2.8</v>
      </c>
      <c r="X586">
        <v>95.7</v>
      </c>
    </row>
    <row r="587" spans="1:24">
      <c r="A587" s="4" t="s">
        <v>769</v>
      </c>
      <c r="B587" t="s">
        <v>2026</v>
      </c>
      <c r="C587" s="13">
        <v>37.659033078880405</v>
      </c>
      <c r="D587">
        <v>1</v>
      </c>
      <c r="E587">
        <v>1</v>
      </c>
      <c r="F587" s="16">
        <v>72596</v>
      </c>
      <c r="G587">
        <v>1129</v>
      </c>
      <c r="H587">
        <v>14.7</v>
      </c>
      <c r="I587">
        <v>87.1</v>
      </c>
      <c r="J587">
        <v>0</v>
      </c>
      <c r="K587">
        <v>10.3</v>
      </c>
      <c r="L587" s="19">
        <v>9.9</v>
      </c>
      <c r="M587">
        <v>0</v>
      </c>
      <c r="N587" s="10">
        <v>0.34710000000000002</v>
      </c>
      <c r="O587">
        <f>IF(D587=E587,1,0)</f>
        <v>1</v>
      </c>
      <c r="P587">
        <v>0</v>
      </c>
      <c r="Q587">
        <v>0</v>
      </c>
      <c r="R587">
        <v>2012</v>
      </c>
      <c r="S587" s="19">
        <v>5.9</v>
      </c>
      <c r="T587" s="19">
        <v>35.200000000000003</v>
      </c>
      <c r="U587" s="19">
        <v>86</v>
      </c>
      <c r="V587">
        <v>2.3376623376623377E-2</v>
      </c>
      <c r="W587">
        <v>4.3</v>
      </c>
      <c r="X587">
        <v>87.9</v>
      </c>
    </row>
    <row r="588" spans="1:24">
      <c r="A588" t="s">
        <v>770</v>
      </c>
      <c r="B588" t="s">
        <v>1354</v>
      </c>
      <c r="C588" s="13">
        <v>29.789864029666251</v>
      </c>
      <c r="D588">
        <v>0</v>
      </c>
      <c r="E588">
        <v>0</v>
      </c>
      <c r="F588" s="16">
        <v>48409</v>
      </c>
      <c r="G588">
        <v>230</v>
      </c>
      <c r="H588">
        <v>3.4</v>
      </c>
      <c r="I588">
        <v>93.5</v>
      </c>
      <c r="J588">
        <v>0</v>
      </c>
      <c r="K588">
        <v>2.6</v>
      </c>
      <c r="L588" s="19">
        <v>8.8000000000000007</v>
      </c>
      <c r="O588">
        <f>IF(D588=E588,1,0)</f>
        <v>1</v>
      </c>
      <c r="P588">
        <v>0</v>
      </c>
      <c r="Q588">
        <v>0</v>
      </c>
      <c r="S588" s="19">
        <v>14.3</v>
      </c>
      <c r="T588" s="19">
        <v>31.9</v>
      </c>
      <c r="U588" s="19">
        <v>98.3</v>
      </c>
      <c r="V588">
        <v>1.2500000000000001E-2</v>
      </c>
      <c r="W588">
        <v>4.8</v>
      </c>
      <c r="X588">
        <v>74.7</v>
      </c>
    </row>
    <row r="589" spans="1:24">
      <c r="A589" t="s">
        <v>771</v>
      </c>
      <c r="B589" t="s">
        <v>2027</v>
      </c>
      <c r="C589" s="13">
        <v>25.879917184265011</v>
      </c>
      <c r="D589">
        <v>1</v>
      </c>
      <c r="E589">
        <v>1</v>
      </c>
      <c r="F589" s="16">
        <v>26042</v>
      </c>
      <c r="G589">
        <v>983</v>
      </c>
      <c r="H589">
        <v>4.8</v>
      </c>
      <c r="I589">
        <v>97.8</v>
      </c>
      <c r="J589">
        <v>0</v>
      </c>
      <c r="K589">
        <v>1.8</v>
      </c>
      <c r="L589" s="19">
        <v>15.4</v>
      </c>
      <c r="M589">
        <v>1</v>
      </c>
      <c r="N589" s="10">
        <f>126/(126+84)</f>
        <v>0.6</v>
      </c>
      <c r="O589">
        <f>IF(D589=E589,1,0)</f>
        <v>1</v>
      </c>
      <c r="P589">
        <v>0</v>
      </c>
      <c r="Q589">
        <v>0</v>
      </c>
      <c r="R589">
        <v>2013</v>
      </c>
      <c r="S589" s="19">
        <v>16.5</v>
      </c>
      <c r="T589" s="19">
        <v>37.1</v>
      </c>
      <c r="U589" s="19">
        <v>79.099999999999994</v>
      </c>
      <c r="V589">
        <v>0.13366336633663367</v>
      </c>
      <c r="W589">
        <v>21.1</v>
      </c>
      <c r="X589">
        <v>87.3</v>
      </c>
    </row>
    <row r="590" spans="1:24">
      <c r="A590" t="s">
        <v>772</v>
      </c>
      <c r="B590" t="s">
        <v>2028</v>
      </c>
      <c r="C590" s="13">
        <v>28.799999999999997</v>
      </c>
      <c r="D590">
        <v>0</v>
      </c>
      <c r="E590">
        <v>0</v>
      </c>
      <c r="F590" s="16">
        <v>47500</v>
      </c>
      <c r="G590">
        <v>142</v>
      </c>
      <c r="H590">
        <v>1.9</v>
      </c>
      <c r="I590">
        <v>98.6</v>
      </c>
      <c r="J590">
        <v>0</v>
      </c>
      <c r="K590">
        <v>1.4</v>
      </c>
      <c r="L590" s="19">
        <v>15</v>
      </c>
      <c r="O590">
        <f>IF(D590=E590,1,0)</f>
        <v>1</v>
      </c>
      <c r="P590">
        <v>0</v>
      </c>
      <c r="Q590">
        <v>0</v>
      </c>
      <c r="S590" s="19">
        <v>22.5</v>
      </c>
      <c r="T590" s="19">
        <v>43.6</v>
      </c>
      <c r="U590" s="19">
        <v>89.3</v>
      </c>
      <c r="V590">
        <v>0.11538461538461539</v>
      </c>
      <c r="W590">
        <v>5.7</v>
      </c>
      <c r="X590">
        <v>93.3</v>
      </c>
    </row>
    <row r="591" spans="1:24">
      <c r="A591" s="4" t="s">
        <v>773</v>
      </c>
      <c r="B591" t="s">
        <v>2029</v>
      </c>
      <c r="C591" s="13">
        <v>36.65338645418327</v>
      </c>
      <c r="D591">
        <v>1</v>
      </c>
      <c r="E591">
        <v>1</v>
      </c>
      <c r="F591" s="16">
        <v>57031</v>
      </c>
      <c r="G591">
        <v>1647</v>
      </c>
      <c r="H591">
        <v>17.3</v>
      </c>
      <c r="I591">
        <v>84.5</v>
      </c>
      <c r="J591">
        <v>0.2</v>
      </c>
      <c r="K591">
        <v>6.1</v>
      </c>
      <c r="L591" s="19">
        <v>7.3</v>
      </c>
      <c r="M591">
        <v>1</v>
      </c>
      <c r="N591" s="10">
        <v>0.55800000000000005</v>
      </c>
      <c r="O591">
        <f>IF(D591=E591,1,0)</f>
        <v>1</v>
      </c>
      <c r="P591">
        <v>0</v>
      </c>
      <c r="Q591">
        <v>0</v>
      </c>
      <c r="R591">
        <v>2012</v>
      </c>
      <c r="S591" s="19">
        <v>10.7</v>
      </c>
      <c r="T591" s="19">
        <v>31.4</v>
      </c>
      <c r="U591" s="19">
        <v>95.6</v>
      </c>
      <c r="V591">
        <v>0.16022099447513813</v>
      </c>
      <c r="W591">
        <v>7.8</v>
      </c>
      <c r="X591">
        <v>90.2</v>
      </c>
    </row>
    <row r="592" spans="1:24">
      <c r="A592" t="s">
        <v>774</v>
      </c>
      <c r="B592" t="s">
        <v>2030</v>
      </c>
      <c r="C592" s="13">
        <v>33.578431372549019</v>
      </c>
      <c r="D592">
        <v>0</v>
      </c>
      <c r="E592">
        <v>0</v>
      </c>
      <c r="F592" s="16">
        <v>35625</v>
      </c>
      <c r="G592">
        <v>721</v>
      </c>
      <c r="H592">
        <v>13.2</v>
      </c>
      <c r="I592">
        <v>98.8</v>
      </c>
      <c r="J592">
        <v>0.4</v>
      </c>
      <c r="K592">
        <v>0</v>
      </c>
      <c r="L592" s="19">
        <v>9.8000000000000007</v>
      </c>
      <c r="O592">
        <f>IF(D592=E592,1,0)</f>
        <v>1</v>
      </c>
      <c r="P592">
        <v>0</v>
      </c>
      <c r="Q592">
        <v>0</v>
      </c>
      <c r="S592" s="19">
        <v>17.100000000000001</v>
      </c>
      <c r="T592" s="19">
        <v>39.299999999999997</v>
      </c>
      <c r="U592" s="19">
        <v>110.2</v>
      </c>
      <c r="V592">
        <v>0.13418530351437699</v>
      </c>
      <c r="W592">
        <v>13.1</v>
      </c>
      <c r="X592">
        <v>87.8</v>
      </c>
    </row>
    <row r="593" spans="1:24">
      <c r="A593" t="s">
        <v>775</v>
      </c>
      <c r="B593" t="s">
        <v>2031</v>
      </c>
      <c r="C593" s="13">
        <v>41.12814895947426</v>
      </c>
      <c r="D593">
        <v>1</v>
      </c>
      <c r="E593">
        <v>1</v>
      </c>
      <c r="F593" s="16">
        <v>50625</v>
      </c>
      <c r="G593">
        <v>2866</v>
      </c>
      <c r="H593">
        <v>15.4</v>
      </c>
      <c r="I593">
        <v>97.1</v>
      </c>
      <c r="J593">
        <v>0</v>
      </c>
      <c r="K593">
        <v>0.8</v>
      </c>
      <c r="L593" s="19">
        <v>2.9</v>
      </c>
      <c r="M593">
        <v>1</v>
      </c>
      <c r="N593" s="10">
        <v>0.61180000000000001</v>
      </c>
      <c r="O593">
        <f>IF(D593=E593,1,0)</f>
        <v>1</v>
      </c>
      <c r="P593">
        <v>0</v>
      </c>
      <c r="Q593">
        <v>0</v>
      </c>
      <c r="R593">
        <v>2012</v>
      </c>
      <c r="S593" s="19">
        <v>23.6</v>
      </c>
      <c r="T593" s="19">
        <v>42.3</v>
      </c>
      <c r="U593" s="19">
        <v>80</v>
      </c>
      <c r="V593">
        <v>0.13987836663770634</v>
      </c>
      <c r="W593">
        <v>5.5</v>
      </c>
      <c r="X593">
        <v>90.3</v>
      </c>
    </row>
    <row r="594" spans="1:24">
      <c r="A594" t="s">
        <v>1263</v>
      </c>
      <c r="B594" t="s">
        <v>1345</v>
      </c>
      <c r="C594" s="13">
        <v>28.398791540785499</v>
      </c>
      <c r="D594">
        <v>0</v>
      </c>
      <c r="E594">
        <v>0</v>
      </c>
      <c r="F594" s="16">
        <v>29896</v>
      </c>
      <c r="G594">
        <v>254</v>
      </c>
      <c r="H594">
        <v>2.5</v>
      </c>
      <c r="I594">
        <v>99.2</v>
      </c>
      <c r="J594">
        <v>0</v>
      </c>
      <c r="K594">
        <v>0.8</v>
      </c>
      <c r="L594" s="19">
        <v>2.1</v>
      </c>
      <c r="M594">
        <v>1</v>
      </c>
      <c r="N594" s="10">
        <v>0.58930000000000005</v>
      </c>
      <c r="O594">
        <f>IF(D594=E594,1,0)</f>
        <v>1</v>
      </c>
      <c r="P594">
        <v>0</v>
      </c>
      <c r="Q594">
        <v>0</v>
      </c>
      <c r="R594">
        <v>2013</v>
      </c>
      <c r="S594" s="19">
        <v>13.8</v>
      </c>
      <c r="T594" s="19">
        <v>23.6</v>
      </c>
      <c r="U594" s="19">
        <v>141.9</v>
      </c>
      <c r="V594">
        <v>0.12903225806451613</v>
      </c>
      <c r="W594">
        <v>16.100000000000001</v>
      </c>
      <c r="X594">
        <v>86.9</v>
      </c>
    </row>
    <row r="595" spans="1:24">
      <c r="A595" s="3" t="s">
        <v>270</v>
      </c>
      <c r="B595" t="s">
        <v>1539</v>
      </c>
      <c r="C595" s="13">
        <v>69.126454966662891</v>
      </c>
      <c r="D595">
        <v>1</v>
      </c>
      <c r="E595">
        <v>1</v>
      </c>
      <c r="F595" s="16">
        <v>94629</v>
      </c>
      <c r="G595">
        <v>15430</v>
      </c>
      <c r="H595">
        <v>59.4</v>
      </c>
      <c r="I595">
        <v>88.3</v>
      </c>
      <c r="J595">
        <v>4.0999999999999996</v>
      </c>
      <c r="K595">
        <v>5.4</v>
      </c>
      <c r="L595" s="19">
        <v>6.8</v>
      </c>
      <c r="M595">
        <v>1</v>
      </c>
      <c r="N595" s="10">
        <v>0.65300000000000002</v>
      </c>
      <c r="O595">
        <f>IF(D595=E595,1,0)</f>
        <v>1</v>
      </c>
      <c r="P595">
        <v>1</v>
      </c>
      <c r="Q595" t="s">
        <v>2516</v>
      </c>
      <c r="R595">
        <v>2012</v>
      </c>
      <c r="S595" s="19">
        <v>17.8</v>
      </c>
      <c r="T595" s="19">
        <v>40.1</v>
      </c>
      <c r="U595" s="19">
        <v>97.2</v>
      </c>
      <c r="V595">
        <v>0.10117733627667402</v>
      </c>
      <c r="W595">
        <v>3.5</v>
      </c>
      <c r="X595">
        <v>94.9</v>
      </c>
    </row>
    <row r="596" spans="1:24">
      <c r="A596" s="3" t="s">
        <v>127</v>
      </c>
      <c r="B596" t="s">
        <v>2511</v>
      </c>
      <c r="C596" s="13">
        <v>65.571147218119151</v>
      </c>
      <c r="D596">
        <v>1</v>
      </c>
      <c r="E596">
        <v>1</v>
      </c>
      <c r="F596" s="16">
        <v>73390</v>
      </c>
      <c r="G596">
        <v>13387</v>
      </c>
      <c r="H596">
        <v>45.9</v>
      </c>
      <c r="I596">
        <v>84.1</v>
      </c>
      <c r="J596">
        <v>4.3</v>
      </c>
      <c r="K596">
        <v>10</v>
      </c>
      <c r="L596" s="19">
        <v>4.9000000000000004</v>
      </c>
      <c r="M596">
        <v>1</v>
      </c>
      <c r="N596" s="10">
        <v>0.6865</v>
      </c>
      <c r="O596">
        <f>IF(D596=E596,1,0)</f>
        <v>1</v>
      </c>
      <c r="P596">
        <v>0</v>
      </c>
      <c r="Q596">
        <v>1</v>
      </c>
      <c r="R596">
        <v>2012</v>
      </c>
      <c r="S596" s="19">
        <v>23.5</v>
      </c>
      <c r="T596" s="19">
        <v>41.7</v>
      </c>
      <c r="U596" s="19">
        <v>87.3</v>
      </c>
      <c r="V596">
        <v>8.9461713419257016E-2</v>
      </c>
      <c r="W596">
        <v>2.6</v>
      </c>
      <c r="X596">
        <v>94.9</v>
      </c>
    </row>
    <row r="597" spans="1:24">
      <c r="A597" t="s">
        <v>776</v>
      </c>
      <c r="B597" t="s">
        <v>1297</v>
      </c>
      <c r="C597" s="13">
        <v>20.238095238095237</v>
      </c>
      <c r="D597">
        <v>0</v>
      </c>
      <c r="E597">
        <v>0</v>
      </c>
      <c r="F597" s="16">
        <v>38750</v>
      </c>
      <c r="G597">
        <v>1461</v>
      </c>
      <c r="H597">
        <v>14.3</v>
      </c>
      <c r="I597">
        <v>97.1</v>
      </c>
      <c r="J597">
        <v>0.9</v>
      </c>
      <c r="K597">
        <v>1.4</v>
      </c>
      <c r="L597" s="19">
        <v>3.2</v>
      </c>
      <c r="O597">
        <f>IF(D597=E597,1,0)</f>
        <v>1</v>
      </c>
      <c r="P597">
        <v>0</v>
      </c>
      <c r="Q597">
        <v>0</v>
      </c>
      <c r="S597" s="19">
        <v>34.799999999999997</v>
      </c>
      <c r="T597" s="19">
        <v>48</v>
      </c>
      <c r="U597" s="19">
        <v>79.5</v>
      </c>
      <c r="V597">
        <v>7.5229357798165142E-2</v>
      </c>
      <c r="W597">
        <v>2.6</v>
      </c>
      <c r="X597">
        <v>89.9</v>
      </c>
    </row>
    <row r="598" spans="1:24">
      <c r="A598" s="4" t="s">
        <v>777</v>
      </c>
      <c r="B598" t="s">
        <v>1365</v>
      </c>
      <c r="C598" s="13">
        <v>31.858407079646017</v>
      </c>
      <c r="D598">
        <v>0</v>
      </c>
      <c r="E598">
        <v>0</v>
      </c>
      <c r="F598" s="16">
        <v>51125</v>
      </c>
      <c r="G598">
        <v>812</v>
      </c>
      <c r="H598">
        <v>14.6</v>
      </c>
      <c r="I598">
        <v>92.6</v>
      </c>
      <c r="J598">
        <v>0.9</v>
      </c>
      <c r="K598">
        <v>5.2</v>
      </c>
      <c r="L598" s="19">
        <v>1.8</v>
      </c>
      <c r="O598">
        <f>IF(D598=E598,1,0)</f>
        <v>1</v>
      </c>
      <c r="P598">
        <v>0</v>
      </c>
      <c r="Q598">
        <v>0</v>
      </c>
      <c r="S598" s="19">
        <v>23.6</v>
      </c>
      <c r="T598" s="19">
        <v>37.9</v>
      </c>
      <c r="U598" s="19">
        <v>99.5</v>
      </c>
      <c r="V598">
        <v>1.8404907975460124E-2</v>
      </c>
      <c r="W598">
        <v>5.5</v>
      </c>
      <c r="X598">
        <v>91.7</v>
      </c>
    </row>
    <row r="599" spans="1:24">
      <c r="A599" s="4" t="s">
        <v>778</v>
      </c>
      <c r="B599" t="s">
        <v>1285</v>
      </c>
      <c r="C599" s="13">
        <v>17.061611374407583</v>
      </c>
      <c r="D599">
        <v>0</v>
      </c>
      <c r="E599">
        <v>0</v>
      </c>
      <c r="F599" s="16">
        <v>35250</v>
      </c>
      <c r="G599">
        <v>19</v>
      </c>
      <c r="H599">
        <v>0</v>
      </c>
      <c r="I599">
        <v>73.7</v>
      </c>
      <c r="J599">
        <v>0</v>
      </c>
      <c r="K599">
        <v>0</v>
      </c>
      <c r="L599" s="19">
        <v>0</v>
      </c>
      <c r="O599">
        <f>IF(D599=E599,1,0)</f>
        <v>1</v>
      </c>
      <c r="P599">
        <v>0</v>
      </c>
      <c r="Q599">
        <v>0</v>
      </c>
      <c r="S599" s="19">
        <v>47.4</v>
      </c>
      <c r="T599" s="19">
        <v>57.9</v>
      </c>
      <c r="U599" s="19">
        <v>35.700000000000003</v>
      </c>
      <c r="V599">
        <v>0.15384615384615385</v>
      </c>
      <c r="W599">
        <v>0</v>
      </c>
      <c r="X599">
        <v>62.5</v>
      </c>
    </row>
    <row r="600" spans="1:24">
      <c r="A600" t="s">
        <v>128</v>
      </c>
      <c r="B600" t="s">
        <v>1388</v>
      </c>
      <c r="C600" s="13">
        <v>34.972677595628419</v>
      </c>
      <c r="D600">
        <v>0</v>
      </c>
      <c r="E600">
        <v>0</v>
      </c>
      <c r="F600" s="16">
        <v>51563</v>
      </c>
      <c r="G600">
        <v>94</v>
      </c>
      <c r="H600">
        <v>7.1</v>
      </c>
      <c r="I600">
        <v>100</v>
      </c>
      <c r="J600">
        <v>0</v>
      </c>
      <c r="K600">
        <v>0</v>
      </c>
      <c r="L600" s="19">
        <v>9.3000000000000007</v>
      </c>
      <c r="O600">
        <f>IF(D600=E600,1,0)</f>
        <v>1</v>
      </c>
      <c r="P600">
        <v>0</v>
      </c>
      <c r="Q600">
        <v>1</v>
      </c>
      <c r="S600" s="19">
        <v>30.9</v>
      </c>
      <c r="T600" s="19">
        <v>49</v>
      </c>
      <c r="U600" s="19">
        <v>91.8</v>
      </c>
      <c r="V600">
        <v>0</v>
      </c>
      <c r="W600">
        <v>5.7</v>
      </c>
      <c r="X600">
        <v>90</v>
      </c>
    </row>
    <row r="601" spans="1:24">
      <c r="A601" s="4" t="s">
        <v>779</v>
      </c>
      <c r="B601" t="s">
        <v>2032</v>
      </c>
      <c r="C601" s="13">
        <v>38.93333333333333</v>
      </c>
      <c r="D601">
        <v>1</v>
      </c>
      <c r="E601">
        <v>1</v>
      </c>
      <c r="F601" s="16">
        <v>41541</v>
      </c>
      <c r="G601">
        <v>2105</v>
      </c>
      <c r="H601">
        <v>10.8</v>
      </c>
      <c r="I601">
        <v>99.3</v>
      </c>
      <c r="J601">
        <v>0</v>
      </c>
      <c r="K601">
        <v>0.7</v>
      </c>
      <c r="L601" s="19">
        <v>4.5</v>
      </c>
      <c r="M601">
        <v>1</v>
      </c>
      <c r="N601" s="10">
        <v>0.57809999999999995</v>
      </c>
      <c r="O601">
        <f>IF(D601=E601,1,0)</f>
        <v>1</v>
      </c>
      <c r="P601">
        <v>0</v>
      </c>
      <c r="Q601">
        <v>0</v>
      </c>
      <c r="R601">
        <v>2012</v>
      </c>
      <c r="S601" s="19">
        <v>29.7</v>
      </c>
      <c r="T601" s="19">
        <v>46.3</v>
      </c>
      <c r="U601" s="19">
        <v>82.7</v>
      </c>
      <c r="V601">
        <v>8.6642599277978335E-2</v>
      </c>
      <c r="W601">
        <v>8.1999999999999993</v>
      </c>
      <c r="X601">
        <v>90.7</v>
      </c>
    </row>
    <row r="602" spans="1:24">
      <c r="A602" s="4" t="s">
        <v>780</v>
      </c>
      <c r="B602" t="s">
        <v>1458</v>
      </c>
      <c r="C602" s="13">
        <v>45.637439483593326</v>
      </c>
      <c r="D602">
        <v>1</v>
      </c>
      <c r="E602">
        <v>1</v>
      </c>
      <c r="F602" s="16">
        <v>110703</v>
      </c>
      <c r="G602">
        <v>4840</v>
      </c>
      <c r="H602">
        <v>68.5</v>
      </c>
      <c r="I602">
        <v>93.1</v>
      </c>
      <c r="J602">
        <v>0</v>
      </c>
      <c r="K602">
        <v>0.3</v>
      </c>
      <c r="L602" s="19">
        <v>4.5999999999999996</v>
      </c>
      <c r="M602">
        <v>1</v>
      </c>
      <c r="N602" s="10">
        <v>0.69389999999999996</v>
      </c>
      <c r="O602">
        <f>IF(D602=E602,1,0)</f>
        <v>1</v>
      </c>
      <c r="P602">
        <v>0</v>
      </c>
      <c r="Q602">
        <v>0</v>
      </c>
      <c r="R602">
        <v>2012</v>
      </c>
      <c r="S602" s="19">
        <v>34.4</v>
      </c>
      <c r="T602" s="19">
        <v>53</v>
      </c>
      <c r="U602" s="19">
        <v>87</v>
      </c>
      <c r="V602">
        <v>0.56564245810055869</v>
      </c>
      <c r="W602">
        <v>1.6</v>
      </c>
      <c r="X602">
        <v>98.6</v>
      </c>
    </row>
    <row r="603" spans="1:24">
      <c r="A603" s="3" t="s">
        <v>271</v>
      </c>
      <c r="B603" t="s">
        <v>1515</v>
      </c>
      <c r="C603" s="13">
        <v>59.50437317784256</v>
      </c>
      <c r="D603">
        <v>1</v>
      </c>
      <c r="E603">
        <v>1</v>
      </c>
      <c r="F603" s="16">
        <v>146400</v>
      </c>
      <c r="G603">
        <v>6035</v>
      </c>
      <c r="H603">
        <v>82.1</v>
      </c>
      <c r="I603">
        <v>91.4</v>
      </c>
      <c r="J603">
        <v>0.6</v>
      </c>
      <c r="K603">
        <v>0</v>
      </c>
      <c r="L603" s="19">
        <v>6.3</v>
      </c>
      <c r="M603">
        <v>1</v>
      </c>
      <c r="N603" s="10">
        <v>0.77449999999999997</v>
      </c>
      <c r="O603">
        <f>IF(D603=E603,1,0)</f>
        <v>1</v>
      </c>
      <c r="P603">
        <v>1</v>
      </c>
      <c r="Q603" t="s">
        <v>2516</v>
      </c>
      <c r="R603">
        <v>2012</v>
      </c>
      <c r="S603" s="19">
        <v>18.8</v>
      </c>
      <c r="T603" s="19">
        <v>43.2</v>
      </c>
      <c r="U603" s="19">
        <v>85.3</v>
      </c>
      <c r="V603">
        <v>2.0833333333333332E-2</v>
      </c>
      <c r="W603">
        <v>1.4</v>
      </c>
      <c r="X603">
        <v>99.2</v>
      </c>
    </row>
    <row r="604" spans="1:24">
      <c r="A604" s="3" t="s">
        <v>272</v>
      </c>
      <c r="B604" t="s">
        <v>1495</v>
      </c>
      <c r="C604" s="13">
        <v>55.666369842683295</v>
      </c>
      <c r="D604">
        <v>1</v>
      </c>
      <c r="E604">
        <v>1</v>
      </c>
      <c r="F604" s="16">
        <v>136801</v>
      </c>
      <c r="G604">
        <v>19397</v>
      </c>
      <c r="H604">
        <v>74.3</v>
      </c>
      <c r="I604">
        <v>90.4</v>
      </c>
      <c r="J604">
        <v>0.7</v>
      </c>
      <c r="K604">
        <v>2.5</v>
      </c>
      <c r="L604" s="19">
        <v>5.6</v>
      </c>
      <c r="M604">
        <v>1</v>
      </c>
      <c r="N604" s="10">
        <v>0.74080000000000001</v>
      </c>
      <c r="O604">
        <f>IF(D604=E604,1,0)</f>
        <v>1</v>
      </c>
      <c r="P604">
        <v>1</v>
      </c>
      <c r="Q604" t="s">
        <v>2516</v>
      </c>
      <c r="R604">
        <v>2012</v>
      </c>
      <c r="S604" s="19">
        <v>25.5</v>
      </c>
      <c r="T604" s="19">
        <v>45.5</v>
      </c>
      <c r="U604" s="19">
        <v>88.6</v>
      </c>
      <c r="V604">
        <v>9.3084715900748793E-2</v>
      </c>
      <c r="W604">
        <v>1</v>
      </c>
      <c r="X604">
        <v>98.4</v>
      </c>
    </row>
    <row r="605" spans="1:24">
      <c r="A605" s="2" t="s">
        <v>129</v>
      </c>
      <c r="B605" t="s">
        <v>2505</v>
      </c>
      <c r="C605" s="13">
        <v>48.671850420243608</v>
      </c>
      <c r="D605">
        <v>1</v>
      </c>
      <c r="E605">
        <v>1</v>
      </c>
      <c r="F605" s="16">
        <v>82897</v>
      </c>
      <c r="G605">
        <v>28596</v>
      </c>
      <c r="H605">
        <v>31.6</v>
      </c>
      <c r="I605">
        <v>83.3</v>
      </c>
      <c r="J605">
        <v>0.8</v>
      </c>
      <c r="K605">
        <v>10.199999999999999</v>
      </c>
      <c r="L605" s="19">
        <v>4.9000000000000004</v>
      </c>
      <c r="M605">
        <v>0</v>
      </c>
      <c r="N605" s="10">
        <v>0.45839999999999997</v>
      </c>
      <c r="O605">
        <f>IF(D605=E605,1,0)</f>
        <v>1</v>
      </c>
      <c r="P605">
        <v>0</v>
      </c>
      <c r="Q605">
        <v>1</v>
      </c>
      <c r="R605">
        <v>2012</v>
      </c>
      <c r="S605" s="19">
        <v>8.8000000000000007</v>
      </c>
      <c r="T605" s="19">
        <v>35.5</v>
      </c>
      <c r="U605" s="19">
        <v>97.9</v>
      </c>
      <c r="V605">
        <v>5.2050473186119876E-2</v>
      </c>
      <c r="W605">
        <v>3.4</v>
      </c>
      <c r="X605">
        <v>93.4</v>
      </c>
    </row>
    <row r="606" spans="1:24">
      <c r="A606" t="s">
        <v>781</v>
      </c>
      <c r="B606" t="s">
        <v>1393</v>
      </c>
      <c r="C606" s="13">
        <v>35.641891891891895</v>
      </c>
      <c r="D606">
        <v>0</v>
      </c>
      <c r="E606">
        <v>0</v>
      </c>
      <c r="F606" s="16">
        <v>32500</v>
      </c>
      <c r="G606">
        <v>216</v>
      </c>
      <c r="H606">
        <v>1.2</v>
      </c>
      <c r="I606">
        <v>92.1</v>
      </c>
      <c r="J606">
        <v>0</v>
      </c>
      <c r="K606">
        <v>0.9</v>
      </c>
      <c r="L606" s="19">
        <v>7.1</v>
      </c>
      <c r="O606">
        <f>IF(D606=E606,1,0)</f>
        <v>1</v>
      </c>
      <c r="P606">
        <v>0</v>
      </c>
      <c r="Q606">
        <v>0</v>
      </c>
      <c r="S606" s="19">
        <v>45.8</v>
      </c>
      <c r="T606" s="19">
        <v>56.2</v>
      </c>
      <c r="U606" s="19">
        <v>122.7</v>
      </c>
      <c r="V606">
        <v>0.5</v>
      </c>
      <c r="W606">
        <v>0</v>
      </c>
      <c r="X606">
        <v>86</v>
      </c>
    </row>
    <row r="607" spans="1:24">
      <c r="A607" s="4" t="s">
        <v>782</v>
      </c>
      <c r="B607" t="s">
        <v>1477</v>
      </c>
      <c r="C607" s="13">
        <v>50.058361217025919</v>
      </c>
      <c r="D607">
        <v>1</v>
      </c>
      <c r="E607">
        <v>1</v>
      </c>
      <c r="F607" s="16">
        <v>96444</v>
      </c>
      <c r="G607">
        <v>8460</v>
      </c>
      <c r="H607">
        <v>46.3</v>
      </c>
      <c r="I607">
        <v>82.3</v>
      </c>
      <c r="J607">
        <v>4.0999999999999996</v>
      </c>
      <c r="K607">
        <v>7.1</v>
      </c>
      <c r="L607" s="19">
        <v>5.0999999999999996</v>
      </c>
      <c r="M607">
        <v>1</v>
      </c>
      <c r="N607" s="10">
        <v>0.57250000000000001</v>
      </c>
      <c r="O607">
        <f>IF(D607=E607,1,0)</f>
        <v>1</v>
      </c>
      <c r="P607">
        <v>0</v>
      </c>
      <c r="Q607">
        <v>0</v>
      </c>
      <c r="R607">
        <v>2012</v>
      </c>
      <c r="S607" s="19">
        <v>6.6</v>
      </c>
      <c r="T607" s="19">
        <v>34.4</v>
      </c>
      <c r="U607" s="19">
        <v>91.8</v>
      </c>
      <c r="V607">
        <v>7.217939733707078E-2</v>
      </c>
      <c r="W607">
        <v>1.4</v>
      </c>
      <c r="X607">
        <v>96</v>
      </c>
    </row>
    <row r="608" spans="1:24">
      <c r="A608" s="2" t="s">
        <v>21</v>
      </c>
      <c r="B608" t="s">
        <v>1480</v>
      </c>
      <c r="C608" s="13">
        <v>50.247106255689943</v>
      </c>
      <c r="D608">
        <v>1</v>
      </c>
      <c r="E608">
        <v>1</v>
      </c>
      <c r="F608" s="16">
        <v>106663</v>
      </c>
      <c r="G608">
        <v>19554</v>
      </c>
      <c r="H608">
        <v>52.6</v>
      </c>
      <c r="I608">
        <v>82.5</v>
      </c>
      <c r="J608">
        <v>0.1</v>
      </c>
      <c r="K608">
        <v>9.5</v>
      </c>
      <c r="L608" s="19">
        <v>3.7</v>
      </c>
      <c r="M608">
        <v>1</v>
      </c>
      <c r="N608" s="10">
        <v>0.69379999999999997</v>
      </c>
      <c r="O608">
        <f>IF(D608=E608,1,0)</f>
        <v>1</v>
      </c>
      <c r="P608">
        <v>0</v>
      </c>
      <c r="Q608">
        <v>0</v>
      </c>
      <c r="R608">
        <v>2012</v>
      </c>
      <c r="S608" s="19">
        <v>12.5</v>
      </c>
      <c r="T608" s="19">
        <v>36.299999999999997</v>
      </c>
      <c r="U608" s="19">
        <v>97.3</v>
      </c>
      <c r="V608">
        <v>2.2804463852498787E-2</v>
      </c>
      <c r="W608">
        <v>1.3</v>
      </c>
      <c r="X608">
        <v>93.3</v>
      </c>
    </row>
    <row r="609" spans="1:24">
      <c r="A609" s="2" t="s">
        <v>130</v>
      </c>
      <c r="B609" t="s">
        <v>2033</v>
      </c>
      <c r="C609" s="13">
        <v>42.102396514161221</v>
      </c>
      <c r="D609">
        <v>0</v>
      </c>
      <c r="E609">
        <v>0</v>
      </c>
      <c r="F609" s="16">
        <v>75369</v>
      </c>
      <c r="G609">
        <v>5765</v>
      </c>
      <c r="H609">
        <v>27</v>
      </c>
      <c r="I609">
        <v>76.400000000000006</v>
      </c>
      <c r="J609">
        <v>0.7</v>
      </c>
      <c r="K609">
        <v>18.600000000000001</v>
      </c>
      <c r="L609" s="19">
        <v>4.9000000000000004</v>
      </c>
      <c r="O609">
        <f>IF(D609=E609,1,0)</f>
        <v>1</v>
      </c>
      <c r="P609">
        <v>0</v>
      </c>
      <c r="Q609">
        <v>1</v>
      </c>
      <c r="S609" s="19">
        <v>11.6</v>
      </c>
      <c r="T609" s="19">
        <v>33</v>
      </c>
      <c r="U609" s="19">
        <v>104.2</v>
      </c>
      <c r="V609">
        <v>4.5140488254260709E-2</v>
      </c>
      <c r="W609">
        <v>3.5</v>
      </c>
      <c r="X609">
        <v>91.4</v>
      </c>
    </row>
    <row r="610" spans="1:24">
      <c r="A610" s="2" t="s">
        <v>131</v>
      </c>
      <c r="B610" t="s">
        <v>2034</v>
      </c>
      <c r="C610" s="13">
        <v>46.463341943175045</v>
      </c>
      <c r="D610">
        <v>1</v>
      </c>
      <c r="E610">
        <v>1</v>
      </c>
      <c r="F610" s="16">
        <v>117439</v>
      </c>
      <c r="G610">
        <v>3754</v>
      </c>
      <c r="H610">
        <v>56.7</v>
      </c>
      <c r="I610">
        <v>90.8</v>
      </c>
      <c r="J610">
        <v>2.1</v>
      </c>
      <c r="K610">
        <v>3</v>
      </c>
      <c r="L610" s="19">
        <v>3.7</v>
      </c>
      <c r="M610">
        <v>1</v>
      </c>
      <c r="N610" s="10">
        <v>0.62939999999999996</v>
      </c>
      <c r="O610">
        <f>IF(D610=E610,1,0)</f>
        <v>1</v>
      </c>
      <c r="P610">
        <v>0</v>
      </c>
      <c r="Q610">
        <v>1</v>
      </c>
      <c r="R610">
        <v>2012</v>
      </c>
      <c r="S610" s="19">
        <v>21.9</v>
      </c>
      <c r="T610" s="19">
        <v>40.700000000000003</v>
      </c>
      <c r="U610" s="19">
        <v>112.2</v>
      </c>
      <c r="V610">
        <v>2.9548989113530325E-2</v>
      </c>
      <c r="W610">
        <v>0</v>
      </c>
      <c r="X610">
        <v>99.6</v>
      </c>
    </row>
    <row r="611" spans="1:24">
      <c r="A611" s="4" t="s">
        <v>783</v>
      </c>
      <c r="B611" t="s">
        <v>2035</v>
      </c>
      <c r="C611" s="13">
        <v>34.955752212389378</v>
      </c>
      <c r="D611">
        <v>1</v>
      </c>
      <c r="E611">
        <v>1</v>
      </c>
      <c r="F611" s="16">
        <v>40950</v>
      </c>
      <c r="G611">
        <v>1504</v>
      </c>
      <c r="H611">
        <v>14.1</v>
      </c>
      <c r="I611">
        <v>94.3</v>
      </c>
      <c r="J611">
        <v>0.4</v>
      </c>
      <c r="K611">
        <v>1.7</v>
      </c>
      <c r="L611" s="19">
        <v>6.1</v>
      </c>
      <c r="M611">
        <v>1</v>
      </c>
      <c r="N611" s="10">
        <f>254/(254+88)</f>
        <v>0.74269005847953218</v>
      </c>
      <c r="O611">
        <f>IF(D611=E611,1,0)</f>
        <v>1</v>
      </c>
      <c r="P611">
        <v>0</v>
      </c>
      <c r="Q611">
        <v>0</v>
      </c>
      <c r="R611">
        <v>2012</v>
      </c>
      <c r="S611" s="19">
        <v>23.8</v>
      </c>
      <c r="T611" s="19">
        <v>42.2</v>
      </c>
      <c r="U611" s="19">
        <v>94.1</v>
      </c>
      <c r="V611">
        <v>0.14264919941775836</v>
      </c>
      <c r="W611">
        <v>8.4</v>
      </c>
      <c r="X611">
        <v>88.4</v>
      </c>
    </row>
    <row r="612" spans="1:24">
      <c r="A612" s="2" t="s">
        <v>273</v>
      </c>
      <c r="B612" t="s">
        <v>2036</v>
      </c>
      <c r="C612" s="13">
        <v>72.329454393422068</v>
      </c>
      <c r="D612">
        <v>1</v>
      </c>
      <c r="E612">
        <v>1</v>
      </c>
      <c r="F612" s="16">
        <v>50563</v>
      </c>
      <c r="G612">
        <v>28005</v>
      </c>
      <c r="H612">
        <v>22.2</v>
      </c>
      <c r="I612">
        <v>61.2</v>
      </c>
      <c r="J612">
        <v>27.2</v>
      </c>
      <c r="K612">
        <v>10.3</v>
      </c>
      <c r="L612" s="19">
        <v>7.5</v>
      </c>
      <c r="M612">
        <v>1</v>
      </c>
      <c r="N612" s="10">
        <v>0.64119999999999999</v>
      </c>
      <c r="O612">
        <f>IF(D612=E612,1,0)</f>
        <v>1</v>
      </c>
      <c r="P612">
        <v>1</v>
      </c>
      <c r="Q612" t="s">
        <v>2516</v>
      </c>
      <c r="R612">
        <v>2013</v>
      </c>
      <c r="S612" s="19">
        <v>17</v>
      </c>
      <c r="T612" s="19">
        <v>37.200000000000003</v>
      </c>
      <c r="U612" s="19">
        <v>85.2</v>
      </c>
      <c r="V612">
        <v>0.13147234941880945</v>
      </c>
      <c r="W612">
        <v>9.5</v>
      </c>
      <c r="X612">
        <v>89.6</v>
      </c>
    </row>
    <row r="613" spans="1:24">
      <c r="A613" s="4" t="s">
        <v>784</v>
      </c>
      <c r="B613" t="s">
        <v>2037</v>
      </c>
      <c r="C613" s="13">
        <v>49.960083027303206</v>
      </c>
      <c r="D613">
        <v>1</v>
      </c>
      <c r="E613">
        <v>1</v>
      </c>
      <c r="F613" s="16">
        <v>39497</v>
      </c>
      <c r="G613">
        <v>9697</v>
      </c>
      <c r="H613">
        <v>13.5</v>
      </c>
      <c r="I613">
        <v>87.5</v>
      </c>
      <c r="J613">
        <v>0.6</v>
      </c>
      <c r="K613">
        <v>8.1999999999999993</v>
      </c>
      <c r="L613" s="19">
        <v>10.7</v>
      </c>
      <c r="M613">
        <v>1</v>
      </c>
      <c r="N613" s="10">
        <v>0.54400000000000004</v>
      </c>
      <c r="O613">
        <f>IF(D613=E613,1,0)</f>
        <v>1</v>
      </c>
      <c r="P613">
        <v>0</v>
      </c>
      <c r="Q613">
        <v>0</v>
      </c>
      <c r="R613">
        <v>2012</v>
      </c>
      <c r="S613" s="19">
        <v>21.3</v>
      </c>
      <c r="T613" s="19">
        <v>40</v>
      </c>
      <c r="U613" s="19">
        <v>102.6</v>
      </c>
      <c r="V613">
        <v>6.9285191510124425E-2</v>
      </c>
      <c r="W613">
        <v>13.2</v>
      </c>
      <c r="X613">
        <v>83.4</v>
      </c>
    </row>
    <row r="614" spans="1:24">
      <c r="A614" t="s">
        <v>785</v>
      </c>
      <c r="B614" t="s">
        <v>2038</v>
      </c>
      <c r="C614" s="13">
        <v>28.932584269662918</v>
      </c>
      <c r="D614">
        <v>0</v>
      </c>
      <c r="E614">
        <v>0</v>
      </c>
      <c r="F614" s="16">
        <v>40156</v>
      </c>
      <c r="G614">
        <v>429</v>
      </c>
      <c r="H614">
        <v>15.9</v>
      </c>
      <c r="I614">
        <v>88.3</v>
      </c>
      <c r="J614">
        <v>0</v>
      </c>
      <c r="K614">
        <v>11.7</v>
      </c>
      <c r="L614" s="19">
        <v>6</v>
      </c>
      <c r="O614">
        <f>IF(D614=E614,1,0)</f>
        <v>1</v>
      </c>
      <c r="P614">
        <v>0</v>
      </c>
      <c r="Q614">
        <v>0</v>
      </c>
      <c r="S614" s="19">
        <v>24.2</v>
      </c>
      <c r="T614" s="19">
        <v>39.1</v>
      </c>
      <c r="U614" s="19">
        <v>116.7</v>
      </c>
      <c r="V614">
        <v>4.2780748663101602E-2</v>
      </c>
      <c r="W614">
        <v>11.3</v>
      </c>
      <c r="X614">
        <v>91.7</v>
      </c>
    </row>
    <row r="615" spans="1:24">
      <c r="A615" t="s">
        <v>786</v>
      </c>
      <c r="B615" t="s">
        <v>2039</v>
      </c>
      <c r="C615" s="13">
        <v>25.317875841436049</v>
      </c>
      <c r="D615">
        <v>1</v>
      </c>
      <c r="E615">
        <v>1</v>
      </c>
      <c r="F615" s="16">
        <v>25789</v>
      </c>
      <c r="G615">
        <v>5344</v>
      </c>
      <c r="H615">
        <v>6.1</v>
      </c>
      <c r="I615">
        <v>67.400000000000006</v>
      </c>
      <c r="J615">
        <v>24.9</v>
      </c>
      <c r="K615">
        <v>7.4</v>
      </c>
      <c r="L615" s="19">
        <v>7.6</v>
      </c>
      <c r="M615">
        <v>1</v>
      </c>
      <c r="O615">
        <f>IF(D615=E615,1,0)</f>
        <v>1</v>
      </c>
      <c r="P615">
        <v>0</v>
      </c>
      <c r="Q615">
        <v>0</v>
      </c>
      <c r="R615">
        <v>2013</v>
      </c>
      <c r="S615" s="19">
        <v>17.3</v>
      </c>
      <c r="T615" s="19">
        <v>36.200000000000003</v>
      </c>
      <c r="U615" s="19">
        <v>221.9</v>
      </c>
      <c r="V615">
        <v>0.1461086637298091</v>
      </c>
      <c r="W615">
        <v>27.2</v>
      </c>
      <c r="X615">
        <v>64.3</v>
      </c>
    </row>
    <row r="616" spans="1:24">
      <c r="A616" s="2" t="s">
        <v>132</v>
      </c>
      <c r="B616" t="s">
        <v>1382</v>
      </c>
      <c r="C616" s="13">
        <v>33.481152993348118</v>
      </c>
      <c r="D616">
        <v>0</v>
      </c>
      <c r="E616">
        <v>0</v>
      </c>
      <c r="F616" s="16">
        <v>58576</v>
      </c>
      <c r="G616">
        <v>3593</v>
      </c>
      <c r="H616">
        <v>21.4</v>
      </c>
      <c r="I616">
        <v>96.2</v>
      </c>
      <c r="J616">
        <v>0</v>
      </c>
      <c r="K616">
        <v>2</v>
      </c>
      <c r="L616" s="19">
        <v>6.6</v>
      </c>
      <c r="O616">
        <f>IF(D616=E616,1,0)</f>
        <v>1</v>
      </c>
      <c r="P616">
        <v>0</v>
      </c>
      <c r="Q616">
        <v>1</v>
      </c>
      <c r="S616" s="19">
        <v>20.2</v>
      </c>
      <c r="T616" s="19">
        <v>37.1</v>
      </c>
      <c r="U616" s="19">
        <v>100.3</v>
      </c>
      <c r="V616">
        <v>7.3593073593073599E-2</v>
      </c>
      <c r="W616">
        <v>3</v>
      </c>
      <c r="X616">
        <v>93.4</v>
      </c>
    </row>
    <row r="617" spans="1:24">
      <c r="A617" t="s">
        <v>787</v>
      </c>
      <c r="B617" t="s">
        <v>1363</v>
      </c>
      <c r="C617" s="13">
        <v>31.660231660231659</v>
      </c>
      <c r="D617">
        <v>1</v>
      </c>
      <c r="E617">
        <v>1</v>
      </c>
      <c r="F617" s="16">
        <v>42500</v>
      </c>
      <c r="G617">
        <v>385</v>
      </c>
      <c r="H617">
        <v>4.2</v>
      </c>
      <c r="I617">
        <v>100</v>
      </c>
      <c r="J617">
        <v>0</v>
      </c>
      <c r="K617">
        <v>0</v>
      </c>
      <c r="L617" s="19">
        <v>8.6</v>
      </c>
      <c r="M617">
        <v>1</v>
      </c>
      <c r="N617" s="10">
        <v>0.625</v>
      </c>
      <c r="O617">
        <f>IF(D617=E617,1,0)</f>
        <v>1</v>
      </c>
      <c r="P617">
        <v>0</v>
      </c>
      <c r="Q617">
        <v>0</v>
      </c>
      <c r="R617">
        <v>2012</v>
      </c>
      <c r="S617" s="19">
        <v>36.9</v>
      </c>
      <c r="T617" s="19">
        <v>51.2</v>
      </c>
      <c r="U617" s="19">
        <v>113.9</v>
      </c>
      <c r="V617">
        <v>0.2</v>
      </c>
      <c r="W617">
        <v>0</v>
      </c>
      <c r="X617">
        <v>80.400000000000006</v>
      </c>
    </row>
    <row r="618" spans="1:24">
      <c r="A618" s="4" t="s">
        <v>788</v>
      </c>
      <c r="B618" t="s">
        <v>2040</v>
      </c>
      <c r="C618" s="13">
        <v>43.723404255319146</v>
      </c>
      <c r="D618">
        <v>1</v>
      </c>
      <c r="E618">
        <v>1</v>
      </c>
      <c r="F618" s="16">
        <v>44544</v>
      </c>
      <c r="G618">
        <v>4045</v>
      </c>
      <c r="H618">
        <v>26</v>
      </c>
      <c r="I618">
        <v>70.599999999999994</v>
      </c>
      <c r="J618">
        <v>18.5</v>
      </c>
      <c r="K618">
        <v>9.1999999999999993</v>
      </c>
      <c r="L618" s="19">
        <v>7.7</v>
      </c>
      <c r="M618">
        <v>0</v>
      </c>
      <c r="N618" s="10">
        <f>164/(164+243)</f>
        <v>0.40294840294840295</v>
      </c>
      <c r="O618">
        <f>IF(D618=E618,1,0)</f>
        <v>1</v>
      </c>
      <c r="P618">
        <v>0</v>
      </c>
      <c r="Q618">
        <v>0</v>
      </c>
      <c r="R618">
        <v>2014</v>
      </c>
      <c r="S618" s="19">
        <v>26.4</v>
      </c>
      <c r="T618" s="19">
        <v>41</v>
      </c>
      <c r="U618" s="19">
        <v>78.400000000000006</v>
      </c>
      <c r="V618">
        <v>0.30644067796610169</v>
      </c>
      <c r="W618">
        <v>7.2</v>
      </c>
      <c r="X618">
        <v>88.5</v>
      </c>
    </row>
    <row r="619" spans="1:24">
      <c r="A619" t="s">
        <v>789</v>
      </c>
      <c r="B619" t="s">
        <v>2041</v>
      </c>
      <c r="C619" s="13">
        <v>30.794701986754969</v>
      </c>
      <c r="D619">
        <v>1</v>
      </c>
      <c r="E619">
        <v>1</v>
      </c>
      <c r="F619" s="16">
        <v>57632</v>
      </c>
      <c r="G619">
        <v>390</v>
      </c>
      <c r="H619">
        <v>17.8</v>
      </c>
      <c r="I619">
        <v>97.4</v>
      </c>
      <c r="J619">
        <v>0.5</v>
      </c>
      <c r="K619">
        <v>2.1</v>
      </c>
      <c r="L619" s="19">
        <v>6</v>
      </c>
      <c r="M619">
        <v>1</v>
      </c>
      <c r="N619" s="10">
        <f>43/(43+17)</f>
        <v>0.71666666666666667</v>
      </c>
      <c r="O619">
        <f>IF(D619=E619,1,0)</f>
        <v>1</v>
      </c>
      <c r="P619">
        <v>0</v>
      </c>
      <c r="Q619">
        <v>0</v>
      </c>
      <c r="R619">
        <v>2013</v>
      </c>
      <c r="S619" s="19">
        <v>13.3</v>
      </c>
      <c r="T619" s="19">
        <v>33.700000000000003</v>
      </c>
      <c r="U619" s="19">
        <v>93.1</v>
      </c>
      <c r="V619">
        <v>0.1015625</v>
      </c>
      <c r="W619">
        <v>10.5</v>
      </c>
      <c r="X619">
        <v>91.7</v>
      </c>
    </row>
    <row r="620" spans="1:24">
      <c r="A620" s="4" t="s">
        <v>790</v>
      </c>
      <c r="B620" t="s">
        <v>2042</v>
      </c>
      <c r="C620" s="13">
        <v>32.10526315789474</v>
      </c>
      <c r="D620">
        <v>0</v>
      </c>
      <c r="E620">
        <v>0</v>
      </c>
      <c r="F620" s="16">
        <v>47500</v>
      </c>
      <c r="G620">
        <v>777</v>
      </c>
      <c r="H620">
        <v>14.9</v>
      </c>
      <c r="I620">
        <v>97.3</v>
      </c>
      <c r="J620">
        <v>0</v>
      </c>
      <c r="K620">
        <v>2.1</v>
      </c>
      <c r="L620" s="19">
        <v>10.6</v>
      </c>
      <c r="O620">
        <f>IF(D620=E620,1,0)</f>
        <v>1</v>
      </c>
      <c r="P620">
        <v>0</v>
      </c>
      <c r="Q620">
        <v>0</v>
      </c>
      <c r="S620" s="19">
        <v>23.8</v>
      </c>
      <c r="T620" s="19">
        <v>39.799999999999997</v>
      </c>
      <c r="U620" s="19">
        <v>92.3</v>
      </c>
      <c r="V620">
        <v>7.8616352201257858E-2</v>
      </c>
      <c r="W620">
        <v>6.9</v>
      </c>
      <c r="X620">
        <v>87.8</v>
      </c>
    </row>
    <row r="621" spans="1:24">
      <c r="A621" s="4" t="s">
        <v>791</v>
      </c>
      <c r="B621" t="s">
        <v>1488</v>
      </c>
      <c r="C621" s="13">
        <v>52.327818391689107</v>
      </c>
      <c r="D621">
        <v>0</v>
      </c>
      <c r="E621">
        <v>0</v>
      </c>
      <c r="F621" s="16">
        <v>83611</v>
      </c>
      <c r="G621">
        <v>1616</v>
      </c>
      <c r="H621">
        <v>69.8</v>
      </c>
      <c r="I621">
        <v>90</v>
      </c>
      <c r="J621">
        <v>5.3</v>
      </c>
      <c r="K621">
        <v>1.4</v>
      </c>
      <c r="L621" s="19">
        <v>6.4</v>
      </c>
      <c r="O621">
        <f>IF(D621=E621,1,0)</f>
        <v>1</v>
      </c>
      <c r="P621">
        <v>0</v>
      </c>
      <c r="Q621">
        <v>0</v>
      </c>
      <c r="S621" s="19">
        <v>25.4</v>
      </c>
      <c r="T621" s="19">
        <v>45</v>
      </c>
      <c r="U621" s="19">
        <v>87.3</v>
      </c>
      <c r="V621">
        <v>0.16147308781869688</v>
      </c>
      <c r="W621">
        <v>1.3</v>
      </c>
      <c r="X621">
        <v>97.9</v>
      </c>
    </row>
    <row r="622" spans="1:24">
      <c r="A622" s="2" t="s">
        <v>133</v>
      </c>
      <c r="B622" t="s">
        <v>2043</v>
      </c>
      <c r="C622" s="13">
        <v>41.323859386686614</v>
      </c>
      <c r="D622">
        <v>1</v>
      </c>
      <c r="E622">
        <v>1</v>
      </c>
      <c r="F622" s="16">
        <v>89309</v>
      </c>
      <c r="G622">
        <v>15320</v>
      </c>
      <c r="H622">
        <v>38.700000000000003</v>
      </c>
      <c r="I622">
        <v>90.2</v>
      </c>
      <c r="J622">
        <v>0.4</v>
      </c>
      <c r="K622">
        <v>6.2</v>
      </c>
      <c r="L622" s="19">
        <v>7.4</v>
      </c>
      <c r="M622">
        <v>0</v>
      </c>
      <c r="N622" s="10">
        <v>0.5</v>
      </c>
      <c r="O622">
        <f>IF(D622=E622,1,0)</f>
        <v>1</v>
      </c>
      <c r="P622">
        <v>0</v>
      </c>
      <c r="Q622">
        <v>1</v>
      </c>
      <c r="R622">
        <v>2012</v>
      </c>
      <c r="S622" s="19">
        <v>18.5</v>
      </c>
      <c r="T622" s="19">
        <v>41</v>
      </c>
      <c r="U622" s="19">
        <v>89</v>
      </c>
      <c r="V622">
        <v>2.9299847792998476E-2</v>
      </c>
      <c r="W622">
        <v>1.2</v>
      </c>
      <c r="X622">
        <v>92.4</v>
      </c>
    </row>
    <row r="623" spans="1:24">
      <c r="A623" t="s">
        <v>792</v>
      </c>
      <c r="B623" t="s">
        <v>2044</v>
      </c>
      <c r="C623" s="13">
        <v>29.762506316321375</v>
      </c>
      <c r="D623">
        <v>1</v>
      </c>
      <c r="E623">
        <v>1</v>
      </c>
      <c r="F623" s="16">
        <v>44179</v>
      </c>
      <c r="G623">
        <v>2680</v>
      </c>
      <c r="H623">
        <v>17.2</v>
      </c>
      <c r="I623">
        <v>98.3</v>
      </c>
      <c r="J623">
        <v>0</v>
      </c>
      <c r="K623">
        <v>0</v>
      </c>
      <c r="L623" s="19">
        <v>5.7</v>
      </c>
      <c r="M623">
        <v>1</v>
      </c>
      <c r="N623" s="10">
        <v>0.67930000000000001</v>
      </c>
      <c r="O623">
        <f>IF(D623=E623,1,0)</f>
        <v>1</v>
      </c>
      <c r="P623">
        <v>0</v>
      </c>
      <c r="Q623">
        <v>0</v>
      </c>
      <c r="R623">
        <v>2012</v>
      </c>
      <c r="S623" s="19">
        <v>24.3</v>
      </c>
      <c r="T623" s="19">
        <v>38.200000000000003</v>
      </c>
      <c r="U623" s="19">
        <v>93.2</v>
      </c>
      <c r="V623">
        <v>0.20602526724975703</v>
      </c>
      <c r="W623">
        <v>8</v>
      </c>
      <c r="X623">
        <v>86.6</v>
      </c>
    </row>
    <row r="624" spans="1:24">
      <c r="A624" t="s">
        <v>793</v>
      </c>
      <c r="B624" t="s">
        <v>2045</v>
      </c>
      <c r="C624" s="13">
        <v>26.126126126126124</v>
      </c>
      <c r="D624">
        <v>0</v>
      </c>
      <c r="E624">
        <v>0</v>
      </c>
      <c r="F624" s="16">
        <v>35250</v>
      </c>
      <c r="G624">
        <v>455</v>
      </c>
      <c r="H624">
        <v>8.9</v>
      </c>
      <c r="I624">
        <v>100</v>
      </c>
      <c r="J624">
        <v>0</v>
      </c>
      <c r="K624">
        <v>0</v>
      </c>
      <c r="L624" s="19">
        <v>11.6</v>
      </c>
      <c r="O624">
        <f>IF(D624=E624,1,0)</f>
        <v>1</v>
      </c>
      <c r="P624">
        <v>0</v>
      </c>
      <c r="Q624">
        <v>0</v>
      </c>
      <c r="S624" s="19">
        <v>21.1</v>
      </c>
      <c r="T624" s="19">
        <v>47.2</v>
      </c>
      <c r="U624" s="19">
        <v>74.3</v>
      </c>
      <c r="V624">
        <v>0.16753926701570682</v>
      </c>
      <c r="W624">
        <v>7.1</v>
      </c>
      <c r="X624">
        <v>79.900000000000006</v>
      </c>
    </row>
    <row r="625" spans="1:24">
      <c r="A625" t="s">
        <v>794</v>
      </c>
      <c r="B625" t="s">
        <v>2046</v>
      </c>
      <c r="C625" s="13">
        <v>17.880794701986755</v>
      </c>
      <c r="D625">
        <v>0</v>
      </c>
      <c r="E625">
        <v>0</v>
      </c>
      <c r="F625" s="16">
        <v>43125</v>
      </c>
      <c r="G625">
        <v>86</v>
      </c>
      <c r="H625">
        <v>3.9</v>
      </c>
      <c r="I625">
        <v>100</v>
      </c>
      <c r="J625">
        <v>0</v>
      </c>
      <c r="K625">
        <v>0</v>
      </c>
      <c r="L625" s="19">
        <v>10.3</v>
      </c>
      <c r="O625">
        <f>IF(D625=E625,1,0)</f>
        <v>1</v>
      </c>
      <c r="P625">
        <v>0</v>
      </c>
      <c r="Q625">
        <v>0</v>
      </c>
      <c r="S625" s="19">
        <v>24.4</v>
      </c>
      <c r="T625" s="19">
        <v>38.5</v>
      </c>
      <c r="U625" s="19">
        <v>91.1</v>
      </c>
      <c r="V625">
        <v>5.7142857142857141E-2</v>
      </c>
      <c r="W625">
        <v>30</v>
      </c>
      <c r="X625">
        <v>88.2</v>
      </c>
    </row>
    <row r="626" spans="1:24">
      <c r="A626" s="4" t="s">
        <v>795</v>
      </c>
      <c r="B626" t="s">
        <v>2047</v>
      </c>
      <c r="C626" s="13">
        <v>19.359331476323121</v>
      </c>
      <c r="D626">
        <v>1</v>
      </c>
      <c r="E626">
        <v>1</v>
      </c>
      <c r="F626" s="16">
        <v>40568</v>
      </c>
      <c r="G626">
        <v>421</v>
      </c>
      <c r="H626">
        <v>4.3</v>
      </c>
      <c r="I626">
        <v>100</v>
      </c>
      <c r="J626">
        <v>0</v>
      </c>
      <c r="K626">
        <v>0</v>
      </c>
      <c r="L626" s="19">
        <v>3.8</v>
      </c>
      <c r="M626">
        <v>1</v>
      </c>
      <c r="N626" s="10">
        <v>0.60909999999999997</v>
      </c>
      <c r="O626">
        <f>IF(D626=E626,1,0)</f>
        <v>1</v>
      </c>
      <c r="P626">
        <v>0</v>
      </c>
      <c r="Q626">
        <v>0</v>
      </c>
      <c r="R626">
        <v>2012</v>
      </c>
      <c r="S626" s="19">
        <v>26.6</v>
      </c>
      <c r="T626" s="19">
        <v>47</v>
      </c>
      <c r="U626" s="19">
        <v>98.6</v>
      </c>
      <c r="V626">
        <v>8.2872928176795577E-2</v>
      </c>
      <c r="W626">
        <v>14.5</v>
      </c>
      <c r="X626">
        <v>77.7</v>
      </c>
    </row>
    <row r="627" spans="1:24">
      <c r="A627" s="4" t="s">
        <v>796</v>
      </c>
      <c r="B627" t="s">
        <v>2048</v>
      </c>
      <c r="C627" s="13">
        <v>38.106796116504853</v>
      </c>
      <c r="D627">
        <v>1</v>
      </c>
      <c r="E627">
        <v>1</v>
      </c>
      <c r="F627" s="16">
        <v>35814</v>
      </c>
      <c r="G627">
        <v>2244</v>
      </c>
      <c r="H627">
        <v>12</v>
      </c>
      <c r="I627">
        <v>96</v>
      </c>
      <c r="J627">
        <v>0.1</v>
      </c>
      <c r="K627">
        <v>2.1</v>
      </c>
      <c r="L627" s="19">
        <v>3.1</v>
      </c>
      <c r="M627">
        <v>1</v>
      </c>
      <c r="N627" s="10">
        <v>0.55920000000000003</v>
      </c>
      <c r="O627">
        <f>IF(D627=E627,1,0)</f>
        <v>1</v>
      </c>
      <c r="P627">
        <v>0</v>
      </c>
      <c r="Q627">
        <v>0</v>
      </c>
      <c r="R627">
        <v>2013</v>
      </c>
      <c r="S627" s="19">
        <v>24.3</v>
      </c>
      <c r="T627" s="19">
        <v>42.8</v>
      </c>
      <c r="U627" s="19">
        <v>91.3</v>
      </c>
      <c r="V627">
        <v>0.13402061855670103</v>
      </c>
      <c r="W627">
        <v>16.7</v>
      </c>
      <c r="X627">
        <v>85.4</v>
      </c>
    </row>
    <row r="628" spans="1:24">
      <c r="A628" s="4" t="s">
        <v>797</v>
      </c>
      <c r="B628" t="s">
        <v>2049</v>
      </c>
      <c r="C628" s="13">
        <v>31.213191990577151</v>
      </c>
      <c r="D628">
        <v>0</v>
      </c>
      <c r="E628">
        <v>0</v>
      </c>
      <c r="F628" s="16">
        <v>59524</v>
      </c>
      <c r="G628">
        <v>1847</v>
      </c>
      <c r="H628">
        <v>30.1</v>
      </c>
      <c r="I628">
        <v>95.5</v>
      </c>
      <c r="J628">
        <v>0</v>
      </c>
      <c r="K628">
        <v>1.2</v>
      </c>
      <c r="L628" s="19">
        <v>3.9</v>
      </c>
      <c r="O628">
        <f>IF(D628=E628,1,0)</f>
        <v>1</v>
      </c>
      <c r="P628">
        <v>0</v>
      </c>
      <c r="Q628">
        <v>0</v>
      </c>
      <c r="S628" s="19">
        <v>23.1</v>
      </c>
      <c r="T628" s="19">
        <v>40.700000000000003</v>
      </c>
      <c r="U628" s="19">
        <v>88.7</v>
      </c>
      <c r="V628">
        <v>3.608247422680412E-2</v>
      </c>
      <c r="W628">
        <v>3.4</v>
      </c>
      <c r="X628">
        <v>92.5</v>
      </c>
    </row>
    <row r="629" spans="1:24">
      <c r="A629" s="4" t="s">
        <v>798</v>
      </c>
      <c r="B629" t="s">
        <v>2050</v>
      </c>
      <c r="C629" s="13">
        <v>14.488636363636365</v>
      </c>
      <c r="D629">
        <v>1</v>
      </c>
      <c r="E629">
        <v>1</v>
      </c>
      <c r="F629" s="16">
        <v>42500</v>
      </c>
      <c r="G629">
        <v>505</v>
      </c>
      <c r="H629">
        <v>18.2</v>
      </c>
      <c r="I629">
        <v>100</v>
      </c>
      <c r="J629">
        <v>0</v>
      </c>
      <c r="K629">
        <v>0</v>
      </c>
      <c r="L629" s="19">
        <v>8.5</v>
      </c>
      <c r="M629">
        <v>1</v>
      </c>
      <c r="N629" s="10">
        <v>0.63029999999999997</v>
      </c>
      <c r="O629">
        <f>IF(D629=E629,1,0)</f>
        <v>1</v>
      </c>
      <c r="P629">
        <v>0</v>
      </c>
      <c r="Q629">
        <v>0</v>
      </c>
      <c r="R629">
        <v>2013</v>
      </c>
      <c r="S629" s="19">
        <v>29.5</v>
      </c>
      <c r="T629" s="19">
        <v>35.1</v>
      </c>
      <c r="U629" s="19">
        <v>96.5</v>
      </c>
      <c r="V629">
        <v>3.8095238095238099E-2</v>
      </c>
      <c r="W629">
        <v>10.3</v>
      </c>
      <c r="X629">
        <v>85</v>
      </c>
    </row>
    <row r="630" spans="1:24">
      <c r="A630" s="3" t="s">
        <v>274</v>
      </c>
      <c r="B630" t="s">
        <v>2051</v>
      </c>
      <c r="C630" s="13">
        <v>58.719149182128206</v>
      </c>
      <c r="D630">
        <v>1</v>
      </c>
      <c r="E630">
        <v>1</v>
      </c>
      <c r="F630" s="16">
        <v>102493</v>
      </c>
      <c r="G630">
        <v>20530</v>
      </c>
      <c r="H630">
        <v>60.7</v>
      </c>
      <c r="I630">
        <v>88.3</v>
      </c>
      <c r="J630">
        <v>1.2</v>
      </c>
      <c r="K630">
        <v>3.4</v>
      </c>
      <c r="L630" s="19">
        <v>5.5</v>
      </c>
      <c r="M630">
        <v>1</v>
      </c>
      <c r="N630" s="10">
        <v>0.69489999999999996</v>
      </c>
      <c r="O630">
        <f>IF(D630=E630,1,0)</f>
        <v>1</v>
      </c>
      <c r="P630">
        <v>1</v>
      </c>
      <c r="Q630" t="s">
        <v>2516</v>
      </c>
      <c r="R630">
        <v>2012</v>
      </c>
      <c r="S630" s="19">
        <v>19.2</v>
      </c>
      <c r="T630" s="19">
        <v>42</v>
      </c>
      <c r="U630" s="19">
        <v>92.4</v>
      </c>
      <c r="V630">
        <v>0.13050419050152987</v>
      </c>
      <c r="W630">
        <v>1.9</v>
      </c>
      <c r="X630">
        <v>94.7</v>
      </c>
    </row>
    <row r="631" spans="1:24">
      <c r="A631" t="s">
        <v>799</v>
      </c>
      <c r="B631" t="s">
        <v>1415</v>
      </c>
      <c r="C631" s="13">
        <v>38.595779220779221</v>
      </c>
      <c r="D631">
        <v>0</v>
      </c>
      <c r="E631">
        <v>0</v>
      </c>
      <c r="F631" s="16">
        <v>95000</v>
      </c>
      <c r="G631">
        <v>975</v>
      </c>
      <c r="H631">
        <v>20.9</v>
      </c>
      <c r="I631">
        <v>97.5</v>
      </c>
      <c r="J631">
        <v>0</v>
      </c>
      <c r="K631">
        <v>2.5</v>
      </c>
      <c r="L631" s="19">
        <v>5.0999999999999996</v>
      </c>
      <c r="O631">
        <f>IF(D631=E631,1,0)</f>
        <v>1</v>
      </c>
      <c r="P631">
        <v>0</v>
      </c>
      <c r="Q631">
        <v>0</v>
      </c>
      <c r="S631" s="19">
        <v>15.6</v>
      </c>
      <c r="T631" s="19">
        <v>41</v>
      </c>
      <c r="U631" s="19">
        <v>109.2</v>
      </c>
      <c r="V631">
        <v>8.5526315789473686E-2</v>
      </c>
      <c r="W631">
        <v>1.2</v>
      </c>
      <c r="X631">
        <v>93.2</v>
      </c>
    </row>
    <row r="632" spans="1:24">
      <c r="A632" s="4" t="s">
        <v>800</v>
      </c>
      <c r="B632" t="s">
        <v>2052</v>
      </c>
      <c r="C632" s="13">
        <v>16.60377358490566</v>
      </c>
      <c r="D632">
        <v>0</v>
      </c>
      <c r="E632">
        <v>0</v>
      </c>
      <c r="F632" s="16">
        <v>31688</v>
      </c>
      <c r="G632">
        <v>203</v>
      </c>
      <c r="H632">
        <v>6.7</v>
      </c>
      <c r="I632">
        <v>100</v>
      </c>
      <c r="J632">
        <v>0</v>
      </c>
      <c r="K632">
        <v>0</v>
      </c>
      <c r="L632" s="19">
        <v>0</v>
      </c>
      <c r="O632">
        <f>IF(D632=E632,1,0)</f>
        <v>1</v>
      </c>
      <c r="P632">
        <v>0</v>
      </c>
      <c r="Q632">
        <v>0</v>
      </c>
      <c r="S632" s="19">
        <v>9.4</v>
      </c>
      <c r="T632" s="19">
        <v>40.9</v>
      </c>
      <c r="U632" s="19">
        <v>62.4</v>
      </c>
      <c r="V632">
        <v>8.6419753086419748E-2</v>
      </c>
      <c r="W632">
        <v>0</v>
      </c>
      <c r="X632">
        <v>91.6</v>
      </c>
    </row>
    <row r="633" spans="1:24">
      <c r="A633" t="s">
        <v>801</v>
      </c>
      <c r="B633" t="s">
        <v>2053</v>
      </c>
      <c r="C633" s="13">
        <v>26.989215972019821</v>
      </c>
      <c r="D633">
        <v>0</v>
      </c>
      <c r="E633">
        <v>0</v>
      </c>
      <c r="F633" s="16">
        <v>74022</v>
      </c>
      <c r="G633">
        <v>1682</v>
      </c>
      <c r="H633">
        <v>16.2</v>
      </c>
      <c r="I633">
        <v>97.4</v>
      </c>
      <c r="J633">
        <v>2.6</v>
      </c>
      <c r="K633">
        <v>0</v>
      </c>
      <c r="L633" s="19">
        <v>4.5999999999999996</v>
      </c>
      <c r="O633">
        <f>IF(D633=E633,1,0)</f>
        <v>1</v>
      </c>
      <c r="P633">
        <v>0</v>
      </c>
      <c r="Q633">
        <v>0</v>
      </c>
      <c r="S633" s="19">
        <v>20.2</v>
      </c>
      <c r="T633" s="19">
        <v>42.9</v>
      </c>
      <c r="U633" s="19">
        <v>107.9</v>
      </c>
      <c r="V633">
        <v>5.7692307692307696E-2</v>
      </c>
      <c r="W633">
        <v>3.1</v>
      </c>
      <c r="X633">
        <v>86.4</v>
      </c>
    </row>
    <row r="634" spans="1:24">
      <c r="A634" s="2" t="s">
        <v>134</v>
      </c>
      <c r="B634" t="s">
        <v>2054</v>
      </c>
      <c r="C634" s="13">
        <v>31.7816091954023</v>
      </c>
      <c r="D634">
        <v>1</v>
      </c>
      <c r="E634">
        <v>1</v>
      </c>
      <c r="F634" s="16">
        <v>39438</v>
      </c>
      <c r="G634">
        <v>14441</v>
      </c>
      <c r="H634">
        <v>18.5</v>
      </c>
      <c r="I634">
        <v>90.3</v>
      </c>
      <c r="J634">
        <v>6.7</v>
      </c>
      <c r="K634">
        <v>1.4</v>
      </c>
      <c r="L634" s="19">
        <v>8</v>
      </c>
      <c r="M634">
        <v>1</v>
      </c>
      <c r="N634" s="10">
        <f>(93+113+138+68+139+96+88+50+163+28+94+107+4)/(93+113+138+68+139+96+88+50+163+28+94+107+4+71+117+69+64+69+78+66+32+76+12+57+74+0)</f>
        <v>0.60071210579857581</v>
      </c>
      <c r="O634">
        <f>IF(D634=E634,1,0)</f>
        <v>1</v>
      </c>
      <c r="P634">
        <v>0</v>
      </c>
      <c r="Q634">
        <v>1</v>
      </c>
      <c r="R634">
        <v>2012</v>
      </c>
      <c r="S634" s="19">
        <v>24.5</v>
      </c>
      <c r="T634" s="19">
        <v>37.6</v>
      </c>
      <c r="U634" s="19">
        <v>86.7</v>
      </c>
      <c r="V634">
        <v>0.19105898351181369</v>
      </c>
      <c r="W634">
        <v>11</v>
      </c>
      <c r="X634">
        <v>86.4</v>
      </c>
    </row>
    <row r="635" spans="1:24">
      <c r="A635" s="2" t="s">
        <v>275</v>
      </c>
      <c r="B635" t="s">
        <v>2055</v>
      </c>
      <c r="C635" s="13">
        <v>66.197183098591552</v>
      </c>
      <c r="D635">
        <v>1</v>
      </c>
      <c r="E635">
        <v>1</v>
      </c>
      <c r="F635" s="16">
        <v>143041</v>
      </c>
      <c r="G635">
        <v>7077</v>
      </c>
      <c r="H635">
        <v>70.400000000000006</v>
      </c>
      <c r="I635">
        <v>90.9</v>
      </c>
      <c r="J635">
        <v>0.1</v>
      </c>
      <c r="K635">
        <v>0.6</v>
      </c>
      <c r="L635" s="19">
        <v>6.6</v>
      </c>
      <c r="M635">
        <v>1</v>
      </c>
      <c r="N635" s="10">
        <v>0.73750000000000004</v>
      </c>
      <c r="O635">
        <f>IF(D635=E635,1,0)</f>
        <v>1</v>
      </c>
      <c r="P635">
        <v>1</v>
      </c>
      <c r="Q635" t="s">
        <v>2516</v>
      </c>
      <c r="R635">
        <v>2012</v>
      </c>
      <c r="S635" s="19">
        <v>27.1</v>
      </c>
      <c r="T635" s="19">
        <v>47.6</v>
      </c>
      <c r="U635" s="19">
        <v>91.3</v>
      </c>
      <c r="V635">
        <v>6.5769230769230774E-2</v>
      </c>
      <c r="W635">
        <v>1.1000000000000001</v>
      </c>
      <c r="X635">
        <v>98.2</v>
      </c>
    </row>
    <row r="636" spans="1:24">
      <c r="A636" s="2" t="s">
        <v>276</v>
      </c>
      <c r="B636" t="s">
        <v>2056</v>
      </c>
      <c r="C636" s="13">
        <v>64.508554176450858</v>
      </c>
      <c r="D636">
        <v>1</v>
      </c>
      <c r="E636">
        <v>1</v>
      </c>
      <c r="F636" s="16">
        <v>82875</v>
      </c>
      <c r="G636">
        <v>12422</v>
      </c>
      <c r="H636">
        <v>44.7</v>
      </c>
      <c r="I636">
        <v>66.099999999999994</v>
      </c>
      <c r="J636">
        <v>1.9</v>
      </c>
      <c r="K636">
        <v>6.2</v>
      </c>
      <c r="L636" s="19">
        <v>5.4</v>
      </c>
      <c r="M636">
        <v>1</v>
      </c>
      <c r="N636" s="10">
        <v>0.7742</v>
      </c>
      <c r="O636">
        <f>IF(D636=E636,1,0)</f>
        <v>1</v>
      </c>
      <c r="P636">
        <v>1</v>
      </c>
      <c r="Q636" t="s">
        <v>2516</v>
      </c>
      <c r="R636">
        <v>2011</v>
      </c>
      <c r="S636" s="19">
        <v>29.2</v>
      </c>
      <c r="T636" s="19">
        <v>45.5</v>
      </c>
      <c r="U636" s="19">
        <v>99</v>
      </c>
      <c r="V636">
        <v>7.4384118631906249E-2</v>
      </c>
      <c r="W636">
        <v>3.5</v>
      </c>
      <c r="X636">
        <v>88</v>
      </c>
    </row>
    <row r="637" spans="1:24">
      <c r="A637" s="2" t="s">
        <v>135</v>
      </c>
      <c r="B637" t="s">
        <v>2057</v>
      </c>
      <c r="C637" s="13">
        <v>52.098484184701654</v>
      </c>
      <c r="D637">
        <v>1</v>
      </c>
      <c r="E637">
        <v>1</v>
      </c>
      <c r="F637" s="16">
        <v>97127</v>
      </c>
      <c r="G637">
        <v>14227</v>
      </c>
      <c r="H637">
        <v>41.3</v>
      </c>
      <c r="I637">
        <v>88</v>
      </c>
      <c r="J637">
        <v>1.4</v>
      </c>
      <c r="K637">
        <v>6.4</v>
      </c>
      <c r="L637" s="19">
        <v>5</v>
      </c>
      <c r="M637">
        <v>1</v>
      </c>
      <c r="N637" s="10">
        <v>0.64119999999999999</v>
      </c>
      <c r="O637">
        <f>IF(D637=E637,1,0)</f>
        <v>1</v>
      </c>
      <c r="P637">
        <v>0</v>
      </c>
      <c r="Q637">
        <v>1</v>
      </c>
      <c r="R637">
        <v>2012</v>
      </c>
      <c r="S637" s="19">
        <v>11.8</v>
      </c>
      <c r="T637" s="19">
        <v>36.6</v>
      </c>
      <c r="U637" s="19">
        <v>101.1</v>
      </c>
      <c r="V637">
        <v>1.8389865140988965E-2</v>
      </c>
      <c r="W637">
        <v>1.1000000000000001</v>
      </c>
      <c r="X637">
        <v>93.8</v>
      </c>
    </row>
    <row r="638" spans="1:24">
      <c r="A638" t="s">
        <v>802</v>
      </c>
      <c r="B638" t="s">
        <v>2058</v>
      </c>
      <c r="C638" s="13">
        <v>19.626168224299064</v>
      </c>
      <c r="D638">
        <v>0</v>
      </c>
      <c r="E638">
        <v>0</v>
      </c>
      <c r="F638" s="16">
        <v>61563</v>
      </c>
      <c r="G638">
        <v>292</v>
      </c>
      <c r="H638">
        <v>9.8000000000000007</v>
      </c>
      <c r="I638">
        <v>86.3</v>
      </c>
      <c r="J638">
        <v>0</v>
      </c>
      <c r="K638">
        <v>13.7</v>
      </c>
      <c r="L638" s="19">
        <v>14.4</v>
      </c>
      <c r="O638">
        <f>IF(D638=E638,1,0)</f>
        <v>1</v>
      </c>
      <c r="P638">
        <v>0</v>
      </c>
      <c r="Q638">
        <v>0</v>
      </c>
      <c r="S638" s="19">
        <v>20.5</v>
      </c>
      <c r="T638" s="19">
        <v>41.4</v>
      </c>
      <c r="U638" s="19">
        <v>90.8</v>
      </c>
      <c r="V638">
        <v>5.6603773584905662E-2</v>
      </c>
      <c r="W638">
        <v>8.6999999999999993</v>
      </c>
      <c r="X638">
        <v>87.1</v>
      </c>
    </row>
    <row r="639" spans="1:24">
      <c r="A639" s="2" t="s">
        <v>136</v>
      </c>
      <c r="B639" t="s">
        <v>2059</v>
      </c>
      <c r="C639" s="13">
        <v>59.137496499579946</v>
      </c>
      <c r="D639">
        <v>1</v>
      </c>
      <c r="E639">
        <v>1</v>
      </c>
      <c r="F639" s="16">
        <v>77619</v>
      </c>
      <c r="G639">
        <v>22288</v>
      </c>
      <c r="H639">
        <v>57.5</v>
      </c>
      <c r="I639">
        <v>73.8</v>
      </c>
      <c r="J639">
        <v>5.5</v>
      </c>
      <c r="K639">
        <v>5.8</v>
      </c>
      <c r="L639" s="19">
        <v>4.5</v>
      </c>
      <c r="M639">
        <v>1</v>
      </c>
      <c r="N639" s="10">
        <v>0.60440000000000005</v>
      </c>
      <c r="O639">
        <f>IF(D639=E639,1,0)</f>
        <v>1</v>
      </c>
      <c r="P639">
        <v>0</v>
      </c>
      <c r="Q639">
        <v>1</v>
      </c>
      <c r="R639">
        <v>2012</v>
      </c>
      <c r="S639" s="19">
        <v>14.2</v>
      </c>
      <c r="T639" s="19">
        <v>36.9</v>
      </c>
      <c r="U639" s="19">
        <v>104.5</v>
      </c>
      <c r="V639">
        <v>0.15138061721710883</v>
      </c>
      <c r="W639">
        <v>1.2</v>
      </c>
      <c r="X639">
        <v>95.7</v>
      </c>
    </row>
    <row r="640" spans="1:24">
      <c r="A640" s="2" t="s">
        <v>803</v>
      </c>
      <c r="B640" t="s">
        <v>2060</v>
      </c>
      <c r="C640" s="13">
        <v>28.135013885921811</v>
      </c>
      <c r="D640">
        <v>1</v>
      </c>
      <c r="E640">
        <v>1</v>
      </c>
      <c r="F640" s="16">
        <v>38329</v>
      </c>
      <c r="G640">
        <v>6965</v>
      </c>
      <c r="H640">
        <v>15.3</v>
      </c>
      <c r="I640">
        <v>97.1</v>
      </c>
      <c r="J640">
        <v>0.6</v>
      </c>
      <c r="K640">
        <v>1.4</v>
      </c>
      <c r="L640" s="19">
        <v>6.7</v>
      </c>
      <c r="M640">
        <v>0</v>
      </c>
      <c r="N640" s="10">
        <v>0.38940000000000002</v>
      </c>
      <c r="O640">
        <f>IF(D640=E640,1,0)</f>
        <v>1</v>
      </c>
      <c r="P640">
        <v>0</v>
      </c>
      <c r="Q640">
        <v>0</v>
      </c>
      <c r="R640">
        <v>2014</v>
      </c>
      <c r="S640" s="19">
        <v>21.4</v>
      </c>
      <c r="T640" s="19">
        <v>40.200000000000003</v>
      </c>
      <c r="U640" s="19">
        <v>83.5</v>
      </c>
      <c r="V640">
        <v>0.16164480680609714</v>
      </c>
      <c r="W640">
        <v>12.6</v>
      </c>
      <c r="X640">
        <v>81.8</v>
      </c>
    </row>
    <row r="641" spans="1:24">
      <c r="A641" t="s">
        <v>804</v>
      </c>
      <c r="B641" t="s">
        <v>1374</v>
      </c>
      <c r="C641" s="13">
        <v>32.568807339449542</v>
      </c>
      <c r="D641">
        <v>0</v>
      </c>
      <c r="E641">
        <v>0</v>
      </c>
      <c r="F641" s="16">
        <v>28571</v>
      </c>
      <c r="G641">
        <v>245</v>
      </c>
      <c r="H641">
        <v>4.0999999999999996</v>
      </c>
      <c r="I641">
        <v>98.8</v>
      </c>
      <c r="J641">
        <v>0</v>
      </c>
      <c r="K641">
        <v>0</v>
      </c>
      <c r="L641" s="19">
        <v>0</v>
      </c>
      <c r="O641">
        <f>IF(D641=E641,1,0)</f>
        <v>1</v>
      </c>
      <c r="P641">
        <v>0</v>
      </c>
      <c r="Q641">
        <v>0</v>
      </c>
      <c r="S641" s="19">
        <v>27.8</v>
      </c>
      <c r="T641" s="19">
        <v>43.9</v>
      </c>
      <c r="U641" s="19">
        <v>96</v>
      </c>
      <c r="V641">
        <v>0.15</v>
      </c>
      <c r="W641">
        <v>17.8</v>
      </c>
      <c r="X641">
        <v>80.5</v>
      </c>
    </row>
    <row r="642" spans="1:24">
      <c r="A642" t="s">
        <v>805</v>
      </c>
      <c r="B642" t="s">
        <v>2061</v>
      </c>
      <c r="C642" s="13">
        <v>17.567567567567568</v>
      </c>
      <c r="D642">
        <v>0</v>
      </c>
      <c r="E642">
        <v>0</v>
      </c>
      <c r="F642" s="16">
        <v>56667</v>
      </c>
      <c r="G642">
        <v>323</v>
      </c>
      <c r="H642">
        <v>5.9</v>
      </c>
      <c r="I642">
        <v>99.7</v>
      </c>
      <c r="J642">
        <v>0</v>
      </c>
      <c r="K642">
        <v>0.3</v>
      </c>
      <c r="L642" s="19">
        <v>0.5</v>
      </c>
      <c r="O642">
        <f>IF(D642=E642,1,0)</f>
        <v>1</v>
      </c>
      <c r="P642">
        <v>0</v>
      </c>
      <c r="Q642">
        <v>0</v>
      </c>
      <c r="S642" s="19">
        <v>12.1</v>
      </c>
      <c r="T642" s="19">
        <v>43.1</v>
      </c>
      <c r="U642" s="19">
        <v>144.69999999999999</v>
      </c>
      <c r="V642">
        <v>0.13636363636363635</v>
      </c>
      <c r="W642">
        <v>0</v>
      </c>
      <c r="X642">
        <v>84.9</v>
      </c>
    </row>
    <row r="643" spans="1:24">
      <c r="A643" t="s">
        <v>806</v>
      </c>
      <c r="B643" t="s">
        <v>2062</v>
      </c>
      <c r="C643" s="13">
        <v>34.3042071197411</v>
      </c>
      <c r="D643">
        <v>0</v>
      </c>
      <c r="E643">
        <v>0</v>
      </c>
      <c r="F643" s="16">
        <v>35357</v>
      </c>
      <c r="G643">
        <v>72</v>
      </c>
      <c r="H643">
        <v>3.2</v>
      </c>
      <c r="I643">
        <v>100</v>
      </c>
      <c r="J643">
        <v>0</v>
      </c>
      <c r="K643">
        <v>0</v>
      </c>
      <c r="L643" s="19">
        <v>13</v>
      </c>
      <c r="O643">
        <f>IF(D643=E643,1,0)</f>
        <v>1</v>
      </c>
      <c r="P643">
        <v>0</v>
      </c>
      <c r="Q643">
        <v>0</v>
      </c>
      <c r="S643" s="19">
        <v>44.4</v>
      </c>
      <c r="T643" s="19">
        <v>59.4</v>
      </c>
      <c r="U643" s="19">
        <v>80</v>
      </c>
      <c r="V643">
        <v>0.26470588235294118</v>
      </c>
      <c r="W643">
        <v>0</v>
      </c>
      <c r="X643">
        <v>75.8</v>
      </c>
    </row>
    <row r="644" spans="1:24">
      <c r="A644" s="4" t="s">
        <v>807</v>
      </c>
      <c r="B644" t="s">
        <v>2063</v>
      </c>
      <c r="C644" s="13">
        <v>35.810810810810814</v>
      </c>
      <c r="D644">
        <v>1</v>
      </c>
      <c r="E644">
        <v>1</v>
      </c>
      <c r="F644" s="16">
        <v>36042</v>
      </c>
      <c r="G644">
        <v>860</v>
      </c>
      <c r="H644">
        <v>8.4</v>
      </c>
      <c r="I644">
        <v>92.6</v>
      </c>
      <c r="J644">
        <v>5.9</v>
      </c>
      <c r="K644">
        <v>0.6</v>
      </c>
      <c r="L644" s="19">
        <v>5.9</v>
      </c>
      <c r="M644">
        <v>0</v>
      </c>
      <c r="N644" s="10">
        <v>0.48509999999999998</v>
      </c>
      <c r="O644">
        <f>IF(D644=E644,1,0)</f>
        <v>1</v>
      </c>
      <c r="P644">
        <v>0</v>
      </c>
      <c r="Q644">
        <v>0</v>
      </c>
      <c r="R644">
        <v>2012</v>
      </c>
      <c r="S644" s="19">
        <v>18.3</v>
      </c>
      <c r="T644" s="19">
        <v>31.8</v>
      </c>
      <c r="U644" s="19">
        <v>83.4</v>
      </c>
      <c r="V644">
        <v>7.2046109510086456E-2</v>
      </c>
      <c r="W644">
        <v>25.2</v>
      </c>
      <c r="X644">
        <v>85.7</v>
      </c>
    </row>
    <row r="645" spans="1:24">
      <c r="A645" t="s">
        <v>808</v>
      </c>
      <c r="B645" t="s">
        <v>2064</v>
      </c>
      <c r="C645" s="13">
        <v>35.802469135802468</v>
      </c>
      <c r="D645">
        <v>0</v>
      </c>
      <c r="E645">
        <v>0</v>
      </c>
      <c r="F645" s="16">
        <v>44375</v>
      </c>
      <c r="G645">
        <v>818</v>
      </c>
      <c r="H645">
        <v>9.9</v>
      </c>
      <c r="I645">
        <v>93.4</v>
      </c>
      <c r="J645">
        <v>0</v>
      </c>
      <c r="K645">
        <v>2</v>
      </c>
      <c r="L645" s="19">
        <v>14.7</v>
      </c>
      <c r="O645">
        <f>IF(D645=E645,1,0)</f>
        <v>1</v>
      </c>
      <c r="P645">
        <v>0</v>
      </c>
      <c r="Q645">
        <v>0</v>
      </c>
      <c r="S645" s="19">
        <v>12.7</v>
      </c>
      <c r="T645" s="19">
        <v>35</v>
      </c>
      <c r="U645" s="19">
        <v>97.1</v>
      </c>
      <c r="V645">
        <v>0.1550632911392405</v>
      </c>
      <c r="W645">
        <v>19.899999999999999</v>
      </c>
      <c r="X645">
        <v>90.5</v>
      </c>
    </row>
    <row r="646" spans="1:24">
      <c r="A646" s="2" t="s">
        <v>137</v>
      </c>
      <c r="B646" t="s">
        <v>2065</v>
      </c>
      <c r="C646" s="13">
        <v>44.223403647173157</v>
      </c>
      <c r="D646">
        <v>1</v>
      </c>
      <c r="E646">
        <v>1</v>
      </c>
      <c r="F646" s="16">
        <v>79096</v>
      </c>
      <c r="G646">
        <v>23844</v>
      </c>
      <c r="H646">
        <v>30.7</v>
      </c>
      <c r="I646">
        <v>89.5</v>
      </c>
      <c r="J646">
        <v>1.8</v>
      </c>
      <c r="K646">
        <v>6.9</v>
      </c>
      <c r="L646" s="19">
        <v>4.9000000000000004</v>
      </c>
      <c r="M646">
        <v>0</v>
      </c>
      <c r="N646" s="10">
        <v>0.45960000000000001</v>
      </c>
      <c r="O646">
        <f>IF(D646=E646,1,0)</f>
        <v>1</v>
      </c>
      <c r="P646">
        <v>0</v>
      </c>
      <c r="Q646">
        <v>1</v>
      </c>
      <c r="R646">
        <v>2012</v>
      </c>
      <c r="S646" s="19">
        <v>11.8</v>
      </c>
      <c r="T646" s="19">
        <v>32.6</v>
      </c>
      <c r="U646" s="19">
        <v>98.9</v>
      </c>
      <c r="V646">
        <v>6.2863242794449062E-2</v>
      </c>
      <c r="W646">
        <v>1.8</v>
      </c>
      <c r="X646">
        <v>93.1</v>
      </c>
    </row>
    <row r="647" spans="1:24">
      <c r="A647" s="4" t="s">
        <v>809</v>
      </c>
      <c r="B647" t="s">
        <v>2066</v>
      </c>
      <c r="C647" s="13">
        <v>26.388888888888889</v>
      </c>
      <c r="D647">
        <v>0</v>
      </c>
      <c r="E647">
        <v>0</v>
      </c>
      <c r="F647" s="16">
        <v>41250</v>
      </c>
      <c r="G647">
        <v>418</v>
      </c>
      <c r="H647">
        <v>7.5</v>
      </c>
      <c r="I647">
        <v>95.2</v>
      </c>
      <c r="J647">
        <v>0.7</v>
      </c>
      <c r="K647">
        <v>0</v>
      </c>
      <c r="L647" s="19">
        <v>6.8</v>
      </c>
      <c r="O647">
        <f>IF(D647=E647,1,0)</f>
        <v>1</v>
      </c>
      <c r="P647">
        <v>0</v>
      </c>
      <c r="Q647">
        <v>0</v>
      </c>
      <c r="S647" s="19">
        <v>16.3</v>
      </c>
      <c r="T647" s="19">
        <v>37.5</v>
      </c>
      <c r="U647" s="19">
        <v>94.4</v>
      </c>
      <c r="V647">
        <v>7.3863636363636367E-2</v>
      </c>
      <c r="W647">
        <v>3.9</v>
      </c>
      <c r="X647">
        <v>80.3</v>
      </c>
    </row>
    <row r="648" spans="1:24">
      <c r="A648" t="s">
        <v>810</v>
      </c>
      <c r="B648" t="s">
        <v>2067</v>
      </c>
      <c r="C648" s="13">
        <v>32.826747720364743</v>
      </c>
      <c r="D648">
        <v>0</v>
      </c>
      <c r="E648">
        <v>0</v>
      </c>
      <c r="F648" s="16">
        <v>30707</v>
      </c>
      <c r="G648">
        <v>492</v>
      </c>
      <c r="H648">
        <v>11.3</v>
      </c>
      <c r="I648">
        <v>96.5</v>
      </c>
      <c r="J648">
        <v>0</v>
      </c>
      <c r="K648">
        <v>0.6</v>
      </c>
      <c r="L648" s="19">
        <v>16.600000000000001</v>
      </c>
      <c r="O648">
        <f>IF(D648=E648,1,0)</f>
        <v>1</v>
      </c>
      <c r="P648">
        <v>0</v>
      </c>
      <c r="Q648">
        <v>0</v>
      </c>
      <c r="S648" s="19">
        <v>29.7</v>
      </c>
      <c r="T648" s="19">
        <v>51</v>
      </c>
      <c r="U648" s="19">
        <v>98.4</v>
      </c>
      <c r="V648">
        <v>6.9264069264069264E-2</v>
      </c>
      <c r="W648">
        <v>5.0999999999999996</v>
      </c>
      <c r="X648">
        <v>82.8</v>
      </c>
    </row>
    <row r="649" spans="1:24">
      <c r="A649" s="3" t="s">
        <v>277</v>
      </c>
      <c r="B649" t="s">
        <v>2068</v>
      </c>
      <c r="C649" s="13">
        <v>59.435604177026356</v>
      </c>
      <c r="D649">
        <v>1</v>
      </c>
      <c r="E649">
        <v>1</v>
      </c>
      <c r="F649" s="16">
        <v>71474</v>
      </c>
      <c r="G649">
        <v>42722</v>
      </c>
      <c r="H649">
        <v>42.3</v>
      </c>
      <c r="I649">
        <v>77.599999999999994</v>
      </c>
      <c r="J649">
        <v>4.7</v>
      </c>
      <c r="K649">
        <v>7.4</v>
      </c>
      <c r="L649" s="19">
        <v>6.4</v>
      </c>
      <c r="M649">
        <v>1</v>
      </c>
      <c r="N649" s="10">
        <v>0.56259999999999999</v>
      </c>
      <c r="O649">
        <f>IF(D649=E649,1,0)</f>
        <v>1</v>
      </c>
      <c r="P649">
        <v>1</v>
      </c>
      <c r="Q649" t="s">
        <v>2516</v>
      </c>
      <c r="R649">
        <v>2012</v>
      </c>
      <c r="S649" s="19">
        <v>19.3</v>
      </c>
      <c r="T649" s="19">
        <v>38.5</v>
      </c>
      <c r="U649" s="19">
        <v>93.3</v>
      </c>
      <c r="V649">
        <v>0.12433300820471628</v>
      </c>
      <c r="W649">
        <v>2.1</v>
      </c>
      <c r="X649">
        <v>93</v>
      </c>
    </row>
    <row r="650" spans="1:24">
      <c r="A650" t="s">
        <v>811</v>
      </c>
      <c r="B650" t="s">
        <v>1410</v>
      </c>
      <c r="C650" s="13">
        <v>38.186813186813183</v>
      </c>
      <c r="D650">
        <v>0</v>
      </c>
      <c r="E650">
        <v>0</v>
      </c>
      <c r="F650" s="16">
        <v>35625</v>
      </c>
      <c r="G650">
        <v>439</v>
      </c>
      <c r="H650">
        <v>14</v>
      </c>
      <c r="I650">
        <v>97</v>
      </c>
      <c r="J650">
        <v>0</v>
      </c>
      <c r="K650">
        <v>0.2</v>
      </c>
      <c r="L650" s="19">
        <v>7.5</v>
      </c>
      <c r="O650">
        <f>IF(D650=E650,1,0)</f>
        <v>1</v>
      </c>
      <c r="P650">
        <v>0</v>
      </c>
      <c r="Q650">
        <v>0</v>
      </c>
      <c r="S650" s="19">
        <v>18.2</v>
      </c>
      <c r="T650" s="19">
        <v>37.299999999999997</v>
      </c>
      <c r="U650" s="19">
        <v>102.3</v>
      </c>
      <c r="V650">
        <v>1.4184397163120567E-2</v>
      </c>
      <c r="W650">
        <v>26.7</v>
      </c>
      <c r="X650">
        <v>85.6</v>
      </c>
    </row>
    <row r="651" spans="1:24">
      <c r="A651" t="s">
        <v>812</v>
      </c>
      <c r="B651" t="s">
        <v>1330</v>
      </c>
      <c r="C651" s="13">
        <v>25.834301842935414</v>
      </c>
      <c r="D651">
        <v>1</v>
      </c>
      <c r="E651">
        <v>1</v>
      </c>
      <c r="F651" s="16">
        <v>77500</v>
      </c>
      <c r="G651">
        <v>1353</v>
      </c>
      <c r="H651">
        <v>17</v>
      </c>
      <c r="I651">
        <v>96.5</v>
      </c>
      <c r="J651">
        <v>0</v>
      </c>
      <c r="K651">
        <v>2.7</v>
      </c>
      <c r="L651" s="19">
        <v>5.4</v>
      </c>
      <c r="M651">
        <v>1</v>
      </c>
      <c r="N651" s="10">
        <v>0.74099999999999999</v>
      </c>
      <c r="O651">
        <f>IF(D651=E651,1,0)</f>
        <v>1</v>
      </c>
      <c r="P651">
        <v>0</v>
      </c>
      <c r="Q651">
        <v>0</v>
      </c>
      <c r="R651">
        <v>2013</v>
      </c>
      <c r="S651" s="19">
        <v>18.5</v>
      </c>
      <c r="T651" s="19">
        <v>43.3</v>
      </c>
      <c r="U651" s="19">
        <v>99.6</v>
      </c>
      <c r="V651">
        <v>0.10082304526748971</v>
      </c>
      <c r="W651">
        <v>0.7</v>
      </c>
      <c r="X651">
        <v>93</v>
      </c>
    </row>
    <row r="652" spans="1:24">
      <c r="A652" s="2" t="s">
        <v>138</v>
      </c>
      <c r="B652" t="s">
        <v>1519</v>
      </c>
      <c r="C652" s="13">
        <v>60.023921855272775</v>
      </c>
      <c r="D652">
        <v>1</v>
      </c>
      <c r="E652">
        <v>1</v>
      </c>
      <c r="F652" s="16">
        <v>162902</v>
      </c>
      <c r="G652">
        <v>7866</v>
      </c>
      <c r="H652">
        <v>67.099999999999994</v>
      </c>
      <c r="I652">
        <v>82.7</v>
      </c>
      <c r="J652">
        <v>1.3</v>
      </c>
      <c r="K652">
        <v>2.6</v>
      </c>
      <c r="L652" s="19">
        <v>4.2</v>
      </c>
      <c r="M652">
        <v>1</v>
      </c>
      <c r="N652" s="10">
        <v>0.61839999999999995</v>
      </c>
      <c r="O652">
        <f>IF(D652=E652,1,0)</f>
        <v>1</v>
      </c>
      <c r="P652">
        <v>0</v>
      </c>
      <c r="Q652">
        <v>1</v>
      </c>
      <c r="R652">
        <v>2012</v>
      </c>
      <c r="S652" s="19">
        <v>16.8</v>
      </c>
      <c r="T652" s="19">
        <v>43.5</v>
      </c>
      <c r="U652" s="19">
        <v>96</v>
      </c>
      <c r="V652">
        <v>3.0800821355236138E-2</v>
      </c>
      <c r="W652">
        <v>1.1000000000000001</v>
      </c>
      <c r="X652">
        <v>96.4</v>
      </c>
    </row>
    <row r="653" spans="1:24">
      <c r="A653" t="s">
        <v>813</v>
      </c>
      <c r="B653" t="s">
        <v>1278</v>
      </c>
      <c r="C653" s="13">
        <v>15.196078431372548</v>
      </c>
      <c r="D653">
        <v>0</v>
      </c>
      <c r="E653">
        <v>0</v>
      </c>
      <c r="F653" s="16">
        <v>48088</v>
      </c>
      <c r="G653">
        <v>251</v>
      </c>
      <c r="H653">
        <v>11.5</v>
      </c>
      <c r="I653">
        <v>98</v>
      </c>
      <c r="J653">
        <v>0</v>
      </c>
      <c r="K653">
        <v>0</v>
      </c>
      <c r="L653" s="19">
        <v>4.3</v>
      </c>
      <c r="O653">
        <f>IF(D653=E653,1,0)</f>
        <v>1</v>
      </c>
      <c r="P653">
        <v>0</v>
      </c>
      <c r="Q653">
        <v>0</v>
      </c>
      <c r="S653" s="19">
        <v>16.3</v>
      </c>
      <c r="T653" s="19">
        <v>31.6</v>
      </c>
      <c r="U653" s="19">
        <v>80.599999999999994</v>
      </c>
      <c r="V653">
        <v>2.0408163265306121E-2</v>
      </c>
      <c r="W653">
        <v>8.1</v>
      </c>
      <c r="X653">
        <v>91.9</v>
      </c>
    </row>
    <row r="654" spans="1:24">
      <c r="A654" s="4" t="s">
        <v>814</v>
      </c>
      <c r="B654" t="s">
        <v>2069</v>
      </c>
      <c r="C654" s="13">
        <v>20.186335403726709</v>
      </c>
      <c r="D654">
        <v>0</v>
      </c>
      <c r="E654">
        <v>0</v>
      </c>
      <c r="F654" s="16">
        <v>31875</v>
      </c>
      <c r="G654">
        <v>128</v>
      </c>
      <c r="H654">
        <v>6.6</v>
      </c>
      <c r="I654">
        <v>96.9</v>
      </c>
      <c r="J654">
        <v>0</v>
      </c>
      <c r="K654">
        <v>3.1</v>
      </c>
      <c r="L654" s="19">
        <v>14.1</v>
      </c>
      <c r="O654">
        <f>IF(D654=E654,1,0)</f>
        <v>1</v>
      </c>
      <c r="P654">
        <v>0</v>
      </c>
      <c r="Q654">
        <v>0</v>
      </c>
      <c r="S654" s="19">
        <v>25.8</v>
      </c>
      <c r="T654" s="19">
        <v>40.700000000000003</v>
      </c>
      <c r="U654" s="19">
        <v>80.3</v>
      </c>
      <c r="V654">
        <v>3.3898305084745763E-2</v>
      </c>
      <c r="W654">
        <v>14.7</v>
      </c>
      <c r="X654">
        <v>78</v>
      </c>
    </row>
    <row r="655" spans="1:24">
      <c r="A655" s="4" t="s">
        <v>815</v>
      </c>
      <c r="B655" t="s">
        <v>2070</v>
      </c>
      <c r="C655" s="13">
        <v>18.566775244299674</v>
      </c>
      <c r="D655">
        <v>1</v>
      </c>
      <c r="E655">
        <v>1</v>
      </c>
      <c r="F655" s="16">
        <v>35750</v>
      </c>
      <c r="G655">
        <v>301</v>
      </c>
      <c r="H655">
        <v>3.4</v>
      </c>
      <c r="I655">
        <v>82.1</v>
      </c>
      <c r="J655">
        <v>0</v>
      </c>
      <c r="K655">
        <v>17.899999999999999</v>
      </c>
      <c r="L655" s="19">
        <v>4.5999999999999996</v>
      </c>
      <c r="M655">
        <v>1</v>
      </c>
      <c r="N655" s="10">
        <v>0.61899999999999999</v>
      </c>
      <c r="O655">
        <f>IF(D655=E655,1,0)</f>
        <v>1</v>
      </c>
      <c r="P655">
        <v>0</v>
      </c>
      <c r="Q655">
        <v>0</v>
      </c>
      <c r="R655">
        <v>2013</v>
      </c>
      <c r="S655" s="19">
        <v>16.600000000000001</v>
      </c>
      <c r="T655" s="19">
        <v>34.4</v>
      </c>
      <c r="U655" s="19">
        <v>104.8</v>
      </c>
      <c r="V655">
        <v>1.7857142857142856E-2</v>
      </c>
      <c r="W655">
        <v>2.7</v>
      </c>
      <c r="X655">
        <v>90.1</v>
      </c>
    </row>
    <row r="656" spans="1:24">
      <c r="A656" t="s">
        <v>816</v>
      </c>
      <c r="B656" t="s">
        <v>2071</v>
      </c>
      <c r="C656" s="13">
        <v>29.966329966329969</v>
      </c>
      <c r="D656">
        <v>0</v>
      </c>
      <c r="E656">
        <v>0</v>
      </c>
      <c r="F656" s="16">
        <v>44250</v>
      </c>
      <c r="G656">
        <v>422</v>
      </c>
      <c r="H656">
        <v>8.1999999999999993</v>
      </c>
      <c r="I656">
        <v>89.6</v>
      </c>
      <c r="J656">
        <v>0.9</v>
      </c>
      <c r="K656">
        <v>9.5</v>
      </c>
      <c r="L656" s="19">
        <v>3</v>
      </c>
      <c r="O656">
        <f>IF(D656=E656,1,0)</f>
        <v>1</v>
      </c>
      <c r="P656">
        <v>0</v>
      </c>
      <c r="Q656">
        <v>0</v>
      </c>
      <c r="S656" s="19">
        <v>20.9</v>
      </c>
      <c r="T656" s="19">
        <v>39.299999999999997</v>
      </c>
      <c r="U656" s="19">
        <v>105.9</v>
      </c>
      <c r="V656">
        <v>5.434782608695652E-2</v>
      </c>
      <c r="W656">
        <v>3</v>
      </c>
      <c r="X656">
        <v>87.1</v>
      </c>
    </row>
    <row r="657" spans="1:24">
      <c r="A657" s="4" t="s">
        <v>817</v>
      </c>
      <c r="B657" t="s">
        <v>2072</v>
      </c>
      <c r="C657" s="13">
        <v>16.146540027137039</v>
      </c>
      <c r="D657">
        <v>0</v>
      </c>
      <c r="E657">
        <v>0</v>
      </c>
      <c r="F657" s="16">
        <v>32969</v>
      </c>
      <c r="G657">
        <v>1324</v>
      </c>
      <c r="H657">
        <v>9.6999999999999993</v>
      </c>
      <c r="I657">
        <v>98</v>
      </c>
      <c r="J657">
        <v>0</v>
      </c>
      <c r="K657">
        <v>0</v>
      </c>
      <c r="L657" s="19">
        <v>11.4</v>
      </c>
      <c r="O657">
        <f>IF(D657=E657,1,0)</f>
        <v>1</v>
      </c>
      <c r="P657">
        <v>0</v>
      </c>
      <c r="Q657">
        <v>0</v>
      </c>
      <c r="S657" s="19">
        <v>24.7</v>
      </c>
      <c r="T657" s="19">
        <v>42.3</v>
      </c>
      <c r="U657" s="19">
        <v>103.4</v>
      </c>
      <c r="V657">
        <v>0.20250521920668058</v>
      </c>
      <c r="W657">
        <v>12.8</v>
      </c>
      <c r="X657">
        <v>80.7</v>
      </c>
    </row>
    <row r="658" spans="1:24">
      <c r="A658" s="4" t="s">
        <v>818</v>
      </c>
      <c r="B658" t="s">
        <v>1448</v>
      </c>
      <c r="C658" s="13">
        <v>43.4856817750806</v>
      </c>
      <c r="D658">
        <v>1</v>
      </c>
      <c r="E658">
        <v>1</v>
      </c>
      <c r="F658" s="16">
        <v>49503</v>
      </c>
      <c r="G658">
        <v>23723</v>
      </c>
      <c r="H658">
        <v>23.8</v>
      </c>
      <c r="I658">
        <v>83.8</v>
      </c>
      <c r="J658">
        <v>4.8</v>
      </c>
      <c r="K658">
        <v>6.9</v>
      </c>
      <c r="L658" s="19">
        <v>9.1999999999999993</v>
      </c>
      <c r="M658">
        <v>1</v>
      </c>
      <c r="N658" s="10">
        <v>0.55369999999999997</v>
      </c>
      <c r="O658">
        <f>IF(D658=E658,1,0)</f>
        <v>1</v>
      </c>
      <c r="P658">
        <v>0</v>
      </c>
      <c r="Q658">
        <v>0</v>
      </c>
      <c r="R658">
        <v>2012</v>
      </c>
      <c r="S658" s="19">
        <v>17.600000000000001</v>
      </c>
      <c r="T658" s="19">
        <v>37.299999999999997</v>
      </c>
      <c r="U658" s="19">
        <v>95.2</v>
      </c>
      <c r="V658">
        <v>0.10136286201022146</v>
      </c>
      <c r="W658">
        <v>6.1</v>
      </c>
      <c r="X658">
        <v>90</v>
      </c>
    </row>
    <row r="659" spans="1:24">
      <c r="A659" t="s">
        <v>819</v>
      </c>
      <c r="B659" t="s">
        <v>2073</v>
      </c>
      <c r="C659" s="13">
        <v>23.192771084337348</v>
      </c>
      <c r="D659">
        <v>1</v>
      </c>
      <c r="E659">
        <v>1</v>
      </c>
      <c r="F659" s="16">
        <v>38409</v>
      </c>
      <c r="G659">
        <v>1315</v>
      </c>
      <c r="H659">
        <v>9.3000000000000007</v>
      </c>
      <c r="I659">
        <v>98.4</v>
      </c>
      <c r="J659">
        <v>1.1000000000000001</v>
      </c>
      <c r="K659">
        <v>0</v>
      </c>
      <c r="L659" s="19">
        <v>3.4</v>
      </c>
      <c r="M659">
        <v>1</v>
      </c>
      <c r="N659" s="10">
        <v>0.59709999999999996</v>
      </c>
      <c r="O659">
        <f>IF(D659=E659,1,0)</f>
        <v>1</v>
      </c>
      <c r="P659">
        <v>0</v>
      </c>
      <c r="Q659">
        <v>0</v>
      </c>
      <c r="R659">
        <v>2012</v>
      </c>
      <c r="S659" s="19">
        <v>17.7</v>
      </c>
      <c r="T659" s="19">
        <v>36.9</v>
      </c>
      <c r="U659" s="19">
        <v>99.2</v>
      </c>
      <c r="V659">
        <v>0.11940298507462686</v>
      </c>
      <c r="W659">
        <v>0.7</v>
      </c>
      <c r="X659">
        <v>84.9</v>
      </c>
    </row>
    <row r="660" spans="1:24">
      <c r="A660" s="4" t="s">
        <v>820</v>
      </c>
      <c r="B660" t="s">
        <v>2074</v>
      </c>
      <c r="C660" s="13">
        <v>22.891566265060241</v>
      </c>
      <c r="D660">
        <v>0</v>
      </c>
      <c r="E660">
        <v>0</v>
      </c>
      <c r="F660" s="16">
        <v>38611</v>
      </c>
      <c r="G660">
        <v>445</v>
      </c>
      <c r="H660">
        <v>2.2000000000000002</v>
      </c>
      <c r="I660">
        <v>97.5</v>
      </c>
      <c r="J660">
        <v>0</v>
      </c>
      <c r="K660">
        <v>0</v>
      </c>
      <c r="L660" s="19">
        <v>14.7</v>
      </c>
      <c r="O660">
        <f>IF(D660=E660,1,0)</f>
        <v>1</v>
      </c>
      <c r="P660">
        <v>0</v>
      </c>
      <c r="Q660">
        <v>0</v>
      </c>
      <c r="S660" s="19">
        <v>18.2</v>
      </c>
      <c r="T660" s="19">
        <v>34.4</v>
      </c>
      <c r="U660" s="19">
        <v>97.8</v>
      </c>
      <c r="V660">
        <v>9.0909090909090912E-2</v>
      </c>
      <c r="W660">
        <v>8.6</v>
      </c>
      <c r="X660">
        <v>90.5</v>
      </c>
    </row>
    <row r="661" spans="1:24">
      <c r="A661" s="4" t="s">
        <v>821</v>
      </c>
      <c r="B661" t="s">
        <v>2075</v>
      </c>
      <c r="C661" s="13">
        <v>39.018087855297154</v>
      </c>
      <c r="D661">
        <v>1</v>
      </c>
      <c r="E661">
        <v>1</v>
      </c>
      <c r="F661" s="16">
        <v>48173</v>
      </c>
      <c r="G661">
        <v>761</v>
      </c>
      <c r="H661">
        <v>15.9</v>
      </c>
      <c r="I661">
        <v>94</v>
      </c>
      <c r="J661">
        <v>0</v>
      </c>
      <c r="K661">
        <v>5.4</v>
      </c>
      <c r="L661" s="19">
        <v>12.7</v>
      </c>
      <c r="M661">
        <v>1</v>
      </c>
      <c r="N661" s="10">
        <v>0.6542</v>
      </c>
      <c r="O661">
        <f>IF(D661=E661,1,0)</f>
        <v>1</v>
      </c>
      <c r="P661">
        <v>0</v>
      </c>
      <c r="Q661">
        <v>0</v>
      </c>
      <c r="R661">
        <v>2012</v>
      </c>
      <c r="S661" s="19">
        <v>15.4</v>
      </c>
      <c r="T661" s="19">
        <v>32.5</v>
      </c>
      <c r="U661" s="19">
        <v>98.7</v>
      </c>
      <c r="V661">
        <v>3.6363636363636362E-2</v>
      </c>
      <c r="W661">
        <v>2.4</v>
      </c>
      <c r="X661">
        <v>80.099999999999994</v>
      </c>
    </row>
    <row r="662" spans="1:24">
      <c r="A662" t="s">
        <v>822</v>
      </c>
      <c r="B662" t="s">
        <v>2076</v>
      </c>
      <c r="C662" s="13">
        <v>20.52980132450331</v>
      </c>
      <c r="D662">
        <v>0</v>
      </c>
      <c r="E662">
        <v>0</v>
      </c>
      <c r="F662" s="16">
        <v>42500</v>
      </c>
      <c r="G662">
        <v>132</v>
      </c>
      <c r="H662">
        <v>7.8</v>
      </c>
      <c r="I662">
        <v>96.2</v>
      </c>
      <c r="J662">
        <v>0.8</v>
      </c>
      <c r="K662">
        <v>0</v>
      </c>
      <c r="L662" s="19">
        <v>1.3</v>
      </c>
      <c r="O662">
        <f>IF(D662=E662,1,0)</f>
        <v>1</v>
      </c>
      <c r="P662">
        <v>0</v>
      </c>
      <c r="Q662">
        <v>0</v>
      </c>
      <c r="S662" s="19">
        <v>8.3000000000000007</v>
      </c>
      <c r="T662" s="19">
        <v>21.9</v>
      </c>
      <c r="U662" s="19">
        <v>73.7</v>
      </c>
      <c r="V662">
        <v>0.25925925925925924</v>
      </c>
      <c r="W662">
        <v>0</v>
      </c>
      <c r="X662">
        <v>92.2</v>
      </c>
    </row>
    <row r="663" spans="1:24">
      <c r="A663" s="2" t="s">
        <v>22</v>
      </c>
      <c r="B663" t="s">
        <v>2077</v>
      </c>
      <c r="C663" s="13">
        <v>88.672879177377894</v>
      </c>
      <c r="D663">
        <v>1</v>
      </c>
      <c r="E663">
        <v>1</v>
      </c>
      <c r="F663" s="16">
        <v>56946</v>
      </c>
      <c r="G663">
        <v>8725</v>
      </c>
      <c r="H663">
        <v>23.6</v>
      </c>
      <c r="I663">
        <v>28.9</v>
      </c>
      <c r="J663">
        <v>62.5</v>
      </c>
      <c r="K663">
        <v>7.1</v>
      </c>
      <c r="L663" s="19">
        <v>13.8</v>
      </c>
      <c r="M663">
        <v>0</v>
      </c>
      <c r="N663" s="10">
        <v>0.46260000000000001</v>
      </c>
      <c r="O663">
        <f>IF(D663=E663,1,0)</f>
        <v>1</v>
      </c>
      <c r="P663">
        <v>0</v>
      </c>
      <c r="Q663">
        <v>0</v>
      </c>
      <c r="R663">
        <v>2012</v>
      </c>
      <c r="S663" s="19">
        <v>14.4</v>
      </c>
      <c r="T663" s="19">
        <v>36.299999999999997</v>
      </c>
      <c r="U663" s="19">
        <v>82.5</v>
      </c>
      <c r="V663">
        <v>7.9434850863422293E-2</v>
      </c>
      <c r="W663">
        <v>12.9</v>
      </c>
      <c r="X663">
        <v>89.2</v>
      </c>
    </row>
    <row r="664" spans="1:24">
      <c r="A664" s="3" t="s">
        <v>278</v>
      </c>
      <c r="B664" t="s">
        <v>2078</v>
      </c>
      <c r="C664" s="13">
        <v>63.418406805877801</v>
      </c>
      <c r="D664">
        <v>0</v>
      </c>
      <c r="E664">
        <v>0</v>
      </c>
      <c r="F664" s="16">
        <v>53042</v>
      </c>
      <c r="G664">
        <v>10530</v>
      </c>
      <c r="H664">
        <v>18.899999999999999</v>
      </c>
      <c r="I664">
        <v>51.8</v>
      </c>
      <c r="J664">
        <v>3.3</v>
      </c>
      <c r="K664">
        <v>40.4</v>
      </c>
      <c r="L664" s="19">
        <v>4</v>
      </c>
      <c r="O664">
        <f>IF(D664=E664,1,0)</f>
        <v>1</v>
      </c>
      <c r="P664">
        <v>1</v>
      </c>
      <c r="Q664" t="s">
        <v>2516</v>
      </c>
      <c r="S664" s="19">
        <v>17.7</v>
      </c>
      <c r="T664" s="19">
        <v>34.6</v>
      </c>
      <c r="U664" s="19">
        <v>106</v>
      </c>
      <c r="V664">
        <v>0.10551142005958292</v>
      </c>
      <c r="W664">
        <v>5.2</v>
      </c>
      <c r="X664">
        <v>83</v>
      </c>
    </row>
    <row r="665" spans="1:24">
      <c r="A665" t="s">
        <v>823</v>
      </c>
      <c r="B665" t="s">
        <v>2081</v>
      </c>
      <c r="C665" s="13">
        <v>20.202020202020201</v>
      </c>
      <c r="D665">
        <v>0</v>
      </c>
      <c r="E665">
        <v>0</v>
      </c>
      <c r="F665" s="16">
        <v>55938</v>
      </c>
      <c r="G665">
        <v>24</v>
      </c>
      <c r="H665">
        <v>27.3</v>
      </c>
      <c r="I665">
        <v>100</v>
      </c>
      <c r="J665">
        <v>0</v>
      </c>
      <c r="K665">
        <v>0</v>
      </c>
      <c r="L665" s="19">
        <v>0</v>
      </c>
      <c r="O665">
        <f>IF(D665=E665,1,0)</f>
        <v>1</v>
      </c>
      <c r="P665">
        <v>0</v>
      </c>
      <c r="Q665">
        <v>0</v>
      </c>
      <c r="S665" s="19">
        <v>8.3000000000000007</v>
      </c>
      <c r="T665" s="19">
        <v>40.5</v>
      </c>
      <c r="U665" s="19">
        <v>118.2</v>
      </c>
      <c r="V665">
        <v>0</v>
      </c>
      <c r="W665">
        <v>0</v>
      </c>
      <c r="X665">
        <v>68.2</v>
      </c>
    </row>
    <row r="666" spans="1:24">
      <c r="A666" s="2" t="s">
        <v>23</v>
      </c>
      <c r="B666" t="s">
        <v>1439</v>
      </c>
      <c r="C666" s="13">
        <v>41.85425932261375</v>
      </c>
      <c r="D666">
        <v>1</v>
      </c>
      <c r="E666">
        <v>1</v>
      </c>
      <c r="F666" s="16">
        <v>54422</v>
      </c>
      <c r="G666">
        <v>23070</v>
      </c>
      <c r="H666">
        <v>12.5</v>
      </c>
      <c r="I666">
        <v>92.6</v>
      </c>
      <c r="J666">
        <v>0.7</v>
      </c>
      <c r="K666">
        <v>3</v>
      </c>
      <c r="L666" s="19">
        <v>9.1999999999999993</v>
      </c>
      <c r="M666">
        <v>1</v>
      </c>
      <c r="N666" s="10">
        <v>0.64290000000000003</v>
      </c>
      <c r="O666">
        <f>IF(D666=E666,1,0)</f>
        <v>1</v>
      </c>
      <c r="P666">
        <v>0</v>
      </c>
      <c r="Q666">
        <v>0</v>
      </c>
      <c r="R666">
        <v>2012</v>
      </c>
      <c r="S666" s="19">
        <v>17.7</v>
      </c>
      <c r="T666" s="19">
        <v>39.5</v>
      </c>
      <c r="U666" s="19">
        <v>101.1</v>
      </c>
      <c r="V666">
        <v>5.1829961354853377E-2</v>
      </c>
      <c r="W666">
        <v>7.6</v>
      </c>
      <c r="X666">
        <v>85.7</v>
      </c>
    </row>
    <row r="667" spans="1:24">
      <c r="A667" t="s">
        <v>824</v>
      </c>
      <c r="B667" t="s">
        <v>2083</v>
      </c>
      <c r="C667" s="13">
        <v>29.236043095004899</v>
      </c>
      <c r="D667">
        <v>1</v>
      </c>
      <c r="E667">
        <v>1</v>
      </c>
      <c r="F667" s="16">
        <v>61083</v>
      </c>
      <c r="G667">
        <v>1957</v>
      </c>
      <c r="H667">
        <v>19.2</v>
      </c>
      <c r="I667">
        <v>92.4</v>
      </c>
      <c r="J667">
        <v>1.2</v>
      </c>
      <c r="K667">
        <v>4.5999999999999996</v>
      </c>
      <c r="L667" s="19">
        <v>2.7</v>
      </c>
      <c r="M667">
        <v>1</v>
      </c>
      <c r="N667" s="10">
        <v>0.58069999999999999</v>
      </c>
      <c r="O667">
        <f>IF(D667=E667,1,0)</f>
        <v>1</v>
      </c>
      <c r="P667">
        <v>0</v>
      </c>
      <c r="Q667">
        <v>0</v>
      </c>
      <c r="R667">
        <v>2012</v>
      </c>
      <c r="S667" s="19">
        <v>13.5</v>
      </c>
      <c r="T667" s="19">
        <v>32</v>
      </c>
      <c r="U667" s="19">
        <v>93.2</v>
      </c>
      <c r="V667">
        <v>6.6666666666666666E-2</v>
      </c>
      <c r="W667">
        <v>1</v>
      </c>
      <c r="X667">
        <v>92.7</v>
      </c>
    </row>
    <row r="668" spans="1:24">
      <c r="A668" s="2" t="s">
        <v>139</v>
      </c>
      <c r="B668" t="s">
        <v>2086</v>
      </c>
      <c r="C668" s="13">
        <v>53.480187695516165</v>
      </c>
      <c r="D668">
        <v>0</v>
      </c>
      <c r="E668">
        <v>0</v>
      </c>
      <c r="F668" s="16">
        <v>24575</v>
      </c>
      <c r="G668">
        <v>19282</v>
      </c>
      <c r="H668">
        <v>40</v>
      </c>
      <c r="I668">
        <v>85.7</v>
      </c>
      <c r="J668">
        <v>7</v>
      </c>
      <c r="K668">
        <v>3.5</v>
      </c>
      <c r="L668" s="19">
        <v>7.7</v>
      </c>
      <c r="O668">
        <f>IF(D668=E668,1,0)</f>
        <v>1</v>
      </c>
      <c r="P668">
        <v>0</v>
      </c>
      <c r="Q668">
        <v>1</v>
      </c>
      <c r="S668" s="19">
        <v>13.5</v>
      </c>
      <c r="T668" s="19">
        <v>22.9</v>
      </c>
      <c r="U668" s="19">
        <v>102.5</v>
      </c>
      <c r="V668">
        <v>0.36345410282113705</v>
      </c>
      <c r="W668">
        <v>18.600000000000001</v>
      </c>
      <c r="X668">
        <v>92.8</v>
      </c>
    </row>
    <row r="669" spans="1:24">
      <c r="A669" s="2" t="s">
        <v>140</v>
      </c>
      <c r="B669" t="s">
        <v>2087</v>
      </c>
      <c r="C669" s="13">
        <v>20.862308762169679</v>
      </c>
      <c r="D669">
        <v>1</v>
      </c>
      <c r="E669">
        <v>1</v>
      </c>
      <c r="F669" s="16">
        <v>53542</v>
      </c>
      <c r="G669">
        <v>1156</v>
      </c>
      <c r="H669">
        <v>12.3</v>
      </c>
      <c r="I669">
        <v>100</v>
      </c>
      <c r="J669">
        <v>0</v>
      </c>
      <c r="K669">
        <v>0</v>
      </c>
      <c r="L669" s="19">
        <v>5.9</v>
      </c>
      <c r="M669">
        <v>1</v>
      </c>
      <c r="N669" s="10">
        <v>0.64390000000000003</v>
      </c>
      <c r="O669">
        <f>IF(D669=E669,1,0)</f>
        <v>1</v>
      </c>
      <c r="P669">
        <v>0</v>
      </c>
      <c r="Q669">
        <v>1</v>
      </c>
      <c r="R669">
        <v>2013</v>
      </c>
      <c r="S669" s="19">
        <v>26.2</v>
      </c>
      <c r="T669" s="19">
        <v>44.8</v>
      </c>
      <c r="U669" s="19">
        <v>81.8</v>
      </c>
      <c r="V669">
        <v>0.11583011583011583</v>
      </c>
      <c r="W669">
        <v>2.6</v>
      </c>
      <c r="X669">
        <v>89.2</v>
      </c>
    </row>
    <row r="670" spans="1:24">
      <c r="A670" s="4" t="s">
        <v>825</v>
      </c>
      <c r="B670" t="s">
        <v>2088</v>
      </c>
      <c r="C670" s="13">
        <v>61.874300335838797</v>
      </c>
      <c r="D670">
        <v>1</v>
      </c>
      <c r="E670">
        <v>1</v>
      </c>
      <c r="F670" s="16">
        <v>29896</v>
      </c>
      <c r="G670">
        <v>4378</v>
      </c>
      <c r="H670">
        <v>6.5</v>
      </c>
      <c r="I670">
        <v>47.8</v>
      </c>
      <c r="J670">
        <v>47.7</v>
      </c>
      <c r="K670">
        <v>1.6</v>
      </c>
      <c r="L670" s="19">
        <v>13.8</v>
      </c>
      <c r="M670">
        <v>1</v>
      </c>
      <c r="N670" s="10">
        <v>0.61619999999999997</v>
      </c>
      <c r="O670">
        <f>IF(D670=E670,1,0)</f>
        <v>1</v>
      </c>
      <c r="P670">
        <v>0</v>
      </c>
      <c r="Q670">
        <v>0</v>
      </c>
      <c r="R670">
        <v>2012</v>
      </c>
      <c r="S670" s="19">
        <v>18.3</v>
      </c>
      <c r="T670" s="19">
        <v>39.1</v>
      </c>
      <c r="U670" s="19">
        <v>87.5</v>
      </c>
      <c r="V670">
        <v>0.17001545595054096</v>
      </c>
      <c r="W670">
        <v>25.5</v>
      </c>
      <c r="X670">
        <v>74.599999999999994</v>
      </c>
    </row>
    <row r="671" spans="1:24">
      <c r="A671" t="s">
        <v>826</v>
      </c>
      <c r="B671" t="s">
        <v>2089</v>
      </c>
      <c r="C671" s="13">
        <v>32.209737827715358</v>
      </c>
      <c r="D671">
        <v>0</v>
      </c>
      <c r="E671">
        <v>0</v>
      </c>
      <c r="F671" s="16">
        <v>85313</v>
      </c>
      <c r="G671">
        <v>278</v>
      </c>
      <c r="H671">
        <v>31.3</v>
      </c>
      <c r="I671">
        <v>100</v>
      </c>
      <c r="J671">
        <v>0</v>
      </c>
      <c r="K671">
        <v>0</v>
      </c>
      <c r="L671" s="19">
        <v>4.4000000000000004</v>
      </c>
      <c r="O671">
        <f>IF(D671=E671,1,0)</f>
        <v>1</v>
      </c>
      <c r="P671">
        <v>0</v>
      </c>
      <c r="Q671">
        <v>0</v>
      </c>
      <c r="S671" s="19">
        <v>12.2</v>
      </c>
      <c r="T671" s="19">
        <v>29.6</v>
      </c>
      <c r="U671" s="19">
        <v>94.4</v>
      </c>
      <c r="V671">
        <v>0.18518518518518517</v>
      </c>
      <c r="W671">
        <v>0</v>
      </c>
      <c r="X671">
        <v>93.1</v>
      </c>
    </row>
    <row r="672" spans="1:24">
      <c r="A672" t="s">
        <v>827</v>
      </c>
      <c r="B672" t="s">
        <v>2090</v>
      </c>
      <c r="C672" s="13">
        <v>31.60377358490566</v>
      </c>
      <c r="D672">
        <v>0</v>
      </c>
      <c r="E672">
        <v>0</v>
      </c>
      <c r="F672" s="16">
        <v>40588</v>
      </c>
      <c r="G672">
        <v>251</v>
      </c>
      <c r="H672">
        <v>8.1999999999999993</v>
      </c>
      <c r="I672">
        <v>97.2</v>
      </c>
      <c r="J672">
        <v>1.2</v>
      </c>
      <c r="K672">
        <v>1.6</v>
      </c>
      <c r="L672" s="19">
        <v>6.9</v>
      </c>
      <c r="O672">
        <f>IF(D672=E672,1,0)</f>
        <v>1</v>
      </c>
      <c r="P672">
        <v>0</v>
      </c>
      <c r="Q672">
        <v>0</v>
      </c>
      <c r="S672" s="19">
        <v>12.4</v>
      </c>
      <c r="T672" s="19">
        <v>29.2</v>
      </c>
      <c r="U672" s="19">
        <v>85.9</v>
      </c>
      <c r="V672">
        <v>0</v>
      </c>
      <c r="W672">
        <v>0</v>
      </c>
      <c r="X672">
        <v>88.4</v>
      </c>
    </row>
    <row r="673" spans="1:24">
      <c r="A673" s="2" t="s">
        <v>141</v>
      </c>
      <c r="B673" t="s">
        <v>2091</v>
      </c>
      <c r="C673" s="13">
        <v>34.786172974450061</v>
      </c>
      <c r="D673">
        <v>1</v>
      </c>
      <c r="E673">
        <v>1</v>
      </c>
      <c r="F673" s="16">
        <v>76190</v>
      </c>
      <c r="G673">
        <v>6888</v>
      </c>
      <c r="H673">
        <v>44.7</v>
      </c>
      <c r="I673">
        <v>92.8</v>
      </c>
      <c r="J673">
        <v>0.6</v>
      </c>
      <c r="K673">
        <v>3</v>
      </c>
      <c r="L673" s="19">
        <v>2.6</v>
      </c>
      <c r="M673">
        <v>1</v>
      </c>
      <c r="N673" s="10">
        <v>0.61709999999999998</v>
      </c>
      <c r="O673">
        <f>IF(D673=E673,1,0)</f>
        <v>1</v>
      </c>
      <c r="P673">
        <v>0</v>
      </c>
      <c r="Q673">
        <v>1</v>
      </c>
      <c r="R673">
        <v>2012</v>
      </c>
      <c r="S673" s="19">
        <v>9.6</v>
      </c>
      <c r="T673" s="19">
        <v>34.5</v>
      </c>
      <c r="U673" s="19">
        <v>102.9</v>
      </c>
      <c r="V673">
        <v>0.19039803036520311</v>
      </c>
      <c r="W673">
        <v>3.7</v>
      </c>
      <c r="X673">
        <v>97.5</v>
      </c>
    </row>
    <row r="674" spans="1:24">
      <c r="A674" t="s">
        <v>828</v>
      </c>
      <c r="B674" t="s">
        <v>2092</v>
      </c>
      <c r="C674" s="13">
        <v>44.753086419753089</v>
      </c>
      <c r="D674">
        <v>1</v>
      </c>
      <c r="E674">
        <v>1</v>
      </c>
      <c r="F674" s="16">
        <v>70000</v>
      </c>
      <c r="G674">
        <v>538</v>
      </c>
      <c r="H674">
        <v>48.4</v>
      </c>
      <c r="I674">
        <v>83.8</v>
      </c>
      <c r="J674">
        <v>6.9</v>
      </c>
      <c r="K674">
        <v>0.7</v>
      </c>
      <c r="L674" s="19">
        <v>3</v>
      </c>
      <c r="M674">
        <v>1</v>
      </c>
      <c r="N674" s="10">
        <v>0.57140000000000002</v>
      </c>
      <c r="O674">
        <f>IF(D674=E674,1,0)</f>
        <v>1</v>
      </c>
      <c r="P674">
        <v>0</v>
      </c>
      <c r="Q674">
        <v>0</v>
      </c>
      <c r="R674">
        <v>2012</v>
      </c>
      <c r="S674" s="19">
        <v>20.100000000000001</v>
      </c>
      <c r="T674" s="19">
        <v>47</v>
      </c>
      <c r="U674" s="19">
        <v>116.9</v>
      </c>
      <c r="V674">
        <v>0.57264957264957261</v>
      </c>
      <c r="W674">
        <v>7.6</v>
      </c>
      <c r="X674">
        <v>99.2</v>
      </c>
    </row>
    <row r="675" spans="1:24">
      <c r="A675" s="4" t="s">
        <v>829</v>
      </c>
      <c r="B675" t="s">
        <v>2093</v>
      </c>
      <c r="C675" s="13">
        <v>30.882352941176471</v>
      </c>
      <c r="D675">
        <v>1</v>
      </c>
      <c r="E675">
        <v>1</v>
      </c>
      <c r="F675" s="16">
        <v>61875</v>
      </c>
      <c r="G675">
        <v>374</v>
      </c>
      <c r="H675">
        <v>4.0999999999999996</v>
      </c>
      <c r="I675">
        <v>90.6</v>
      </c>
      <c r="J675">
        <v>0</v>
      </c>
      <c r="K675">
        <v>5.3</v>
      </c>
      <c r="L675" s="19">
        <v>7.3</v>
      </c>
      <c r="M675">
        <v>1</v>
      </c>
      <c r="N675" s="10">
        <v>0.72130000000000005</v>
      </c>
      <c r="O675">
        <f>IF(D675=E675,1,0)</f>
        <v>1</v>
      </c>
      <c r="P675">
        <v>0</v>
      </c>
      <c r="Q675">
        <v>0</v>
      </c>
      <c r="R675">
        <v>2012</v>
      </c>
      <c r="S675" s="19">
        <v>12.8</v>
      </c>
      <c r="T675" s="19">
        <v>41.6</v>
      </c>
      <c r="U675" s="19">
        <v>126.7</v>
      </c>
      <c r="V675">
        <v>1.4598540145985401E-2</v>
      </c>
      <c r="W675">
        <v>6.2</v>
      </c>
      <c r="X675">
        <v>93.4</v>
      </c>
    </row>
    <row r="676" spans="1:24">
      <c r="A676" t="s">
        <v>830</v>
      </c>
      <c r="B676" t="s">
        <v>2094</v>
      </c>
      <c r="C676" s="13">
        <v>40.147058823529413</v>
      </c>
      <c r="D676">
        <v>1</v>
      </c>
      <c r="E676">
        <v>1</v>
      </c>
      <c r="F676" s="16">
        <v>51176</v>
      </c>
      <c r="G676">
        <v>823</v>
      </c>
      <c r="H676">
        <v>20.3</v>
      </c>
      <c r="I676">
        <v>93.6</v>
      </c>
      <c r="J676">
        <v>0.9</v>
      </c>
      <c r="K676">
        <v>2.9</v>
      </c>
      <c r="L676" s="19">
        <v>6.2</v>
      </c>
      <c r="M676">
        <v>1</v>
      </c>
      <c r="N676" s="10">
        <v>0.55149999999999999</v>
      </c>
      <c r="O676">
        <f>IF(D676=E676,1,0)</f>
        <v>1</v>
      </c>
      <c r="P676">
        <v>0</v>
      </c>
      <c r="Q676">
        <v>0</v>
      </c>
      <c r="R676">
        <v>2012</v>
      </c>
      <c r="S676" s="19">
        <v>20.399999999999999</v>
      </c>
      <c r="T676" s="19">
        <v>35.4</v>
      </c>
      <c r="U676" s="19">
        <v>91.8</v>
      </c>
      <c r="V676">
        <v>0.15432098765432098</v>
      </c>
      <c r="W676">
        <v>5</v>
      </c>
      <c r="X676">
        <v>91.6</v>
      </c>
    </row>
    <row r="677" spans="1:24">
      <c r="A677" t="s">
        <v>831</v>
      </c>
      <c r="B677" t="s">
        <v>2095</v>
      </c>
      <c r="C677" s="13">
        <v>17.46987951807229</v>
      </c>
      <c r="D677">
        <v>1</v>
      </c>
      <c r="E677">
        <v>1</v>
      </c>
      <c r="F677" s="16">
        <v>47000</v>
      </c>
      <c r="G677">
        <v>450</v>
      </c>
      <c r="H677">
        <v>15.8</v>
      </c>
      <c r="I677">
        <v>96.9</v>
      </c>
      <c r="J677">
        <v>0</v>
      </c>
      <c r="K677">
        <v>0</v>
      </c>
      <c r="L677" s="19">
        <v>6.4</v>
      </c>
      <c r="M677">
        <v>1</v>
      </c>
      <c r="O677">
        <f>IF(D677=E677,1,0)</f>
        <v>1</v>
      </c>
      <c r="P677">
        <v>0</v>
      </c>
      <c r="Q677">
        <v>0</v>
      </c>
      <c r="R677">
        <v>2013</v>
      </c>
      <c r="S677" s="19">
        <v>28.4</v>
      </c>
      <c r="T677" s="19">
        <v>45.1</v>
      </c>
      <c r="U677" s="19">
        <v>79.3</v>
      </c>
      <c r="V677">
        <v>0.13218390804597702</v>
      </c>
      <c r="W677">
        <v>3.4</v>
      </c>
      <c r="X677">
        <v>87.4</v>
      </c>
    </row>
    <row r="678" spans="1:24">
      <c r="A678" s="2" t="s">
        <v>142</v>
      </c>
      <c r="B678" t="s">
        <v>2096</v>
      </c>
      <c r="C678" s="13">
        <v>38.040022442491114</v>
      </c>
      <c r="D678">
        <v>1</v>
      </c>
      <c r="E678">
        <v>1</v>
      </c>
      <c r="F678" s="16">
        <v>80489</v>
      </c>
      <c r="G678">
        <v>6511</v>
      </c>
      <c r="H678">
        <v>28.7</v>
      </c>
      <c r="I678">
        <v>95.1</v>
      </c>
      <c r="J678">
        <v>0.5</v>
      </c>
      <c r="K678">
        <v>3.4</v>
      </c>
      <c r="L678" s="19">
        <v>1.6</v>
      </c>
      <c r="M678">
        <v>1</v>
      </c>
      <c r="N678" s="10">
        <v>0.57169999999999999</v>
      </c>
      <c r="O678">
        <f>IF(D678=E678,1,0)</f>
        <v>1</v>
      </c>
      <c r="P678">
        <v>0</v>
      </c>
      <c r="Q678">
        <v>1</v>
      </c>
      <c r="R678">
        <v>2012</v>
      </c>
      <c r="S678" s="19">
        <v>8.6</v>
      </c>
      <c r="T678" s="19">
        <v>31.8</v>
      </c>
      <c r="U678" s="19">
        <v>103.8</v>
      </c>
      <c r="V678">
        <v>8.918322295805739E-2</v>
      </c>
      <c r="W678">
        <v>2.8</v>
      </c>
      <c r="X678">
        <v>97.5</v>
      </c>
    </row>
    <row r="679" spans="1:24">
      <c r="A679" t="s">
        <v>832</v>
      </c>
      <c r="B679" t="s">
        <v>2097</v>
      </c>
      <c r="C679" s="13">
        <v>36.163522012578611</v>
      </c>
      <c r="D679">
        <v>1</v>
      </c>
      <c r="E679">
        <v>1</v>
      </c>
      <c r="F679" s="16">
        <v>42260</v>
      </c>
      <c r="G679">
        <v>1810</v>
      </c>
      <c r="H679">
        <v>18.2</v>
      </c>
      <c r="I679">
        <v>94.5</v>
      </c>
      <c r="J679">
        <v>0</v>
      </c>
      <c r="K679">
        <v>0.7</v>
      </c>
      <c r="L679" s="19">
        <v>10.7</v>
      </c>
      <c r="M679">
        <v>1</v>
      </c>
      <c r="N679" s="10">
        <v>0.69510000000000005</v>
      </c>
      <c r="O679">
        <f>IF(D679=E679,1,0)</f>
        <v>1</v>
      </c>
      <c r="P679">
        <v>0</v>
      </c>
      <c r="Q679">
        <v>0</v>
      </c>
      <c r="R679">
        <v>2012</v>
      </c>
      <c r="S679" s="19">
        <v>19.7</v>
      </c>
      <c r="T679" s="19">
        <v>39.4</v>
      </c>
      <c r="U679" s="19">
        <v>95</v>
      </c>
      <c r="V679">
        <v>0.14105793450881612</v>
      </c>
      <c r="W679">
        <v>10.6</v>
      </c>
      <c r="X679">
        <v>86.6</v>
      </c>
    </row>
    <row r="680" spans="1:24">
      <c r="A680" s="4" t="s">
        <v>143</v>
      </c>
      <c r="B680" t="s">
        <v>2098</v>
      </c>
      <c r="C680" s="13">
        <v>34.065934065934066</v>
      </c>
      <c r="D680">
        <v>0</v>
      </c>
      <c r="E680">
        <v>0</v>
      </c>
      <c r="F680" s="16">
        <v>34833</v>
      </c>
      <c r="G680">
        <v>275</v>
      </c>
      <c r="H680">
        <v>9.5</v>
      </c>
      <c r="I680">
        <v>93.5</v>
      </c>
      <c r="J680">
        <v>0</v>
      </c>
      <c r="K680">
        <v>1.1000000000000001</v>
      </c>
      <c r="L680" s="19">
        <v>8.1999999999999993</v>
      </c>
      <c r="O680">
        <f>IF(D680=E680,1,0)</f>
        <v>1</v>
      </c>
      <c r="P680">
        <v>0</v>
      </c>
      <c r="Q680">
        <v>1</v>
      </c>
      <c r="S680" s="19">
        <v>34.200000000000003</v>
      </c>
      <c r="T680" s="19">
        <v>50.4</v>
      </c>
      <c r="U680" s="19">
        <v>103.7</v>
      </c>
      <c r="V680">
        <v>5.8823529411764705E-2</v>
      </c>
      <c r="W680">
        <v>9.1999999999999993</v>
      </c>
      <c r="X680">
        <v>88.5</v>
      </c>
    </row>
    <row r="681" spans="1:24">
      <c r="A681" t="s">
        <v>833</v>
      </c>
      <c r="B681" t="s">
        <v>2099</v>
      </c>
      <c r="C681" s="13">
        <v>27.060653188180407</v>
      </c>
      <c r="D681">
        <v>0</v>
      </c>
      <c r="E681">
        <v>0</v>
      </c>
      <c r="F681" s="16">
        <v>48000</v>
      </c>
      <c r="G681">
        <v>983</v>
      </c>
      <c r="H681">
        <v>14</v>
      </c>
      <c r="I681">
        <v>99.5</v>
      </c>
      <c r="J681">
        <v>0</v>
      </c>
      <c r="K681">
        <v>0</v>
      </c>
      <c r="L681" s="19">
        <v>2</v>
      </c>
      <c r="O681">
        <f>IF(D681=E681,1,0)</f>
        <v>1</v>
      </c>
      <c r="P681">
        <v>0</v>
      </c>
      <c r="Q681">
        <v>0</v>
      </c>
      <c r="S681" s="19">
        <v>24</v>
      </c>
      <c r="T681" s="19">
        <v>46.4</v>
      </c>
      <c r="U681" s="19">
        <v>89</v>
      </c>
      <c r="V681">
        <v>2.9126213592233011E-2</v>
      </c>
      <c r="W681">
        <v>10.8</v>
      </c>
      <c r="X681">
        <v>91.5</v>
      </c>
    </row>
    <row r="682" spans="1:24">
      <c r="A682" s="2" t="s">
        <v>144</v>
      </c>
      <c r="B682" t="s">
        <v>2100</v>
      </c>
      <c r="C682" s="13">
        <v>34.236299229006043</v>
      </c>
      <c r="D682">
        <v>1</v>
      </c>
      <c r="E682">
        <v>1</v>
      </c>
      <c r="F682" s="16">
        <v>61933</v>
      </c>
      <c r="G682">
        <v>8551</v>
      </c>
      <c r="H682">
        <v>21.8</v>
      </c>
      <c r="I682">
        <v>89</v>
      </c>
      <c r="J682">
        <v>3.4</v>
      </c>
      <c r="K682">
        <v>7.2</v>
      </c>
      <c r="L682" s="19">
        <v>6.3</v>
      </c>
      <c r="M682">
        <v>1</v>
      </c>
      <c r="N682" s="10">
        <v>0.63590000000000002</v>
      </c>
      <c r="O682">
        <f>IF(D682=E682,1,0)</f>
        <v>1</v>
      </c>
      <c r="P682">
        <v>0</v>
      </c>
      <c r="Q682">
        <v>1</v>
      </c>
      <c r="R682">
        <v>2012</v>
      </c>
      <c r="S682" s="19">
        <v>19.899999999999999</v>
      </c>
      <c r="T682" s="19">
        <v>37.5</v>
      </c>
      <c r="U682" s="19">
        <v>101.5</v>
      </c>
      <c r="V682">
        <v>0.12551805802249852</v>
      </c>
      <c r="W682">
        <v>4.5</v>
      </c>
      <c r="X682">
        <v>88.8</v>
      </c>
    </row>
    <row r="683" spans="1:24">
      <c r="A683" s="4" t="s">
        <v>834</v>
      </c>
      <c r="B683" t="s">
        <v>1387</v>
      </c>
      <c r="C683" s="13">
        <v>34.732824427480921</v>
      </c>
      <c r="D683">
        <v>1</v>
      </c>
      <c r="E683">
        <v>1</v>
      </c>
      <c r="F683" s="16">
        <v>62059</v>
      </c>
      <c r="G683">
        <v>1474</v>
      </c>
      <c r="H683">
        <v>23.9</v>
      </c>
      <c r="I683">
        <v>95.1</v>
      </c>
      <c r="J683">
        <v>0</v>
      </c>
      <c r="K683">
        <v>3.6</v>
      </c>
      <c r="L683" s="19">
        <v>4.9000000000000004</v>
      </c>
      <c r="M683">
        <v>1</v>
      </c>
      <c r="N683" s="10">
        <v>0.54649999999999999</v>
      </c>
      <c r="O683">
        <f>IF(D683=E683,1,0)</f>
        <v>1</v>
      </c>
      <c r="P683">
        <v>0</v>
      </c>
      <c r="Q683">
        <v>0</v>
      </c>
      <c r="R683">
        <v>2012</v>
      </c>
      <c r="S683" s="19">
        <v>9.9</v>
      </c>
      <c r="T683" s="19">
        <v>31.5</v>
      </c>
      <c r="U683" s="19">
        <v>107.3</v>
      </c>
      <c r="V683">
        <v>3.875968992248062E-2</v>
      </c>
      <c r="W683">
        <v>3.6</v>
      </c>
      <c r="X683">
        <v>94.6</v>
      </c>
    </row>
    <row r="684" spans="1:24">
      <c r="A684" t="s">
        <v>835</v>
      </c>
      <c r="B684" t="s">
        <v>2101</v>
      </c>
      <c r="C684" s="13">
        <v>29.05263157894737</v>
      </c>
      <c r="D684">
        <v>0</v>
      </c>
      <c r="E684">
        <v>0</v>
      </c>
      <c r="F684" s="16">
        <v>38929</v>
      </c>
      <c r="G684">
        <v>262</v>
      </c>
      <c r="H684">
        <v>11.8</v>
      </c>
      <c r="I684">
        <v>98.9</v>
      </c>
      <c r="J684">
        <v>0</v>
      </c>
      <c r="K684">
        <v>0.8</v>
      </c>
      <c r="L684" s="19">
        <v>16.399999999999999</v>
      </c>
      <c r="O684">
        <f>IF(D684=E684,1,0)</f>
        <v>1</v>
      </c>
      <c r="P684">
        <v>0</v>
      </c>
      <c r="Q684">
        <v>0</v>
      </c>
      <c r="S684" s="19">
        <v>23.7</v>
      </c>
      <c r="T684" s="19">
        <v>42.8</v>
      </c>
      <c r="U684" s="19">
        <v>81.900000000000006</v>
      </c>
      <c r="V684">
        <v>7.1428571428571425E-2</v>
      </c>
      <c r="W684">
        <v>2.9</v>
      </c>
      <c r="X684">
        <v>95.4</v>
      </c>
    </row>
    <row r="685" spans="1:24">
      <c r="A685" t="s">
        <v>836</v>
      </c>
      <c r="B685" t="s">
        <v>2102</v>
      </c>
      <c r="C685" s="13">
        <v>33.012048192771083</v>
      </c>
      <c r="D685">
        <v>0</v>
      </c>
      <c r="E685">
        <v>0</v>
      </c>
      <c r="F685" s="16">
        <v>42250</v>
      </c>
      <c r="G685">
        <v>340</v>
      </c>
      <c r="H685">
        <v>10.9</v>
      </c>
      <c r="I685">
        <v>100</v>
      </c>
      <c r="J685">
        <v>0</v>
      </c>
      <c r="K685">
        <v>0</v>
      </c>
      <c r="L685" s="19">
        <v>10.5</v>
      </c>
      <c r="O685">
        <f>IF(D685=E685,1,0)</f>
        <v>1</v>
      </c>
      <c r="P685">
        <v>0</v>
      </c>
      <c r="Q685">
        <v>0</v>
      </c>
      <c r="S685" s="19">
        <v>18.2</v>
      </c>
      <c r="T685" s="19">
        <v>43.2</v>
      </c>
      <c r="U685" s="19">
        <v>79.900000000000006</v>
      </c>
      <c r="V685">
        <v>0.176056338028169</v>
      </c>
      <c r="W685">
        <v>7.6</v>
      </c>
      <c r="X685">
        <v>86.5</v>
      </c>
    </row>
    <row r="686" spans="1:24">
      <c r="A686" s="4" t="s">
        <v>837</v>
      </c>
      <c r="B686" t="s">
        <v>2103</v>
      </c>
      <c r="C686" s="13">
        <v>39.006965529558855</v>
      </c>
      <c r="D686">
        <v>1</v>
      </c>
      <c r="E686">
        <v>1</v>
      </c>
      <c r="F686" s="16">
        <v>56713</v>
      </c>
      <c r="G686">
        <v>7881</v>
      </c>
      <c r="H686">
        <v>19.2</v>
      </c>
      <c r="I686">
        <v>80</v>
      </c>
      <c r="J686">
        <v>1.6</v>
      </c>
      <c r="K686">
        <v>16.399999999999999</v>
      </c>
      <c r="L686" s="19">
        <v>9</v>
      </c>
      <c r="M686">
        <v>0</v>
      </c>
      <c r="N686" s="10">
        <v>0.49590000000000001</v>
      </c>
      <c r="O686">
        <f>IF(D686=E686,1,0)</f>
        <v>1</v>
      </c>
      <c r="P686">
        <v>0</v>
      </c>
      <c r="Q686">
        <v>0</v>
      </c>
      <c r="R686">
        <v>2012</v>
      </c>
      <c r="S686" s="19">
        <v>15.7</v>
      </c>
      <c r="T686" s="19">
        <v>33</v>
      </c>
      <c r="U686" s="19">
        <v>93.7</v>
      </c>
      <c r="V686">
        <v>0.15045871559633028</v>
      </c>
      <c r="W686">
        <v>6.2</v>
      </c>
      <c r="X686">
        <v>85.9</v>
      </c>
    </row>
    <row r="687" spans="1:24">
      <c r="A687" t="s">
        <v>838</v>
      </c>
      <c r="B687" t="s">
        <v>2104</v>
      </c>
      <c r="C687" s="13">
        <v>25.287356321839084</v>
      </c>
      <c r="D687">
        <v>0</v>
      </c>
      <c r="E687">
        <v>0</v>
      </c>
      <c r="F687" s="16">
        <v>33750</v>
      </c>
      <c r="G687">
        <v>127</v>
      </c>
      <c r="H687">
        <v>9.5</v>
      </c>
      <c r="I687">
        <v>98.4</v>
      </c>
      <c r="J687">
        <v>0</v>
      </c>
      <c r="K687">
        <v>0</v>
      </c>
      <c r="L687" s="19">
        <v>18.2</v>
      </c>
      <c r="O687">
        <f>IF(D687=E687,1,0)</f>
        <v>1</v>
      </c>
      <c r="P687">
        <v>0</v>
      </c>
      <c r="Q687">
        <v>0</v>
      </c>
      <c r="S687" s="19">
        <v>23.6</v>
      </c>
      <c r="T687" s="19">
        <v>39.1</v>
      </c>
      <c r="U687" s="19">
        <v>111.7</v>
      </c>
      <c r="V687">
        <v>1.7241379310344827E-2</v>
      </c>
      <c r="W687">
        <v>11.9</v>
      </c>
      <c r="X687">
        <v>76.2</v>
      </c>
    </row>
    <row r="688" spans="1:24">
      <c r="A688" t="s">
        <v>839</v>
      </c>
      <c r="B688" t="s">
        <v>2105</v>
      </c>
      <c r="C688" s="13">
        <v>27.320034692107548</v>
      </c>
      <c r="D688">
        <v>0</v>
      </c>
      <c r="E688">
        <v>0</v>
      </c>
      <c r="F688" s="16">
        <v>49500</v>
      </c>
      <c r="G688">
        <v>1017</v>
      </c>
      <c r="H688">
        <v>16.2</v>
      </c>
      <c r="I688">
        <v>98.9</v>
      </c>
      <c r="J688">
        <v>0</v>
      </c>
      <c r="K688">
        <v>0.5</v>
      </c>
      <c r="L688" s="19">
        <v>10.199999999999999</v>
      </c>
      <c r="O688">
        <f>IF(D688=E688,1,0)</f>
        <v>1</v>
      </c>
      <c r="P688">
        <v>0</v>
      </c>
      <c r="Q688">
        <v>0</v>
      </c>
      <c r="S688" s="19">
        <v>18.399999999999999</v>
      </c>
      <c r="T688" s="19">
        <v>36.6</v>
      </c>
      <c r="U688" s="19">
        <v>115.5</v>
      </c>
      <c r="V688">
        <v>0.22355769230769232</v>
      </c>
      <c r="W688">
        <v>3.7</v>
      </c>
      <c r="X688">
        <v>88.7</v>
      </c>
    </row>
    <row r="689" spans="1:24">
      <c r="A689" s="2" t="s">
        <v>145</v>
      </c>
      <c r="B689" t="s">
        <v>2106</v>
      </c>
      <c r="C689" s="13">
        <v>27.975217279063763</v>
      </c>
      <c r="D689">
        <v>1</v>
      </c>
      <c r="E689">
        <v>1</v>
      </c>
      <c r="F689" s="16">
        <v>37500</v>
      </c>
      <c r="G689">
        <v>17003</v>
      </c>
      <c r="H689">
        <v>23.9</v>
      </c>
      <c r="I689">
        <v>88.5</v>
      </c>
      <c r="J689">
        <v>5.6</v>
      </c>
      <c r="K689">
        <v>2.4</v>
      </c>
      <c r="L689" s="19">
        <v>9.8000000000000007</v>
      </c>
      <c r="M689">
        <v>1</v>
      </c>
      <c r="N689" s="10">
        <v>0.60729999999999995</v>
      </c>
      <c r="O689">
        <f>IF(D689=E689,1,0)</f>
        <v>1</v>
      </c>
      <c r="P689">
        <v>0</v>
      </c>
      <c r="Q689">
        <v>1</v>
      </c>
      <c r="R689">
        <v>2012</v>
      </c>
      <c r="S689" s="19">
        <v>24.3</v>
      </c>
      <c r="T689" s="19">
        <v>40.200000000000003</v>
      </c>
      <c r="U689" s="19">
        <v>85.1</v>
      </c>
      <c r="V689">
        <v>0.54604001096190735</v>
      </c>
      <c r="W689">
        <v>16</v>
      </c>
      <c r="X689">
        <v>88.6</v>
      </c>
    </row>
    <row r="690" spans="1:24">
      <c r="A690" s="4" t="s">
        <v>840</v>
      </c>
      <c r="B690" t="s">
        <v>2107</v>
      </c>
      <c r="C690" s="13">
        <v>23.94239423942394</v>
      </c>
      <c r="D690">
        <v>1</v>
      </c>
      <c r="E690">
        <v>1</v>
      </c>
      <c r="F690" s="16">
        <v>44286</v>
      </c>
      <c r="G690">
        <v>2088</v>
      </c>
      <c r="H690">
        <v>10.3</v>
      </c>
      <c r="I690">
        <v>96.4</v>
      </c>
      <c r="J690">
        <v>1.5</v>
      </c>
      <c r="K690">
        <v>0.9</v>
      </c>
      <c r="L690" s="19">
        <v>6.9</v>
      </c>
      <c r="M690">
        <v>1</v>
      </c>
      <c r="N690" s="10">
        <f>182/(182+119)</f>
        <v>0.60465116279069764</v>
      </c>
      <c r="O690">
        <f>IF(D690=E690,1,0)</f>
        <v>1</v>
      </c>
      <c r="P690">
        <v>0</v>
      </c>
      <c r="Q690">
        <v>0</v>
      </c>
      <c r="R690">
        <v>2013</v>
      </c>
      <c r="S690" s="19">
        <v>23</v>
      </c>
      <c r="T690" s="19">
        <v>39.4</v>
      </c>
      <c r="U690" s="19">
        <v>106.7</v>
      </c>
      <c r="V690">
        <v>0.18202764976958524</v>
      </c>
      <c r="W690">
        <v>16.399999999999999</v>
      </c>
      <c r="X690">
        <v>86.2</v>
      </c>
    </row>
    <row r="691" spans="1:24">
      <c r="A691" s="4" t="s">
        <v>841</v>
      </c>
      <c r="B691" t="s">
        <v>2108</v>
      </c>
      <c r="C691" s="13">
        <v>40.5189620758483</v>
      </c>
      <c r="D691">
        <v>0</v>
      </c>
      <c r="E691">
        <v>0</v>
      </c>
      <c r="F691" s="16">
        <v>50795</v>
      </c>
      <c r="G691">
        <v>556</v>
      </c>
      <c r="H691">
        <v>16.3</v>
      </c>
      <c r="I691">
        <v>95.1</v>
      </c>
      <c r="J691">
        <v>0</v>
      </c>
      <c r="K691">
        <v>2.9</v>
      </c>
      <c r="L691" s="19">
        <v>2.2999999999999998</v>
      </c>
      <c r="O691">
        <f>IF(D691=E691,1,0)</f>
        <v>1</v>
      </c>
      <c r="P691">
        <v>0</v>
      </c>
      <c r="Q691">
        <v>0</v>
      </c>
      <c r="S691" s="19">
        <v>15.6</v>
      </c>
      <c r="T691" s="19">
        <v>38.299999999999997</v>
      </c>
      <c r="U691" s="19">
        <v>75.400000000000006</v>
      </c>
      <c r="V691">
        <v>4.405286343612335E-2</v>
      </c>
      <c r="W691">
        <v>5.6</v>
      </c>
      <c r="X691">
        <v>96.4</v>
      </c>
    </row>
    <row r="692" spans="1:24">
      <c r="A692" s="4" t="s">
        <v>842</v>
      </c>
      <c r="B692" t="s">
        <v>2109</v>
      </c>
      <c r="C692" s="13">
        <v>86.365189657136341</v>
      </c>
      <c r="D692">
        <v>1</v>
      </c>
      <c r="E692">
        <v>1</v>
      </c>
      <c r="F692" s="16">
        <v>43333</v>
      </c>
      <c r="G692">
        <v>12408</v>
      </c>
      <c r="H692">
        <v>11</v>
      </c>
      <c r="I692">
        <v>9.6</v>
      </c>
      <c r="J692">
        <v>77.599999999999994</v>
      </c>
      <c r="K692">
        <v>10.199999999999999</v>
      </c>
      <c r="L692" s="19">
        <v>14.7</v>
      </c>
      <c r="M692">
        <v>0</v>
      </c>
      <c r="N692" s="10">
        <v>0.41610000000000003</v>
      </c>
      <c r="O692">
        <f>IF(D692=E692,1,0)</f>
        <v>1</v>
      </c>
      <c r="P692">
        <v>0</v>
      </c>
      <c r="Q692">
        <v>0</v>
      </c>
      <c r="R692">
        <v>2013</v>
      </c>
      <c r="S692" s="19">
        <v>16</v>
      </c>
      <c r="T692" s="19">
        <v>36.299999999999997</v>
      </c>
      <c r="U692" s="19">
        <v>92.9</v>
      </c>
      <c r="V692">
        <v>4.3323139653414881E-2</v>
      </c>
      <c r="W692">
        <v>23</v>
      </c>
      <c r="X692">
        <v>82</v>
      </c>
    </row>
    <row r="693" spans="1:24">
      <c r="A693" s="4" t="s">
        <v>843</v>
      </c>
      <c r="B693" t="s">
        <v>2110</v>
      </c>
      <c r="C693" s="13">
        <v>26.932826362484157</v>
      </c>
      <c r="D693">
        <v>1</v>
      </c>
      <c r="E693">
        <v>1</v>
      </c>
      <c r="F693" s="16">
        <v>49014</v>
      </c>
      <c r="G693">
        <v>2092</v>
      </c>
      <c r="H693">
        <v>14.2</v>
      </c>
      <c r="I693">
        <v>92.3</v>
      </c>
      <c r="J693">
        <v>0.4</v>
      </c>
      <c r="K693">
        <v>2.4</v>
      </c>
      <c r="L693" s="19">
        <v>9</v>
      </c>
      <c r="M693">
        <v>1</v>
      </c>
      <c r="N693" s="10">
        <v>0.67730000000000001</v>
      </c>
      <c r="O693">
        <f>IF(D693=E693,1,0)</f>
        <v>1</v>
      </c>
      <c r="P693">
        <v>0</v>
      </c>
      <c r="Q693">
        <v>0</v>
      </c>
      <c r="R693">
        <v>2013</v>
      </c>
      <c r="S693" s="19">
        <v>17.7</v>
      </c>
      <c r="T693" s="19">
        <v>31.6</v>
      </c>
      <c r="U693" s="19">
        <v>98.7</v>
      </c>
      <c r="V693">
        <v>0.15803452855245684</v>
      </c>
      <c r="W693">
        <v>1.8</v>
      </c>
      <c r="X693">
        <v>86</v>
      </c>
    </row>
    <row r="694" spans="1:24">
      <c r="A694" s="4" t="s">
        <v>844</v>
      </c>
      <c r="B694" t="s">
        <v>1400</v>
      </c>
      <c r="C694" s="13">
        <v>36.76834295136026</v>
      </c>
      <c r="D694">
        <v>1</v>
      </c>
      <c r="E694">
        <v>1</v>
      </c>
      <c r="F694" s="16">
        <v>53790</v>
      </c>
      <c r="G694">
        <v>2569</v>
      </c>
      <c r="H694">
        <v>13.6</v>
      </c>
      <c r="I694">
        <v>92.9</v>
      </c>
      <c r="J694">
        <v>0</v>
      </c>
      <c r="K694">
        <v>3</v>
      </c>
      <c r="L694" s="19">
        <v>7.2</v>
      </c>
      <c r="M694">
        <v>1</v>
      </c>
      <c r="N694" s="10">
        <v>0.61</v>
      </c>
      <c r="O694">
        <f>IF(D694=E694,1,0)</f>
        <v>1</v>
      </c>
      <c r="P694">
        <v>0</v>
      </c>
      <c r="Q694">
        <v>0</v>
      </c>
      <c r="R694">
        <v>2012</v>
      </c>
      <c r="S694" s="19">
        <v>17.3</v>
      </c>
      <c r="T694" s="19">
        <v>35.9</v>
      </c>
      <c r="U694" s="19">
        <v>115.3</v>
      </c>
      <c r="V694">
        <v>7.3469387755102047E-2</v>
      </c>
      <c r="W694">
        <v>6.4</v>
      </c>
      <c r="X694">
        <v>90.3</v>
      </c>
    </row>
    <row r="695" spans="1:24">
      <c r="A695" s="4" t="s">
        <v>845</v>
      </c>
      <c r="B695" t="s">
        <v>2111</v>
      </c>
      <c r="C695" s="13">
        <v>36.645001547508507</v>
      </c>
      <c r="D695">
        <v>1</v>
      </c>
      <c r="E695">
        <v>1</v>
      </c>
      <c r="F695" s="16">
        <v>46375</v>
      </c>
      <c r="G695">
        <v>5159</v>
      </c>
      <c r="H695">
        <v>12.4</v>
      </c>
      <c r="I695">
        <v>95.8</v>
      </c>
      <c r="J695">
        <v>0</v>
      </c>
      <c r="K695">
        <v>2.5</v>
      </c>
      <c r="L695" s="19">
        <v>9</v>
      </c>
      <c r="M695">
        <v>1</v>
      </c>
      <c r="N695" s="10">
        <v>0.53320000000000001</v>
      </c>
      <c r="O695">
        <f>IF(D695=E695,1,0)</f>
        <v>1</v>
      </c>
      <c r="P695">
        <v>0</v>
      </c>
      <c r="Q695">
        <v>0</v>
      </c>
      <c r="R695">
        <v>2012</v>
      </c>
      <c r="S695" s="19">
        <v>24.3</v>
      </c>
      <c r="T695" s="19">
        <v>38.6</v>
      </c>
      <c r="U695" s="19">
        <v>80.599999999999994</v>
      </c>
      <c r="V695">
        <v>8.673469387755102E-2</v>
      </c>
      <c r="W695">
        <v>16.2</v>
      </c>
      <c r="X695">
        <v>82.6</v>
      </c>
    </row>
    <row r="696" spans="1:24">
      <c r="A696" s="4" t="s">
        <v>846</v>
      </c>
      <c r="B696" t="s">
        <v>2112</v>
      </c>
      <c r="C696" s="13">
        <v>18.950665622552858</v>
      </c>
      <c r="D696">
        <v>1</v>
      </c>
      <c r="E696">
        <v>1</v>
      </c>
      <c r="F696" s="16">
        <v>25987</v>
      </c>
      <c r="G696">
        <v>1044</v>
      </c>
      <c r="H696">
        <v>11.6</v>
      </c>
      <c r="I696">
        <v>86</v>
      </c>
      <c r="J696">
        <v>3.8</v>
      </c>
      <c r="K696">
        <v>5.8</v>
      </c>
      <c r="L696" s="19">
        <v>14.8</v>
      </c>
      <c r="M696">
        <v>1</v>
      </c>
      <c r="N696" s="10">
        <v>0.64959999999999996</v>
      </c>
      <c r="O696">
        <f>IF(D696=E696,1,0)</f>
        <v>1</v>
      </c>
      <c r="P696">
        <v>0</v>
      </c>
      <c r="Q696">
        <v>0</v>
      </c>
      <c r="R696">
        <v>2013</v>
      </c>
      <c r="S696" s="19">
        <v>21.5</v>
      </c>
      <c r="T696" s="19">
        <v>41</v>
      </c>
      <c r="U696" s="19">
        <v>90.5</v>
      </c>
      <c r="V696">
        <v>0.11208791208791209</v>
      </c>
      <c r="W696">
        <v>18.2</v>
      </c>
      <c r="X696">
        <v>83.6</v>
      </c>
    </row>
    <row r="697" spans="1:24">
      <c r="A697" t="s">
        <v>847</v>
      </c>
      <c r="B697" t="s">
        <v>2113</v>
      </c>
      <c r="C697" s="13">
        <v>23.831775700934578</v>
      </c>
      <c r="D697">
        <v>0</v>
      </c>
      <c r="E697">
        <v>0</v>
      </c>
      <c r="F697" s="16">
        <v>64375</v>
      </c>
      <c r="G697">
        <v>365</v>
      </c>
      <c r="H697">
        <v>7.1</v>
      </c>
      <c r="I697">
        <v>97.5</v>
      </c>
      <c r="J697">
        <v>0</v>
      </c>
      <c r="K697">
        <v>0.8</v>
      </c>
      <c r="L697" s="19">
        <v>7.4</v>
      </c>
      <c r="O697">
        <f>IF(D697=E697,1,0)</f>
        <v>1</v>
      </c>
      <c r="P697">
        <v>0</v>
      </c>
      <c r="Q697">
        <v>0</v>
      </c>
      <c r="S697" s="19">
        <v>11.2</v>
      </c>
      <c r="T697" s="19">
        <v>35.5</v>
      </c>
      <c r="U697" s="19">
        <v>109.8</v>
      </c>
      <c r="V697">
        <v>9.5588235294117641E-2</v>
      </c>
      <c r="W697">
        <v>0</v>
      </c>
      <c r="X697">
        <v>90.7</v>
      </c>
    </row>
    <row r="698" spans="1:24">
      <c r="A698" s="4" t="s">
        <v>848</v>
      </c>
      <c r="B698" t="s">
        <v>2114</v>
      </c>
      <c r="C698" s="13">
        <v>38.695313369698319</v>
      </c>
      <c r="D698">
        <v>1</v>
      </c>
      <c r="E698">
        <v>1</v>
      </c>
      <c r="F698" s="16">
        <v>76477</v>
      </c>
      <c r="G698">
        <v>7029</v>
      </c>
      <c r="H698">
        <v>37.4</v>
      </c>
      <c r="I698">
        <v>91</v>
      </c>
      <c r="J698">
        <v>4.2</v>
      </c>
      <c r="K698">
        <v>3.8</v>
      </c>
      <c r="L698" s="19">
        <v>3</v>
      </c>
      <c r="M698">
        <v>1</v>
      </c>
      <c r="N698" s="10">
        <v>0.54720000000000002</v>
      </c>
      <c r="O698">
        <f>IF(D698=E698,1,0)</f>
        <v>1</v>
      </c>
      <c r="P698">
        <v>0</v>
      </c>
      <c r="Q698">
        <v>0</v>
      </c>
      <c r="R698">
        <v>2012</v>
      </c>
      <c r="S698" s="19">
        <v>17.3</v>
      </c>
      <c r="T698" s="19">
        <v>37.6</v>
      </c>
      <c r="U698" s="19">
        <v>93.3</v>
      </c>
      <c r="V698">
        <v>0.22310344827586207</v>
      </c>
      <c r="W698">
        <v>2.7</v>
      </c>
      <c r="X698">
        <v>92.2</v>
      </c>
    </row>
    <row r="699" spans="1:24">
      <c r="A699" s="4" t="s">
        <v>849</v>
      </c>
      <c r="B699" t="s">
        <v>2115</v>
      </c>
      <c r="C699" s="13">
        <v>15.892857142857142</v>
      </c>
      <c r="D699">
        <v>1</v>
      </c>
      <c r="E699">
        <v>1</v>
      </c>
      <c r="F699" s="16">
        <v>37188</v>
      </c>
      <c r="G699">
        <v>412</v>
      </c>
      <c r="H699">
        <v>0.8</v>
      </c>
      <c r="I699">
        <v>100</v>
      </c>
      <c r="J699">
        <v>0</v>
      </c>
      <c r="K699">
        <v>0</v>
      </c>
      <c r="L699" s="19">
        <v>4.3</v>
      </c>
      <c r="O699">
        <f>IF(D699=E699,1,0)</f>
        <v>1</v>
      </c>
      <c r="P699">
        <v>0</v>
      </c>
      <c r="Q699">
        <v>0</v>
      </c>
      <c r="S699" s="19">
        <v>17.5</v>
      </c>
      <c r="T699" s="19">
        <v>35.5</v>
      </c>
      <c r="U699" s="19">
        <v>94.3</v>
      </c>
      <c r="V699">
        <v>0.1702127659574468</v>
      </c>
      <c r="W699">
        <v>12.4</v>
      </c>
      <c r="X699">
        <v>75.900000000000006</v>
      </c>
    </row>
    <row r="700" spans="1:24">
      <c r="A700" t="s">
        <v>850</v>
      </c>
      <c r="B700" t="s">
        <v>1368</v>
      </c>
      <c r="C700" s="13">
        <v>32.089552238805972</v>
      </c>
      <c r="D700">
        <v>1</v>
      </c>
      <c r="E700">
        <v>1</v>
      </c>
      <c r="F700" s="16">
        <v>32284</v>
      </c>
      <c r="G700">
        <v>2461</v>
      </c>
      <c r="H700">
        <v>12.2</v>
      </c>
      <c r="I700">
        <v>98.9</v>
      </c>
      <c r="J700">
        <v>0</v>
      </c>
      <c r="K700">
        <v>0.5</v>
      </c>
      <c r="L700" s="19">
        <v>7.6</v>
      </c>
      <c r="M700">
        <v>1</v>
      </c>
      <c r="N700" s="10">
        <v>0.71050000000000002</v>
      </c>
      <c r="O700">
        <f>IF(D700=E700,1,0)</f>
        <v>1</v>
      </c>
      <c r="P700">
        <v>0</v>
      </c>
      <c r="Q700">
        <v>0</v>
      </c>
      <c r="R700">
        <v>2012</v>
      </c>
      <c r="S700" s="19">
        <v>26.3</v>
      </c>
      <c r="T700" s="19">
        <v>36</v>
      </c>
      <c r="U700" s="19">
        <v>99.4</v>
      </c>
      <c r="V700">
        <v>0.20825515947467166</v>
      </c>
      <c r="W700">
        <v>22</v>
      </c>
      <c r="X700">
        <v>85.1</v>
      </c>
    </row>
    <row r="701" spans="1:24">
      <c r="A701" s="2" t="s">
        <v>146</v>
      </c>
      <c r="B701" t="s">
        <v>2116</v>
      </c>
      <c r="C701" s="13">
        <v>44.642857142857146</v>
      </c>
      <c r="D701">
        <v>0</v>
      </c>
      <c r="E701">
        <v>0</v>
      </c>
      <c r="F701" s="16">
        <v>57768</v>
      </c>
      <c r="G701">
        <v>720</v>
      </c>
      <c r="H701">
        <v>4.8</v>
      </c>
      <c r="I701">
        <v>96.1</v>
      </c>
      <c r="J701">
        <v>0</v>
      </c>
      <c r="K701">
        <v>1.8</v>
      </c>
      <c r="L701" s="19">
        <v>3.1</v>
      </c>
      <c r="O701">
        <f>IF(D701=E701,1,0)</f>
        <v>1</v>
      </c>
      <c r="P701">
        <v>0</v>
      </c>
      <c r="Q701">
        <v>1</v>
      </c>
      <c r="S701" s="19">
        <v>9</v>
      </c>
      <c r="T701" s="19">
        <v>37.799999999999997</v>
      </c>
      <c r="U701" s="19">
        <v>69.8</v>
      </c>
      <c r="V701">
        <v>0.12211221122112212</v>
      </c>
      <c r="W701">
        <v>13.3</v>
      </c>
      <c r="X701">
        <v>90.2</v>
      </c>
    </row>
    <row r="702" spans="1:24">
      <c r="A702" s="2" t="s">
        <v>24</v>
      </c>
      <c r="B702" t="s">
        <v>2117</v>
      </c>
      <c r="C702" s="13">
        <v>80.294342507645254</v>
      </c>
      <c r="D702">
        <v>1</v>
      </c>
      <c r="E702">
        <v>1</v>
      </c>
      <c r="F702" s="16">
        <v>66745</v>
      </c>
      <c r="G702">
        <v>17756</v>
      </c>
      <c r="H702">
        <v>32.4</v>
      </c>
      <c r="I702">
        <v>18.8</v>
      </c>
      <c r="J702">
        <v>77.5</v>
      </c>
      <c r="K702">
        <v>2.2000000000000002</v>
      </c>
      <c r="L702" s="19">
        <v>8.1999999999999993</v>
      </c>
      <c r="M702">
        <v>0</v>
      </c>
      <c r="N702" s="10">
        <v>0.35780000000000001</v>
      </c>
      <c r="O702">
        <f>IF(D702=E702,1,0)</f>
        <v>1</v>
      </c>
      <c r="P702">
        <v>0</v>
      </c>
      <c r="Q702">
        <v>0</v>
      </c>
      <c r="R702">
        <v>2012</v>
      </c>
      <c r="S702" s="19">
        <v>19.600000000000001</v>
      </c>
      <c r="T702" s="19">
        <v>40.4</v>
      </c>
      <c r="U702" s="19">
        <v>86.6</v>
      </c>
      <c r="V702">
        <v>6.6596194503171252E-2</v>
      </c>
      <c r="W702">
        <v>5.4</v>
      </c>
      <c r="X702">
        <v>93.5</v>
      </c>
    </row>
    <row r="703" spans="1:24">
      <c r="A703" s="2" t="s">
        <v>147</v>
      </c>
      <c r="B703" t="s">
        <v>2118</v>
      </c>
      <c r="C703" s="13">
        <v>31.567003290593444</v>
      </c>
      <c r="D703">
        <v>1</v>
      </c>
      <c r="E703">
        <v>1</v>
      </c>
      <c r="F703" s="16">
        <v>34807</v>
      </c>
      <c r="G703">
        <v>17720</v>
      </c>
      <c r="H703">
        <v>16.600000000000001</v>
      </c>
      <c r="I703">
        <v>92.5</v>
      </c>
      <c r="J703">
        <v>3.1</v>
      </c>
      <c r="K703">
        <v>2.5</v>
      </c>
      <c r="L703" s="19">
        <v>7.4</v>
      </c>
      <c r="M703">
        <v>1</v>
      </c>
      <c r="N703" s="10">
        <v>0.63029999999999997</v>
      </c>
      <c r="O703">
        <f>IF(D703=E703,1,0)</f>
        <v>1</v>
      </c>
      <c r="P703">
        <v>0</v>
      </c>
      <c r="Q703">
        <v>1</v>
      </c>
      <c r="R703">
        <v>2012</v>
      </c>
      <c r="S703" s="19">
        <v>22.3</v>
      </c>
      <c r="T703" s="19">
        <v>37.799999999999997</v>
      </c>
      <c r="U703" s="19">
        <v>82.9</v>
      </c>
      <c r="V703">
        <v>0.27140065146579806</v>
      </c>
      <c r="W703">
        <v>13.1</v>
      </c>
      <c r="X703">
        <v>88.3</v>
      </c>
    </row>
    <row r="704" spans="1:24">
      <c r="A704" t="s">
        <v>851</v>
      </c>
      <c r="B704" t="s">
        <v>2119</v>
      </c>
      <c r="C704" s="13">
        <v>15.015015015015015</v>
      </c>
      <c r="D704">
        <v>0</v>
      </c>
      <c r="E704">
        <v>0</v>
      </c>
      <c r="F704" s="16">
        <v>19583</v>
      </c>
      <c r="G704">
        <v>137</v>
      </c>
      <c r="H704">
        <v>0</v>
      </c>
      <c r="I704">
        <v>95.6</v>
      </c>
      <c r="J704">
        <v>0</v>
      </c>
      <c r="K704">
        <v>0</v>
      </c>
      <c r="L704" s="19">
        <v>21.4</v>
      </c>
      <c r="O704">
        <f>IF(D704=E704,1,0)</f>
        <v>1</v>
      </c>
      <c r="P704">
        <v>0</v>
      </c>
      <c r="Q704">
        <v>0</v>
      </c>
      <c r="S704" s="19">
        <v>16.8</v>
      </c>
      <c r="T704" s="19">
        <v>35.700000000000003</v>
      </c>
      <c r="U704" s="19">
        <v>174</v>
      </c>
      <c r="V704">
        <v>0.22950819672131148</v>
      </c>
      <c r="W704">
        <v>50</v>
      </c>
      <c r="X704">
        <v>72</v>
      </c>
    </row>
    <row r="705" spans="1:24">
      <c r="A705" s="3" t="s">
        <v>279</v>
      </c>
      <c r="B705" t="s">
        <v>2120</v>
      </c>
      <c r="C705" s="13">
        <v>96.117408221959053</v>
      </c>
      <c r="D705">
        <v>1</v>
      </c>
      <c r="E705">
        <v>1</v>
      </c>
      <c r="F705" s="16">
        <v>45818</v>
      </c>
      <c r="G705">
        <v>24338</v>
      </c>
      <c r="H705">
        <v>10.4</v>
      </c>
      <c r="I705">
        <v>3.9</v>
      </c>
      <c r="J705">
        <v>73.599999999999994</v>
      </c>
      <c r="K705">
        <v>20.9</v>
      </c>
      <c r="L705" s="19">
        <v>14.1</v>
      </c>
      <c r="M705">
        <v>0</v>
      </c>
      <c r="N705" s="10">
        <v>0.4864</v>
      </c>
      <c r="O705">
        <f>IF(D705=E705,1,0)</f>
        <v>1</v>
      </c>
      <c r="P705">
        <v>1</v>
      </c>
      <c r="Q705" t="s">
        <v>2516</v>
      </c>
      <c r="R705">
        <v>2012</v>
      </c>
      <c r="S705" s="19">
        <v>16.7</v>
      </c>
      <c r="T705" s="19">
        <v>35</v>
      </c>
      <c r="U705" s="19">
        <v>88.8</v>
      </c>
      <c r="V705">
        <v>6.1235013536160884E-2</v>
      </c>
      <c r="W705">
        <v>13.7</v>
      </c>
      <c r="X705">
        <v>77.3</v>
      </c>
    </row>
    <row r="706" spans="1:24">
      <c r="A706" s="4" t="s">
        <v>852</v>
      </c>
      <c r="B706" t="s">
        <v>2121</v>
      </c>
      <c r="C706" s="13">
        <v>32.49607535321821</v>
      </c>
      <c r="D706">
        <v>0</v>
      </c>
      <c r="E706">
        <v>0</v>
      </c>
      <c r="F706" s="16">
        <v>63646</v>
      </c>
      <c r="G706">
        <v>887</v>
      </c>
      <c r="H706">
        <v>13.8</v>
      </c>
      <c r="I706">
        <v>95</v>
      </c>
      <c r="J706">
        <v>0</v>
      </c>
      <c r="K706">
        <v>2.4</v>
      </c>
      <c r="L706" s="19">
        <v>5.0999999999999996</v>
      </c>
      <c r="O706">
        <f>IF(D706=E706,1,0)</f>
        <v>1</v>
      </c>
      <c r="P706">
        <v>0</v>
      </c>
      <c r="Q706">
        <v>0</v>
      </c>
      <c r="S706" s="19">
        <v>24.8</v>
      </c>
      <c r="T706" s="19">
        <v>39.4</v>
      </c>
      <c r="U706" s="19">
        <v>105.8</v>
      </c>
      <c r="V706">
        <v>0.10666666666666667</v>
      </c>
      <c r="W706">
        <v>4.9000000000000004</v>
      </c>
      <c r="X706">
        <v>87.2</v>
      </c>
    </row>
    <row r="707" spans="1:24">
      <c r="A707" s="4" t="s">
        <v>853</v>
      </c>
      <c r="B707" t="s">
        <v>2079</v>
      </c>
      <c r="C707" s="13">
        <v>29.679144385026738</v>
      </c>
      <c r="D707">
        <v>0</v>
      </c>
      <c r="E707">
        <v>0</v>
      </c>
      <c r="F707" s="16">
        <v>34500</v>
      </c>
      <c r="G707">
        <v>393</v>
      </c>
      <c r="H707">
        <v>6</v>
      </c>
      <c r="I707">
        <v>100</v>
      </c>
      <c r="J707">
        <v>0</v>
      </c>
      <c r="K707">
        <v>0</v>
      </c>
      <c r="L707" s="19">
        <v>5</v>
      </c>
      <c r="O707">
        <f>IF(D707=E707,1,0)</f>
        <v>1</v>
      </c>
      <c r="P707">
        <v>0</v>
      </c>
      <c r="Q707">
        <v>0</v>
      </c>
      <c r="S707" s="19">
        <v>54.5</v>
      </c>
      <c r="T707" s="19">
        <v>61.5</v>
      </c>
      <c r="U707" s="19">
        <v>113.6</v>
      </c>
      <c r="V707">
        <v>0.30120481927710846</v>
      </c>
      <c r="W707">
        <v>14</v>
      </c>
      <c r="X707">
        <v>82.9</v>
      </c>
    </row>
    <row r="708" spans="1:24">
      <c r="A708" s="4" t="s">
        <v>854</v>
      </c>
      <c r="B708" t="s">
        <v>2080</v>
      </c>
      <c r="C708" s="13">
        <v>70.582428430404747</v>
      </c>
      <c r="D708">
        <v>1</v>
      </c>
      <c r="E708">
        <v>1</v>
      </c>
      <c r="F708" s="16">
        <v>62955</v>
      </c>
      <c r="G708">
        <v>365</v>
      </c>
      <c r="H708">
        <v>14.9</v>
      </c>
      <c r="I708">
        <v>73.2</v>
      </c>
      <c r="J708">
        <v>0</v>
      </c>
      <c r="K708">
        <v>25.5</v>
      </c>
      <c r="L708" s="19">
        <v>4.4000000000000004</v>
      </c>
      <c r="M708">
        <v>1</v>
      </c>
      <c r="N708" s="10">
        <v>0.68479999999999996</v>
      </c>
      <c r="O708">
        <f>IF(D708=E708,1,0)</f>
        <v>1</v>
      </c>
      <c r="P708">
        <v>0</v>
      </c>
      <c r="Q708">
        <v>0</v>
      </c>
      <c r="R708">
        <v>2012</v>
      </c>
      <c r="S708" s="19">
        <v>29.3</v>
      </c>
      <c r="T708" s="19">
        <v>45.1</v>
      </c>
      <c r="U708" s="19">
        <v>95.2</v>
      </c>
      <c r="V708">
        <v>0</v>
      </c>
      <c r="W708">
        <v>1.2</v>
      </c>
      <c r="X708">
        <v>82.9</v>
      </c>
    </row>
    <row r="709" spans="1:24">
      <c r="A709" s="4" t="s">
        <v>855</v>
      </c>
      <c r="B709" t="s">
        <v>1438</v>
      </c>
      <c r="C709" s="13">
        <v>41.713483146067418</v>
      </c>
      <c r="D709">
        <v>1</v>
      </c>
      <c r="E709">
        <v>1</v>
      </c>
      <c r="F709" s="16">
        <v>53125</v>
      </c>
      <c r="G709">
        <v>1209</v>
      </c>
      <c r="H709">
        <v>10.6</v>
      </c>
      <c r="I709">
        <v>87.3</v>
      </c>
      <c r="J709">
        <v>0.7</v>
      </c>
      <c r="K709">
        <v>11.3</v>
      </c>
      <c r="L709" s="19">
        <v>11.8</v>
      </c>
      <c r="M709">
        <v>0</v>
      </c>
      <c r="N709" s="10">
        <v>0.49559999999999998</v>
      </c>
      <c r="O709">
        <f>IF(D709=E709,1,0)</f>
        <v>1</v>
      </c>
      <c r="P709">
        <v>0</v>
      </c>
      <c r="Q709">
        <v>0</v>
      </c>
      <c r="R709">
        <v>2012</v>
      </c>
      <c r="S709" s="19">
        <v>9.1999999999999993</v>
      </c>
      <c r="T709" s="19">
        <v>33</v>
      </c>
      <c r="U709" s="19">
        <v>89.2</v>
      </c>
      <c r="V709">
        <v>4.740406320541761E-2</v>
      </c>
      <c r="W709">
        <v>5.7</v>
      </c>
      <c r="X709">
        <v>82.8</v>
      </c>
    </row>
    <row r="710" spans="1:24">
      <c r="A710" s="2" t="s">
        <v>280</v>
      </c>
      <c r="B710" t="s">
        <v>2082</v>
      </c>
      <c r="C710" s="13">
        <v>42.94189720771265</v>
      </c>
      <c r="D710">
        <v>1</v>
      </c>
      <c r="E710">
        <v>1</v>
      </c>
      <c r="F710" s="16">
        <v>65701</v>
      </c>
      <c r="G710">
        <v>26518</v>
      </c>
      <c r="H710">
        <v>25.9</v>
      </c>
      <c r="I710">
        <v>83.2</v>
      </c>
      <c r="J710">
        <v>0.2</v>
      </c>
      <c r="K710">
        <v>13.1</v>
      </c>
      <c r="L710" s="19">
        <v>9.1</v>
      </c>
      <c r="M710">
        <v>0</v>
      </c>
      <c r="N710" s="10">
        <v>0.43140000000000001</v>
      </c>
      <c r="O710">
        <f>IF(D710=E710,1,0)</f>
        <v>1</v>
      </c>
      <c r="P710">
        <v>1</v>
      </c>
      <c r="Q710" t="s">
        <v>2516</v>
      </c>
      <c r="R710">
        <v>2012</v>
      </c>
      <c r="S710" s="19">
        <v>15.2</v>
      </c>
      <c r="T710" s="19">
        <v>36</v>
      </c>
      <c r="U710" s="19">
        <v>100.1</v>
      </c>
      <c r="V710">
        <v>0.13594263519569763</v>
      </c>
      <c r="W710">
        <v>6.8</v>
      </c>
      <c r="X710">
        <v>89.2</v>
      </c>
    </row>
    <row r="711" spans="1:24">
      <c r="A711" s="4" t="s">
        <v>856</v>
      </c>
      <c r="B711" t="s">
        <v>2084</v>
      </c>
      <c r="C711" s="13">
        <v>19.047619047619047</v>
      </c>
      <c r="D711">
        <v>1</v>
      </c>
      <c r="E711">
        <v>1</v>
      </c>
      <c r="F711" s="16">
        <v>45625</v>
      </c>
      <c r="G711">
        <v>891</v>
      </c>
      <c r="H711">
        <v>13.3</v>
      </c>
      <c r="I711">
        <v>97.6</v>
      </c>
      <c r="J711">
        <v>0</v>
      </c>
      <c r="K711">
        <v>1.2</v>
      </c>
      <c r="L711" s="19">
        <v>6.4</v>
      </c>
      <c r="M711">
        <v>1</v>
      </c>
      <c r="N711" s="10">
        <v>0.52210000000000001</v>
      </c>
      <c r="O711">
        <f>IF(D711=E711,1,0)</f>
        <v>1</v>
      </c>
      <c r="P711">
        <v>0</v>
      </c>
      <c r="Q711">
        <v>0</v>
      </c>
      <c r="R711">
        <v>2012</v>
      </c>
      <c r="S711" s="19">
        <v>19</v>
      </c>
      <c r="T711" s="19">
        <v>41.3</v>
      </c>
      <c r="U711" s="19">
        <v>96.7</v>
      </c>
      <c r="V711">
        <v>9.6418732782369149E-2</v>
      </c>
      <c r="W711">
        <v>2.2999999999999998</v>
      </c>
      <c r="X711">
        <v>93.3</v>
      </c>
    </row>
    <row r="712" spans="1:24">
      <c r="A712" t="s">
        <v>857</v>
      </c>
      <c r="B712" t="s">
        <v>2085</v>
      </c>
      <c r="C712" s="13">
        <v>36.713286713286713</v>
      </c>
      <c r="D712">
        <v>0</v>
      </c>
      <c r="E712">
        <v>0</v>
      </c>
      <c r="F712" s="16">
        <v>62083</v>
      </c>
      <c r="G712">
        <v>317</v>
      </c>
      <c r="H712">
        <v>15</v>
      </c>
      <c r="I712">
        <v>93.1</v>
      </c>
      <c r="J712">
        <v>0</v>
      </c>
      <c r="K712">
        <v>2.5</v>
      </c>
      <c r="L712" s="19">
        <v>9</v>
      </c>
      <c r="O712">
        <f>IF(D712=E712,1,0)</f>
        <v>1</v>
      </c>
      <c r="P712">
        <v>0</v>
      </c>
      <c r="Q712">
        <v>0</v>
      </c>
      <c r="S712" s="19">
        <v>16.100000000000001</v>
      </c>
      <c r="T712" s="19">
        <v>34.5</v>
      </c>
      <c r="U712" s="19">
        <v>136.6</v>
      </c>
      <c r="V712">
        <v>8.1967213114754092E-2</v>
      </c>
      <c r="W712">
        <v>7.3</v>
      </c>
      <c r="X712">
        <v>89</v>
      </c>
    </row>
    <row r="713" spans="1:24">
      <c r="A713" t="s">
        <v>858</v>
      </c>
      <c r="B713" t="s">
        <v>2122</v>
      </c>
      <c r="C713" s="13">
        <v>22.008547008547009</v>
      </c>
      <c r="D713">
        <v>1</v>
      </c>
      <c r="E713">
        <v>1</v>
      </c>
      <c r="F713" s="16">
        <v>47083</v>
      </c>
      <c r="G713">
        <v>592</v>
      </c>
      <c r="H713">
        <v>4</v>
      </c>
      <c r="I713">
        <v>99.3</v>
      </c>
      <c r="J713">
        <v>0</v>
      </c>
      <c r="K713">
        <v>0</v>
      </c>
      <c r="L713" s="19">
        <v>16.899999999999999</v>
      </c>
      <c r="M713">
        <v>1</v>
      </c>
      <c r="N713" s="10">
        <v>0.54379999999999995</v>
      </c>
      <c r="O713">
        <f>IF(D713=E713,1,0)</f>
        <v>1</v>
      </c>
      <c r="P713">
        <v>0</v>
      </c>
      <c r="Q713">
        <v>0</v>
      </c>
      <c r="R713">
        <v>2012</v>
      </c>
      <c r="S713" s="19">
        <v>16.2</v>
      </c>
      <c r="T713" s="19">
        <v>36</v>
      </c>
      <c r="U713" s="19">
        <v>107</v>
      </c>
      <c r="V713">
        <v>0.13574660633484162</v>
      </c>
      <c r="W713">
        <v>3.3</v>
      </c>
      <c r="X713">
        <v>87.5</v>
      </c>
    </row>
    <row r="714" spans="1:24">
      <c r="A714" t="s">
        <v>859</v>
      </c>
      <c r="B714" t="s">
        <v>2123</v>
      </c>
      <c r="C714" s="13">
        <v>36.231884057971016</v>
      </c>
      <c r="D714">
        <v>0</v>
      </c>
      <c r="E714">
        <v>0</v>
      </c>
      <c r="F714" s="16">
        <v>47188</v>
      </c>
      <c r="G714">
        <v>165</v>
      </c>
      <c r="H714">
        <v>2.7</v>
      </c>
      <c r="I714">
        <v>97</v>
      </c>
      <c r="J714">
        <v>0</v>
      </c>
      <c r="K714">
        <v>0</v>
      </c>
      <c r="L714" s="19">
        <v>13.6</v>
      </c>
      <c r="O714">
        <f>IF(D714=E714,1,0)</f>
        <v>1</v>
      </c>
      <c r="P714">
        <v>0</v>
      </c>
      <c r="Q714">
        <v>0</v>
      </c>
      <c r="S714" s="19">
        <v>19.399999999999999</v>
      </c>
      <c r="T714" s="19">
        <v>49.3</v>
      </c>
      <c r="U714" s="19">
        <v>63.4</v>
      </c>
      <c r="V714">
        <v>0</v>
      </c>
      <c r="W714">
        <v>12.7</v>
      </c>
      <c r="X714">
        <v>90.9</v>
      </c>
    </row>
    <row r="715" spans="1:24">
      <c r="A715" s="4" t="s">
        <v>860</v>
      </c>
      <c r="B715" t="s">
        <v>2124</v>
      </c>
      <c r="C715" s="13">
        <v>19.701492537313435</v>
      </c>
      <c r="D715">
        <v>1</v>
      </c>
      <c r="E715">
        <v>1</v>
      </c>
      <c r="F715" s="16">
        <v>40417</v>
      </c>
      <c r="G715">
        <v>414</v>
      </c>
      <c r="H715">
        <v>10.3</v>
      </c>
      <c r="I715">
        <v>91.5</v>
      </c>
      <c r="J715">
        <v>0</v>
      </c>
      <c r="K715">
        <v>0</v>
      </c>
      <c r="L715" s="19">
        <v>9.1999999999999993</v>
      </c>
      <c r="M715">
        <v>0</v>
      </c>
      <c r="N715" s="10">
        <v>0.4516</v>
      </c>
      <c r="O715">
        <f>IF(D715=E715,1,0)</f>
        <v>1</v>
      </c>
      <c r="P715">
        <v>0</v>
      </c>
      <c r="Q715">
        <v>0</v>
      </c>
      <c r="R715">
        <v>2014</v>
      </c>
      <c r="S715" s="19">
        <v>22.2</v>
      </c>
      <c r="T715" s="19">
        <v>38.700000000000003</v>
      </c>
      <c r="U715" s="19">
        <v>75.400000000000006</v>
      </c>
      <c r="V715">
        <v>0.14792899408284024</v>
      </c>
      <c r="W715">
        <v>13.4</v>
      </c>
      <c r="X715">
        <v>85.3</v>
      </c>
    </row>
    <row r="716" spans="1:24">
      <c r="A716" s="4" t="s">
        <v>861</v>
      </c>
      <c r="B716" t="s">
        <v>1541</v>
      </c>
      <c r="C716" s="13">
        <v>71.440961466980539</v>
      </c>
      <c r="D716">
        <v>1</v>
      </c>
      <c r="E716">
        <v>1</v>
      </c>
      <c r="F716" s="16">
        <v>43478</v>
      </c>
      <c r="G716">
        <v>24725</v>
      </c>
      <c r="H716">
        <v>10.6</v>
      </c>
      <c r="I716">
        <v>23.7</v>
      </c>
      <c r="J716">
        <v>5</v>
      </c>
      <c r="K716">
        <v>69.7</v>
      </c>
      <c r="L716" s="19">
        <v>9.8000000000000007</v>
      </c>
      <c r="M716">
        <v>1</v>
      </c>
      <c r="N716" s="10">
        <v>0.59440000000000004</v>
      </c>
      <c r="O716">
        <f>IF(D716=E716,1,0)</f>
        <v>1</v>
      </c>
      <c r="P716">
        <v>0</v>
      </c>
      <c r="Q716">
        <v>0</v>
      </c>
      <c r="R716">
        <v>2012</v>
      </c>
      <c r="S716" s="19">
        <v>12.5</v>
      </c>
      <c r="T716" s="19">
        <v>29.5</v>
      </c>
      <c r="U716" s="19">
        <v>102.8</v>
      </c>
      <c r="V716">
        <v>0.10867865519937452</v>
      </c>
      <c r="W716">
        <v>14.2</v>
      </c>
      <c r="X716">
        <v>68.3</v>
      </c>
    </row>
    <row r="717" spans="1:24">
      <c r="A717" t="s">
        <v>862</v>
      </c>
      <c r="B717" t="s">
        <v>2125</v>
      </c>
      <c r="C717" s="13">
        <v>17.488789237668161</v>
      </c>
      <c r="D717">
        <v>0</v>
      </c>
      <c r="E717">
        <v>0</v>
      </c>
      <c r="F717" s="16">
        <v>43636</v>
      </c>
      <c r="G717">
        <v>679</v>
      </c>
      <c r="H717">
        <v>7.9</v>
      </c>
      <c r="I717">
        <v>99.1</v>
      </c>
      <c r="J717">
        <v>0</v>
      </c>
      <c r="K717">
        <v>0.9</v>
      </c>
      <c r="L717" s="19">
        <v>10.1</v>
      </c>
      <c r="O717">
        <f>IF(D717=E717,1,0)</f>
        <v>1</v>
      </c>
      <c r="P717">
        <v>0</v>
      </c>
      <c r="Q717">
        <v>0</v>
      </c>
      <c r="S717" s="19">
        <v>23.9</v>
      </c>
      <c r="T717" s="19">
        <v>39.299999999999997</v>
      </c>
      <c r="U717" s="19">
        <v>94</v>
      </c>
      <c r="V717">
        <v>0.11379310344827587</v>
      </c>
      <c r="W717">
        <v>10.7</v>
      </c>
      <c r="X717">
        <v>85.8</v>
      </c>
    </row>
    <row r="718" spans="1:24">
      <c r="A718" t="s">
        <v>863</v>
      </c>
      <c r="B718" t="s">
        <v>2126</v>
      </c>
      <c r="C718" s="13">
        <v>15.331491712707182</v>
      </c>
      <c r="D718">
        <v>1</v>
      </c>
      <c r="E718">
        <v>1</v>
      </c>
      <c r="F718" s="16">
        <v>47917</v>
      </c>
      <c r="G718">
        <v>832</v>
      </c>
      <c r="H718">
        <v>10.9</v>
      </c>
      <c r="I718">
        <v>99.6</v>
      </c>
      <c r="J718">
        <v>0</v>
      </c>
      <c r="K718">
        <v>0</v>
      </c>
      <c r="L718" s="19">
        <v>3</v>
      </c>
      <c r="M718">
        <v>1</v>
      </c>
      <c r="N718" s="10">
        <v>0.76390000000000002</v>
      </c>
      <c r="O718">
        <f>IF(D718=E718,1,0)</f>
        <v>1</v>
      </c>
      <c r="P718">
        <v>0</v>
      </c>
      <c r="Q718">
        <v>0</v>
      </c>
      <c r="R718">
        <v>2012</v>
      </c>
      <c r="S718" s="19">
        <v>30.4</v>
      </c>
      <c r="T718" s="19">
        <v>45.3</v>
      </c>
      <c r="U718" s="19">
        <v>87.8</v>
      </c>
      <c r="V718">
        <v>0.14878892733564014</v>
      </c>
      <c r="W718">
        <v>12.1</v>
      </c>
      <c r="X718">
        <v>79.7</v>
      </c>
    </row>
    <row r="719" spans="1:24">
      <c r="A719" s="4" t="s">
        <v>864</v>
      </c>
      <c r="B719" t="s">
        <v>2127</v>
      </c>
      <c r="C719" s="13">
        <v>44.116649711766698</v>
      </c>
      <c r="D719">
        <v>1</v>
      </c>
      <c r="E719">
        <v>1</v>
      </c>
      <c r="F719" s="16">
        <v>49278</v>
      </c>
      <c r="G719">
        <v>7274</v>
      </c>
      <c r="H719">
        <v>13.3</v>
      </c>
      <c r="I719">
        <v>72.3</v>
      </c>
      <c r="J719">
        <v>1.1000000000000001</v>
      </c>
      <c r="K719">
        <v>25.9</v>
      </c>
      <c r="L719" s="19">
        <v>5.4</v>
      </c>
      <c r="M719">
        <v>1</v>
      </c>
      <c r="N719" s="10">
        <v>0.72609999999999997</v>
      </c>
      <c r="O719">
        <f>IF(D719=E719,1,0)</f>
        <v>1</v>
      </c>
      <c r="P719">
        <v>0</v>
      </c>
      <c r="Q719">
        <v>0</v>
      </c>
      <c r="R719">
        <v>2012</v>
      </c>
      <c r="S719" s="19">
        <v>23.3</v>
      </c>
      <c r="T719" s="19">
        <v>38.1</v>
      </c>
      <c r="U719" s="19">
        <v>91.8</v>
      </c>
      <c r="V719">
        <v>0.13934100833664154</v>
      </c>
      <c r="W719">
        <v>10.7</v>
      </c>
      <c r="X719">
        <v>78.7</v>
      </c>
    </row>
    <row r="720" spans="1:24">
      <c r="A720" t="s">
        <v>865</v>
      </c>
      <c r="B720" t="s">
        <v>2128</v>
      </c>
      <c r="C720" s="13">
        <v>39.130434782608695</v>
      </c>
      <c r="D720">
        <v>0</v>
      </c>
      <c r="E720">
        <v>0</v>
      </c>
      <c r="F720" s="16">
        <v>61667</v>
      </c>
      <c r="G720">
        <v>178</v>
      </c>
      <c r="H720">
        <v>27</v>
      </c>
      <c r="I720">
        <v>100</v>
      </c>
      <c r="J720">
        <v>0</v>
      </c>
      <c r="K720">
        <v>0</v>
      </c>
      <c r="L720" s="19">
        <v>7.4</v>
      </c>
      <c r="O720">
        <f>IF(D720=E720,1,0)</f>
        <v>1</v>
      </c>
      <c r="P720">
        <v>0</v>
      </c>
      <c r="Q720">
        <v>0</v>
      </c>
      <c r="S720" s="19">
        <v>18.5</v>
      </c>
      <c r="T720" s="19">
        <v>44.3</v>
      </c>
      <c r="U720" s="19">
        <v>147.19999999999999</v>
      </c>
      <c r="V720">
        <v>0.125</v>
      </c>
      <c r="W720">
        <v>3.6</v>
      </c>
      <c r="X720">
        <v>86.1</v>
      </c>
    </row>
    <row r="721" spans="1:24">
      <c r="A721" t="s">
        <v>866</v>
      </c>
      <c r="B721" t="s">
        <v>2129</v>
      </c>
      <c r="C721" s="13">
        <v>31.262525050100198</v>
      </c>
      <c r="D721">
        <v>1</v>
      </c>
      <c r="E721">
        <v>1</v>
      </c>
      <c r="F721" s="16">
        <v>33438</v>
      </c>
      <c r="G721">
        <v>1009</v>
      </c>
      <c r="H721">
        <v>4.7</v>
      </c>
      <c r="I721">
        <v>96.6</v>
      </c>
      <c r="J721">
        <v>1.9</v>
      </c>
      <c r="K721">
        <v>0</v>
      </c>
      <c r="L721" s="19">
        <v>6.7</v>
      </c>
      <c r="M721">
        <v>1</v>
      </c>
      <c r="O721">
        <f>IF(D721=E721,1,0)</f>
        <v>1</v>
      </c>
      <c r="P721">
        <v>0</v>
      </c>
      <c r="Q721">
        <v>0</v>
      </c>
      <c r="R721">
        <v>2014</v>
      </c>
      <c r="S721" s="19">
        <v>25.8</v>
      </c>
      <c r="T721" s="19">
        <v>40.5</v>
      </c>
      <c r="U721" s="19">
        <v>83.8</v>
      </c>
      <c r="V721">
        <v>0.24396135265700483</v>
      </c>
      <c r="W721">
        <v>15.8</v>
      </c>
      <c r="X721">
        <v>88.3</v>
      </c>
    </row>
    <row r="722" spans="1:24">
      <c r="A722" s="4" t="s">
        <v>867</v>
      </c>
      <c r="B722" t="s">
        <v>1497</v>
      </c>
      <c r="C722" s="13">
        <v>55.842391304347828</v>
      </c>
      <c r="D722">
        <v>1</v>
      </c>
      <c r="E722">
        <v>1</v>
      </c>
      <c r="F722" s="16">
        <v>41385</v>
      </c>
      <c r="G722">
        <v>2247</v>
      </c>
      <c r="H722">
        <v>16.600000000000001</v>
      </c>
      <c r="I722">
        <v>87</v>
      </c>
      <c r="J722">
        <v>6.6</v>
      </c>
      <c r="K722">
        <v>5.8</v>
      </c>
      <c r="L722" s="19">
        <v>7.9</v>
      </c>
      <c r="M722">
        <v>0</v>
      </c>
      <c r="N722" s="10">
        <v>0.41120000000000001</v>
      </c>
      <c r="O722">
        <f>IF(D722=E722,1,0)</f>
        <v>1</v>
      </c>
      <c r="P722">
        <v>0</v>
      </c>
      <c r="Q722">
        <v>0</v>
      </c>
      <c r="R722">
        <v>2013</v>
      </c>
      <c r="S722" s="19">
        <v>19.3</v>
      </c>
      <c r="T722" s="19">
        <v>41.6</v>
      </c>
      <c r="U722" s="19">
        <v>96.6</v>
      </c>
      <c r="V722">
        <v>8.3080040526849044E-2</v>
      </c>
      <c r="W722">
        <v>3.5</v>
      </c>
      <c r="X722">
        <v>90.9</v>
      </c>
    </row>
    <row r="723" spans="1:24">
      <c r="A723" s="4" t="s">
        <v>868</v>
      </c>
      <c r="B723" t="s">
        <v>2130</v>
      </c>
      <c r="C723" s="13">
        <v>30.868814729574222</v>
      </c>
      <c r="D723">
        <v>1</v>
      </c>
      <c r="E723">
        <v>1</v>
      </c>
      <c r="F723" s="16">
        <v>62813</v>
      </c>
      <c r="G723">
        <v>3414</v>
      </c>
      <c r="H723">
        <v>33.200000000000003</v>
      </c>
      <c r="I723">
        <v>96.9</v>
      </c>
      <c r="J723">
        <v>0</v>
      </c>
      <c r="K723">
        <v>1.3</v>
      </c>
      <c r="L723" s="19">
        <v>4.0999999999999996</v>
      </c>
      <c r="M723">
        <v>1</v>
      </c>
      <c r="N723" s="10">
        <f>442/(442+239)</f>
        <v>0.64904552129221738</v>
      </c>
      <c r="O723">
        <f>IF(D723=E723,1,0)</f>
        <v>1</v>
      </c>
      <c r="P723">
        <v>0</v>
      </c>
      <c r="Q723">
        <v>0</v>
      </c>
      <c r="R723">
        <v>2012</v>
      </c>
      <c r="S723" s="19">
        <v>26.2</v>
      </c>
      <c r="T723" s="19">
        <v>39.6</v>
      </c>
      <c r="U723" s="19">
        <v>88.4</v>
      </c>
      <c r="V723">
        <v>0.16888888888888889</v>
      </c>
      <c r="W723">
        <v>1.7</v>
      </c>
      <c r="X723">
        <v>91.6</v>
      </c>
    </row>
    <row r="724" spans="1:24">
      <c r="A724" t="s">
        <v>869</v>
      </c>
      <c r="B724" t="s">
        <v>2131</v>
      </c>
      <c r="C724" s="13">
        <v>20.73170731707317</v>
      </c>
      <c r="D724">
        <v>0</v>
      </c>
      <c r="E724">
        <v>0</v>
      </c>
      <c r="F724" s="16">
        <v>31250</v>
      </c>
      <c r="G724">
        <v>181</v>
      </c>
      <c r="H724">
        <v>4.5</v>
      </c>
      <c r="I724">
        <v>93.4</v>
      </c>
      <c r="J724">
        <v>0</v>
      </c>
      <c r="K724">
        <v>0</v>
      </c>
      <c r="L724" s="19">
        <v>8.6</v>
      </c>
      <c r="O724">
        <f>IF(D724=E724,1,0)</f>
        <v>1</v>
      </c>
      <c r="P724">
        <v>0</v>
      </c>
      <c r="Q724">
        <v>0</v>
      </c>
      <c r="S724" s="19">
        <v>37.6</v>
      </c>
      <c r="T724" s="19">
        <v>46.3</v>
      </c>
      <c r="U724" s="19">
        <v>82.8</v>
      </c>
      <c r="V724">
        <v>0</v>
      </c>
      <c r="W724">
        <v>10.199999999999999</v>
      </c>
      <c r="X724">
        <v>75.8</v>
      </c>
    </row>
    <row r="725" spans="1:24">
      <c r="A725" s="2" t="s">
        <v>148</v>
      </c>
      <c r="B725" t="s">
        <v>2132</v>
      </c>
      <c r="C725" s="13">
        <v>60.591042584434653</v>
      </c>
      <c r="D725">
        <v>0</v>
      </c>
      <c r="E725">
        <v>0</v>
      </c>
      <c r="F725" s="16">
        <v>139271</v>
      </c>
      <c r="G725">
        <v>597</v>
      </c>
      <c r="H725">
        <v>64.900000000000006</v>
      </c>
      <c r="I725">
        <v>82.6</v>
      </c>
      <c r="J725">
        <v>5.7</v>
      </c>
      <c r="K725">
        <v>5.2</v>
      </c>
      <c r="L725" s="19">
        <v>7.8</v>
      </c>
      <c r="O725">
        <f>IF(D725=E725,1,0)</f>
        <v>1</v>
      </c>
      <c r="P725">
        <v>0</v>
      </c>
      <c r="Q725">
        <v>1</v>
      </c>
      <c r="S725" s="19">
        <v>18.899999999999999</v>
      </c>
      <c r="T725" s="19">
        <v>44.5</v>
      </c>
      <c r="U725" s="19">
        <v>101</v>
      </c>
      <c r="V725">
        <v>1.4925373134328358E-2</v>
      </c>
      <c r="W725">
        <v>0</v>
      </c>
      <c r="X725">
        <v>96.3</v>
      </c>
    </row>
    <row r="726" spans="1:24">
      <c r="A726" t="s">
        <v>870</v>
      </c>
      <c r="B726" t="s">
        <v>2133</v>
      </c>
      <c r="C726" s="13">
        <v>24.137931034482758</v>
      </c>
      <c r="D726">
        <v>1</v>
      </c>
      <c r="E726">
        <v>1</v>
      </c>
      <c r="F726" s="16">
        <v>42500</v>
      </c>
      <c r="G726">
        <v>327</v>
      </c>
      <c r="H726">
        <v>5</v>
      </c>
      <c r="I726">
        <v>98.2</v>
      </c>
      <c r="J726">
        <v>1.5</v>
      </c>
      <c r="K726">
        <v>0</v>
      </c>
      <c r="L726" s="19">
        <v>4.3</v>
      </c>
      <c r="M726">
        <v>1</v>
      </c>
      <c r="N726" s="10">
        <v>0.68089999999999995</v>
      </c>
      <c r="O726">
        <f>IF(D726=E726,1,0)</f>
        <v>1</v>
      </c>
      <c r="P726">
        <v>0</v>
      </c>
      <c r="Q726">
        <v>0</v>
      </c>
      <c r="R726">
        <v>2012</v>
      </c>
      <c r="S726" s="19">
        <v>25.7</v>
      </c>
      <c r="T726" s="19">
        <v>42.1</v>
      </c>
      <c r="U726" s="19">
        <v>87.9</v>
      </c>
      <c r="V726">
        <v>7.1428571428571425E-2</v>
      </c>
      <c r="W726">
        <v>15.6</v>
      </c>
      <c r="X726">
        <v>79.3</v>
      </c>
    </row>
    <row r="727" spans="1:24">
      <c r="A727" s="4" t="s">
        <v>871</v>
      </c>
      <c r="B727" t="s">
        <v>2134</v>
      </c>
      <c r="C727" s="13">
        <v>55.65396172702831</v>
      </c>
      <c r="D727">
        <v>1</v>
      </c>
      <c r="E727">
        <v>1</v>
      </c>
      <c r="F727" s="16">
        <v>59739</v>
      </c>
      <c r="G727">
        <v>14581</v>
      </c>
      <c r="H727">
        <v>14.9</v>
      </c>
      <c r="I727">
        <v>61.5</v>
      </c>
      <c r="J727">
        <v>11</v>
      </c>
      <c r="K727">
        <v>24.8</v>
      </c>
      <c r="L727" s="19">
        <v>11.2</v>
      </c>
      <c r="M727">
        <v>0</v>
      </c>
      <c r="N727" s="10">
        <v>0.4662</v>
      </c>
      <c r="O727">
        <f>IF(D727=E727,1,0)</f>
        <v>1</v>
      </c>
      <c r="P727">
        <v>0</v>
      </c>
      <c r="Q727">
        <v>0</v>
      </c>
      <c r="R727">
        <v>2012</v>
      </c>
      <c r="S727" s="19">
        <v>15.9</v>
      </c>
      <c r="T727" s="19">
        <v>34.299999999999997</v>
      </c>
      <c r="U727" s="19">
        <v>114.2</v>
      </c>
      <c r="V727">
        <v>7.1471957886211787E-2</v>
      </c>
      <c r="W727">
        <v>9.1999999999999993</v>
      </c>
      <c r="X727">
        <v>83.4</v>
      </c>
    </row>
    <row r="728" spans="1:24">
      <c r="A728" s="2" t="s">
        <v>281</v>
      </c>
      <c r="B728" t="s">
        <v>2135</v>
      </c>
      <c r="C728" s="13">
        <v>47.842976896340218</v>
      </c>
      <c r="D728">
        <v>0</v>
      </c>
      <c r="E728">
        <v>0</v>
      </c>
      <c r="F728" s="16">
        <v>38675</v>
      </c>
      <c r="G728">
        <v>5146</v>
      </c>
      <c r="H728">
        <v>13.7</v>
      </c>
      <c r="I728">
        <v>85.7</v>
      </c>
      <c r="J728">
        <v>3.9</v>
      </c>
      <c r="K728">
        <v>7.5</v>
      </c>
      <c r="L728" s="19">
        <v>14.4</v>
      </c>
      <c r="M728">
        <v>1</v>
      </c>
      <c r="N728" s="10">
        <v>0.76190000000000002</v>
      </c>
      <c r="O728">
        <f>IF(D728=E728,1,0)</f>
        <v>1</v>
      </c>
      <c r="P728">
        <v>1</v>
      </c>
      <c r="Q728" t="s">
        <v>2516</v>
      </c>
      <c r="R728">
        <v>2013</v>
      </c>
      <c r="S728" s="19">
        <v>28.5</v>
      </c>
      <c r="T728" s="19">
        <v>44.3</v>
      </c>
      <c r="U728" s="19">
        <v>82.1</v>
      </c>
      <c r="V728">
        <v>0.11170449488206498</v>
      </c>
      <c r="W728">
        <v>13</v>
      </c>
      <c r="X728">
        <v>85</v>
      </c>
    </row>
    <row r="729" spans="1:24">
      <c r="A729" t="s">
        <v>872</v>
      </c>
      <c r="B729" t="s">
        <v>2136</v>
      </c>
      <c r="C729" s="13">
        <v>23.958333333333336</v>
      </c>
      <c r="D729">
        <v>0</v>
      </c>
      <c r="E729">
        <v>0</v>
      </c>
      <c r="F729" s="16">
        <v>37452</v>
      </c>
      <c r="G729">
        <v>1438</v>
      </c>
      <c r="H729">
        <v>19.3</v>
      </c>
      <c r="I729">
        <v>95.3</v>
      </c>
      <c r="J729">
        <v>0.1</v>
      </c>
      <c r="K729">
        <v>4.0999999999999996</v>
      </c>
      <c r="L729" s="19">
        <v>4.8</v>
      </c>
      <c r="O729">
        <f>IF(D729=E729,1,0)</f>
        <v>1</v>
      </c>
      <c r="P729">
        <v>0</v>
      </c>
      <c r="Q729">
        <v>0</v>
      </c>
      <c r="S729" s="19">
        <v>17.5</v>
      </c>
      <c r="T729" s="19">
        <v>37.799999999999997</v>
      </c>
      <c r="U729" s="19">
        <v>102.5</v>
      </c>
      <c r="V729">
        <v>0.23113964686998395</v>
      </c>
      <c r="W729">
        <v>6.1</v>
      </c>
      <c r="X729">
        <v>86.6</v>
      </c>
    </row>
    <row r="730" spans="1:24">
      <c r="A730" t="s">
        <v>873</v>
      </c>
      <c r="B730" t="s">
        <v>1383</v>
      </c>
      <c r="C730" s="13">
        <v>33.913043478260867</v>
      </c>
      <c r="D730">
        <v>0</v>
      </c>
      <c r="E730">
        <v>0</v>
      </c>
      <c r="F730" s="16">
        <v>22404</v>
      </c>
      <c r="G730">
        <v>117</v>
      </c>
      <c r="H730">
        <v>6.7</v>
      </c>
      <c r="I730">
        <v>85.5</v>
      </c>
      <c r="J730">
        <v>0</v>
      </c>
      <c r="K730">
        <v>14.5</v>
      </c>
      <c r="L730" s="19">
        <v>0</v>
      </c>
      <c r="O730">
        <f>IF(D730=E730,1,0)</f>
        <v>1</v>
      </c>
      <c r="P730">
        <v>0</v>
      </c>
      <c r="Q730">
        <v>0</v>
      </c>
      <c r="S730" s="19">
        <v>1.7</v>
      </c>
      <c r="T730" s="19">
        <v>23.1</v>
      </c>
      <c r="U730" s="19">
        <v>74.599999999999994</v>
      </c>
      <c r="V730">
        <v>0.33333333333333331</v>
      </c>
      <c r="W730">
        <v>57.1</v>
      </c>
      <c r="X730">
        <v>73.3</v>
      </c>
    </row>
    <row r="731" spans="1:24">
      <c r="A731" t="s">
        <v>874</v>
      </c>
      <c r="B731" t="s">
        <v>1269</v>
      </c>
      <c r="C731" s="13">
        <v>11.91919191919192</v>
      </c>
      <c r="D731">
        <v>0</v>
      </c>
      <c r="E731">
        <v>0</v>
      </c>
      <c r="F731" s="16">
        <v>40192</v>
      </c>
      <c r="G731">
        <v>256</v>
      </c>
      <c r="H731">
        <v>5.2</v>
      </c>
      <c r="I731">
        <v>100</v>
      </c>
      <c r="J731">
        <v>0</v>
      </c>
      <c r="K731">
        <v>0</v>
      </c>
      <c r="L731" s="19">
        <v>30.3</v>
      </c>
      <c r="O731">
        <f>IF(D731=E731,1,0)</f>
        <v>1</v>
      </c>
      <c r="P731">
        <v>0</v>
      </c>
      <c r="Q731">
        <v>0</v>
      </c>
      <c r="S731" s="19">
        <v>22.3</v>
      </c>
      <c r="T731" s="19">
        <v>30.8</v>
      </c>
      <c r="U731" s="19">
        <v>64.099999999999994</v>
      </c>
      <c r="V731">
        <v>0.11764705882352941</v>
      </c>
      <c r="W731">
        <v>7.1</v>
      </c>
      <c r="X731">
        <v>65.7</v>
      </c>
    </row>
    <row r="732" spans="1:24">
      <c r="A732" t="s">
        <v>875</v>
      </c>
      <c r="B732" t="s">
        <v>2137</v>
      </c>
      <c r="C732" s="13">
        <v>26.927784577723379</v>
      </c>
      <c r="D732">
        <v>0</v>
      </c>
      <c r="E732">
        <v>0</v>
      </c>
      <c r="F732" s="16">
        <v>74000</v>
      </c>
      <c r="G732">
        <v>228</v>
      </c>
      <c r="H732">
        <v>30.5</v>
      </c>
      <c r="I732">
        <v>94.7</v>
      </c>
      <c r="J732">
        <v>0</v>
      </c>
      <c r="K732">
        <v>5.3</v>
      </c>
      <c r="L732" s="19">
        <v>2.4</v>
      </c>
      <c r="O732">
        <f>IF(D732=E732,1,0)</f>
        <v>1</v>
      </c>
      <c r="P732">
        <v>0</v>
      </c>
      <c r="Q732">
        <v>0</v>
      </c>
      <c r="S732" s="19">
        <v>15.8</v>
      </c>
      <c r="T732" s="19">
        <v>42.3</v>
      </c>
      <c r="U732" s="19">
        <v>72.7</v>
      </c>
      <c r="V732">
        <v>2.3255813953488372E-2</v>
      </c>
      <c r="W732">
        <v>7.4</v>
      </c>
      <c r="X732">
        <v>100</v>
      </c>
    </row>
    <row r="733" spans="1:24">
      <c r="A733" s="4" t="s">
        <v>876</v>
      </c>
      <c r="B733" t="s">
        <v>2138</v>
      </c>
      <c r="C733" s="13">
        <v>31.735537190082646</v>
      </c>
      <c r="D733">
        <v>1</v>
      </c>
      <c r="E733">
        <v>1</v>
      </c>
      <c r="F733" s="16">
        <v>42273</v>
      </c>
      <c r="G733">
        <v>1264</v>
      </c>
      <c r="H733">
        <v>8.3000000000000007</v>
      </c>
      <c r="I733">
        <v>93.2</v>
      </c>
      <c r="J733">
        <v>0</v>
      </c>
      <c r="K733">
        <v>3.2</v>
      </c>
      <c r="L733" s="19">
        <v>9.4</v>
      </c>
      <c r="O733">
        <f>IF(D733=E733,1,0)</f>
        <v>1</v>
      </c>
      <c r="P733">
        <v>0</v>
      </c>
      <c r="Q733">
        <v>0</v>
      </c>
      <c r="R733">
        <v>2011</v>
      </c>
      <c r="S733" s="19">
        <v>23.7</v>
      </c>
      <c r="T733" s="19">
        <v>37.200000000000003</v>
      </c>
      <c r="U733" s="19">
        <v>107.9</v>
      </c>
      <c r="V733">
        <v>0.14388489208633093</v>
      </c>
      <c r="W733">
        <v>4</v>
      </c>
      <c r="X733">
        <v>89.8</v>
      </c>
    </row>
    <row r="734" spans="1:24">
      <c r="A734" s="4" t="s">
        <v>877</v>
      </c>
      <c r="B734" t="s">
        <v>2139</v>
      </c>
      <c r="C734" s="13">
        <v>28.510411105178857</v>
      </c>
      <c r="D734">
        <v>1</v>
      </c>
      <c r="E734">
        <v>1</v>
      </c>
      <c r="F734" s="16">
        <v>57500</v>
      </c>
      <c r="G734">
        <v>878</v>
      </c>
      <c r="H734">
        <v>3.3</v>
      </c>
      <c r="I734">
        <v>93.4</v>
      </c>
      <c r="J734">
        <v>0</v>
      </c>
      <c r="K734">
        <v>6.6</v>
      </c>
      <c r="L734" s="19">
        <v>8.1999999999999993</v>
      </c>
      <c r="M734">
        <v>0</v>
      </c>
      <c r="N734" s="10">
        <v>0.39129999999999998</v>
      </c>
      <c r="O734">
        <f>IF(D734=E734,1,0)</f>
        <v>1</v>
      </c>
      <c r="P734">
        <v>0</v>
      </c>
      <c r="Q734">
        <v>0</v>
      </c>
      <c r="R734">
        <v>2012</v>
      </c>
      <c r="S734" s="19">
        <v>7.2</v>
      </c>
      <c r="T734" s="19">
        <v>29.3</v>
      </c>
      <c r="U734" s="19">
        <v>129.19999999999999</v>
      </c>
      <c r="V734">
        <v>7.9365079365079361E-3</v>
      </c>
      <c r="W734">
        <v>9.5</v>
      </c>
      <c r="X734">
        <v>79.5</v>
      </c>
    </row>
    <row r="735" spans="1:24">
      <c r="A735" s="4" t="s">
        <v>878</v>
      </c>
      <c r="B735" t="s">
        <v>2140</v>
      </c>
      <c r="C735" s="13">
        <v>28.288068355202928</v>
      </c>
      <c r="D735">
        <v>1</v>
      </c>
      <c r="E735">
        <v>1</v>
      </c>
      <c r="F735" s="16">
        <v>56469</v>
      </c>
      <c r="G735">
        <v>3804</v>
      </c>
      <c r="H735">
        <v>23.2</v>
      </c>
      <c r="I735">
        <v>99.3</v>
      </c>
      <c r="J735">
        <v>0.4</v>
      </c>
      <c r="K735">
        <v>0</v>
      </c>
      <c r="L735" s="19">
        <v>3.2</v>
      </c>
      <c r="M735">
        <v>1</v>
      </c>
      <c r="N735" s="10">
        <f>639/(639+498)</f>
        <v>0.56200527704485492</v>
      </c>
      <c r="O735">
        <f>IF(D735=E735,1,0)</f>
        <v>1</v>
      </c>
      <c r="P735">
        <v>0</v>
      </c>
      <c r="Q735">
        <v>0</v>
      </c>
      <c r="R735">
        <v>2013</v>
      </c>
      <c r="S735" s="19">
        <v>26.7</v>
      </c>
      <c r="T735" s="19">
        <v>46.3</v>
      </c>
      <c r="U735" s="19">
        <v>85.3</v>
      </c>
      <c r="V735">
        <v>0.31523750771128933</v>
      </c>
      <c r="W735">
        <v>0</v>
      </c>
      <c r="X735">
        <v>85.7</v>
      </c>
    </row>
    <row r="736" spans="1:24">
      <c r="A736" t="s">
        <v>879</v>
      </c>
      <c r="B736" t="s">
        <v>2141</v>
      </c>
      <c r="C736" s="13">
        <v>17.587939698492463</v>
      </c>
      <c r="D736">
        <v>0</v>
      </c>
      <c r="E736">
        <v>0</v>
      </c>
      <c r="F736" s="16">
        <v>37109</v>
      </c>
      <c r="G736">
        <v>253</v>
      </c>
      <c r="H736">
        <v>0</v>
      </c>
      <c r="I736">
        <v>97.6</v>
      </c>
      <c r="J736">
        <v>0</v>
      </c>
      <c r="K736">
        <v>2.4</v>
      </c>
      <c r="L736" s="19">
        <v>3.2</v>
      </c>
      <c r="O736">
        <f>IF(D736=E736,1,0)</f>
        <v>1</v>
      </c>
      <c r="P736">
        <v>0</v>
      </c>
      <c r="Q736">
        <v>0</v>
      </c>
      <c r="S736" s="19">
        <v>25.3</v>
      </c>
      <c r="T736" s="19">
        <v>30.8</v>
      </c>
      <c r="U736" s="19">
        <v>116.2</v>
      </c>
      <c r="V736">
        <v>0.25842696629213485</v>
      </c>
      <c r="W736">
        <v>18.100000000000001</v>
      </c>
      <c r="X736">
        <v>93.5</v>
      </c>
    </row>
    <row r="737" spans="1:24">
      <c r="A737" s="4" t="s">
        <v>880</v>
      </c>
      <c r="B737" t="s">
        <v>2142</v>
      </c>
      <c r="C737" s="13">
        <v>31.906614785992215</v>
      </c>
      <c r="D737">
        <v>0</v>
      </c>
      <c r="E737">
        <v>0</v>
      </c>
      <c r="F737" s="16">
        <v>33409</v>
      </c>
      <c r="G737">
        <v>239</v>
      </c>
      <c r="H737">
        <v>2.5</v>
      </c>
      <c r="I737">
        <v>96.7</v>
      </c>
      <c r="J737">
        <v>0</v>
      </c>
      <c r="K737">
        <v>1.3</v>
      </c>
      <c r="L737" s="19">
        <v>3.4</v>
      </c>
      <c r="O737">
        <f>IF(D737=E737,1,0)</f>
        <v>1</v>
      </c>
      <c r="P737">
        <v>0</v>
      </c>
      <c r="Q737">
        <v>0</v>
      </c>
      <c r="S737" s="19">
        <v>23.4</v>
      </c>
      <c r="T737" s="19">
        <v>39.1</v>
      </c>
      <c r="U737" s="19">
        <v>99.2</v>
      </c>
      <c r="V737">
        <v>0.10526315789473684</v>
      </c>
      <c r="W737">
        <v>1.4</v>
      </c>
      <c r="X737">
        <v>82</v>
      </c>
    </row>
    <row r="738" spans="1:24">
      <c r="A738" t="s">
        <v>881</v>
      </c>
      <c r="B738" t="s">
        <v>2143</v>
      </c>
      <c r="C738" s="13">
        <v>26.086956521739129</v>
      </c>
      <c r="D738">
        <v>0</v>
      </c>
      <c r="E738">
        <v>0</v>
      </c>
      <c r="F738" s="16">
        <v>50585</v>
      </c>
      <c r="G738">
        <v>1179</v>
      </c>
      <c r="H738">
        <v>12.5</v>
      </c>
      <c r="I738">
        <v>95.1</v>
      </c>
      <c r="J738">
        <v>0</v>
      </c>
      <c r="K738">
        <v>1.9</v>
      </c>
      <c r="L738" s="19">
        <v>6</v>
      </c>
      <c r="O738">
        <f>IF(D738=E738,1,0)</f>
        <v>1</v>
      </c>
      <c r="P738">
        <v>0</v>
      </c>
      <c r="Q738">
        <v>0</v>
      </c>
      <c r="S738" s="19">
        <v>25.6</v>
      </c>
      <c r="T738" s="19">
        <v>42.2</v>
      </c>
      <c r="U738" s="19">
        <v>97.5</v>
      </c>
      <c r="V738">
        <v>0.13800000000000001</v>
      </c>
      <c r="W738">
        <v>3.6</v>
      </c>
      <c r="X738">
        <v>89.4</v>
      </c>
    </row>
    <row r="739" spans="1:24">
      <c r="A739" s="2" t="s">
        <v>149</v>
      </c>
      <c r="B739" t="s">
        <v>2144</v>
      </c>
      <c r="C739" s="13">
        <v>27.927215189873415</v>
      </c>
      <c r="D739">
        <v>0</v>
      </c>
      <c r="E739">
        <v>0</v>
      </c>
      <c r="F739" s="16">
        <v>47583</v>
      </c>
      <c r="G739">
        <v>2548</v>
      </c>
      <c r="H739">
        <v>15.8</v>
      </c>
      <c r="I739">
        <v>98.1</v>
      </c>
      <c r="J739">
        <v>0</v>
      </c>
      <c r="K739">
        <v>1</v>
      </c>
      <c r="L739" s="19">
        <v>5.0999999999999996</v>
      </c>
      <c r="O739">
        <f>IF(D739=E739,1,0)</f>
        <v>1</v>
      </c>
      <c r="P739">
        <v>0</v>
      </c>
      <c r="Q739">
        <v>1</v>
      </c>
      <c r="S739" s="19">
        <v>21.4</v>
      </c>
      <c r="T739" s="19">
        <v>38.200000000000003</v>
      </c>
      <c r="U739" s="19">
        <v>85.4</v>
      </c>
      <c r="V739">
        <v>0.14679802955665025</v>
      </c>
      <c r="W739">
        <v>10.7</v>
      </c>
      <c r="X739">
        <v>86.4</v>
      </c>
    </row>
    <row r="740" spans="1:24">
      <c r="A740" s="2" t="s">
        <v>150</v>
      </c>
      <c r="B740" t="s">
        <v>2145</v>
      </c>
      <c r="C740" s="13">
        <v>40.211252875967368</v>
      </c>
      <c r="D740">
        <v>1</v>
      </c>
      <c r="E740">
        <v>1</v>
      </c>
      <c r="F740" s="16">
        <v>80325</v>
      </c>
      <c r="G740">
        <v>9522</v>
      </c>
      <c r="H740">
        <v>30.8</v>
      </c>
      <c r="I740">
        <v>81.8</v>
      </c>
      <c r="J740">
        <v>3.8</v>
      </c>
      <c r="K740">
        <v>12.7</v>
      </c>
      <c r="L740" s="19">
        <v>5.4</v>
      </c>
      <c r="M740">
        <v>0</v>
      </c>
      <c r="N740" s="10">
        <v>0.32140000000000002</v>
      </c>
      <c r="O740">
        <f>IF(D740=E740,1,0)</f>
        <v>1</v>
      </c>
      <c r="P740">
        <v>0</v>
      </c>
      <c r="Q740">
        <v>1</v>
      </c>
      <c r="R740">
        <v>2012</v>
      </c>
      <c r="S740" s="19">
        <v>7.3</v>
      </c>
      <c r="T740" s="19">
        <v>31</v>
      </c>
      <c r="U740" s="19">
        <v>98.4</v>
      </c>
      <c r="V740">
        <v>5.8690012970168612E-2</v>
      </c>
      <c r="W740">
        <v>4.7</v>
      </c>
      <c r="X740">
        <v>95</v>
      </c>
    </row>
    <row r="741" spans="1:24">
      <c r="A741" t="s">
        <v>882</v>
      </c>
      <c r="B741" t="s">
        <v>2146</v>
      </c>
      <c r="C741" s="13">
        <v>23.306233062330623</v>
      </c>
      <c r="D741">
        <v>0</v>
      </c>
      <c r="E741">
        <v>0</v>
      </c>
      <c r="F741" s="16">
        <v>40833</v>
      </c>
      <c r="G741">
        <v>218</v>
      </c>
      <c r="H741">
        <v>7</v>
      </c>
      <c r="I741">
        <v>99.1</v>
      </c>
      <c r="J741">
        <v>0</v>
      </c>
      <c r="K741">
        <v>0.5</v>
      </c>
      <c r="L741" s="19">
        <v>5.6</v>
      </c>
      <c r="O741">
        <f>IF(D741=E741,1,0)</f>
        <v>1</v>
      </c>
      <c r="P741">
        <v>0</v>
      </c>
      <c r="Q741">
        <v>0</v>
      </c>
      <c r="S741" s="19">
        <v>15.1</v>
      </c>
      <c r="T741" s="19">
        <v>36</v>
      </c>
      <c r="U741" s="19">
        <v>81.7</v>
      </c>
      <c r="V741">
        <v>0.16666666666666666</v>
      </c>
      <c r="W741">
        <v>3.4</v>
      </c>
      <c r="X741">
        <v>92.3</v>
      </c>
    </row>
    <row r="742" spans="1:24">
      <c r="A742" s="2" t="s">
        <v>151</v>
      </c>
      <c r="B742" t="s">
        <v>2147</v>
      </c>
      <c r="C742" s="13">
        <v>40.555038589961136</v>
      </c>
      <c r="D742">
        <v>1</v>
      </c>
      <c r="E742">
        <v>1</v>
      </c>
      <c r="F742" s="16">
        <v>99637</v>
      </c>
      <c r="G742">
        <v>18164</v>
      </c>
      <c r="H742">
        <v>35.799999999999997</v>
      </c>
      <c r="I742">
        <v>89.5</v>
      </c>
      <c r="J742">
        <v>0.8</v>
      </c>
      <c r="K742">
        <v>7.1</v>
      </c>
      <c r="L742" s="19">
        <v>5.2</v>
      </c>
      <c r="M742">
        <v>1</v>
      </c>
      <c r="N742" s="10">
        <v>0.56240000000000001</v>
      </c>
      <c r="O742">
        <f>IF(D742=E742,1,0)</f>
        <v>1</v>
      </c>
      <c r="P742">
        <v>0</v>
      </c>
      <c r="Q742">
        <v>1</v>
      </c>
      <c r="R742">
        <v>2012</v>
      </c>
      <c r="S742" s="19">
        <v>11.3</v>
      </c>
      <c r="T742" s="19">
        <v>38.5</v>
      </c>
      <c r="U742" s="19">
        <v>101.8</v>
      </c>
      <c r="V742">
        <v>6.4121632787968924E-2</v>
      </c>
      <c r="W742">
        <v>1.6</v>
      </c>
      <c r="X742">
        <v>97</v>
      </c>
    </row>
    <row r="743" spans="1:24">
      <c r="A743" s="3" t="s">
        <v>282</v>
      </c>
      <c r="B743" t="s">
        <v>2148</v>
      </c>
      <c r="C743" s="13">
        <v>55.502208565392742</v>
      </c>
      <c r="D743">
        <v>0</v>
      </c>
      <c r="E743">
        <v>0</v>
      </c>
      <c r="F743" s="16">
        <v>49290</v>
      </c>
      <c r="G743">
        <v>43331</v>
      </c>
      <c r="H743">
        <v>26</v>
      </c>
      <c r="I743">
        <v>76.900000000000006</v>
      </c>
      <c r="J743">
        <v>3.9</v>
      </c>
      <c r="K743">
        <v>14.9</v>
      </c>
      <c r="L743" s="19">
        <v>5.9</v>
      </c>
      <c r="O743">
        <f>IF(D743=E743,1,0)</f>
        <v>1</v>
      </c>
      <c r="P743">
        <v>1</v>
      </c>
      <c r="Q743" t="s">
        <v>2516</v>
      </c>
      <c r="S743" s="19">
        <v>20.8</v>
      </c>
      <c r="T743" s="19">
        <v>38.700000000000003</v>
      </c>
      <c r="U743" s="19">
        <v>95.6</v>
      </c>
      <c r="V743">
        <v>8.7783748218006358E-2</v>
      </c>
      <c r="W743">
        <v>6.9</v>
      </c>
      <c r="X743">
        <v>88.7</v>
      </c>
    </row>
    <row r="744" spans="1:24">
      <c r="A744" s="4" t="s">
        <v>883</v>
      </c>
      <c r="B744" t="s">
        <v>2149</v>
      </c>
      <c r="C744" s="13">
        <v>34.915254237288131</v>
      </c>
      <c r="D744">
        <v>1</v>
      </c>
      <c r="E744">
        <v>1</v>
      </c>
      <c r="F744" s="16">
        <v>44750</v>
      </c>
      <c r="G744">
        <v>3562</v>
      </c>
      <c r="H744">
        <v>10.6</v>
      </c>
      <c r="I744">
        <v>72</v>
      </c>
      <c r="J744">
        <v>4.5</v>
      </c>
      <c r="K744">
        <v>21.6</v>
      </c>
      <c r="L744" s="19">
        <v>8.6999999999999993</v>
      </c>
      <c r="M744">
        <v>1</v>
      </c>
      <c r="N744" s="10">
        <v>0.68469999999999998</v>
      </c>
      <c r="O744">
        <f>IF(D744=E744,1,0)</f>
        <v>1</v>
      </c>
      <c r="P744">
        <v>0</v>
      </c>
      <c r="Q744">
        <v>0</v>
      </c>
      <c r="R744">
        <v>2012</v>
      </c>
      <c r="S744" s="19">
        <v>17</v>
      </c>
      <c r="T744" s="19">
        <v>38.5</v>
      </c>
      <c r="U744" s="19">
        <v>95.8</v>
      </c>
      <c r="V744">
        <v>6.7876874506708762E-2</v>
      </c>
      <c r="W744">
        <v>13.8</v>
      </c>
      <c r="X744">
        <v>70.900000000000006</v>
      </c>
    </row>
    <row r="745" spans="1:24">
      <c r="A745" s="2" t="s">
        <v>152</v>
      </c>
      <c r="B745" t="s">
        <v>2150</v>
      </c>
      <c r="C745" s="13">
        <v>54.032729398012854</v>
      </c>
      <c r="D745">
        <v>1</v>
      </c>
      <c r="E745">
        <v>1</v>
      </c>
      <c r="F745" s="16">
        <v>69534</v>
      </c>
      <c r="G745">
        <v>4916</v>
      </c>
      <c r="H745">
        <v>18.2</v>
      </c>
      <c r="I745">
        <v>78.099999999999994</v>
      </c>
      <c r="J745">
        <v>11.5</v>
      </c>
      <c r="K745">
        <v>9.6999999999999993</v>
      </c>
      <c r="L745" s="19">
        <v>4.4000000000000004</v>
      </c>
      <c r="M745">
        <v>0</v>
      </c>
      <c r="N745" s="10">
        <v>0.4778</v>
      </c>
      <c r="O745">
        <f>IF(D745=E745,1,0)</f>
        <v>1</v>
      </c>
      <c r="P745">
        <v>0</v>
      </c>
      <c r="Q745">
        <v>1</v>
      </c>
      <c r="R745">
        <v>2012</v>
      </c>
      <c r="S745" s="19">
        <v>19.399999999999999</v>
      </c>
      <c r="T745" s="19">
        <v>35</v>
      </c>
      <c r="U745" s="19">
        <v>91.7</v>
      </c>
      <c r="V745">
        <v>4.8703017469560614E-2</v>
      </c>
      <c r="W745">
        <v>3.4</v>
      </c>
      <c r="X745">
        <v>92.5</v>
      </c>
    </row>
    <row r="746" spans="1:24">
      <c r="A746" s="4" t="s">
        <v>884</v>
      </c>
      <c r="B746" t="s">
        <v>2151</v>
      </c>
      <c r="C746" s="13">
        <v>48.672331386086029</v>
      </c>
      <c r="D746">
        <v>1</v>
      </c>
      <c r="E746">
        <v>1</v>
      </c>
      <c r="F746" s="16">
        <v>34403</v>
      </c>
      <c r="G746">
        <v>9391</v>
      </c>
      <c r="H746">
        <v>17.399999999999999</v>
      </c>
      <c r="I746">
        <v>81.900000000000006</v>
      </c>
      <c r="J746">
        <v>2.1</v>
      </c>
      <c r="K746">
        <v>12.9</v>
      </c>
      <c r="L746" s="19">
        <v>6.9</v>
      </c>
      <c r="M746">
        <v>1</v>
      </c>
      <c r="N746" s="10">
        <v>0.6351</v>
      </c>
      <c r="O746">
        <f>IF(D746=E746,1,0)</f>
        <v>1</v>
      </c>
      <c r="P746">
        <v>0</v>
      </c>
      <c r="Q746">
        <v>0</v>
      </c>
      <c r="R746">
        <v>2014</v>
      </c>
      <c r="S746" s="19">
        <v>20.2</v>
      </c>
      <c r="T746" s="19">
        <v>34.4</v>
      </c>
      <c r="U746" s="19">
        <v>91.2</v>
      </c>
      <c r="V746">
        <v>0.17372389791183296</v>
      </c>
      <c r="W746">
        <v>15.6</v>
      </c>
      <c r="X746">
        <v>81.400000000000006</v>
      </c>
    </row>
    <row r="747" spans="1:24">
      <c r="A747" t="s">
        <v>885</v>
      </c>
      <c r="B747" t="s">
        <v>1367</v>
      </c>
      <c r="C747" s="13">
        <v>31.933842239185751</v>
      </c>
      <c r="D747">
        <v>1</v>
      </c>
      <c r="E747">
        <v>1</v>
      </c>
      <c r="F747" s="16">
        <v>66023</v>
      </c>
      <c r="G747">
        <v>560</v>
      </c>
      <c r="H747">
        <v>18</v>
      </c>
      <c r="I747">
        <v>97.7</v>
      </c>
      <c r="J747">
        <v>0</v>
      </c>
      <c r="K747">
        <v>2.2999999999999998</v>
      </c>
      <c r="L747" s="19">
        <v>8.6</v>
      </c>
      <c r="M747">
        <v>0</v>
      </c>
      <c r="N747" s="10">
        <v>0.43369999999999997</v>
      </c>
      <c r="O747">
        <f>IF(D747=E747,1,0)</f>
        <v>1</v>
      </c>
      <c r="P747">
        <v>0</v>
      </c>
      <c r="Q747">
        <v>0</v>
      </c>
      <c r="R747">
        <v>2012</v>
      </c>
      <c r="S747" s="19">
        <v>10.9</v>
      </c>
      <c r="T747" s="19">
        <v>34</v>
      </c>
      <c r="U747" s="19">
        <v>114.6</v>
      </c>
      <c r="V747">
        <v>0.11917098445595854</v>
      </c>
      <c r="W747">
        <v>1.9</v>
      </c>
      <c r="X747">
        <v>91.3</v>
      </c>
    </row>
    <row r="748" spans="1:24">
      <c r="A748" s="2" t="s">
        <v>153</v>
      </c>
      <c r="B748" t="s">
        <v>2152</v>
      </c>
      <c r="C748" s="13">
        <v>60.054332119530663</v>
      </c>
      <c r="D748">
        <v>1</v>
      </c>
      <c r="E748">
        <v>1</v>
      </c>
      <c r="F748" s="16">
        <v>68895</v>
      </c>
      <c r="G748">
        <v>15957</v>
      </c>
      <c r="H748">
        <v>27.7</v>
      </c>
      <c r="I748">
        <v>60.5</v>
      </c>
      <c r="J748">
        <v>5.6</v>
      </c>
      <c r="K748">
        <v>25.4</v>
      </c>
      <c r="L748" s="19">
        <v>5.8</v>
      </c>
      <c r="M748">
        <v>1</v>
      </c>
      <c r="N748" s="10">
        <v>0.65069999999999995</v>
      </c>
      <c r="O748">
        <f>IF(D748=E748,1,0)</f>
        <v>1</v>
      </c>
      <c r="P748">
        <v>0</v>
      </c>
      <c r="Q748">
        <v>1</v>
      </c>
      <c r="R748">
        <v>2012</v>
      </c>
      <c r="S748" s="19">
        <v>11.1</v>
      </c>
      <c r="T748" s="19">
        <v>31.7</v>
      </c>
      <c r="U748" s="19">
        <v>94.9</v>
      </c>
      <c r="V748">
        <v>5.9558823529411761E-2</v>
      </c>
      <c r="W748">
        <v>3.5</v>
      </c>
      <c r="X748">
        <v>87.3</v>
      </c>
    </row>
    <row r="749" spans="1:24">
      <c r="A749" s="2" t="s">
        <v>25</v>
      </c>
      <c r="B749" t="s">
        <v>2153</v>
      </c>
      <c r="C749" s="13">
        <v>36.183278223901752</v>
      </c>
      <c r="D749">
        <v>1</v>
      </c>
      <c r="E749">
        <v>1</v>
      </c>
      <c r="F749" s="16">
        <v>57141</v>
      </c>
      <c r="G749">
        <v>5202</v>
      </c>
      <c r="H749">
        <v>29.8</v>
      </c>
      <c r="I749">
        <v>97.7</v>
      </c>
      <c r="J749">
        <v>0.6</v>
      </c>
      <c r="K749">
        <v>0.7</v>
      </c>
      <c r="L749" s="19">
        <v>1.1000000000000001</v>
      </c>
      <c r="M749">
        <v>1</v>
      </c>
      <c r="N749" s="10">
        <f>1058/(1058+383)</f>
        <v>0.73421235253296324</v>
      </c>
      <c r="O749">
        <f>IF(D749=E749,1,0)</f>
        <v>1</v>
      </c>
      <c r="P749">
        <v>0</v>
      </c>
      <c r="Q749">
        <v>0</v>
      </c>
      <c r="R749">
        <v>2013</v>
      </c>
      <c r="S749" s="19">
        <v>22.5</v>
      </c>
      <c r="T749" s="19">
        <v>42.7</v>
      </c>
      <c r="U749" s="19">
        <v>87.3</v>
      </c>
      <c r="V749">
        <v>0.16814572629612332</v>
      </c>
      <c r="W749">
        <v>6</v>
      </c>
      <c r="X749">
        <v>87.9</v>
      </c>
    </row>
    <row r="750" spans="1:24">
      <c r="A750" s="4" t="s">
        <v>886</v>
      </c>
      <c r="B750" t="s">
        <v>2154</v>
      </c>
      <c r="C750" s="13">
        <v>10.592592592592592</v>
      </c>
      <c r="D750">
        <v>1</v>
      </c>
      <c r="E750">
        <v>1</v>
      </c>
      <c r="F750" s="16">
        <v>33750</v>
      </c>
      <c r="G750">
        <v>192</v>
      </c>
      <c r="H750">
        <v>4.7</v>
      </c>
      <c r="I750">
        <v>94.8</v>
      </c>
      <c r="J750">
        <v>0</v>
      </c>
      <c r="K750">
        <v>5.2</v>
      </c>
      <c r="L750" s="19">
        <v>9.1999999999999993</v>
      </c>
      <c r="M750">
        <v>1</v>
      </c>
      <c r="N750" s="10">
        <f>61/(61+37)</f>
        <v>0.62244897959183676</v>
      </c>
      <c r="O750">
        <f>IF(D750=E750,1,0)</f>
        <v>1</v>
      </c>
      <c r="P750">
        <v>0</v>
      </c>
      <c r="Q750">
        <v>0</v>
      </c>
      <c r="R750">
        <v>2012</v>
      </c>
      <c r="S750" s="19">
        <v>24.5</v>
      </c>
      <c r="T750" s="19">
        <v>42.9</v>
      </c>
      <c r="U750" s="19">
        <v>76.099999999999994</v>
      </c>
      <c r="V750">
        <v>5.4054054054054057E-2</v>
      </c>
      <c r="W750">
        <v>8.5</v>
      </c>
      <c r="X750">
        <v>72.099999999999994</v>
      </c>
    </row>
    <row r="751" spans="1:24">
      <c r="A751" s="4" t="s">
        <v>887</v>
      </c>
      <c r="B751" t="s">
        <v>2155</v>
      </c>
      <c r="C751" s="13">
        <v>37.039746403316265</v>
      </c>
      <c r="D751">
        <v>1</v>
      </c>
      <c r="E751">
        <v>1</v>
      </c>
      <c r="F751" s="16">
        <v>58681</v>
      </c>
      <c r="G751">
        <v>13533</v>
      </c>
      <c r="H751">
        <v>20.6</v>
      </c>
      <c r="I751">
        <v>87.8</v>
      </c>
      <c r="J751">
        <v>0.8</v>
      </c>
      <c r="K751">
        <v>9.1999999999999993</v>
      </c>
      <c r="L751" s="19">
        <v>5.6</v>
      </c>
      <c r="M751">
        <v>1</v>
      </c>
      <c r="N751" s="10">
        <v>0.57569999999999999</v>
      </c>
      <c r="O751">
        <f>IF(D751=E751,1,0)</f>
        <v>1</v>
      </c>
      <c r="P751">
        <v>0</v>
      </c>
      <c r="Q751">
        <v>0</v>
      </c>
      <c r="R751">
        <v>2011</v>
      </c>
      <c r="S751" s="19">
        <v>18.8</v>
      </c>
      <c r="T751" s="19">
        <v>38.5</v>
      </c>
      <c r="U751" s="19">
        <v>93.1</v>
      </c>
      <c r="V751">
        <v>0.16964285714285715</v>
      </c>
      <c r="W751">
        <v>2.9</v>
      </c>
      <c r="X751">
        <v>89.6</v>
      </c>
    </row>
    <row r="752" spans="1:24">
      <c r="A752" s="2" t="s">
        <v>154</v>
      </c>
      <c r="B752" t="s">
        <v>2156</v>
      </c>
      <c r="C752" s="13">
        <v>40.491022352510072</v>
      </c>
      <c r="D752">
        <v>1</v>
      </c>
      <c r="E752">
        <v>1</v>
      </c>
      <c r="F752" s="16">
        <v>43886</v>
      </c>
      <c r="G752">
        <v>3970</v>
      </c>
      <c r="H752">
        <v>13.6</v>
      </c>
      <c r="I752">
        <v>91.5</v>
      </c>
      <c r="J752">
        <v>2.2999999999999998</v>
      </c>
      <c r="K752">
        <v>3</v>
      </c>
      <c r="L752" s="19">
        <v>6.5</v>
      </c>
      <c r="M752">
        <v>1</v>
      </c>
      <c r="N752" s="10">
        <v>0.61319999999999997</v>
      </c>
      <c r="O752">
        <f>IF(D752=E752,1,0)</f>
        <v>1</v>
      </c>
      <c r="P752">
        <v>0</v>
      </c>
      <c r="Q752">
        <v>1</v>
      </c>
      <c r="R752">
        <v>2012</v>
      </c>
      <c r="S752" s="19">
        <v>25.3</v>
      </c>
      <c r="T752" s="19">
        <v>42.5</v>
      </c>
      <c r="U752" s="19">
        <v>98.7</v>
      </c>
      <c r="V752">
        <v>0.13087447947650208</v>
      </c>
      <c r="W752">
        <v>6.3</v>
      </c>
      <c r="X752">
        <v>92.3</v>
      </c>
    </row>
    <row r="753" spans="1:24">
      <c r="A753" s="4" t="s">
        <v>888</v>
      </c>
      <c r="B753" t="s">
        <v>2157</v>
      </c>
      <c r="C753" s="13">
        <v>21.013412816691503</v>
      </c>
      <c r="D753">
        <v>1</v>
      </c>
      <c r="E753">
        <v>1</v>
      </c>
      <c r="F753" s="16">
        <v>44625</v>
      </c>
      <c r="G753">
        <v>991</v>
      </c>
      <c r="H753">
        <v>11.7</v>
      </c>
      <c r="I753">
        <v>97.7</v>
      </c>
      <c r="J753">
        <v>0.3</v>
      </c>
      <c r="K753">
        <v>0.1</v>
      </c>
      <c r="L753" s="19">
        <v>2.9</v>
      </c>
      <c r="M753">
        <v>1</v>
      </c>
      <c r="N753" s="10">
        <v>0.55779999999999996</v>
      </c>
      <c r="O753">
        <f>IF(D753=E753,1,0)</f>
        <v>1</v>
      </c>
      <c r="P753">
        <v>0</v>
      </c>
      <c r="Q753">
        <v>0</v>
      </c>
      <c r="R753">
        <v>2014</v>
      </c>
      <c r="S753" s="19">
        <v>25.8</v>
      </c>
      <c r="T753" s="19">
        <v>45</v>
      </c>
      <c r="U753" s="19">
        <v>113.1</v>
      </c>
      <c r="V753">
        <v>0.10741687979539642</v>
      </c>
      <c r="W753">
        <v>4.5999999999999996</v>
      </c>
      <c r="X753">
        <v>85.6</v>
      </c>
    </row>
    <row r="754" spans="1:24">
      <c r="A754" s="4" t="s">
        <v>889</v>
      </c>
      <c r="B754" t="s">
        <v>2158</v>
      </c>
      <c r="C754" s="13">
        <v>29.614500893540974</v>
      </c>
      <c r="D754">
        <v>1</v>
      </c>
      <c r="E754">
        <v>1</v>
      </c>
      <c r="F754" s="16">
        <v>67305</v>
      </c>
      <c r="G754">
        <v>15986</v>
      </c>
      <c r="H754">
        <v>41.7</v>
      </c>
      <c r="I754">
        <v>97.1</v>
      </c>
      <c r="J754">
        <v>0.3</v>
      </c>
      <c r="K754">
        <v>1.2</v>
      </c>
      <c r="L754" s="19">
        <v>2.8</v>
      </c>
      <c r="M754">
        <v>1</v>
      </c>
      <c r="N754" s="10">
        <v>0.71830000000000005</v>
      </c>
      <c r="O754">
        <f>IF(D754=E754,1,0)</f>
        <v>1</v>
      </c>
      <c r="P754">
        <v>0</v>
      </c>
      <c r="Q754">
        <v>0</v>
      </c>
      <c r="R754">
        <v>2012</v>
      </c>
      <c r="S754" s="19">
        <v>25.4</v>
      </c>
      <c r="T754" s="19">
        <v>42.5</v>
      </c>
      <c r="U754" s="19">
        <v>91.9</v>
      </c>
      <c r="V754">
        <v>0.17115444134942742</v>
      </c>
      <c r="W754">
        <v>4.4000000000000004</v>
      </c>
      <c r="X754">
        <v>94.2</v>
      </c>
    </row>
    <row r="755" spans="1:24">
      <c r="A755" s="2" t="s">
        <v>155</v>
      </c>
      <c r="B755" t="s">
        <v>1538</v>
      </c>
      <c r="C755" s="13">
        <v>67.322614190864726</v>
      </c>
      <c r="D755">
        <v>1</v>
      </c>
      <c r="E755">
        <v>1</v>
      </c>
      <c r="F755" s="16">
        <v>70859</v>
      </c>
      <c r="G755">
        <v>22868</v>
      </c>
      <c r="H755">
        <v>40.799999999999997</v>
      </c>
      <c r="I755">
        <v>63.5</v>
      </c>
      <c r="J755">
        <v>0.4</v>
      </c>
      <c r="K755">
        <v>5.8</v>
      </c>
      <c r="L755" s="19">
        <v>5.7</v>
      </c>
      <c r="M755">
        <v>1</v>
      </c>
      <c r="N755" s="10">
        <v>0.61729999999999996</v>
      </c>
      <c r="O755">
        <f>IF(D755=E755,1,0)</f>
        <v>1</v>
      </c>
      <c r="P755">
        <v>0</v>
      </c>
      <c r="Q755">
        <v>1</v>
      </c>
      <c r="R755">
        <v>2012</v>
      </c>
      <c r="S755" s="19">
        <v>28</v>
      </c>
      <c r="T755" s="19">
        <v>45.2</v>
      </c>
      <c r="U755" s="19">
        <v>91.5</v>
      </c>
      <c r="V755">
        <v>8.8815008311564955E-2</v>
      </c>
      <c r="W755">
        <v>3.3</v>
      </c>
      <c r="X755">
        <v>89.2</v>
      </c>
    </row>
    <row r="756" spans="1:24">
      <c r="A756" t="s">
        <v>890</v>
      </c>
      <c r="B756" t="s">
        <v>1543</v>
      </c>
      <c r="C756" s="13">
        <v>74.122807017543863</v>
      </c>
      <c r="D756">
        <v>0</v>
      </c>
      <c r="E756">
        <v>0</v>
      </c>
      <c r="F756" s="16">
        <v>28000</v>
      </c>
      <c r="G756">
        <v>836</v>
      </c>
      <c r="H756">
        <v>9</v>
      </c>
      <c r="I756">
        <v>47.5</v>
      </c>
      <c r="J756">
        <v>48.9</v>
      </c>
      <c r="K756">
        <v>1.9</v>
      </c>
      <c r="L756" s="19">
        <v>16.399999999999999</v>
      </c>
      <c r="O756">
        <f>IF(D756=E756,1,0)</f>
        <v>1</v>
      </c>
      <c r="P756">
        <v>0</v>
      </c>
      <c r="Q756">
        <v>0</v>
      </c>
      <c r="S756" s="19">
        <v>14.4</v>
      </c>
      <c r="T756" s="19">
        <v>29.3</v>
      </c>
      <c r="U756" s="19">
        <v>102.4</v>
      </c>
      <c r="V756">
        <v>0.37812499999999999</v>
      </c>
      <c r="W756">
        <v>24.4</v>
      </c>
      <c r="X756">
        <v>73.5</v>
      </c>
    </row>
    <row r="757" spans="1:24">
      <c r="A757" s="4" t="s">
        <v>891</v>
      </c>
      <c r="B757" t="s">
        <v>1294</v>
      </c>
      <c r="C757" s="13">
        <v>19.867549668874172</v>
      </c>
      <c r="D757">
        <v>0</v>
      </c>
      <c r="E757">
        <v>0</v>
      </c>
      <c r="F757" s="16">
        <v>56250</v>
      </c>
      <c r="G757">
        <v>117</v>
      </c>
      <c r="H757">
        <v>15.8</v>
      </c>
      <c r="I757">
        <v>96.6</v>
      </c>
      <c r="J757">
        <v>0</v>
      </c>
      <c r="K757">
        <v>0</v>
      </c>
      <c r="L757" s="19">
        <v>3.4</v>
      </c>
      <c r="O757">
        <f>IF(D757=E757,1,0)</f>
        <v>1</v>
      </c>
      <c r="P757">
        <v>0</v>
      </c>
      <c r="Q757">
        <v>0</v>
      </c>
      <c r="S757" s="19">
        <v>26.5</v>
      </c>
      <c r="T757" s="19">
        <v>45.2</v>
      </c>
      <c r="U757" s="19">
        <v>85.7</v>
      </c>
      <c r="V757">
        <v>0.10416666666666667</v>
      </c>
      <c r="W757">
        <v>0</v>
      </c>
      <c r="X757">
        <v>97.4</v>
      </c>
    </row>
    <row r="758" spans="1:24">
      <c r="A758" t="s">
        <v>892</v>
      </c>
      <c r="B758" t="s">
        <v>2159</v>
      </c>
      <c r="C758" s="13">
        <v>54.761904761904766</v>
      </c>
      <c r="D758">
        <v>0</v>
      </c>
      <c r="E758">
        <v>0</v>
      </c>
      <c r="F758" s="16">
        <v>16780</v>
      </c>
      <c r="G758">
        <v>858</v>
      </c>
      <c r="H758">
        <v>9.5</v>
      </c>
      <c r="I758">
        <v>22.5</v>
      </c>
      <c r="J758">
        <v>77.5</v>
      </c>
      <c r="K758">
        <v>0</v>
      </c>
      <c r="L758" s="19">
        <v>18.3</v>
      </c>
      <c r="O758">
        <f>IF(D758=E758,1,0)</f>
        <v>1</v>
      </c>
      <c r="P758">
        <v>0</v>
      </c>
      <c r="Q758">
        <v>0</v>
      </c>
      <c r="S758" s="19">
        <v>23.3</v>
      </c>
      <c r="T758" s="19">
        <v>30.9</v>
      </c>
      <c r="U758" s="19">
        <v>86.5</v>
      </c>
      <c r="V758">
        <v>0.19899244332493704</v>
      </c>
      <c r="W758">
        <v>45.2</v>
      </c>
      <c r="X758">
        <v>75.3</v>
      </c>
    </row>
    <row r="759" spans="1:24">
      <c r="A759" s="4" t="s">
        <v>893</v>
      </c>
      <c r="B759" t="s">
        <v>1332</v>
      </c>
      <c r="C759" s="13">
        <v>26.00896860986547</v>
      </c>
      <c r="D759">
        <v>0</v>
      </c>
      <c r="E759">
        <v>0</v>
      </c>
      <c r="F759" s="16">
        <v>37955</v>
      </c>
      <c r="G759">
        <v>375</v>
      </c>
      <c r="H759">
        <v>5.9</v>
      </c>
      <c r="I759">
        <v>97.3</v>
      </c>
      <c r="J759">
        <v>0</v>
      </c>
      <c r="K759">
        <v>0</v>
      </c>
      <c r="L759" s="19">
        <v>13</v>
      </c>
      <c r="O759">
        <f>IF(D759=E759,1,0)</f>
        <v>1</v>
      </c>
      <c r="P759">
        <v>0</v>
      </c>
      <c r="Q759">
        <v>0</v>
      </c>
      <c r="S759" s="19">
        <v>29.9</v>
      </c>
      <c r="T759" s="19">
        <v>49.8</v>
      </c>
      <c r="U759" s="19">
        <v>106</v>
      </c>
      <c r="V759">
        <v>0.10326086956521739</v>
      </c>
      <c r="W759">
        <v>12.1</v>
      </c>
      <c r="X759">
        <v>85.8</v>
      </c>
    </row>
    <row r="760" spans="1:24">
      <c r="A760" s="4" t="s">
        <v>894</v>
      </c>
      <c r="B760" t="s">
        <v>1315</v>
      </c>
      <c r="C760" s="13">
        <v>24.39988703756001</v>
      </c>
      <c r="D760">
        <v>0</v>
      </c>
      <c r="E760">
        <v>0</v>
      </c>
      <c r="F760" s="16">
        <v>39267</v>
      </c>
      <c r="G760">
        <v>7437</v>
      </c>
      <c r="H760">
        <v>15.1</v>
      </c>
      <c r="I760">
        <v>97.3</v>
      </c>
      <c r="J760">
        <v>0.6</v>
      </c>
      <c r="K760">
        <v>0.8</v>
      </c>
      <c r="L760" s="19">
        <v>6.5</v>
      </c>
      <c r="O760">
        <f>IF(D760=E760,1,0)</f>
        <v>1</v>
      </c>
      <c r="P760">
        <v>0</v>
      </c>
      <c r="Q760">
        <v>0</v>
      </c>
      <c r="S760" s="19">
        <v>23.9</v>
      </c>
      <c r="T760" s="19">
        <v>41.5</v>
      </c>
      <c r="U760" s="19">
        <v>83.6</v>
      </c>
      <c r="V760">
        <v>0.18173107633343979</v>
      </c>
      <c r="W760">
        <v>8.6</v>
      </c>
      <c r="X760">
        <v>84.9</v>
      </c>
    </row>
    <row r="761" spans="1:24">
      <c r="A761" s="4" t="s">
        <v>895</v>
      </c>
      <c r="B761" t="s">
        <v>1397</v>
      </c>
      <c r="C761" s="13">
        <v>36.355633802816897</v>
      </c>
      <c r="D761">
        <v>0</v>
      </c>
      <c r="E761">
        <v>0</v>
      </c>
      <c r="F761" s="16">
        <v>39279</v>
      </c>
      <c r="G761">
        <v>1824</v>
      </c>
      <c r="H761">
        <v>18.2</v>
      </c>
      <c r="I761">
        <v>96.8</v>
      </c>
      <c r="J761">
        <v>0</v>
      </c>
      <c r="K761">
        <v>2</v>
      </c>
      <c r="L761" s="19">
        <v>6.5</v>
      </c>
      <c r="O761">
        <f>IF(D761=E761,1,0)</f>
        <v>1</v>
      </c>
      <c r="P761">
        <v>0</v>
      </c>
      <c r="Q761">
        <v>0</v>
      </c>
      <c r="S761" s="19">
        <v>23.7</v>
      </c>
      <c r="T761" s="19">
        <v>42.3</v>
      </c>
      <c r="U761" s="19">
        <v>79.400000000000006</v>
      </c>
      <c r="V761">
        <v>0.17904993909866018</v>
      </c>
      <c r="W761">
        <v>7.3</v>
      </c>
      <c r="X761">
        <v>85.9</v>
      </c>
    </row>
    <row r="762" spans="1:24">
      <c r="A762" t="s">
        <v>896</v>
      </c>
      <c r="B762" t="s">
        <v>1426</v>
      </c>
      <c r="C762" s="13">
        <v>40.259740259740262</v>
      </c>
      <c r="D762">
        <v>0</v>
      </c>
      <c r="E762">
        <v>0</v>
      </c>
      <c r="F762" s="16">
        <v>60000</v>
      </c>
      <c r="G762">
        <v>1073</v>
      </c>
      <c r="H762">
        <v>12</v>
      </c>
      <c r="I762">
        <v>99.9</v>
      </c>
      <c r="J762">
        <v>0</v>
      </c>
      <c r="K762">
        <v>0</v>
      </c>
      <c r="L762" s="19">
        <v>17.3</v>
      </c>
      <c r="O762">
        <f>IF(D762=E762,1,0)</f>
        <v>1</v>
      </c>
      <c r="P762">
        <v>0</v>
      </c>
      <c r="Q762">
        <v>0</v>
      </c>
      <c r="S762" s="19">
        <v>75.900000000000006</v>
      </c>
      <c r="T762" s="19">
        <v>87.2</v>
      </c>
      <c r="U762" s="19">
        <v>43.4</v>
      </c>
      <c r="V762">
        <v>0.17460317460317459</v>
      </c>
      <c r="W762">
        <v>12.7</v>
      </c>
      <c r="X762">
        <v>41.7</v>
      </c>
    </row>
    <row r="763" spans="1:24">
      <c r="A763" t="s">
        <v>897</v>
      </c>
      <c r="B763" t="s">
        <v>1272</v>
      </c>
      <c r="C763" s="13">
        <v>13.77551020408163</v>
      </c>
      <c r="D763">
        <v>0</v>
      </c>
      <c r="E763">
        <v>0</v>
      </c>
      <c r="F763" s="16">
        <v>50750</v>
      </c>
      <c r="G763">
        <v>153</v>
      </c>
      <c r="H763">
        <v>2.9</v>
      </c>
      <c r="I763">
        <v>100</v>
      </c>
      <c r="J763">
        <v>0</v>
      </c>
      <c r="K763">
        <v>0</v>
      </c>
      <c r="L763" s="19">
        <v>3.4</v>
      </c>
      <c r="O763">
        <f>IF(D763=E763,1,0)</f>
        <v>1</v>
      </c>
      <c r="P763">
        <v>0</v>
      </c>
      <c r="Q763">
        <v>0</v>
      </c>
      <c r="S763" s="19">
        <v>37.299999999999997</v>
      </c>
      <c r="T763" s="19">
        <v>50.8</v>
      </c>
      <c r="U763" s="19">
        <v>84.3</v>
      </c>
      <c r="V763">
        <v>0.11475409836065574</v>
      </c>
      <c r="W763">
        <v>18</v>
      </c>
      <c r="X763">
        <v>61.5</v>
      </c>
    </row>
    <row r="764" spans="1:24">
      <c r="A764" s="4" t="s">
        <v>898</v>
      </c>
      <c r="B764" t="s">
        <v>1392</v>
      </c>
      <c r="C764" s="13">
        <v>35.64084989718986</v>
      </c>
      <c r="D764">
        <v>1</v>
      </c>
      <c r="E764">
        <v>1</v>
      </c>
      <c r="F764" s="16">
        <v>48233</v>
      </c>
      <c r="G764">
        <v>3345</v>
      </c>
      <c r="H764">
        <v>16.8</v>
      </c>
      <c r="I764">
        <v>90.6</v>
      </c>
      <c r="J764">
        <v>0</v>
      </c>
      <c r="K764">
        <v>6.4</v>
      </c>
      <c r="L764" s="19">
        <v>13.1</v>
      </c>
      <c r="M764">
        <v>1</v>
      </c>
      <c r="N764" s="10">
        <v>0.64019999999999999</v>
      </c>
      <c r="O764">
        <f>IF(D764=E764,1,0)</f>
        <v>1</v>
      </c>
      <c r="P764">
        <v>0</v>
      </c>
      <c r="Q764">
        <v>0</v>
      </c>
      <c r="R764">
        <v>2011</v>
      </c>
      <c r="S764" s="19">
        <v>25.6</v>
      </c>
      <c r="T764" s="19">
        <v>43.4</v>
      </c>
      <c r="U764" s="19">
        <v>72.099999999999994</v>
      </c>
      <c r="V764">
        <v>0.27146001467351433</v>
      </c>
      <c r="W764">
        <v>16.2</v>
      </c>
      <c r="X764">
        <v>89.6</v>
      </c>
    </row>
    <row r="765" spans="1:24">
      <c r="A765" t="s">
        <v>899</v>
      </c>
      <c r="B765" t="s">
        <v>1424</v>
      </c>
      <c r="C765" s="13">
        <v>39.908256880733944</v>
      </c>
      <c r="D765">
        <v>0</v>
      </c>
      <c r="E765">
        <v>0</v>
      </c>
      <c r="F765" s="16">
        <v>40703</v>
      </c>
      <c r="G765">
        <v>2191</v>
      </c>
      <c r="H765">
        <v>12.5</v>
      </c>
      <c r="I765">
        <v>98.8</v>
      </c>
      <c r="J765">
        <v>0</v>
      </c>
      <c r="K765">
        <v>0</v>
      </c>
      <c r="L765" s="19">
        <v>10.7</v>
      </c>
      <c r="O765">
        <f>IF(D765=E765,1,0)</f>
        <v>1</v>
      </c>
      <c r="P765">
        <v>0</v>
      </c>
      <c r="Q765">
        <v>0</v>
      </c>
      <c r="S765" s="19">
        <v>20.8</v>
      </c>
      <c r="T765" s="19">
        <v>41.9</v>
      </c>
      <c r="U765" s="19">
        <v>100.3</v>
      </c>
      <c r="V765">
        <v>0.12154150197628459</v>
      </c>
      <c r="W765">
        <v>9.3000000000000007</v>
      </c>
      <c r="X765">
        <v>87.1</v>
      </c>
    </row>
    <row r="766" spans="1:24">
      <c r="A766" s="3" t="s">
        <v>283</v>
      </c>
      <c r="B766" t="s">
        <v>1516</v>
      </c>
      <c r="C766" s="13">
        <v>59.775957197793005</v>
      </c>
      <c r="D766">
        <v>1</v>
      </c>
      <c r="E766">
        <v>1</v>
      </c>
      <c r="F766" s="16">
        <v>67882</v>
      </c>
      <c r="G766">
        <v>53838</v>
      </c>
      <c r="H766">
        <v>38.700000000000003</v>
      </c>
      <c r="I766">
        <v>70</v>
      </c>
      <c r="J766">
        <v>2</v>
      </c>
      <c r="K766">
        <v>15.3</v>
      </c>
      <c r="L766" s="19">
        <v>5.0999999999999996</v>
      </c>
      <c r="M766">
        <v>1</v>
      </c>
      <c r="N766" s="10">
        <v>0.58640000000000003</v>
      </c>
      <c r="O766">
        <f>IF(D766=E766,1,0)</f>
        <v>1</v>
      </c>
      <c r="P766">
        <v>1</v>
      </c>
      <c r="Q766" t="s">
        <v>2516</v>
      </c>
      <c r="R766">
        <v>2012</v>
      </c>
      <c r="S766" s="19">
        <v>20.2</v>
      </c>
      <c r="T766" s="19">
        <v>39.5</v>
      </c>
      <c r="U766" s="19">
        <v>99.8</v>
      </c>
      <c r="V766">
        <v>0.17596713454296473</v>
      </c>
      <c r="W766">
        <v>3.6</v>
      </c>
      <c r="X766">
        <v>89.1</v>
      </c>
    </row>
    <row r="767" spans="1:24">
      <c r="A767" s="4" t="s">
        <v>900</v>
      </c>
      <c r="B767" t="s">
        <v>1316</v>
      </c>
      <c r="C767" s="13">
        <v>24.489795918367346</v>
      </c>
      <c r="D767">
        <v>1</v>
      </c>
      <c r="E767">
        <v>1</v>
      </c>
      <c r="F767" s="16">
        <v>46944</v>
      </c>
      <c r="G767">
        <v>1595</v>
      </c>
      <c r="H767">
        <v>14.5</v>
      </c>
      <c r="I767">
        <v>99.7</v>
      </c>
      <c r="J767">
        <v>0</v>
      </c>
      <c r="K767">
        <v>0</v>
      </c>
      <c r="L767" s="19">
        <v>2.6</v>
      </c>
      <c r="M767">
        <v>1</v>
      </c>
      <c r="N767" s="10">
        <f>(53+117)/(117+45+53+24)</f>
        <v>0.71129707112970708</v>
      </c>
      <c r="O767">
        <f>IF(D767=E767,1,0)</f>
        <v>1</v>
      </c>
      <c r="P767">
        <v>0</v>
      </c>
      <c r="Q767">
        <v>0</v>
      </c>
      <c r="R767">
        <v>2012</v>
      </c>
      <c r="S767" s="19">
        <v>32.1</v>
      </c>
      <c r="T767" s="19">
        <v>47.5</v>
      </c>
      <c r="U767" s="19">
        <v>98.9</v>
      </c>
      <c r="V767">
        <v>8.408408408408409E-2</v>
      </c>
      <c r="W767">
        <v>2.1</v>
      </c>
      <c r="X767">
        <v>90.3</v>
      </c>
    </row>
    <row r="768" spans="1:24">
      <c r="A768" s="4" t="s">
        <v>901</v>
      </c>
      <c r="B768" t="s">
        <v>1311</v>
      </c>
      <c r="C768" s="13">
        <v>23.86910490856593</v>
      </c>
      <c r="D768">
        <v>1</v>
      </c>
      <c r="E768">
        <v>1</v>
      </c>
      <c r="F768" s="16">
        <v>34155</v>
      </c>
      <c r="G768">
        <v>2142</v>
      </c>
      <c r="H768">
        <v>16.899999999999999</v>
      </c>
      <c r="I768">
        <v>99.1</v>
      </c>
      <c r="J768">
        <v>0.2</v>
      </c>
      <c r="K768">
        <v>0.3</v>
      </c>
      <c r="L768" s="19">
        <v>6.9</v>
      </c>
      <c r="M768">
        <v>1</v>
      </c>
      <c r="N768" s="10">
        <v>0.63819999999999999</v>
      </c>
      <c r="O768">
        <f>IF(D768=E768,1,0)</f>
        <v>1</v>
      </c>
      <c r="P768">
        <v>0</v>
      </c>
      <c r="Q768">
        <v>0</v>
      </c>
      <c r="R768">
        <v>2012</v>
      </c>
      <c r="S768" s="19">
        <v>24</v>
      </c>
      <c r="T768" s="19">
        <v>37.6</v>
      </c>
      <c r="U768" s="19">
        <v>82.8</v>
      </c>
      <c r="V768">
        <v>0.29322548028311424</v>
      </c>
      <c r="W768">
        <v>14.1</v>
      </c>
      <c r="X768">
        <v>87.9</v>
      </c>
    </row>
    <row r="769" spans="1:24">
      <c r="A769" s="3" t="s">
        <v>284</v>
      </c>
      <c r="B769" t="s">
        <v>1381</v>
      </c>
      <c r="C769" s="13">
        <v>33.181818181818187</v>
      </c>
      <c r="D769">
        <v>1</v>
      </c>
      <c r="E769">
        <v>1</v>
      </c>
      <c r="F769" s="16">
        <v>32219</v>
      </c>
      <c r="G769">
        <v>15003</v>
      </c>
      <c r="H769">
        <v>17.8</v>
      </c>
      <c r="I769">
        <v>80</v>
      </c>
      <c r="J769">
        <v>13.9</v>
      </c>
      <c r="K769">
        <v>3.1</v>
      </c>
      <c r="L769" s="19">
        <v>10.7</v>
      </c>
      <c r="M769">
        <v>1</v>
      </c>
      <c r="O769">
        <f>IF(D769=E769,1,0)</f>
        <v>1</v>
      </c>
      <c r="P769">
        <v>1</v>
      </c>
      <c r="Q769" t="s">
        <v>2516</v>
      </c>
      <c r="R769">
        <v>2013</v>
      </c>
      <c r="S769" s="19">
        <v>22.8</v>
      </c>
      <c r="T769" s="19">
        <v>37.5</v>
      </c>
      <c r="U769" s="19">
        <v>88.9</v>
      </c>
      <c r="V769">
        <v>0.33676092544987146</v>
      </c>
      <c r="W769">
        <v>21.6</v>
      </c>
      <c r="X769">
        <v>83.3</v>
      </c>
    </row>
    <row r="770" spans="1:24">
      <c r="A770" s="2" t="s">
        <v>156</v>
      </c>
      <c r="B770" t="s">
        <v>1329</v>
      </c>
      <c r="C770" s="13">
        <v>25.796866558616966</v>
      </c>
      <c r="D770">
        <v>1</v>
      </c>
      <c r="E770">
        <v>1</v>
      </c>
      <c r="F770" s="16">
        <v>65684</v>
      </c>
      <c r="G770">
        <v>5244</v>
      </c>
      <c r="H770">
        <v>29.7</v>
      </c>
      <c r="I770">
        <v>99.9</v>
      </c>
      <c r="J770">
        <v>0</v>
      </c>
      <c r="K770">
        <v>0</v>
      </c>
      <c r="L770" s="19">
        <v>5.9</v>
      </c>
      <c r="M770">
        <v>1</v>
      </c>
      <c r="N770" s="10">
        <v>0.66349999999999998</v>
      </c>
      <c r="O770">
        <f>IF(D770=E770,1,0)</f>
        <v>1</v>
      </c>
      <c r="P770">
        <v>0</v>
      </c>
      <c r="Q770">
        <v>1</v>
      </c>
      <c r="R770">
        <v>2012</v>
      </c>
      <c r="S770" s="19">
        <v>17</v>
      </c>
      <c r="T770" s="19">
        <v>38.700000000000003</v>
      </c>
      <c r="U770" s="19">
        <v>96.5</v>
      </c>
      <c r="V770">
        <v>0.24653607262302915</v>
      </c>
      <c r="W770">
        <v>0.6</v>
      </c>
      <c r="X770">
        <v>94.9</v>
      </c>
    </row>
    <row r="771" spans="1:24">
      <c r="A771" s="4" t="s">
        <v>902</v>
      </c>
      <c r="B771" t="s">
        <v>2160</v>
      </c>
      <c r="C771" s="13">
        <v>25.563909774436087</v>
      </c>
      <c r="D771">
        <v>0</v>
      </c>
      <c r="E771">
        <v>0</v>
      </c>
      <c r="F771" s="16">
        <v>47171</v>
      </c>
      <c r="G771">
        <v>1919</v>
      </c>
      <c r="H771">
        <v>17.399999999999999</v>
      </c>
      <c r="I771">
        <v>99.9</v>
      </c>
      <c r="J771">
        <v>0</v>
      </c>
      <c r="K771">
        <v>0</v>
      </c>
      <c r="L771" s="19">
        <v>6.1</v>
      </c>
      <c r="O771">
        <f>IF(D771=E771,1,0)</f>
        <v>1</v>
      </c>
      <c r="P771">
        <v>0</v>
      </c>
      <c r="Q771">
        <v>0</v>
      </c>
      <c r="S771" s="19">
        <v>20.9</v>
      </c>
      <c r="T771" s="19">
        <v>39.200000000000003</v>
      </c>
      <c r="U771" s="19">
        <v>78.3</v>
      </c>
      <c r="V771">
        <v>0.21301020408163265</v>
      </c>
      <c r="W771">
        <v>3.5</v>
      </c>
      <c r="X771">
        <v>89.1</v>
      </c>
    </row>
    <row r="772" spans="1:24">
      <c r="A772" t="s">
        <v>903</v>
      </c>
      <c r="B772" t="s">
        <v>2161</v>
      </c>
      <c r="C772" s="13">
        <v>38.864628820960704</v>
      </c>
      <c r="D772">
        <v>0</v>
      </c>
      <c r="E772">
        <v>0</v>
      </c>
      <c r="F772" s="16">
        <v>19583</v>
      </c>
      <c r="G772">
        <v>63</v>
      </c>
      <c r="H772">
        <v>10.6</v>
      </c>
      <c r="I772">
        <v>85.7</v>
      </c>
      <c r="J772">
        <v>0</v>
      </c>
      <c r="K772">
        <v>6.3</v>
      </c>
      <c r="L772" s="19">
        <v>0</v>
      </c>
      <c r="O772">
        <f>IF(D772=E772,1,0)</f>
        <v>1</v>
      </c>
      <c r="P772">
        <v>0</v>
      </c>
      <c r="Q772">
        <v>0</v>
      </c>
      <c r="S772" s="19">
        <v>19</v>
      </c>
      <c r="T772" s="19">
        <v>47.8</v>
      </c>
      <c r="U772" s="19">
        <v>80</v>
      </c>
      <c r="V772">
        <v>0</v>
      </c>
      <c r="W772">
        <v>28.6</v>
      </c>
      <c r="X772">
        <v>70.2</v>
      </c>
    </row>
    <row r="773" spans="1:24">
      <c r="A773" s="4" t="s">
        <v>904</v>
      </c>
      <c r="B773" t="s">
        <v>1324</v>
      </c>
      <c r="C773" s="13">
        <v>25.359256128486894</v>
      </c>
      <c r="D773">
        <v>1</v>
      </c>
      <c r="E773">
        <v>1</v>
      </c>
      <c r="F773" s="16">
        <v>32396</v>
      </c>
      <c r="G773">
        <v>762</v>
      </c>
      <c r="H773">
        <v>15.6</v>
      </c>
      <c r="I773">
        <v>89.5</v>
      </c>
      <c r="J773">
        <v>2.9</v>
      </c>
      <c r="K773">
        <v>0</v>
      </c>
      <c r="L773" s="19">
        <v>10.199999999999999</v>
      </c>
      <c r="M773">
        <v>1</v>
      </c>
      <c r="N773" s="10">
        <v>0.59650000000000003</v>
      </c>
      <c r="O773">
        <f>IF(D773=E773,1,0)</f>
        <v>1</v>
      </c>
      <c r="P773">
        <v>0</v>
      </c>
      <c r="Q773">
        <v>0</v>
      </c>
      <c r="R773">
        <v>2014</v>
      </c>
      <c r="S773" s="19">
        <v>18.899999999999999</v>
      </c>
      <c r="T773" s="19">
        <v>36.5</v>
      </c>
      <c r="U773" s="19">
        <v>102.7</v>
      </c>
      <c r="V773">
        <v>0.16845878136200718</v>
      </c>
      <c r="W773">
        <v>17</v>
      </c>
      <c r="X773">
        <v>85.5</v>
      </c>
    </row>
    <row r="774" spans="1:24">
      <c r="A774" t="s">
        <v>905</v>
      </c>
      <c r="B774" t="s">
        <v>2162</v>
      </c>
      <c r="C774" s="13">
        <v>26.052104208416832</v>
      </c>
      <c r="D774">
        <v>1</v>
      </c>
      <c r="E774">
        <v>1</v>
      </c>
      <c r="F774" s="16">
        <v>48125</v>
      </c>
      <c r="G774">
        <v>132</v>
      </c>
      <c r="H774">
        <v>7.3</v>
      </c>
      <c r="I774">
        <v>100</v>
      </c>
      <c r="J774">
        <v>0</v>
      </c>
      <c r="K774">
        <v>0</v>
      </c>
      <c r="L774" s="19">
        <v>2.9</v>
      </c>
      <c r="M774">
        <v>1</v>
      </c>
      <c r="N774" s="10">
        <v>0.86960000000000004</v>
      </c>
      <c r="O774">
        <f>IF(D774=E774,1,0)</f>
        <v>1</v>
      </c>
      <c r="P774">
        <v>0</v>
      </c>
      <c r="Q774">
        <v>0</v>
      </c>
      <c r="R774">
        <v>2013</v>
      </c>
      <c r="S774" s="19">
        <v>18.899999999999999</v>
      </c>
      <c r="T774" s="19">
        <v>45</v>
      </c>
      <c r="U774" s="19">
        <v>123.7</v>
      </c>
      <c r="V774">
        <v>0.2</v>
      </c>
      <c r="W774">
        <v>0</v>
      </c>
      <c r="X774">
        <v>88.2</v>
      </c>
    </row>
    <row r="775" spans="1:24">
      <c r="A775" s="2" t="s">
        <v>157</v>
      </c>
      <c r="B775" t="s">
        <v>2163</v>
      </c>
      <c r="C775" s="13">
        <v>59.075530358449157</v>
      </c>
      <c r="D775">
        <v>1</v>
      </c>
      <c r="E775">
        <v>1</v>
      </c>
      <c r="F775" s="16">
        <v>82759</v>
      </c>
      <c r="G775">
        <v>31146</v>
      </c>
      <c r="H775">
        <v>40.700000000000003</v>
      </c>
      <c r="I775">
        <v>59.9</v>
      </c>
      <c r="J775">
        <v>1.3</v>
      </c>
      <c r="K775">
        <v>30</v>
      </c>
      <c r="L775" s="19">
        <v>8.1</v>
      </c>
      <c r="M775">
        <v>1</v>
      </c>
      <c r="N775" s="10">
        <v>0.71250000000000002</v>
      </c>
      <c r="O775">
        <f>IF(D775=E775,1,0)</f>
        <v>1</v>
      </c>
      <c r="P775">
        <v>0</v>
      </c>
      <c r="Q775">
        <v>1</v>
      </c>
      <c r="R775">
        <v>2012</v>
      </c>
      <c r="S775" s="19">
        <v>10.9</v>
      </c>
      <c r="T775" s="19">
        <v>35.1</v>
      </c>
      <c r="U775" s="19">
        <v>105</v>
      </c>
      <c r="V775">
        <v>0.10791157649796393</v>
      </c>
      <c r="W775">
        <v>3.1</v>
      </c>
      <c r="X775">
        <v>83.4</v>
      </c>
    </row>
    <row r="776" spans="1:24">
      <c r="A776" t="s">
        <v>906</v>
      </c>
      <c r="B776" t="s">
        <v>2164</v>
      </c>
      <c r="C776" s="13">
        <v>40.947343111324834</v>
      </c>
      <c r="D776">
        <v>1</v>
      </c>
      <c r="E776">
        <v>1</v>
      </c>
      <c r="F776" s="16">
        <v>30013</v>
      </c>
      <c r="G776">
        <v>8375</v>
      </c>
      <c r="H776">
        <v>24.8</v>
      </c>
      <c r="I776">
        <v>77.5</v>
      </c>
      <c r="J776">
        <v>17.100000000000001</v>
      </c>
      <c r="K776">
        <v>3.6</v>
      </c>
      <c r="L776" s="19">
        <v>13.9</v>
      </c>
      <c r="M776">
        <v>1</v>
      </c>
      <c r="N776" s="10">
        <v>0.56079999999999997</v>
      </c>
      <c r="O776">
        <f>IF(D776=E776,1,0)</f>
        <v>1</v>
      </c>
      <c r="P776">
        <v>0</v>
      </c>
      <c r="Q776">
        <v>0</v>
      </c>
      <c r="R776">
        <v>2012</v>
      </c>
      <c r="S776" s="19">
        <v>23.9</v>
      </c>
      <c r="T776" s="19">
        <v>39</v>
      </c>
      <c r="U776" s="19">
        <v>94.9</v>
      </c>
      <c r="V776">
        <v>0.36206896551724138</v>
      </c>
      <c r="W776">
        <v>19.899999999999999</v>
      </c>
      <c r="X776">
        <v>84</v>
      </c>
    </row>
    <row r="777" spans="1:24">
      <c r="A777" t="s">
        <v>907</v>
      </c>
      <c r="B777" t="s">
        <v>2165</v>
      </c>
      <c r="C777" s="13">
        <v>26.039387308533918</v>
      </c>
      <c r="D777">
        <v>1</v>
      </c>
      <c r="E777">
        <v>1</v>
      </c>
      <c r="F777" s="16">
        <v>43542</v>
      </c>
      <c r="G777">
        <v>602</v>
      </c>
      <c r="H777">
        <v>6.8</v>
      </c>
      <c r="I777">
        <v>100</v>
      </c>
      <c r="J777">
        <v>0</v>
      </c>
      <c r="K777">
        <v>0</v>
      </c>
      <c r="L777" s="19">
        <v>11.4</v>
      </c>
      <c r="M777">
        <v>1</v>
      </c>
      <c r="O777">
        <f>IF(D777=E777,1,0)</f>
        <v>1</v>
      </c>
      <c r="P777">
        <v>0</v>
      </c>
      <c r="Q777">
        <v>0</v>
      </c>
      <c r="R777">
        <v>2013</v>
      </c>
      <c r="S777" s="19">
        <v>19.8</v>
      </c>
      <c r="T777" s="19">
        <v>43.3</v>
      </c>
      <c r="U777" s="19">
        <v>69.099999999999994</v>
      </c>
      <c r="V777">
        <v>0.18631178707224336</v>
      </c>
      <c r="W777">
        <v>2.7</v>
      </c>
      <c r="X777">
        <v>92.7</v>
      </c>
    </row>
    <row r="778" spans="1:24">
      <c r="A778" t="s">
        <v>908</v>
      </c>
      <c r="B778" t="s">
        <v>2166</v>
      </c>
      <c r="C778" s="13">
        <v>62.231759656652365</v>
      </c>
      <c r="D778">
        <v>0</v>
      </c>
      <c r="E778">
        <v>0</v>
      </c>
      <c r="F778" s="16">
        <v>32404</v>
      </c>
      <c r="G778">
        <v>625</v>
      </c>
      <c r="H778">
        <v>14</v>
      </c>
      <c r="I778">
        <v>96.5</v>
      </c>
      <c r="J778">
        <v>1.9</v>
      </c>
      <c r="K778">
        <v>1</v>
      </c>
      <c r="L778" s="19">
        <v>5.7</v>
      </c>
      <c r="O778">
        <f>IF(D778=E778,1,0)</f>
        <v>1</v>
      </c>
      <c r="P778">
        <v>0</v>
      </c>
      <c r="Q778">
        <v>0</v>
      </c>
      <c r="S778" s="19">
        <v>19.5</v>
      </c>
      <c r="T778" s="19">
        <v>40.1</v>
      </c>
      <c r="U778" s="19">
        <v>88.8</v>
      </c>
      <c r="V778">
        <v>0</v>
      </c>
      <c r="W778">
        <v>8.9</v>
      </c>
      <c r="X778">
        <v>85</v>
      </c>
    </row>
    <row r="779" spans="1:24">
      <c r="A779" t="s">
        <v>909</v>
      </c>
      <c r="B779" t="s">
        <v>2167</v>
      </c>
      <c r="C779" s="13">
        <v>21.578947368421055</v>
      </c>
      <c r="D779">
        <v>1</v>
      </c>
      <c r="E779">
        <v>1</v>
      </c>
      <c r="F779" s="16">
        <v>34167</v>
      </c>
      <c r="G779">
        <v>79</v>
      </c>
      <c r="H779">
        <v>17.5</v>
      </c>
      <c r="I779">
        <v>97.5</v>
      </c>
      <c r="J779">
        <v>0</v>
      </c>
      <c r="K779">
        <v>0</v>
      </c>
      <c r="L779" s="19">
        <v>10.7</v>
      </c>
      <c r="M779">
        <v>1</v>
      </c>
      <c r="O779">
        <f>IF(D779=E779,1,0)</f>
        <v>1</v>
      </c>
      <c r="P779">
        <v>0</v>
      </c>
      <c r="Q779">
        <v>0</v>
      </c>
      <c r="R779">
        <v>2013</v>
      </c>
      <c r="S779" s="19">
        <v>31.6</v>
      </c>
      <c r="T779" s="19">
        <v>50.1</v>
      </c>
      <c r="U779" s="19">
        <v>79.5</v>
      </c>
      <c r="V779">
        <v>0</v>
      </c>
      <c r="W779">
        <v>0</v>
      </c>
      <c r="X779">
        <v>57.9</v>
      </c>
    </row>
    <row r="780" spans="1:24">
      <c r="A780" s="4" t="s">
        <v>910</v>
      </c>
      <c r="B780" t="s">
        <v>2168</v>
      </c>
      <c r="C780" s="13">
        <v>21.545569088618226</v>
      </c>
      <c r="D780">
        <v>1</v>
      </c>
      <c r="E780">
        <v>1</v>
      </c>
      <c r="F780" s="16">
        <v>47139</v>
      </c>
      <c r="G780">
        <v>3311</v>
      </c>
      <c r="H780">
        <v>24.3</v>
      </c>
      <c r="I780">
        <v>99.1</v>
      </c>
      <c r="J780">
        <v>0</v>
      </c>
      <c r="K780">
        <v>0.9</v>
      </c>
      <c r="L780" s="19">
        <v>3.5</v>
      </c>
      <c r="M780">
        <v>1</v>
      </c>
      <c r="N780" s="10">
        <v>0.71160000000000001</v>
      </c>
      <c r="O780">
        <f>IF(D780=E780,1,0)</f>
        <v>1</v>
      </c>
      <c r="P780">
        <v>0</v>
      </c>
      <c r="Q780">
        <v>0</v>
      </c>
      <c r="R780">
        <v>2013</v>
      </c>
      <c r="S780" s="19">
        <v>22.7</v>
      </c>
      <c r="T780" s="19">
        <v>36.6</v>
      </c>
      <c r="U780" s="19">
        <v>104.9</v>
      </c>
      <c r="V780">
        <v>0.18946598390636429</v>
      </c>
      <c r="W780">
        <v>9.4</v>
      </c>
      <c r="X780">
        <v>85.8</v>
      </c>
    </row>
    <row r="781" spans="1:24">
      <c r="A781" t="s">
        <v>911</v>
      </c>
      <c r="B781" t="s">
        <v>2169</v>
      </c>
      <c r="C781" s="13">
        <v>21.629213483146067</v>
      </c>
      <c r="D781">
        <v>0</v>
      </c>
      <c r="E781">
        <v>0</v>
      </c>
      <c r="F781" s="16">
        <v>41563</v>
      </c>
      <c r="G781">
        <v>187</v>
      </c>
      <c r="H781">
        <v>2.7</v>
      </c>
      <c r="I781">
        <v>98.4</v>
      </c>
      <c r="J781">
        <v>0</v>
      </c>
      <c r="K781">
        <v>0</v>
      </c>
      <c r="L781" s="19">
        <v>6.1</v>
      </c>
      <c r="O781">
        <f>IF(D781=E781,1,0)</f>
        <v>1</v>
      </c>
      <c r="P781">
        <v>0</v>
      </c>
      <c r="Q781">
        <v>0</v>
      </c>
      <c r="S781" s="19">
        <v>28.9</v>
      </c>
      <c r="T781" s="19">
        <v>43.8</v>
      </c>
      <c r="U781" s="19">
        <v>139.69999999999999</v>
      </c>
      <c r="V781">
        <v>0.45454545454545453</v>
      </c>
      <c r="W781">
        <v>0</v>
      </c>
      <c r="X781">
        <v>80</v>
      </c>
    </row>
    <row r="782" spans="1:24">
      <c r="A782" s="4" t="s">
        <v>912</v>
      </c>
      <c r="B782" t="s">
        <v>2170</v>
      </c>
      <c r="C782" s="13">
        <v>29.096477794793262</v>
      </c>
      <c r="D782">
        <v>1</v>
      </c>
      <c r="E782">
        <v>1</v>
      </c>
      <c r="F782" s="16">
        <v>37216</v>
      </c>
      <c r="G782">
        <v>925</v>
      </c>
      <c r="H782">
        <v>27.6</v>
      </c>
      <c r="I782">
        <v>94.9</v>
      </c>
      <c r="J782">
        <v>0</v>
      </c>
      <c r="K782">
        <v>0.4</v>
      </c>
      <c r="L782" s="19">
        <v>6</v>
      </c>
      <c r="M782">
        <v>1</v>
      </c>
      <c r="N782" s="10">
        <v>0.72240000000000004</v>
      </c>
      <c r="O782">
        <f>IF(D782=E782,1,0)</f>
        <v>1</v>
      </c>
      <c r="P782">
        <v>0</v>
      </c>
      <c r="Q782">
        <v>0</v>
      </c>
      <c r="R782">
        <v>2016</v>
      </c>
      <c r="S782" s="19">
        <v>33.700000000000003</v>
      </c>
      <c r="T782" s="19">
        <v>51.8</v>
      </c>
      <c r="U782" s="19">
        <v>92.7</v>
      </c>
      <c r="V782">
        <v>0.28074245939675174</v>
      </c>
      <c r="W782">
        <v>0</v>
      </c>
      <c r="X782">
        <v>94.6</v>
      </c>
    </row>
    <row r="783" spans="1:24">
      <c r="A783" t="s">
        <v>158</v>
      </c>
      <c r="B783" t="s">
        <v>2171</v>
      </c>
      <c r="C783" s="13">
        <v>10.084033613445378</v>
      </c>
      <c r="D783">
        <v>0</v>
      </c>
      <c r="E783">
        <v>0</v>
      </c>
      <c r="F783" s="16">
        <v>24773</v>
      </c>
      <c r="G783">
        <v>519</v>
      </c>
      <c r="H783">
        <v>0.3</v>
      </c>
      <c r="I783">
        <v>99.2</v>
      </c>
      <c r="J783">
        <v>0</v>
      </c>
      <c r="K783">
        <v>0.8</v>
      </c>
      <c r="L783" s="19">
        <v>27.6</v>
      </c>
      <c r="O783">
        <f>IF(D783=E783,1,0)</f>
        <v>1</v>
      </c>
      <c r="P783">
        <v>0</v>
      </c>
      <c r="Q783">
        <v>1</v>
      </c>
      <c r="S783" s="19">
        <v>18.5</v>
      </c>
      <c r="T783" s="19">
        <v>30.4</v>
      </c>
      <c r="U783" s="19">
        <v>104.3</v>
      </c>
      <c r="V783">
        <v>9.6774193548387094E-2</v>
      </c>
      <c r="W783">
        <v>33.1</v>
      </c>
      <c r="X783">
        <v>55.6</v>
      </c>
    </row>
    <row r="784" spans="1:24">
      <c r="A784" t="s">
        <v>913</v>
      </c>
      <c r="B784" t="s">
        <v>2172</v>
      </c>
      <c r="C784" s="13">
        <v>39.882697947214076</v>
      </c>
      <c r="D784">
        <v>1</v>
      </c>
      <c r="E784">
        <v>1</v>
      </c>
      <c r="F784" s="16">
        <v>50875</v>
      </c>
      <c r="G784">
        <v>211</v>
      </c>
      <c r="H784">
        <v>6.3</v>
      </c>
      <c r="I784">
        <v>88.6</v>
      </c>
      <c r="J784">
        <v>0</v>
      </c>
      <c r="K784">
        <v>10.9</v>
      </c>
      <c r="L784" s="19">
        <v>1.8</v>
      </c>
      <c r="M784">
        <v>1</v>
      </c>
      <c r="N784" s="10">
        <v>0.55559999999999998</v>
      </c>
      <c r="O784">
        <f>IF(D784=E784,1,0)</f>
        <v>1</v>
      </c>
      <c r="P784">
        <v>0</v>
      </c>
      <c r="Q784">
        <v>0</v>
      </c>
      <c r="R784">
        <v>2012</v>
      </c>
      <c r="S784" s="19">
        <v>7.1</v>
      </c>
      <c r="T784" s="19">
        <v>35.299999999999997</v>
      </c>
      <c r="U784" s="19">
        <v>119.8</v>
      </c>
      <c r="V784">
        <v>0</v>
      </c>
      <c r="W784">
        <v>8.5</v>
      </c>
      <c r="X784">
        <v>86.6</v>
      </c>
    </row>
    <row r="785" spans="1:24">
      <c r="A785" s="4" t="s">
        <v>914</v>
      </c>
      <c r="B785" t="s">
        <v>2173</v>
      </c>
      <c r="C785" s="13">
        <v>21.845018450184504</v>
      </c>
      <c r="D785">
        <v>1</v>
      </c>
      <c r="E785">
        <v>1</v>
      </c>
      <c r="F785" s="16">
        <v>39083</v>
      </c>
      <c r="G785">
        <v>1905</v>
      </c>
      <c r="H785">
        <v>18.399999999999999</v>
      </c>
      <c r="I785">
        <v>97.2</v>
      </c>
      <c r="J785">
        <v>0</v>
      </c>
      <c r="K785">
        <v>2</v>
      </c>
      <c r="L785" s="19">
        <v>11.1</v>
      </c>
      <c r="M785">
        <v>1</v>
      </c>
      <c r="N785" s="10">
        <v>0.63700000000000001</v>
      </c>
      <c r="O785">
        <f>IF(D785=E785,1,0)</f>
        <v>1</v>
      </c>
      <c r="P785">
        <v>0</v>
      </c>
      <c r="Q785">
        <v>0</v>
      </c>
      <c r="R785">
        <v>2012</v>
      </c>
      <c r="S785" s="19">
        <v>18.8</v>
      </c>
      <c r="T785" s="19">
        <v>36.6</v>
      </c>
      <c r="U785" s="19">
        <v>101.6</v>
      </c>
      <c r="V785">
        <v>0.24296296296296296</v>
      </c>
      <c r="W785">
        <v>7.6</v>
      </c>
      <c r="X785">
        <v>88.1</v>
      </c>
    </row>
    <row r="786" spans="1:24">
      <c r="A786" s="4" t="s">
        <v>915</v>
      </c>
      <c r="B786" t="s">
        <v>2174</v>
      </c>
      <c r="C786" s="13">
        <v>40</v>
      </c>
      <c r="D786">
        <v>0</v>
      </c>
      <c r="E786">
        <v>0</v>
      </c>
      <c r="F786" s="16">
        <v>44583</v>
      </c>
      <c r="G786">
        <v>488</v>
      </c>
      <c r="H786">
        <v>11.9</v>
      </c>
      <c r="I786">
        <v>89.1</v>
      </c>
      <c r="J786">
        <v>0</v>
      </c>
      <c r="K786">
        <v>10.9</v>
      </c>
      <c r="L786" s="19">
        <v>8.1</v>
      </c>
      <c r="O786">
        <f>IF(D786=E786,1,0)</f>
        <v>1</v>
      </c>
      <c r="P786">
        <v>0</v>
      </c>
      <c r="Q786">
        <v>0</v>
      </c>
      <c r="S786" s="19">
        <v>21.1</v>
      </c>
      <c r="T786" s="19">
        <v>48.3</v>
      </c>
      <c r="U786" s="19">
        <v>90.6</v>
      </c>
      <c r="V786">
        <v>4.5662100456621002E-2</v>
      </c>
      <c r="W786">
        <v>5.7</v>
      </c>
      <c r="X786">
        <v>85</v>
      </c>
    </row>
    <row r="787" spans="1:24">
      <c r="A787" t="s">
        <v>916</v>
      </c>
      <c r="B787" t="s">
        <v>1299</v>
      </c>
      <c r="C787" s="13">
        <v>21.390374331550802</v>
      </c>
      <c r="D787">
        <v>0</v>
      </c>
      <c r="E787">
        <v>0</v>
      </c>
      <c r="F787" s="16">
        <v>50488</v>
      </c>
      <c r="G787">
        <v>2128</v>
      </c>
      <c r="H787">
        <v>14.7</v>
      </c>
      <c r="I787">
        <v>96.9</v>
      </c>
      <c r="J787">
        <v>0.4</v>
      </c>
      <c r="K787">
        <v>1.6</v>
      </c>
      <c r="L787" s="19">
        <v>4.8</v>
      </c>
      <c r="O787">
        <f>IF(D787=E787,1,0)</f>
        <v>1</v>
      </c>
      <c r="P787">
        <v>0</v>
      </c>
      <c r="Q787">
        <v>0</v>
      </c>
      <c r="S787" s="19">
        <v>18.3</v>
      </c>
      <c r="T787" s="19">
        <v>39.9</v>
      </c>
      <c r="U787" s="19">
        <v>100</v>
      </c>
      <c r="V787">
        <v>0.19350961538461539</v>
      </c>
      <c r="W787">
        <v>6.2</v>
      </c>
      <c r="X787">
        <v>90.2</v>
      </c>
    </row>
    <row r="788" spans="1:24">
      <c r="A788" s="2" t="s">
        <v>917</v>
      </c>
      <c r="B788" t="s">
        <v>1326</v>
      </c>
      <c r="C788" s="13">
        <v>25.666812418014867</v>
      </c>
      <c r="D788">
        <v>1</v>
      </c>
      <c r="E788">
        <v>1</v>
      </c>
      <c r="F788" s="16">
        <v>57713</v>
      </c>
      <c r="G788">
        <v>3367</v>
      </c>
      <c r="H788">
        <v>18.2</v>
      </c>
      <c r="I788">
        <v>93.4</v>
      </c>
      <c r="J788">
        <v>1.5</v>
      </c>
      <c r="K788">
        <v>1.3</v>
      </c>
      <c r="L788" s="19">
        <v>8.1</v>
      </c>
      <c r="M788">
        <v>1</v>
      </c>
      <c r="N788" s="10">
        <f>192/355</f>
        <v>0.54084507042253516</v>
      </c>
      <c r="O788">
        <f>IF(D788=E788,1,0)</f>
        <v>1</v>
      </c>
      <c r="P788">
        <v>0</v>
      </c>
      <c r="Q788">
        <v>0</v>
      </c>
      <c r="R788">
        <v>2012</v>
      </c>
      <c r="S788" s="19">
        <v>19.100000000000001</v>
      </c>
      <c r="T788" s="19">
        <v>36</v>
      </c>
      <c r="U788" s="19">
        <v>90.5</v>
      </c>
      <c r="V788">
        <v>0.30414386239249414</v>
      </c>
      <c r="W788">
        <v>2.9</v>
      </c>
      <c r="X788">
        <v>86.1</v>
      </c>
    </row>
    <row r="789" spans="1:24">
      <c r="A789" s="4" t="s">
        <v>918</v>
      </c>
      <c r="B789" t="s">
        <v>1359</v>
      </c>
      <c r="C789" s="13">
        <v>30.872483221476511</v>
      </c>
      <c r="D789">
        <v>0</v>
      </c>
      <c r="E789">
        <v>0</v>
      </c>
      <c r="F789" s="16">
        <v>39375</v>
      </c>
      <c r="G789">
        <v>63</v>
      </c>
      <c r="H789">
        <v>0</v>
      </c>
      <c r="I789">
        <v>93.7</v>
      </c>
      <c r="J789">
        <v>0</v>
      </c>
      <c r="K789">
        <v>0</v>
      </c>
      <c r="L789" s="19">
        <v>0</v>
      </c>
      <c r="O789">
        <f>IF(D789=E789,1,0)</f>
        <v>1</v>
      </c>
      <c r="P789">
        <v>0</v>
      </c>
      <c r="Q789">
        <v>0</v>
      </c>
      <c r="S789" s="19">
        <v>27</v>
      </c>
      <c r="T789" s="19">
        <v>40.299999999999997</v>
      </c>
      <c r="U789" s="19">
        <v>162.5</v>
      </c>
      <c r="V789">
        <v>0</v>
      </c>
      <c r="W789">
        <v>13.3</v>
      </c>
      <c r="X789">
        <v>82.6</v>
      </c>
    </row>
    <row r="790" spans="1:24">
      <c r="A790" t="s">
        <v>919</v>
      </c>
      <c r="B790" t="s">
        <v>1356</v>
      </c>
      <c r="C790" s="13">
        <v>29.859154929577464</v>
      </c>
      <c r="D790">
        <v>1</v>
      </c>
      <c r="E790">
        <v>1</v>
      </c>
      <c r="F790" s="16">
        <v>51375</v>
      </c>
      <c r="G790">
        <v>1390</v>
      </c>
      <c r="H790">
        <v>26.4</v>
      </c>
      <c r="I790">
        <v>99.2</v>
      </c>
      <c r="J790">
        <v>0</v>
      </c>
      <c r="K790">
        <v>0.2</v>
      </c>
      <c r="L790" s="19">
        <v>7.5</v>
      </c>
      <c r="M790">
        <v>1</v>
      </c>
      <c r="N790" s="10">
        <v>0.70830000000000004</v>
      </c>
      <c r="O790">
        <f>IF(D790=E790,1,0)</f>
        <v>1</v>
      </c>
      <c r="P790">
        <v>0</v>
      </c>
      <c r="Q790">
        <v>0</v>
      </c>
      <c r="R790">
        <v>2012</v>
      </c>
      <c r="S790" s="19">
        <v>16.899999999999999</v>
      </c>
      <c r="T790" s="19">
        <v>36.6</v>
      </c>
      <c r="U790" s="19">
        <v>96.1</v>
      </c>
      <c r="V790">
        <v>0.27045075125208679</v>
      </c>
      <c r="W790">
        <v>5.6</v>
      </c>
      <c r="X790">
        <v>93.9</v>
      </c>
    </row>
    <row r="791" spans="1:24">
      <c r="A791" t="s">
        <v>920</v>
      </c>
      <c r="B791" t="s">
        <v>1428</v>
      </c>
      <c r="C791" s="13">
        <v>40.413533834586467</v>
      </c>
      <c r="D791">
        <v>0</v>
      </c>
      <c r="E791">
        <v>0</v>
      </c>
      <c r="F791" s="16">
        <v>43043</v>
      </c>
      <c r="G791">
        <v>734</v>
      </c>
      <c r="H791">
        <v>6.5</v>
      </c>
      <c r="I791">
        <v>97.3</v>
      </c>
      <c r="J791">
        <v>0</v>
      </c>
      <c r="K791">
        <v>0.8</v>
      </c>
      <c r="L791" s="19">
        <v>8.8000000000000007</v>
      </c>
      <c r="O791">
        <f>IF(D791=E791,1,0)</f>
        <v>1</v>
      </c>
      <c r="P791">
        <v>0</v>
      </c>
      <c r="Q791">
        <v>0</v>
      </c>
      <c r="S791" s="19">
        <v>21.5</v>
      </c>
      <c r="T791" s="19">
        <v>46.8</v>
      </c>
      <c r="U791" s="19">
        <v>84</v>
      </c>
      <c r="V791">
        <v>9.6774193548387094E-2</v>
      </c>
      <c r="W791">
        <v>14.8</v>
      </c>
      <c r="X791">
        <v>86.9</v>
      </c>
    </row>
    <row r="792" spans="1:24">
      <c r="A792" t="s">
        <v>159</v>
      </c>
      <c r="B792" t="s">
        <v>1280</v>
      </c>
      <c r="C792" s="13">
        <v>15.294117647058824</v>
      </c>
      <c r="D792">
        <v>0</v>
      </c>
      <c r="E792">
        <v>0</v>
      </c>
      <c r="F792" s="16">
        <v>36250</v>
      </c>
      <c r="G792">
        <v>259</v>
      </c>
      <c r="H792">
        <v>8</v>
      </c>
      <c r="I792">
        <v>96.1</v>
      </c>
      <c r="J792">
        <v>0</v>
      </c>
      <c r="K792">
        <v>1.2</v>
      </c>
      <c r="L792" s="19">
        <v>4.3</v>
      </c>
      <c r="O792">
        <f>IF(D792=E792,1,0)</f>
        <v>1</v>
      </c>
      <c r="P792">
        <v>0</v>
      </c>
      <c r="Q792">
        <v>1</v>
      </c>
      <c r="S792" s="19">
        <v>18.100000000000001</v>
      </c>
      <c r="T792" s="19">
        <v>32.4</v>
      </c>
      <c r="U792" s="19">
        <v>91.9</v>
      </c>
      <c r="V792">
        <v>0.36363636363636365</v>
      </c>
      <c r="W792">
        <v>4.2</v>
      </c>
      <c r="X792">
        <v>84.7</v>
      </c>
    </row>
    <row r="793" spans="1:24">
      <c r="A793" t="s">
        <v>921</v>
      </c>
      <c r="B793" t="s">
        <v>1331</v>
      </c>
      <c r="C793" s="13">
        <v>25.862068965517242</v>
      </c>
      <c r="D793">
        <v>0</v>
      </c>
      <c r="E793">
        <v>0</v>
      </c>
      <c r="F793" s="16">
        <v>30469</v>
      </c>
      <c r="G793">
        <v>367</v>
      </c>
      <c r="H793">
        <v>2.6</v>
      </c>
      <c r="I793">
        <v>100</v>
      </c>
      <c r="J793">
        <v>0</v>
      </c>
      <c r="K793">
        <v>0</v>
      </c>
      <c r="L793" s="19">
        <v>21.9</v>
      </c>
      <c r="O793">
        <f>IF(D793=E793,1,0)</f>
        <v>1</v>
      </c>
      <c r="P793">
        <v>0</v>
      </c>
      <c r="Q793">
        <v>0</v>
      </c>
      <c r="S793" s="19">
        <v>21</v>
      </c>
      <c r="T793" s="19">
        <v>42.1</v>
      </c>
      <c r="U793" s="19">
        <v>107.3</v>
      </c>
      <c r="V793">
        <v>0.13422818791946309</v>
      </c>
      <c r="W793">
        <v>6.5</v>
      </c>
      <c r="X793">
        <v>78.900000000000006</v>
      </c>
    </row>
    <row r="794" spans="1:24">
      <c r="A794" t="s">
        <v>922</v>
      </c>
      <c r="B794" t="s">
        <v>1385</v>
      </c>
      <c r="C794" s="13">
        <v>34.362934362934361</v>
      </c>
      <c r="D794">
        <v>0</v>
      </c>
      <c r="E794">
        <v>0</v>
      </c>
      <c r="F794" s="16">
        <v>45278</v>
      </c>
      <c r="G794">
        <v>343</v>
      </c>
      <c r="H794">
        <v>3.2</v>
      </c>
      <c r="I794">
        <v>98.8</v>
      </c>
      <c r="J794">
        <v>0</v>
      </c>
      <c r="K794">
        <v>0</v>
      </c>
      <c r="L794" s="19">
        <v>0</v>
      </c>
      <c r="O794">
        <f>IF(D794=E794,1,0)</f>
        <v>1</v>
      </c>
      <c r="P794">
        <v>0</v>
      </c>
      <c r="Q794">
        <v>0</v>
      </c>
      <c r="S794" s="19">
        <v>12.2</v>
      </c>
      <c r="T794" s="19">
        <v>34.4</v>
      </c>
      <c r="U794" s="19">
        <v>79.599999999999994</v>
      </c>
      <c r="V794">
        <v>0.10655737704918032</v>
      </c>
      <c r="W794">
        <v>11.1</v>
      </c>
      <c r="X794">
        <v>83.9</v>
      </c>
    </row>
    <row r="795" spans="1:24">
      <c r="A795" t="s">
        <v>923</v>
      </c>
      <c r="B795" t="s">
        <v>2496</v>
      </c>
      <c r="C795" s="13">
        <v>17.868338557993731</v>
      </c>
      <c r="D795">
        <v>0</v>
      </c>
      <c r="E795">
        <v>0</v>
      </c>
      <c r="F795" s="16">
        <v>24688</v>
      </c>
      <c r="G795">
        <v>190</v>
      </c>
      <c r="H795">
        <v>13.4</v>
      </c>
      <c r="I795">
        <v>73.7</v>
      </c>
      <c r="J795">
        <v>10</v>
      </c>
      <c r="K795">
        <v>7.9</v>
      </c>
      <c r="L795" s="19">
        <v>13.7</v>
      </c>
      <c r="O795">
        <f>IF(D795=E795,1,0)</f>
        <v>1</v>
      </c>
      <c r="P795">
        <v>0</v>
      </c>
      <c r="Q795">
        <v>0</v>
      </c>
      <c r="S795" s="19">
        <v>22.6</v>
      </c>
      <c r="T795" s="19">
        <v>41.3</v>
      </c>
      <c r="U795" s="19">
        <v>104.3</v>
      </c>
      <c r="V795">
        <v>0.71232876712328763</v>
      </c>
      <c r="W795">
        <v>17.600000000000001</v>
      </c>
      <c r="X795">
        <v>84.3</v>
      </c>
    </row>
    <row r="796" spans="1:24">
      <c r="A796" t="s">
        <v>924</v>
      </c>
      <c r="B796" t="s">
        <v>1327</v>
      </c>
      <c r="C796" s="13">
        <v>25.735294117647058</v>
      </c>
      <c r="D796">
        <v>0</v>
      </c>
      <c r="E796">
        <v>0</v>
      </c>
      <c r="F796" s="16">
        <v>26818</v>
      </c>
      <c r="G796">
        <v>529</v>
      </c>
      <c r="H796">
        <v>1</v>
      </c>
      <c r="I796">
        <v>94.5</v>
      </c>
      <c r="J796">
        <v>0</v>
      </c>
      <c r="K796">
        <v>0</v>
      </c>
      <c r="L796" s="19">
        <v>16.8</v>
      </c>
      <c r="O796">
        <f>IF(D796=E796,1,0)</f>
        <v>1</v>
      </c>
      <c r="P796">
        <v>0</v>
      </c>
      <c r="Q796">
        <v>0</v>
      </c>
      <c r="S796" s="19">
        <v>25.3</v>
      </c>
      <c r="T796" s="19">
        <v>49.6</v>
      </c>
      <c r="U796" s="19">
        <v>109.9</v>
      </c>
      <c r="V796">
        <v>0.15765765765765766</v>
      </c>
      <c r="W796">
        <v>31.7</v>
      </c>
      <c r="X796">
        <v>58.3</v>
      </c>
    </row>
    <row r="797" spans="1:24">
      <c r="A797" t="s">
        <v>925</v>
      </c>
      <c r="B797" t="s">
        <v>1318</v>
      </c>
      <c r="C797" s="13">
        <v>24.675324675324674</v>
      </c>
      <c r="D797">
        <v>1</v>
      </c>
      <c r="E797">
        <v>1</v>
      </c>
      <c r="F797" s="16">
        <v>45417</v>
      </c>
      <c r="G797">
        <v>219</v>
      </c>
      <c r="H797">
        <v>19.399999999999999</v>
      </c>
      <c r="I797">
        <v>93.6</v>
      </c>
      <c r="J797">
        <v>0</v>
      </c>
      <c r="K797">
        <v>0</v>
      </c>
      <c r="L797" s="19">
        <v>4.5</v>
      </c>
      <c r="O797">
        <f>IF(D797=E797,1,0)</f>
        <v>1</v>
      </c>
      <c r="P797">
        <v>0</v>
      </c>
      <c r="Q797">
        <v>0</v>
      </c>
      <c r="S797" s="19">
        <v>24.7</v>
      </c>
      <c r="T797" s="19">
        <v>42.1</v>
      </c>
      <c r="U797" s="19">
        <v>138</v>
      </c>
      <c r="V797">
        <v>8.8235294117647065E-2</v>
      </c>
      <c r="W797">
        <v>1.5</v>
      </c>
      <c r="X797">
        <v>94.8</v>
      </c>
    </row>
    <row r="798" spans="1:24">
      <c r="A798" s="2" t="s">
        <v>160</v>
      </c>
      <c r="B798" t="s">
        <v>1418</v>
      </c>
      <c r="C798" s="13">
        <v>38.932670237184389</v>
      </c>
      <c r="D798">
        <v>1</v>
      </c>
      <c r="E798">
        <v>1</v>
      </c>
      <c r="F798" s="16">
        <v>88778</v>
      </c>
      <c r="G798">
        <v>23946</v>
      </c>
      <c r="H798">
        <v>33.5</v>
      </c>
      <c r="I798">
        <v>92.7</v>
      </c>
      <c r="J798">
        <v>0.2</v>
      </c>
      <c r="K798">
        <v>5.9</v>
      </c>
      <c r="L798" s="19">
        <v>4.8</v>
      </c>
      <c r="M798">
        <v>1</v>
      </c>
      <c r="N798" s="10">
        <v>0.60129999999999995</v>
      </c>
      <c r="O798">
        <f>IF(D798=E798,1,0)</f>
        <v>1</v>
      </c>
      <c r="P798">
        <v>0</v>
      </c>
      <c r="Q798">
        <v>1</v>
      </c>
      <c r="R798">
        <v>2011</v>
      </c>
      <c r="S798" s="19">
        <v>11.6</v>
      </c>
      <c r="T798" s="19">
        <v>35</v>
      </c>
      <c r="U798" s="19">
        <v>93.2</v>
      </c>
      <c r="V798">
        <v>6.3129357087529051E-2</v>
      </c>
      <c r="W798">
        <v>1.8</v>
      </c>
      <c r="X798">
        <v>96.7</v>
      </c>
    </row>
    <row r="799" spans="1:24">
      <c r="A799" t="s">
        <v>926</v>
      </c>
      <c r="B799" t="s">
        <v>1420</v>
      </c>
      <c r="C799" s="13">
        <v>39.318885448916404</v>
      </c>
      <c r="D799">
        <v>0</v>
      </c>
      <c r="E799">
        <v>0</v>
      </c>
      <c r="F799" s="16">
        <v>58636</v>
      </c>
      <c r="G799">
        <v>732</v>
      </c>
      <c r="H799">
        <v>9.6999999999999993</v>
      </c>
      <c r="I799">
        <v>89.2</v>
      </c>
      <c r="J799">
        <v>4</v>
      </c>
      <c r="K799">
        <v>0.8</v>
      </c>
      <c r="L799" s="19">
        <v>5.4</v>
      </c>
      <c r="O799">
        <f>IF(D799=E799,1,0)</f>
        <v>1</v>
      </c>
      <c r="P799">
        <v>0</v>
      </c>
      <c r="Q799">
        <v>0</v>
      </c>
      <c r="S799" s="19">
        <v>18.600000000000001</v>
      </c>
      <c r="T799" s="19">
        <v>44</v>
      </c>
      <c r="U799" s="19">
        <v>117.9</v>
      </c>
      <c r="V799">
        <v>4.3165467625899283E-2</v>
      </c>
      <c r="W799">
        <v>6.9</v>
      </c>
      <c r="X799">
        <v>84.5</v>
      </c>
    </row>
    <row r="800" spans="1:24">
      <c r="A800" t="s">
        <v>927</v>
      </c>
      <c r="B800" t="s">
        <v>1295</v>
      </c>
      <c r="C800" s="13">
        <v>19.948849104859335</v>
      </c>
      <c r="D800">
        <v>1</v>
      </c>
      <c r="E800">
        <v>1</v>
      </c>
      <c r="F800" s="16">
        <v>51250</v>
      </c>
      <c r="G800">
        <v>136</v>
      </c>
      <c r="H800">
        <v>7.8</v>
      </c>
      <c r="I800">
        <v>95.6</v>
      </c>
      <c r="J800">
        <v>0</v>
      </c>
      <c r="K800">
        <v>0</v>
      </c>
      <c r="L800" s="19">
        <v>3.1</v>
      </c>
      <c r="M800">
        <v>1</v>
      </c>
      <c r="N800" s="10">
        <v>0.61109999999999998</v>
      </c>
      <c r="O800">
        <f>IF(D800=E800,1,0)</f>
        <v>1</v>
      </c>
      <c r="P800">
        <v>0</v>
      </c>
      <c r="Q800">
        <v>0</v>
      </c>
      <c r="R800">
        <v>2013</v>
      </c>
      <c r="S800" s="19">
        <v>38.200000000000003</v>
      </c>
      <c r="T800" s="19">
        <v>52.3</v>
      </c>
      <c r="U800" s="19">
        <v>88.9</v>
      </c>
      <c r="V800">
        <v>0.12121212121212122</v>
      </c>
      <c r="W800">
        <v>0</v>
      </c>
      <c r="X800">
        <v>87.9</v>
      </c>
    </row>
    <row r="801" spans="1:24">
      <c r="A801" t="s">
        <v>928</v>
      </c>
      <c r="B801" t="s">
        <v>1310</v>
      </c>
      <c r="C801" s="13">
        <v>23.776223776223777</v>
      </c>
      <c r="D801">
        <v>0</v>
      </c>
      <c r="E801">
        <v>0</v>
      </c>
      <c r="F801" s="16">
        <v>34821</v>
      </c>
      <c r="G801">
        <v>115</v>
      </c>
      <c r="H801">
        <v>13.2</v>
      </c>
      <c r="I801">
        <v>90.4</v>
      </c>
      <c r="J801">
        <v>7</v>
      </c>
      <c r="K801">
        <v>2.6</v>
      </c>
      <c r="L801" s="19">
        <v>10.6</v>
      </c>
      <c r="O801">
        <f>IF(D801=E801,1,0)</f>
        <v>1</v>
      </c>
      <c r="P801">
        <v>0</v>
      </c>
      <c r="Q801">
        <v>0</v>
      </c>
      <c r="S801" s="19">
        <v>15.7</v>
      </c>
      <c r="T801" s="19">
        <v>33.799999999999997</v>
      </c>
      <c r="U801" s="19">
        <v>47.4</v>
      </c>
      <c r="V801">
        <v>0.1702127659574468</v>
      </c>
      <c r="W801">
        <v>38.5</v>
      </c>
      <c r="X801">
        <v>97.1</v>
      </c>
    </row>
    <row r="802" spans="1:24">
      <c r="A802" s="2" t="s">
        <v>161</v>
      </c>
      <c r="B802" t="s">
        <v>2175</v>
      </c>
      <c r="C802" s="13">
        <v>27.402862985685072</v>
      </c>
      <c r="D802">
        <v>1</v>
      </c>
      <c r="E802">
        <v>1</v>
      </c>
      <c r="F802" s="16">
        <v>63125</v>
      </c>
      <c r="G802">
        <v>898</v>
      </c>
      <c r="H802">
        <v>19</v>
      </c>
      <c r="I802">
        <v>85.7</v>
      </c>
      <c r="J802">
        <v>0</v>
      </c>
      <c r="K802">
        <v>12.5</v>
      </c>
      <c r="L802" s="19">
        <v>8.4</v>
      </c>
      <c r="M802">
        <v>1</v>
      </c>
      <c r="N802" s="10">
        <v>0.65100000000000002</v>
      </c>
      <c r="O802">
        <f>IF(D802=E802,1,0)</f>
        <v>1</v>
      </c>
      <c r="P802">
        <v>0</v>
      </c>
      <c r="Q802">
        <v>1</v>
      </c>
      <c r="R802">
        <v>2012</v>
      </c>
      <c r="S802" s="19">
        <v>19</v>
      </c>
      <c r="T802" s="19">
        <v>40</v>
      </c>
      <c r="U802" s="19">
        <v>93.5</v>
      </c>
      <c r="V802">
        <v>0.16111111111111112</v>
      </c>
      <c r="W802">
        <v>0</v>
      </c>
      <c r="X802">
        <v>91</v>
      </c>
    </row>
    <row r="803" spans="1:24">
      <c r="A803" t="s">
        <v>929</v>
      </c>
      <c r="B803" t="s">
        <v>2176</v>
      </c>
      <c r="C803" s="13">
        <v>24.042553191489361</v>
      </c>
      <c r="D803">
        <v>0</v>
      </c>
      <c r="E803">
        <v>0</v>
      </c>
      <c r="F803" s="16">
        <v>37344</v>
      </c>
      <c r="G803">
        <v>1053</v>
      </c>
      <c r="H803">
        <v>11</v>
      </c>
      <c r="I803">
        <v>99.4</v>
      </c>
      <c r="J803">
        <v>0</v>
      </c>
      <c r="K803">
        <v>0.6</v>
      </c>
      <c r="L803" s="19">
        <v>8.1</v>
      </c>
      <c r="O803">
        <f>IF(D803=E803,1,0)</f>
        <v>1</v>
      </c>
      <c r="P803">
        <v>0</v>
      </c>
      <c r="Q803">
        <v>0</v>
      </c>
      <c r="S803" s="19">
        <v>39.700000000000003</v>
      </c>
      <c r="T803" s="19">
        <v>51</v>
      </c>
      <c r="U803" s="19">
        <v>69.8</v>
      </c>
      <c r="V803">
        <v>0.11956521739130435</v>
      </c>
      <c r="W803">
        <v>14</v>
      </c>
      <c r="X803">
        <v>81.900000000000006</v>
      </c>
    </row>
    <row r="804" spans="1:24">
      <c r="A804" s="4" t="s">
        <v>930</v>
      </c>
      <c r="B804" t="s">
        <v>2177</v>
      </c>
      <c r="C804" s="13">
        <v>28.012048192771083</v>
      </c>
      <c r="D804">
        <v>0</v>
      </c>
      <c r="E804">
        <v>0</v>
      </c>
      <c r="F804" s="16">
        <v>52083</v>
      </c>
      <c r="G804">
        <v>730</v>
      </c>
      <c r="H804">
        <v>13.9</v>
      </c>
      <c r="I804">
        <v>96.4</v>
      </c>
      <c r="J804">
        <v>0</v>
      </c>
      <c r="K804">
        <v>2.1</v>
      </c>
      <c r="L804" s="19">
        <v>5.4</v>
      </c>
      <c r="O804">
        <f>IF(D804=E804,1,0)</f>
        <v>1</v>
      </c>
      <c r="P804">
        <v>0</v>
      </c>
      <c r="Q804">
        <v>0</v>
      </c>
      <c r="S804" s="19">
        <v>16.2</v>
      </c>
      <c r="T804" s="19">
        <v>38.200000000000003</v>
      </c>
      <c r="U804" s="19">
        <v>107.4</v>
      </c>
      <c r="V804">
        <v>6.1016949152542375E-2</v>
      </c>
      <c r="W804">
        <v>0</v>
      </c>
      <c r="X804">
        <v>88.2</v>
      </c>
    </row>
    <row r="805" spans="1:24">
      <c r="A805" s="3" t="s">
        <v>26</v>
      </c>
      <c r="B805" t="s">
        <v>2178</v>
      </c>
      <c r="C805" s="13">
        <v>59.10180008601094</v>
      </c>
      <c r="D805">
        <v>1</v>
      </c>
      <c r="E805">
        <v>1</v>
      </c>
      <c r="F805" s="16">
        <v>50829</v>
      </c>
      <c r="G805">
        <v>29463</v>
      </c>
      <c r="H805">
        <v>29.6</v>
      </c>
      <c r="I805">
        <v>70.400000000000006</v>
      </c>
      <c r="J805">
        <v>1</v>
      </c>
      <c r="K805">
        <v>9.6</v>
      </c>
      <c r="L805" s="19">
        <v>7.5</v>
      </c>
      <c r="M805">
        <v>1</v>
      </c>
      <c r="N805" s="10">
        <v>0.61890000000000001</v>
      </c>
      <c r="O805">
        <f>IF(D805=E805,1,0)</f>
        <v>1</v>
      </c>
      <c r="P805">
        <v>0</v>
      </c>
      <c r="Q805">
        <v>0</v>
      </c>
      <c r="R805">
        <v>2013</v>
      </c>
      <c r="S805" s="19">
        <v>32.299999999999997</v>
      </c>
      <c r="T805" s="19">
        <v>47.3</v>
      </c>
      <c r="U805" s="19">
        <v>93.8</v>
      </c>
      <c r="V805">
        <v>0.11397510082412765</v>
      </c>
      <c r="W805">
        <v>5.8</v>
      </c>
      <c r="X805">
        <v>82.7</v>
      </c>
    </row>
    <row r="806" spans="1:24">
      <c r="A806" t="s">
        <v>162</v>
      </c>
      <c r="B806" t="s">
        <v>2179</v>
      </c>
      <c r="C806" s="13">
        <v>21.291866028708135</v>
      </c>
      <c r="D806">
        <v>0</v>
      </c>
      <c r="E806">
        <v>0</v>
      </c>
      <c r="F806" s="16">
        <v>43000</v>
      </c>
      <c r="G806">
        <v>228</v>
      </c>
      <c r="H806">
        <v>8.3000000000000007</v>
      </c>
      <c r="I806">
        <v>98.2</v>
      </c>
      <c r="J806">
        <v>0</v>
      </c>
      <c r="K806">
        <v>0</v>
      </c>
      <c r="L806" s="19">
        <v>14.3</v>
      </c>
      <c r="O806">
        <f>IF(D806=E806,1,0)</f>
        <v>1</v>
      </c>
      <c r="P806">
        <v>0</v>
      </c>
      <c r="Q806">
        <v>1</v>
      </c>
      <c r="S806" s="19">
        <v>18</v>
      </c>
      <c r="T806" s="19">
        <v>35.1</v>
      </c>
      <c r="U806" s="19">
        <v>96.6</v>
      </c>
      <c r="V806">
        <v>0.125</v>
      </c>
      <c r="W806">
        <v>18.3</v>
      </c>
      <c r="X806">
        <v>90.3</v>
      </c>
    </row>
    <row r="807" spans="1:24">
      <c r="A807" t="s">
        <v>931</v>
      </c>
      <c r="B807" t="s">
        <v>2180</v>
      </c>
      <c r="C807" s="13">
        <v>18.902439024390244</v>
      </c>
      <c r="D807">
        <v>1</v>
      </c>
      <c r="E807">
        <v>1</v>
      </c>
      <c r="F807" s="16">
        <v>34342</v>
      </c>
      <c r="G807">
        <v>608</v>
      </c>
      <c r="H807">
        <v>14.1</v>
      </c>
      <c r="I807">
        <v>98.4</v>
      </c>
      <c r="J807">
        <v>0</v>
      </c>
      <c r="K807">
        <v>0</v>
      </c>
      <c r="L807" s="19">
        <v>9.4</v>
      </c>
      <c r="M807">
        <v>0</v>
      </c>
      <c r="N807" s="10">
        <f>42/(42+77)</f>
        <v>0.35294117647058826</v>
      </c>
      <c r="O807">
        <f>IF(D807=E807,1,0)</f>
        <v>1</v>
      </c>
      <c r="P807">
        <v>0</v>
      </c>
      <c r="Q807">
        <v>0</v>
      </c>
      <c r="R807">
        <v>2013</v>
      </c>
      <c r="S807" s="19">
        <v>29.8</v>
      </c>
      <c r="T807" s="19">
        <v>41.1</v>
      </c>
      <c r="U807" s="19">
        <v>102</v>
      </c>
      <c r="V807">
        <v>5.5118110236220472E-2</v>
      </c>
      <c r="W807">
        <v>7.1</v>
      </c>
      <c r="X807">
        <v>75.099999999999994</v>
      </c>
    </row>
    <row r="808" spans="1:24">
      <c r="A808" t="s">
        <v>932</v>
      </c>
      <c r="B808" t="s">
        <v>2181</v>
      </c>
      <c r="C808" s="13">
        <v>24.121557454890787</v>
      </c>
      <c r="D808">
        <v>1</v>
      </c>
      <c r="E808">
        <v>1</v>
      </c>
      <c r="F808" s="16">
        <v>36159</v>
      </c>
      <c r="G808">
        <v>2376</v>
      </c>
      <c r="H808">
        <v>13.6</v>
      </c>
      <c r="I808">
        <v>98.1</v>
      </c>
      <c r="J808">
        <v>0</v>
      </c>
      <c r="K808">
        <v>0.7</v>
      </c>
      <c r="L808" s="19">
        <v>7.4</v>
      </c>
      <c r="M808">
        <v>0</v>
      </c>
      <c r="N808" s="10">
        <v>0.49490000000000001</v>
      </c>
      <c r="O808">
        <f>IF(D808=E808,1,0)</f>
        <v>1</v>
      </c>
      <c r="P808">
        <v>0</v>
      </c>
      <c r="Q808">
        <v>0</v>
      </c>
      <c r="R808">
        <v>2014</v>
      </c>
      <c r="S808" s="19">
        <v>26.7</v>
      </c>
      <c r="T808" s="19">
        <v>40.4</v>
      </c>
      <c r="U808" s="19">
        <v>95.9</v>
      </c>
      <c r="V808">
        <v>0.1640926640926641</v>
      </c>
      <c r="W808">
        <v>5.2</v>
      </c>
      <c r="X808">
        <v>81.900000000000006</v>
      </c>
    </row>
    <row r="809" spans="1:24">
      <c r="A809" t="s">
        <v>933</v>
      </c>
      <c r="B809" t="s">
        <v>2182</v>
      </c>
      <c r="C809" s="13">
        <v>32.87671232876712</v>
      </c>
      <c r="D809">
        <v>1</v>
      </c>
      <c r="E809">
        <v>1</v>
      </c>
      <c r="F809" s="16">
        <v>43125</v>
      </c>
      <c r="G809">
        <v>96</v>
      </c>
      <c r="H809">
        <v>13</v>
      </c>
      <c r="I809">
        <v>100</v>
      </c>
      <c r="J809">
        <v>0</v>
      </c>
      <c r="K809">
        <v>0</v>
      </c>
      <c r="L809" s="19">
        <v>8.3000000000000007</v>
      </c>
      <c r="M809">
        <v>1</v>
      </c>
      <c r="N809" s="10">
        <v>0.92679999999999996</v>
      </c>
      <c r="O809">
        <f>IF(D809=E809,1,0)</f>
        <v>1</v>
      </c>
      <c r="P809">
        <v>0</v>
      </c>
      <c r="Q809">
        <v>0</v>
      </c>
      <c r="R809">
        <v>2013</v>
      </c>
      <c r="S809" s="19">
        <v>10.4</v>
      </c>
      <c r="T809" s="19">
        <v>41.3</v>
      </c>
      <c r="U809" s="19">
        <v>71.400000000000006</v>
      </c>
      <c r="V809">
        <v>8.1632653061224483E-2</v>
      </c>
      <c r="W809">
        <v>0</v>
      </c>
      <c r="X809">
        <v>91.3</v>
      </c>
    </row>
    <row r="810" spans="1:24">
      <c r="A810" s="3" t="s">
        <v>285</v>
      </c>
      <c r="B810" t="s">
        <v>2183</v>
      </c>
      <c r="C810" s="13">
        <v>57.719396310788149</v>
      </c>
      <c r="D810">
        <v>1</v>
      </c>
      <c r="E810">
        <v>1</v>
      </c>
      <c r="F810" s="16">
        <v>50304</v>
      </c>
      <c r="G810">
        <v>51610</v>
      </c>
      <c r="H810">
        <v>45.4</v>
      </c>
      <c r="I810">
        <v>82</v>
      </c>
      <c r="J810">
        <v>8.3000000000000007</v>
      </c>
      <c r="K810">
        <v>4.4000000000000004</v>
      </c>
      <c r="L810" s="19">
        <v>4.9000000000000004</v>
      </c>
      <c r="M810">
        <v>0</v>
      </c>
      <c r="N810" s="10">
        <v>0.4521</v>
      </c>
      <c r="O810">
        <f>IF(D810=E810,1,0)</f>
        <v>1</v>
      </c>
      <c r="P810">
        <v>1</v>
      </c>
      <c r="Q810" t="s">
        <v>2516</v>
      </c>
      <c r="R810">
        <v>2012</v>
      </c>
      <c r="S810" s="19">
        <v>11</v>
      </c>
      <c r="T810" s="19">
        <v>23.8</v>
      </c>
      <c r="U810" s="19">
        <v>89</v>
      </c>
      <c r="V810">
        <v>0.2236432384341637</v>
      </c>
      <c r="W810">
        <v>8.3000000000000007</v>
      </c>
      <c r="X810">
        <v>95.4</v>
      </c>
    </row>
    <row r="811" spans="1:24">
      <c r="A811" s="4" t="s">
        <v>934</v>
      </c>
      <c r="B811" t="s">
        <v>2184</v>
      </c>
      <c r="C811" s="13">
        <v>47.378606615059816</v>
      </c>
      <c r="D811">
        <v>1</v>
      </c>
      <c r="E811">
        <v>1</v>
      </c>
      <c r="F811" s="16">
        <v>51906</v>
      </c>
      <c r="G811">
        <v>14414</v>
      </c>
      <c r="H811">
        <v>17.7</v>
      </c>
      <c r="I811">
        <v>88.6</v>
      </c>
      <c r="J811">
        <v>0.1</v>
      </c>
      <c r="K811">
        <v>6.5</v>
      </c>
      <c r="L811" s="19">
        <v>4.7</v>
      </c>
      <c r="M811">
        <v>1</v>
      </c>
      <c r="N811" s="10">
        <v>0.64180000000000004</v>
      </c>
      <c r="O811">
        <f>IF(D811=E811,1,0)</f>
        <v>1</v>
      </c>
      <c r="P811">
        <v>0</v>
      </c>
      <c r="Q811">
        <v>0</v>
      </c>
      <c r="R811">
        <v>2012</v>
      </c>
      <c r="S811" s="19">
        <v>33.299999999999997</v>
      </c>
      <c r="T811" s="19">
        <v>48.7</v>
      </c>
      <c r="U811" s="19">
        <v>81.2</v>
      </c>
      <c r="V811">
        <v>5.2846914422093418E-2</v>
      </c>
      <c r="W811">
        <v>3.9</v>
      </c>
      <c r="X811">
        <v>80.2</v>
      </c>
    </row>
    <row r="812" spans="1:24">
      <c r="A812" t="s">
        <v>935</v>
      </c>
      <c r="B812" t="s">
        <v>2185</v>
      </c>
      <c r="C812" s="13">
        <v>37.547892720306514</v>
      </c>
      <c r="D812">
        <v>1</v>
      </c>
      <c r="E812">
        <v>1</v>
      </c>
      <c r="F812" s="16">
        <v>26875</v>
      </c>
      <c r="G812">
        <v>151</v>
      </c>
      <c r="H812">
        <v>14.2</v>
      </c>
      <c r="I812">
        <v>98.7</v>
      </c>
      <c r="J812">
        <v>0</v>
      </c>
      <c r="K812">
        <v>0.7</v>
      </c>
      <c r="L812" s="19">
        <v>0</v>
      </c>
      <c r="M812">
        <v>1</v>
      </c>
      <c r="N812" s="10">
        <v>0.84909999999999997</v>
      </c>
      <c r="O812">
        <f>IF(D812=E812,1,0)</f>
        <v>1</v>
      </c>
      <c r="P812">
        <v>0</v>
      </c>
      <c r="Q812">
        <v>0</v>
      </c>
      <c r="R812">
        <v>2014</v>
      </c>
      <c r="S812" s="19">
        <v>31.8</v>
      </c>
      <c r="T812" s="19">
        <v>43.5</v>
      </c>
      <c r="U812" s="19">
        <v>132.30000000000001</v>
      </c>
      <c r="V812">
        <v>0</v>
      </c>
      <c r="W812">
        <v>5</v>
      </c>
      <c r="X812">
        <v>77.400000000000006</v>
      </c>
    </row>
    <row r="813" spans="1:24">
      <c r="A813" t="s">
        <v>936</v>
      </c>
      <c r="B813" t="s">
        <v>1291</v>
      </c>
      <c r="C813" s="13">
        <v>18.600531443755536</v>
      </c>
      <c r="D813">
        <v>1</v>
      </c>
      <c r="E813">
        <v>1</v>
      </c>
      <c r="F813" s="16">
        <v>30560</v>
      </c>
      <c r="G813">
        <v>1050</v>
      </c>
      <c r="H813">
        <v>11.5</v>
      </c>
      <c r="I813">
        <v>93.6</v>
      </c>
      <c r="J813">
        <v>4.0999999999999996</v>
      </c>
      <c r="K813">
        <v>2.2999999999999998</v>
      </c>
      <c r="L813" s="19">
        <v>1.8</v>
      </c>
      <c r="O813">
        <f>IF(D813=E813,1,0)</f>
        <v>1</v>
      </c>
      <c r="P813">
        <v>0</v>
      </c>
      <c r="Q813">
        <v>0</v>
      </c>
      <c r="S813" s="19">
        <v>27.3</v>
      </c>
      <c r="T813" s="19">
        <v>38.200000000000003</v>
      </c>
      <c r="U813" s="19">
        <v>111.7</v>
      </c>
      <c r="V813">
        <v>0.1898989898989899</v>
      </c>
      <c r="W813">
        <v>8.8000000000000007</v>
      </c>
      <c r="X813">
        <v>91.5</v>
      </c>
    </row>
    <row r="814" spans="1:24">
      <c r="A814" s="2" t="s">
        <v>163</v>
      </c>
      <c r="B814" t="s">
        <v>1498</v>
      </c>
      <c r="C814" s="13">
        <v>55.884581754590499</v>
      </c>
      <c r="D814">
        <v>1</v>
      </c>
      <c r="E814">
        <v>1</v>
      </c>
      <c r="F814" s="16">
        <v>79583</v>
      </c>
      <c r="G814">
        <v>15680</v>
      </c>
      <c r="H814">
        <v>41.2</v>
      </c>
      <c r="I814">
        <v>72.400000000000006</v>
      </c>
      <c r="J814">
        <v>5.2</v>
      </c>
      <c r="K814">
        <v>14.2</v>
      </c>
      <c r="L814" s="19">
        <v>5.2</v>
      </c>
      <c r="M814">
        <v>1</v>
      </c>
      <c r="N814" s="10">
        <v>0.60299999999999998</v>
      </c>
      <c r="O814">
        <f>IF(D814=E814,1,0)</f>
        <v>1</v>
      </c>
      <c r="P814">
        <v>0</v>
      </c>
      <c r="Q814">
        <v>1</v>
      </c>
      <c r="R814">
        <v>2011</v>
      </c>
      <c r="S814" s="19">
        <v>13.2</v>
      </c>
      <c r="T814" s="19">
        <v>35.299999999999997</v>
      </c>
      <c r="U814" s="19">
        <v>93.1</v>
      </c>
      <c r="V814">
        <v>8.7050359712230213E-2</v>
      </c>
      <c r="W814">
        <v>1.7</v>
      </c>
      <c r="X814">
        <v>90.1</v>
      </c>
    </row>
    <row r="815" spans="1:24">
      <c r="A815" s="4" t="s">
        <v>937</v>
      </c>
      <c r="B815" t="s">
        <v>1455</v>
      </c>
      <c r="C815" s="13">
        <v>45.437093916125221</v>
      </c>
      <c r="D815">
        <v>1</v>
      </c>
      <c r="E815">
        <v>1</v>
      </c>
      <c r="F815" s="16">
        <v>146118</v>
      </c>
      <c r="G815">
        <v>3044</v>
      </c>
      <c r="H815">
        <v>68.400000000000006</v>
      </c>
      <c r="I815">
        <v>90.3</v>
      </c>
      <c r="J815">
        <v>0</v>
      </c>
      <c r="K815">
        <v>4.8</v>
      </c>
      <c r="L815" s="19">
        <v>2.2000000000000002</v>
      </c>
      <c r="M815">
        <v>1</v>
      </c>
      <c r="N815" s="10">
        <v>0.55459999999999998</v>
      </c>
      <c r="O815">
        <f>IF(D815=E815,1,0)</f>
        <v>1</v>
      </c>
      <c r="P815">
        <v>0</v>
      </c>
      <c r="Q815">
        <v>0</v>
      </c>
      <c r="R815">
        <v>2012</v>
      </c>
      <c r="S815" s="19">
        <v>20.8</v>
      </c>
      <c r="T815" s="19">
        <v>45</v>
      </c>
      <c r="U815" s="19">
        <v>87.3</v>
      </c>
      <c r="V815">
        <v>1.2060301507537688E-2</v>
      </c>
      <c r="W815">
        <v>0.7</v>
      </c>
      <c r="X815">
        <v>96.9</v>
      </c>
    </row>
    <row r="816" spans="1:24">
      <c r="A816" s="4" t="s">
        <v>938</v>
      </c>
      <c r="B816" t="s">
        <v>1548</v>
      </c>
      <c r="C816" s="13">
        <v>78.663878932696136</v>
      </c>
      <c r="D816">
        <v>1</v>
      </c>
      <c r="E816">
        <v>1</v>
      </c>
      <c r="F816" s="16">
        <v>44904</v>
      </c>
      <c r="G816">
        <v>33010</v>
      </c>
      <c r="H816">
        <v>17.600000000000001</v>
      </c>
      <c r="I816">
        <v>34.700000000000003</v>
      </c>
      <c r="J816">
        <v>29.9</v>
      </c>
      <c r="K816">
        <v>27.7</v>
      </c>
      <c r="L816" s="19">
        <v>11.5</v>
      </c>
      <c r="M816">
        <v>0</v>
      </c>
      <c r="N816" s="10">
        <v>0.46189999999999998</v>
      </c>
      <c r="O816">
        <f>IF(D816=E816,1,0)</f>
        <v>1</v>
      </c>
      <c r="P816">
        <v>0</v>
      </c>
      <c r="Q816">
        <v>0</v>
      </c>
      <c r="R816">
        <v>2011</v>
      </c>
      <c r="S816" s="19">
        <v>7.3</v>
      </c>
      <c r="T816" s="19">
        <v>23.3</v>
      </c>
      <c r="U816" s="19">
        <v>163.69999999999999</v>
      </c>
      <c r="V816">
        <v>0.16395427034297244</v>
      </c>
      <c r="W816">
        <v>15.4</v>
      </c>
      <c r="X816">
        <v>78.099999999999994</v>
      </c>
    </row>
    <row r="817" spans="1:24">
      <c r="A817" t="s">
        <v>939</v>
      </c>
      <c r="B817" t="s">
        <v>1352</v>
      </c>
      <c r="C817" s="13">
        <v>29.084967320261441</v>
      </c>
      <c r="D817">
        <v>1</v>
      </c>
      <c r="E817">
        <v>1</v>
      </c>
      <c r="F817" s="16">
        <v>33750</v>
      </c>
      <c r="G817">
        <v>786</v>
      </c>
      <c r="H817">
        <v>14.1</v>
      </c>
      <c r="I817">
        <v>98.5</v>
      </c>
      <c r="J817">
        <v>0</v>
      </c>
      <c r="K817">
        <v>1</v>
      </c>
      <c r="L817" s="19">
        <v>11.8</v>
      </c>
      <c r="M817">
        <v>1</v>
      </c>
      <c r="O817">
        <f>IF(D817=E817,1,0)</f>
        <v>1</v>
      </c>
      <c r="P817">
        <v>0</v>
      </c>
      <c r="Q817">
        <v>0</v>
      </c>
      <c r="R817">
        <v>2013</v>
      </c>
      <c r="S817" s="19">
        <v>19.2</v>
      </c>
      <c r="T817" s="19">
        <v>36.5</v>
      </c>
      <c r="U817" s="19">
        <v>94.6</v>
      </c>
      <c r="V817">
        <v>0.32129963898916969</v>
      </c>
      <c r="W817">
        <v>24.8</v>
      </c>
      <c r="X817">
        <v>87.5</v>
      </c>
    </row>
    <row r="818" spans="1:24">
      <c r="A818" t="s">
        <v>940</v>
      </c>
      <c r="B818" t="s">
        <v>1416</v>
      </c>
      <c r="C818" s="13">
        <v>38.738738738738739</v>
      </c>
      <c r="D818">
        <v>0</v>
      </c>
      <c r="E818">
        <v>0</v>
      </c>
      <c r="F818" s="16">
        <v>47083</v>
      </c>
      <c r="G818">
        <v>170</v>
      </c>
      <c r="H818">
        <v>12.9</v>
      </c>
      <c r="I818">
        <v>98.8</v>
      </c>
      <c r="J818">
        <v>0</v>
      </c>
      <c r="K818">
        <v>0</v>
      </c>
      <c r="L818" s="19">
        <v>3.7</v>
      </c>
      <c r="O818">
        <f>IF(D818=E818,1,0)</f>
        <v>1</v>
      </c>
      <c r="P818">
        <v>0</v>
      </c>
      <c r="Q818">
        <v>0</v>
      </c>
      <c r="S818" s="19">
        <v>24.7</v>
      </c>
      <c r="T818" s="19">
        <v>44.3</v>
      </c>
      <c r="U818" s="19">
        <v>129.69999999999999</v>
      </c>
      <c r="V818">
        <v>0.18666666666666668</v>
      </c>
      <c r="W818">
        <v>8.3000000000000007</v>
      </c>
      <c r="X818">
        <v>91.1</v>
      </c>
    </row>
    <row r="819" spans="1:24">
      <c r="A819" s="4" t="s">
        <v>941</v>
      </c>
      <c r="B819" t="s">
        <v>1399</v>
      </c>
      <c r="C819" s="13">
        <v>36.596055514974438</v>
      </c>
      <c r="D819">
        <v>1</v>
      </c>
      <c r="E819">
        <v>1</v>
      </c>
      <c r="F819" s="16">
        <v>46848</v>
      </c>
      <c r="G819">
        <v>1818</v>
      </c>
      <c r="H819">
        <v>8.1</v>
      </c>
      <c r="I819">
        <v>96.8</v>
      </c>
      <c r="J819">
        <v>0.5</v>
      </c>
      <c r="K819">
        <v>0</v>
      </c>
      <c r="L819" s="19">
        <v>7.3</v>
      </c>
      <c r="M819">
        <v>1</v>
      </c>
      <c r="N819" s="10">
        <v>0.55840000000000001</v>
      </c>
      <c r="O819">
        <f>IF(D819=E819,1,0)</f>
        <v>1</v>
      </c>
      <c r="P819">
        <v>0</v>
      </c>
      <c r="Q819">
        <v>0</v>
      </c>
      <c r="R819">
        <v>2012</v>
      </c>
      <c r="S819" s="19">
        <v>18.2</v>
      </c>
      <c r="T819" s="19">
        <v>37.700000000000003</v>
      </c>
      <c r="U819" s="19">
        <v>90.4</v>
      </c>
      <c r="V819">
        <v>9.0116279069767435E-2</v>
      </c>
      <c r="W819">
        <v>6.3</v>
      </c>
      <c r="X819">
        <v>83</v>
      </c>
    </row>
    <row r="820" spans="1:24">
      <c r="A820" s="2" t="s">
        <v>286</v>
      </c>
      <c r="B820" t="s">
        <v>1535</v>
      </c>
      <c r="C820" s="13">
        <v>66.173484189149988</v>
      </c>
      <c r="D820">
        <v>1</v>
      </c>
      <c r="E820">
        <v>1</v>
      </c>
      <c r="F820" s="16">
        <v>49310</v>
      </c>
      <c r="G820">
        <v>6660</v>
      </c>
      <c r="H820">
        <v>23</v>
      </c>
      <c r="I820">
        <v>64.8</v>
      </c>
      <c r="J820">
        <v>6.5</v>
      </c>
      <c r="K820">
        <v>26.2</v>
      </c>
      <c r="L820" s="19">
        <v>6.6</v>
      </c>
      <c r="M820">
        <v>1</v>
      </c>
      <c r="N820" s="10">
        <v>0.69020000000000004</v>
      </c>
      <c r="O820">
        <f>IF(D820=E820,1,0)</f>
        <v>1</v>
      </c>
      <c r="P820">
        <v>1</v>
      </c>
      <c r="Q820" t="s">
        <v>2516</v>
      </c>
      <c r="R820">
        <v>2012</v>
      </c>
      <c r="S820" s="19">
        <v>28</v>
      </c>
      <c r="T820" s="19">
        <v>43.1</v>
      </c>
      <c r="U820" s="19">
        <v>85.3</v>
      </c>
      <c r="V820">
        <v>0.11774744027303755</v>
      </c>
      <c r="W820">
        <v>4.3</v>
      </c>
      <c r="X820">
        <v>83.7</v>
      </c>
    </row>
    <row r="821" spans="1:24">
      <c r="A821" s="4" t="s">
        <v>942</v>
      </c>
      <c r="B821" t="s">
        <v>1411</v>
      </c>
      <c r="C821" s="13">
        <v>38.189708617482957</v>
      </c>
      <c r="D821">
        <v>1</v>
      </c>
      <c r="E821">
        <v>1</v>
      </c>
      <c r="F821" s="16">
        <v>55714</v>
      </c>
      <c r="G821">
        <v>1188</v>
      </c>
      <c r="H821">
        <v>16.8</v>
      </c>
      <c r="I821">
        <v>93</v>
      </c>
      <c r="J821">
        <v>0</v>
      </c>
      <c r="K821">
        <v>4.3</v>
      </c>
      <c r="L821" s="19">
        <v>8.6999999999999993</v>
      </c>
      <c r="M821">
        <v>1</v>
      </c>
      <c r="N821" s="10">
        <v>0.59630000000000005</v>
      </c>
      <c r="O821">
        <f>IF(D821=E821,1,0)</f>
        <v>1</v>
      </c>
      <c r="P821">
        <v>0</v>
      </c>
      <c r="Q821">
        <v>0</v>
      </c>
      <c r="R821">
        <v>2012</v>
      </c>
      <c r="S821" s="19">
        <v>17.2</v>
      </c>
      <c r="T821" s="19">
        <v>38.6</v>
      </c>
      <c r="U821" s="19">
        <v>83.9</v>
      </c>
      <c r="V821">
        <v>8.9211618257261413E-2</v>
      </c>
      <c r="W821">
        <v>2.6</v>
      </c>
      <c r="X821">
        <v>94.4</v>
      </c>
    </row>
    <row r="822" spans="1:24">
      <c r="A822" s="3" t="s">
        <v>287</v>
      </c>
      <c r="B822" t="s">
        <v>2186</v>
      </c>
      <c r="C822" s="13">
        <v>70.569767935174582</v>
      </c>
      <c r="D822">
        <v>1</v>
      </c>
      <c r="E822">
        <v>1</v>
      </c>
      <c r="F822" s="16">
        <v>113089</v>
      </c>
      <c r="G822">
        <v>32922</v>
      </c>
      <c r="H822">
        <v>65.5</v>
      </c>
      <c r="I822">
        <v>84.8</v>
      </c>
      <c r="J822">
        <v>0.7</v>
      </c>
      <c r="K822">
        <v>2</v>
      </c>
      <c r="L822" s="19">
        <v>4.9000000000000004</v>
      </c>
      <c r="M822">
        <v>1</v>
      </c>
      <c r="N822" s="10">
        <v>0.75449999999999995</v>
      </c>
      <c r="O822">
        <f>IF(D822=E822,1,0)</f>
        <v>1</v>
      </c>
      <c r="P822">
        <v>1</v>
      </c>
      <c r="Q822" t="s">
        <v>2516</v>
      </c>
      <c r="R822">
        <v>2012</v>
      </c>
      <c r="S822" s="19">
        <v>27.5</v>
      </c>
      <c r="T822" s="19">
        <v>47</v>
      </c>
      <c r="U822" s="19">
        <v>95.3</v>
      </c>
      <c r="V822">
        <v>0.12220505732173348</v>
      </c>
      <c r="W822">
        <v>2.5</v>
      </c>
      <c r="X822">
        <v>96.9</v>
      </c>
    </row>
    <row r="823" spans="1:24">
      <c r="A823" s="3" t="s">
        <v>288</v>
      </c>
      <c r="B823" t="s">
        <v>2187</v>
      </c>
      <c r="C823" s="13">
        <v>59.258337481334003</v>
      </c>
      <c r="D823">
        <v>1</v>
      </c>
      <c r="E823">
        <v>1</v>
      </c>
      <c r="F823" s="16">
        <v>107279</v>
      </c>
      <c r="G823">
        <v>5429</v>
      </c>
      <c r="H823">
        <v>65</v>
      </c>
      <c r="I823">
        <v>88.6</v>
      </c>
      <c r="J823">
        <v>0</v>
      </c>
      <c r="K823">
        <v>3.4</v>
      </c>
      <c r="L823" s="19">
        <v>1.9</v>
      </c>
      <c r="M823">
        <v>1</v>
      </c>
      <c r="N823" s="10">
        <v>0.752</v>
      </c>
      <c r="O823">
        <f>IF(D823=E823,1,0)</f>
        <v>1</v>
      </c>
      <c r="P823">
        <v>1</v>
      </c>
      <c r="Q823" t="s">
        <v>2516</v>
      </c>
      <c r="R823">
        <v>2012</v>
      </c>
      <c r="S823" s="19">
        <v>30.3</v>
      </c>
      <c r="T823" s="19">
        <v>46.6</v>
      </c>
      <c r="U823" s="19">
        <v>81.099999999999994</v>
      </c>
      <c r="V823">
        <v>8.0724070450097843E-2</v>
      </c>
      <c r="W823">
        <v>0</v>
      </c>
      <c r="X823">
        <v>94.1</v>
      </c>
    </row>
    <row r="824" spans="1:24">
      <c r="A824" s="3" t="s">
        <v>27</v>
      </c>
      <c r="B824" t="s">
        <v>2188</v>
      </c>
      <c r="C824" s="13">
        <v>68.779449764401889</v>
      </c>
      <c r="D824">
        <v>0</v>
      </c>
      <c r="E824">
        <v>0</v>
      </c>
      <c r="F824" s="16">
        <v>52576</v>
      </c>
      <c r="G824">
        <v>12156</v>
      </c>
      <c r="H824">
        <v>9.4</v>
      </c>
      <c r="I824">
        <v>40.299999999999997</v>
      </c>
      <c r="J824">
        <v>1.9</v>
      </c>
      <c r="K824">
        <v>52.6</v>
      </c>
      <c r="L824" s="19">
        <v>6.5</v>
      </c>
      <c r="O824">
        <f>IF(D824=E824,1,0)</f>
        <v>1</v>
      </c>
      <c r="P824">
        <v>0</v>
      </c>
      <c r="Q824">
        <v>0</v>
      </c>
      <c r="S824" s="19">
        <v>17.8</v>
      </c>
      <c r="T824" s="19">
        <v>35.4</v>
      </c>
      <c r="U824" s="19">
        <v>94.1</v>
      </c>
      <c r="V824">
        <v>8.1941947084510663E-2</v>
      </c>
      <c r="W824">
        <v>2.4</v>
      </c>
      <c r="X824">
        <v>71.8</v>
      </c>
    </row>
    <row r="825" spans="1:24">
      <c r="A825" t="s">
        <v>943</v>
      </c>
      <c r="B825" t="s">
        <v>2189</v>
      </c>
      <c r="C825" s="13">
        <v>41.718889883616832</v>
      </c>
      <c r="D825">
        <v>0</v>
      </c>
      <c r="E825">
        <v>0</v>
      </c>
      <c r="F825" s="16">
        <v>40000</v>
      </c>
      <c r="G825">
        <v>388</v>
      </c>
      <c r="H825">
        <v>5.8</v>
      </c>
      <c r="I825">
        <v>96.4</v>
      </c>
      <c r="J825">
        <v>0.5</v>
      </c>
      <c r="K825">
        <v>1.5</v>
      </c>
      <c r="L825" s="19">
        <v>7</v>
      </c>
      <c r="O825">
        <f>IF(D825=E825,1,0)</f>
        <v>1</v>
      </c>
      <c r="P825">
        <v>0</v>
      </c>
      <c r="Q825">
        <v>0</v>
      </c>
      <c r="S825" s="19">
        <v>27.3</v>
      </c>
      <c r="T825" s="19">
        <v>49.6</v>
      </c>
      <c r="U825" s="19">
        <v>87.4</v>
      </c>
      <c r="V825">
        <v>5.9523809523809521E-2</v>
      </c>
      <c r="W825">
        <v>5.5</v>
      </c>
      <c r="X825">
        <v>87.7</v>
      </c>
    </row>
    <row r="826" spans="1:24">
      <c r="A826" s="2" t="s">
        <v>164</v>
      </c>
      <c r="B826" t="s">
        <v>1479</v>
      </c>
      <c r="C826" s="13">
        <v>50.200371420193534</v>
      </c>
      <c r="D826">
        <v>1</v>
      </c>
      <c r="E826">
        <v>1</v>
      </c>
      <c r="F826" s="16">
        <v>131719</v>
      </c>
      <c r="G826">
        <v>7905</v>
      </c>
      <c r="H826">
        <v>57</v>
      </c>
      <c r="I826">
        <v>65.8</v>
      </c>
      <c r="J826">
        <v>3.2</v>
      </c>
      <c r="K826">
        <v>5.2</v>
      </c>
      <c r="L826" s="19">
        <v>3.7</v>
      </c>
      <c r="M826">
        <v>1</v>
      </c>
      <c r="N826" s="10">
        <v>0.69189999999999996</v>
      </c>
      <c r="O826">
        <f>IF(D826=E826,1,0)</f>
        <v>1</v>
      </c>
      <c r="P826">
        <v>0</v>
      </c>
      <c r="Q826">
        <v>1</v>
      </c>
      <c r="R826">
        <v>2011</v>
      </c>
      <c r="S826" s="19">
        <v>38.9</v>
      </c>
      <c r="T826" s="19">
        <v>54.2</v>
      </c>
      <c r="U826" s="19">
        <v>103.5</v>
      </c>
      <c r="V826">
        <v>0.130330945069942</v>
      </c>
      <c r="W826">
        <v>0.9</v>
      </c>
      <c r="X826">
        <v>95.7</v>
      </c>
    </row>
    <row r="827" spans="1:24">
      <c r="A827" s="2" t="s">
        <v>28</v>
      </c>
      <c r="B827" t="s">
        <v>1494</v>
      </c>
      <c r="C827" s="13">
        <v>55.247081183817535</v>
      </c>
      <c r="D827">
        <v>1</v>
      </c>
      <c r="E827">
        <v>1</v>
      </c>
      <c r="F827" s="16">
        <v>71280</v>
      </c>
      <c r="G827">
        <v>27685</v>
      </c>
      <c r="H827">
        <v>20</v>
      </c>
      <c r="I827">
        <v>81.5</v>
      </c>
      <c r="J827">
        <v>2.2000000000000002</v>
      </c>
      <c r="K827">
        <v>12.3</v>
      </c>
      <c r="L827" s="19">
        <v>8.5</v>
      </c>
      <c r="M827">
        <v>1</v>
      </c>
      <c r="N827" s="10">
        <v>0.65759999999999996</v>
      </c>
      <c r="O827">
        <f>IF(D827=E827,1,0)</f>
        <v>1</v>
      </c>
      <c r="P827">
        <v>0</v>
      </c>
      <c r="Q827">
        <v>0</v>
      </c>
      <c r="R827">
        <v>2012</v>
      </c>
      <c r="S827" s="19">
        <v>15.2</v>
      </c>
      <c r="T827" s="19">
        <v>36.299999999999997</v>
      </c>
      <c r="U827" s="19">
        <v>98.2</v>
      </c>
      <c r="V827">
        <v>6.5856445413939965E-2</v>
      </c>
      <c r="W827">
        <v>7</v>
      </c>
      <c r="X827">
        <v>87.7</v>
      </c>
    </row>
    <row r="828" spans="1:24">
      <c r="A828" t="s">
        <v>944</v>
      </c>
      <c r="B828" t="s">
        <v>1459</v>
      </c>
      <c r="C828" s="13">
        <v>45.760082730093075</v>
      </c>
      <c r="D828">
        <v>0</v>
      </c>
      <c r="E828">
        <v>0</v>
      </c>
      <c r="F828" s="16">
        <v>26463</v>
      </c>
      <c r="G828">
        <v>436</v>
      </c>
      <c r="H828">
        <v>3.4</v>
      </c>
      <c r="I828">
        <v>94.3</v>
      </c>
      <c r="J828">
        <v>1.6</v>
      </c>
      <c r="K828">
        <v>3.2</v>
      </c>
      <c r="L828" s="19">
        <v>19.7</v>
      </c>
      <c r="O828">
        <f>IF(D828=E828,1,0)</f>
        <v>1</v>
      </c>
      <c r="P828">
        <v>0</v>
      </c>
      <c r="Q828">
        <v>0</v>
      </c>
      <c r="S828" s="19">
        <v>24.8</v>
      </c>
      <c r="T828" s="19">
        <v>41.3</v>
      </c>
      <c r="U828" s="19">
        <v>103.7</v>
      </c>
      <c r="V828">
        <v>0.16826923076923078</v>
      </c>
      <c r="W828">
        <v>17.399999999999999</v>
      </c>
      <c r="X828">
        <v>72.5</v>
      </c>
    </row>
    <row r="829" spans="1:24">
      <c r="A829" s="3" t="s">
        <v>289</v>
      </c>
      <c r="B829" t="s">
        <v>1502</v>
      </c>
      <c r="C829" s="13">
        <v>56.789194476842617</v>
      </c>
      <c r="D829">
        <v>1</v>
      </c>
      <c r="E829">
        <v>1</v>
      </c>
      <c r="F829" s="16">
        <v>59050</v>
      </c>
      <c r="G829">
        <v>55830</v>
      </c>
      <c r="H829">
        <v>25.7</v>
      </c>
      <c r="I829">
        <v>79.3</v>
      </c>
      <c r="J829">
        <v>3.3</v>
      </c>
      <c r="K829">
        <v>15.4</v>
      </c>
      <c r="L829" s="19">
        <v>7.9</v>
      </c>
      <c r="M829">
        <v>1</v>
      </c>
      <c r="N829" s="10">
        <v>0.57520000000000004</v>
      </c>
      <c r="O829">
        <f>IF(D829=E829,1,0)</f>
        <v>1</v>
      </c>
      <c r="P829">
        <v>1</v>
      </c>
      <c r="Q829" t="s">
        <v>2516</v>
      </c>
      <c r="R829">
        <v>2012</v>
      </c>
      <c r="S829" s="19">
        <v>23</v>
      </c>
      <c r="T829" s="19">
        <v>41.9</v>
      </c>
      <c r="U829" s="19">
        <v>91.3</v>
      </c>
      <c r="V829">
        <v>0.11088026737726391</v>
      </c>
      <c r="W829">
        <v>4</v>
      </c>
      <c r="X829">
        <v>86.3</v>
      </c>
    </row>
    <row r="830" spans="1:24">
      <c r="A830" s="3" t="s">
        <v>290</v>
      </c>
      <c r="B830" t="s">
        <v>1558</v>
      </c>
      <c r="C830" s="13">
        <v>89.732414352321101</v>
      </c>
      <c r="D830">
        <v>1</v>
      </c>
      <c r="E830">
        <v>1</v>
      </c>
      <c r="F830" s="16">
        <v>73068</v>
      </c>
      <c r="G830">
        <v>51426</v>
      </c>
      <c r="H830">
        <v>66.900000000000006</v>
      </c>
      <c r="I830">
        <v>66.7</v>
      </c>
      <c r="J830">
        <v>19.7</v>
      </c>
      <c r="K830">
        <v>6.2</v>
      </c>
      <c r="L830" s="19">
        <v>5.5</v>
      </c>
      <c r="M830">
        <v>1</v>
      </c>
      <c r="N830" s="10">
        <v>0.66220000000000001</v>
      </c>
      <c r="O830">
        <f>IF(D830=E830,1,0)</f>
        <v>1</v>
      </c>
      <c r="P830">
        <v>1</v>
      </c>
      <c r="Q830" t="s">
        <v>2516</v>
      </c>
      <c r="R830">
        <v>2011</v>
      </c>
      <c r="S830" s="19">
        <v>15.5</v>
      </c>
      <c r="T830" s="19">
        <v>38.4</v>
      </c>
      <c r="U830" s="19">
        <v>87.2</v>
      </c>
      <c r="V830">
        <v>0.11281794147141945</v>
      </c>
      <c r="W830">
        <v>4.3</v>
      </c>
      <c r="X830">
        <v>96.2</v>
      </c>
    </row>
    <row r="831" spans="1:24">
      <c r="A831" s="3" t="s">
        <v>165</v>
      </c>
      <c r="B831" t="s">
        <v>1465</v>
      </c>
      <c r="C831" s="13">
        <v>47.938329150233059</v>
      </c>
      <c r="D831">
        <v>0</v>
      </c>
      <c r="E831">
        <v>0</v>
      </c>
      <c r="F831" s="16">
        <v>58814</v>
      </c>
      <c r="G831">
        <v>2224</v>
      </c>
      <c r="H831">
        <v>41</v>
      </c>
      <c r="I831">
        <v>79.599999999999994</v>
      </c>
      <c r="J831">
        <v>2.8</v>
      </c>
      <c r="K831">
        <v>4.2</v>
      </c>
      <c r="L831" s="19">
        <v>5.9</v>
      </c>
      <c r="O831">
        <f>IF(D831=E831,1,0)</f>
        <v>1</v>
      </c>
      <c r="P831">
        <v>0</v>
      </c>
      <c r="Q831">
        <v>1</v>
      </c>
      <c r="S831" s="19">
        <v>23.1</v>
      </c>
      <c r="T831" s="19">
        <v>40</v>
      </c>
      <c r="U831" s="19">
        <v>92.6</v>
      </c>
      <c r="V831">
        <v>0.2570212765957447</v>
      </c>
      <c r="W831">
        <v>4.7</v>
      </c>
      <c r="X831">
        <v>91.6</v>
      </c>
    </row>
    <row r="832" spans="1:24">
      <c r="A832" t="s">
        <v>945</v>
      </c>
      <c r="B832" t="s">
        <v>2190</v>
      </c>
      <c r="C832" s="13">
        <v>20.9375</v>
      </c>
      <c r="D832">
        <v>1</v>
      </c>
      <c r="E832">
        <v>1</v>
      </c>
      <c r="F832" s="16">
        <v>52188</v>
      </c>
      <c r="G832">
        <v>294</v>
      </c>
      <c r="H832">
        <v>13.1</v>
      </c>
      <c r="I832">
        <v>90.1</v>
      </c>
      <c r="J832">
        <v>0</v>
      </c>
      <c r="K832">
        <v>9.9</v>
      </c>
      <c r="L832" s="19">
        <v>0</v>
      </c>
      <c r="M832">
        <v>1</v>
      </c>
      <c r="N832" s="10">
        <v>0.74070000000000003</v>
      </c>
      <c r="O832">
        <f>IF(D832=E832,1,0)</f>
        <v>1</v>
      </c>
      <c r="P832">
        <v>0</v>
      </c>
      <c r="Q832">
        <v>0</v>
      </c>
      <c r="R832">
        <v>2013</v>
      </c>
      <c r="S832" s="19">
        <v>13.9</v>
      </c>
      <c r="T832" s="19">
        <v>34.200000000000003</v>
      </c>
      <c r="U832" s="19">
        <v>113</v>
      </c>
      <c r="V832">
        <v>0.33684210526315789</v>
      </c>
      <c r="W832">
        <v>10.5</v>
      </c>
      <c r="X832">
        <v>89.9</v>
      </c>
    </row>
    <row r="833" spans="1:24">
      <c r="A833" t="s">
        <v>946</v>
      </c>
      <c r="B833" t="s">
        <v>2191</v>
      </c>
      <c r="C833" s="13">
        <v>23.821989528795811</v>
      </c>
      <c r="D833">
        <v>0</v>
      </c>
      <c r="E833">
        <v>0</v>
      </c>
      <c r="F833" s="16">
        <v>53906</v>
      </c>
      <c r="G833">
        <v>290</v>
      </c>
      <c r="H833">
        <v>6.9</v>
      </c>
      <c r="I833">
        <v>100</v>
      </c>
      <c r="J833">
        <v>0</v>
      </c>
      <c r="K833">
        <v>0</v>
      </c>
      <c r="L833" s="19">
        <v>13.6</v>
      </c>
      <c r="O833">
        <f>IF(D833=E833,1,0)</f>
        <v>1</v>
      </c>
      <c r="P833">
        <v>0</v>
      </c>
      <c r="Q833">
        <v>0</v>
      </c>
      <c r="S833" s="19">
        <v>26.9</v>
      </c>
      <c r="T833" s="19">
        <v>42.2</v>
      </c>
      <c r="U833" s="19">
        <v>74.7</v>
      </c>
      <c r="V833">
        <v>6.9767441860465115E-2</v>
      </c>
      <c r="W833">
        <v>6</v>
      </c>
      <c r="X833">
        <v>95</v>
      </c>
    </row>
    <row r="834" spans="1:24">
      <c r="A834" s="4" t="s">
        <v>947</v>
      </c>
      <c r="B834" t="s">
        <v>2192</v>
      </c>
      <c r="C834" s="13">
        <v>22.308892355694226</v>
      </c>
      <c r="D834">
        <v>1</v>
      </c>
      <c r="E834">
        <v>1</v>
      </c>
      <c r="F834" s="16">
        <v>36447</v>
      </c>
      <c r="G834">
        <v>929</v>
      </c>
      <c r="H834">
        <v>16.5</v>
      </c>
      <c r="I834">
        <v>98.5</v>
      </c>
      <c r="J834">
        <v>0</v>
      </c>
      <c r="K834">
        <v>0.6</v>
      </c>
      <c r="L834" s="19">
        <v>9</v>
      </c>
      <c r="M834">
        <v>1</v>
      </c>
      <c r="N834" s="10">
        <v>0.65969999999999995</v>
      </c>
      <c r="O834">
        <f>IF(D834=E834,1,0)</f>
        <v>1</v>
      </c>
      <c r="P834">
        <v>0</v>
      </c>
      <c r="Q834">
        <v>0</v>
      </c>
      <c r="R834">
        <v>2012</v>
      </c>
      <c r="S834" s="19">
        <v>25.2</v>
      </c>
      <c r="T834" s="19">
        <v>40.5</v>
      </c>
      <c r="U834" s="19">
        <v>93.1</v>
      </c>
      <c r="V834">
        <v>0.16183574879227053</v>
      </c>
      <c r="W834">
        <v>16.100000000000001</v>
      </c>
      <c r="X834">
        <v>84.5</v>
      </c>
    </row>
    <row r="835" spans="1:24">
      <c r="A835" s="4" t="s">
        <v>948</v>
      </c>
      <c r="B835" t="s">
        <v>2193</v>
      </c>
      <c r="C835" s="13">
        <v>22.369668246445499</v>
      </c>
      <c r="D835">
        <v>1</v>
      </c>
      <c r="E835">
        <v>1</v>
      </c>
      <c r="F835" s="16">
        <v>36938</v>
      </c>
      <c r="G835">
        <v>1433</v>
      </c>
      <c r="H835">
        <v>6.5</v>
      </c>
      <c r="I835">
        <v>96.2</v>
      </c>
      <c r="J835">
        <v>0</v>
      </c>
      <c r="K835">
        <v>2.7</v>
      </c>
      <c r="L835" s="19">
        <v>5.5</v>
      </c>
      <c r="M835">
        <v>1</v>
      </c>
      <c r="N835" s="10">
        <v>0.72440000000000004</v>
      </c>
      <c r="O835">
        <f>IF(D835=E835,1,0)</f>
        <v>1</v>
      </c>
      <c r="P835">
        <v>0</v>
      </c>
      <c r="Q835">
        <v>0</v>
      </c>
      <c r="R835">
        <v>2013</v>
      </c>
      <c r="S835" s="19">
        <v>20.2</v>
      </c>
      <c r="T835" s="19">
        <v>39.299999999999997</v>
      </c>
      <c r="U835" s="19">
        <v>93.6</v>
      </c>
      <c r="V835">
        <v>0.23707664884135474</v>
      </c>
      <c r="W835">
        <v>19.399999999999999</v>
      </c>
      <c r="X835">
        <v>85.6</v>
      </c>
    </row>
    <row r="836" spans="1:24">
      <c r="A836" t="s">
        <v>949</v>
      </c>
      <c r="B836" t="s">
        <v>1468</v>
      </c>
      <c r="C836" s="13">
        <v>48.349514563106794</v>
      </c>
      <c r="D836">
        <v>0</v>
      </c>
      <c r="E836">
        <v>0</v>
      </c>
      <c r="F836" s="16">
        <v>81442</v>
      </c>
      <c r="G836">
        <v>2021</v>
      </c>
      <c r="H836">
        <v>40.6</v>
      </c>
      <c r="I836">
        <v>93.6</v>
      </c>
      <c r="J836">
        <v>0</v>
      </c>
      <c r="K836">
        <v>3.3</v>
      </c>
      <c r="L836" s="19">
        <v>4.9000000000000004</v>
      </c>
      <c r="O836">
        <f>IF(D836=E836,1,0)</f>
        <v>1</v>
      </c>
      <c r="P836">
        <v>0</v>
      </c>
      <c r="Q836">
        <v>0</v>
      </c>
      <c r="S836" s="19">
        <v>15.4</v>
      </c>
      <c r="T836" s="19">
        <v>44.2</v>
      </c>
      <c r="U836" s="19">
        <v>105.4</v>
      </c>
      <c r="V836">
        <v>1.0025062656641603E-2</v>
      </c>
      <c r="W836">
        <v>2.2999999999999998</v>
      </c>
      <c r="X836">
        <v>97</v>
      </c>
    </row>
    <row r="837" spans="1:24">
      <c r="A837" t="s">
        <v>950</v>
      </c>
      <c r="B837" t="s">
        <v>2194</v>
      </c>
      <c r="C837" s="13">
        <v>20.80808080808081</v>
      </c>
      <c r="D837">
        <v>1</v>
      </c>
      <c r="E837">
        <v>1</v>
      </c>
      <c r="F837" s="16">
        <v>39013</v>
      </c>
      <c r="G837">
        <v>1378</v>
      </c>
      <c r="H837">
        <v>9.4</v>
      </c>
      <c r="I837">
        <v>99.4</v>
      </c>
      <c r="J837">
        <v>0</v>
      </c>
      <c r="K837">
        <v>0</v>
      </c>
      <c r="L837" s="19">
        <v>8.4</v>
      </c>
      <c r="M837">
        <v>1</v>
      </c>
      <c r="N837" s="10">
        <v>0.6855</v>
      </c>
      <c r="O837">
        <f>IF(D837=E837,1,0)</f>
        <v>1</v>
      </c>
      <c r="P837">
        <v>0</v>
      </c>
      <c r="Q837">
        <v>0</v>
      </c>
      <c r="R837">
        <v>2012</v>
      </c>
      <c r="S837" s="19">
        <v>34.6</v>
      </c>
      <c r="T837" s="19">
        <v>48.6</v>
      </c>
      <c r="U837" s="19">
        <v>92.7</v>
      </c>
      <c r="V837">
        <v>0.14827586206896551</v>
      </c>
      <c r="W837">
        <v>7.7</v>
      </c>
      <c r="X837">
        <v>85</v>
      </c>
    </row>
    <row r="838" spans="1:24">
      <c r="A838" t="s">
        <v>951</v>
      </c>
      <c r="B838" t="s">
        <v>2195</v>
      </c>
      <c r="C838" s="13">
        <v>22.695035460992909</v>
      </c>
      <c r="D838">
        <v>0</v>
      </c>
      <c r="E838">
        <v>0</v>
      </c>
      <c r="F838" s="16">
        <v>40417</v>
      </c>
      <c r="G838">
        <v>175</v>
      </c>
      <c r="H838">
        <v>12.1</v>
      </c>
      <c r="I838">
        <v>100</v>
      </c>
      <c r="J838">
        <v>0</v>
      </c>
      <c r="K838">
        <v>0</v>
      </c>
      <c r="L838" s="19">
        <v>13.6</v>
      </c>
      <c r="O838">
        <f>IF(D838=E838,1,0)</f>
        <v>1</v>
      </c>
      <c r="P838">
        <v>0</v>
      </c>
      <c r="Q838">
        <v>0</v>
      </c>
      <c r="S838" s="19">
        <v>22.3</v>
      </c>
      <c r="T838" s="19">
        <v>32.299999999999997</v>
      </c>
      <c r="U838" s="19">
        <v>121.5</v>
      </c>
      <c r="V838">
        <v>0.109375</v>
      </c>
      <c r="W838">
        <v>8.3000000000000007</v>
      </c>
      <c r="X838">
        <v>91.9</v>
      </c>
    </row>
    <row r="839" spans="1:24">
      <c r="A839" t="s">
        <v>952</v>
      </c>
      <c r="B839" t="s">
        <v>2196</v>
      </c>
      <c r="C839" s="13">
        <v>32</v>
      </c>
      <c r="D839">
        <v>0</v>
      </c>
      <c r="E839">
        <v>0</v>
      </c>
      <c r="F839" s="16">
        <v>51756</v>
      </c>
      <c r="G839">
        <v>1095</v>
      </c>
      <c r="H839">
        <v>15</v>
      </c>
      <c r="I839">
        <v>98.1</v>
      </c>
      <c r="J839">
        <v>0</v>
      </c>
      <c r="K839">
        <v>0.8</v>
      </c>
      <c r="L839" s="19">
        <v>9.1</v>
      </c>
      <c r="O839">
        <f>IF(D839=E839,1,0)</f>
        <v>1</v>
      </c>
      <c r="P839">
        <v>0</v>
      </c>
      <c r="Q839">
        <v>0</v>
      </c>
      <c r="S839" s="19">
        <v>15.5</v>
      </c>
      <c r="T839" s="19">
        <v>35.6</v>
      </c>
      <c r="U839" s="19">
        <v>100.2</v>
      </c>
      <c r="V839">
        <v>8.8729016786570747E-2</v>
      </c>
      <c r="W839">
        <v>11.8</v>
      </c>
      <c r="X839">
        <v>90</v>
      </c>
    </row>
    <row r="840" spans="1:24">
      <c r="A840" t="s">
        <v>953</v>
      </c>
      <c r="B840" t="s">
        <v>2197</v>
      </c>
      <c r="C840" s="13">
        <v>26.47058823529412</v>
      </c>
      <c r="D840">
        <v>1</v>
      </c>
      <c r="E840">
        <v>1</v>
      </c>
      <c r="F840" s="16">
        <v>35368</v>
      </c>
      <c r="G840">
        <v>1135</v>
      </c>
      <c r="H840">
        <v>4.7</v>
      </c>
      <c r="I840">
        <v>94.3</v>
      </c>
      <c r="J840">
        <v>0</v>
      </c>
      <c r="K840">
        <v>0</v>
      </c>
      <c r="L840" s="19">
        <v>14.5</v>
      </c>
      <c r="M840">
        <v>1</v>
      </c>
      <c r="N840" s="10">
        <f>219/(219+80)</f>
        <v>0.73244147157190631</v>
      </c>
      <c r="O840">
        <f>IF(D840=E840,1,0)</f>
        <v>1</v>
      </c>
      <c r="P840">
        <v>0</v>
      </c>
      <c r="Q840">
        <v>0</v>
      </c>
      <c r="R840">
        <v>2013</v>
      </c>
      <c r="S840" s="19">
        <v>28.1</v>
      </c>
      <c r="T840" s="19">
        <v>43.5</v>
      </c>
      <c r="U840" s="19">
        <v>92.4</v>
      </c>
      <c r="V840">
        <v>8.1967213114754092E-2</v>
      </c>
      <c r="W840">
        <v>13.8</v>
      </c>
      <c r="X840">
        <v>77.599999999999994</v>
      </c>
    </row>
    <row r="841" spans="1:24">
      <c r="A841" s="2" t="s">
        <v>2522</v>
      </c>
      <c r="B841" t="s">
        <v>2502</v>
      </c>
      <c r="C841" s="13">
        <v>44.707118465983712</v>
      </c>
      <c r="D841">
        <v>1</v>
      </c>
      <c r="E841">
        <v>1</v>
      </c>
      <c r="F841" s="16">
        <v>72831</v>
      </c>
      <c r="G841">
        <v>27044</v>
      </c>
      <c r="H841">
        <v>44.9</v>
      </c>
      <c r="I841">
        <v>75.3</v>
      </c>
      <c r="J841">
        <v>16.2</v>
      </c>
      <c r="K841">
        <v>3</v>
      </c>
      <c r="L841" s="19">
        <v>6</v>
      </c>
      <c r="M841">
        <v>1</v>
      </c>
      <c r="N841" s="10">
        <f>7673/(7673+5244)</f>
        <v>0.59402338004180533</v>
      </c>
      <c r="O841">
        <f>IF(D841=E841,1,0)</f>
        <v>1</v>
      </c>
      <c r="P841">
        <v>0</v>
      </c>
      <c r="Q841">
        <v>1</v>
      </c>
      <c r="R841">
        <v>2012</v>
      </c>
      <c r="S841" s="19">
        <v>13.3</v>
      </c>
      <c r="T841" s="19">
        <v>35.200000000000003</v>
      </c>
      <c r="U841" s="19">
        <v>95.5</v>
      </c>
      <c r="V841">
        <v>0.30941304563001087</v>
      </c>
      <c r="W841">
        <v>6</v>
      </c>
      <c r="X841">
        <v>95.1</v>
      </c>
    </row>
    <row r="842" spans="1:24">
      <c r="A842" s="4" t="s">
        <v>954</v>
      </c>
      <c r="B842" t="s">
        <v>2198</v>
      </c>
      <c r="C842" s="13">
        <v>25.298804780876495</v>
      </c>
      <c r="D842">
        <v>1</v>
      </c>
      <c r="E842">
        <v>1</v>
      </c>
      <c r="F842" s="16">
        <v>67837</v>
      </c>
      <c r="G842">
        <v>791</v>
      </c>
      <c r="H842">
        <v>18.3</v>
      </c>
      <c r="I842">
        <v>98.1</v>
      </c>
      <c r="J842">
        <v>0</v>
      </c>
      <c r="K842">
        <v>1</v>
      </c>
      <c r="L842" s="19">
        <v>3.8</v>
      </c>
      <c r="M842">
        <v>1</v>
      </c>
      <c r="N842" s="10">
        <v>0.52700000000000002</v>
      </c>
      <c r="O842">
        <f>IF(D842=E842,1,0)</f>
        <v>1</v>
      </c>
      <c r="P842">
        <v>0</v>
      </c>
      <c r="Q842">
        <v>0</v>
      </c>
      <c r="R842">
        <v>2012</v>
      </c>
      <c r="S842" s="19">
        <v>16.600000000000001</v>
      </c>
      <c r="T842" s="19">
        <v>39.5</v>
      </c>
      <c r="U842" s="19">
        <v>89.7</v>
      </c>
      <c r="V842">
        <v>0.14134275618374559</v>
      </c>
      <c r="W842">
        <v>0</v>
      </c>
      <c r="X842">
        <v>97.9</v>
      </c>
    </row>
    <row r="843" spans="1:24">
      <c r="A843" s="4" t="s">
        <v>955</v>
      </c>
      <c r="B843" t="s">
        <v>2199</v>
      </c>
      <c r="C843" s="13">
        <v>36.431226765799259</v>
      </c>
      <c r="D843">
        <v>0</v>
      </c>
      <c r="E843">
        <v>0</v>
      </c>
      <c r="F843" s="16">
        <v>37500</v>
      </c>
      <c r="G843">
        <v>526</v>
      </c>
      <c r="H843">
        <v>11.3</v>
      </c>
      <c r="I843">
        <v>96.4</v>
      </c>
      <c r="J843">
        <v>0</v>
      </c>
      <c r="K843">
        <v>2.1</v>
      </c>
      <c r="L843" s="19">
        <v>8.8000000000000007</v>
      </c>
      <c r="O843">
        <f>IF(D843=E843,1,0)</f>
        <v>1</v>
      </c>
      <c r="P843">
        <v>0</v>
      </c>
      <c r="Q843">
        <v>0</v>
      </c>
      <c r="S843" s="19">
        <v>22.4</v>
      </c>
      <c r="T843" s="19">
        <v>34.6</v>
      </c>
      <c r="U843" s="19">
        <v>68.099999999999994</v>
      </c>
      <c r="V843">
        <v>0.19369369369369369</v>
      </c>
      <c r="W843">
        <v>29.3</v>
      </c>
      <c r="X843">
        <v>90.9</v>
      </c>
    </row>
    <row r="844" spans="1:24">
      <c r="A844" t="s">
        <v>166</v>
      </c>
      <c r="B844" t="s">
        <v>2200</v>
      </c>
      <c r="C844" s="13">
        <v>23.893805309734514</v>
      </c>
      <c r="D844">
        <v>0</v>
      </c>
      <c r="E844">
        <v>0</v>
      </c>
      <c r="F844" s="16">
        <v>20625</v>
      </c>
      <c r="G844">
        <v>120</v>
      </c>
      <c r="H844">
        <v>9.5</v>
      </c>
      <c r="I844">
        <v>100</v>
      </c>
      <c r="J844">
        <v>0</v>
      </c>
      <c r="K844">
        <v>0</v>
      </c>
      <c r="L844" s="19">
        <v>19.399999999999999</v>
      </c>
      <c r="O844">
        <f>IF(D844=E844,1,0)</f>
        <v>1</v>
      </c>
      <c r="P844">
        <v>0</v>
      </c>
      <c r="Q844">
        <v>1</v>
      </c>
      <c r="S844" s="19">
        <v>35</v>
      </c>
      <c r="T844" s="19">
        <v>54.2</v>
      </c>
      <c r="U844" s="19">
        <v>103.4</v>
      </c>
      <c r="V844">
        <v>0</v>
      </c>
      <c r="W844">
        <v>32.4</v>
      </c>
      <c r="X844">
        <v>81.099999999999994</v>
      </c>
    </row>
    <row r="845" spans="1:24">
      <c r="A845" t="s">
        <v>956</v>
      </c>
      <c r="B845" t="s">
        <v>2201</v>
      </c>
      <c r="C845" s="13">
        <v>20.332480818414322</v>
      </c>
      <c r="D845">
        <v>1</v>
      </c>
      <c r="E845">
        <v>1</v>
      </c>
      <c r="F845" s="16">
        <v>51042</v>
      </c>
      <c r="G845">
        <v>1407</v>
      </c>
      <c r="H845">
        <v>20.3</v>
      </c>
      <c r="I845">
        <v>96.9</v>
      </c>
      <c r="J845">
        <v>0.9</v>
      </c>
      <c r="K845">
        <v>0.8</v>
      </c>
      <c r="L845" s="19">
        <v>7.6</v>
      </c>
      <c r="M845">
        <v>1</v>
      </c>
      <c r="N845" s="10">
        <v>0.67610000000000003</v>
      </c>
      <c r="O845">
        <f>IF(D845=E845,1,0)</f>
        <v>1</v>
      </c>
      <c r="P845">
        <v>0</v>
      </c>
      <c r="Q845">
        <v>0</v>
      </c>
      <c r="R845">
        <v>2013</v>
      </c>
      <c r="S845" s="19">
        <v>20.6</v>
      </c>
      <c r="T845" s="19">
        <v>36.9</v>
      </c>
      <c r="U845" s="19">
        <v>80.599999999999994</v>
      </c>
      <c r="V845">
        <v>0.28843106180665612</v>
      </c>
      <c r="W845">
        <v>6.1</v>
      </c>
      <c r="X845">
        <v>93.3</v>
      </c>
    </row>
    <row r="846" spans="1:24">
      <c r="A846" t="s">
        <v>957</v>
      </c>
      <c r="B846" t="s">
        <v>2507</v>
      </c>
      <c r="C846" s="13">
        <v>49.987669543773123</v>
      </c>
      <c r="D846">
        <v>1</v>
      </c>
      <c r="E846">
        <v>1</v>
      </c>
      <c r="F846" s="16">
        <v>70625</v>
      </c>
      <c r="G846">
        <v>142</v>
      </c>
      <c r="H846">
        <v>43.4</v>
      </c>
      <c r="I846">
        <v>91.5</v>
      </c>
      <c r="J846">
        <v>0</v>
      </c>
      <c r="K846">
        <v>4.9000000000000004</v>
      </c>
      <c r="L846" s="19">
        <v>5.7</v>
      </c>
      <c r="M846">
        <v>1</v>
      </c>
      <c r="N846" s="10">
        <v>0.55879999999999996</v>
      </c>
      <c r="O846">
        <f>IF(D846=E846,1,0)</f>
        <v>1</v>
      </c>
      <c r="P846">
        <v>0</v>
      </c>
      <c r="Q846">
        <v>0</v>
      </c>
      <c r="R846">
        <v>2013</v>
      </c>
      <c r="S846" s="19">
        <v>33.1</v>
      </c>
      <c r="T846" s="19">
        <v>48.3</v>
      </c>
      <c r="U846" s="19">
        <v>153.6</v>
      </c>
      <c r="V846">
        <v>3.614457831325301E-2</v>
      </c>
      <c r="W846">
        <v>0</v>
      </c>
      <c r="X846">
        <v>100</v>
      </c>
    </row>
    <row r="847" spans="1:24">
      <c r="A847" s="4" t="s">
        <v>958</v>
      </c>
      <c r="B847" t="s">
        <v>1321</v>
      </c>
      <c r="C847" s="13">
        <v>25</v>
      </c>
      <c r="D847">
        <v>0</v>
      </c>
      <c r="E847">
        <v>0</v>
      </c>
      <c r="F847" s="16">
        <v>43750</v>
      </c>
      <c r="G847">
        <v>89</v>
      </c>
      <c r="H847">
        <v>0</v>
      </c>
      <c r="I847">
        <v>100</v>
      </c>
      <c r="J847">
        <v>0</v>
      </c>
      <c r="K847">
        <v>0</v>
      </c>
      <c r="L847" s="19">
        <v>19.5</v>
      </c>
      <c r="O847">
        <f>IF(D847=E847,1,0)</f>
        <v>1</v>
      </c>
      <c r="P847">
        <v>0</v>
      </c>
      <c r="Q847">
        <v>0</v>
      </c>
      <c r="S847" s="19">
        <v>23.6</v>
      </c>
      <c r="T847" s="19">
        <v>43.8</v>
      </c>
      <c r="U847" s="19">
        <v>161.80000000000001</v>
      </c>
      <c r="V847">
        <v>0.12903225806451613</v>
      </c>
      <c r="W847">
        <v>14.8</v>
      </c>
      <c r="X847">
        <v>80.3</v>
      </c>
    </row>
    <row r="848" spans="1:24">
      <c r="A848" t="s">
        <v>959</v>
      </c>
      <c r="B848" t="s">
        <v>1289</v>
      </c>
      <c r="C848" s="13">
        <v>18.285714285714285</v>
      </c>
      <c r="D848">
        <v>0</v>
      </c>
      <c r="E848">
        <v>0</v>
      </c>
      <c r="F848" s="16">
        <v>27500</v>
      </c>
      <c r="G848">
        <v>226</v>
      </c>
      <c r="H848">
        <v>2</v>
      </c>
      <c r="I848">
        <v>95.1</v>
      </c>
      <c r="J848">
        <v>2.2000000000000002</v>
      </c>
      <c r="K848">
        <v>2.7</v>
      </c>
      <c r="L848" s="19">
        <v>10.5</v>
      </c>
      <c r="O848">
        <f>IF(D848=E848,1,0)</f>
        <v>1</v>
      </c>
      <c r="P848">
        <v>0</v>
      </c>
      <c r="Q848">
        <v>0</v>
      </c>
      <c r="S848" s="19">
        <v>23</v>
      </c>
      <c r="T848" s="19">
        <v>34.6</v>
      </c>
      <c r="U848" s="19">
        <v>113.2</v>
      </c>
      <c r="V848">
        <v>0.1875</v>
      </c>
      <c r="W848">
        <v>29.1</v>
      </c>
      <c r="X848">
        <v>62.2</v>
      </c>
    </row>
    <row r="849" spans="1:24">
      <c r="A849" t="s">
        <v>960</v>
      </c>
      <c r="B849" t="s">
        <v>2202</v>
      </c>
      <c r="C849" s="13">
        <v>27.500000000000004</v>
      </c>
      <c r="D849">
        <v>0</v>
      </c>
      <c r="E849">
        <v>0</v>
      </c>
      <c r="F849" s="16">
        <v>25893</v>
      </c>
      <c r="G849">
        <v>385</v>
      </c>
      <c r="H849">
        <v>6.3</v>
      </c>
      <c r="I849">
        <v>85.7</v>
      </c>
      <c r="J849">
        <v>12.2</v>
      </c>
      <c r="K849">
        <v>0.3</v>
      </c>
      <c r="L849" s="19">
        <v>10.5</v>
      </c>
      <c r="O849">
        <f>IF(D849=E849,1,0)</f>
        <v>1</v>
      </c>
      <c r="P849">
        <v>0</v>
      </c>
      <c r="Q849">
        <v>0</v>
      </c>
      <c r="S849" s="19">
        <v>40.299999999999997</v>
      </c>
      <c r="T849" s="19">
        <v>51.7</v>
      </c>
      <c r="U849" s="19">
        <v>101.6</v>
      </c>
      <c r="V849">
        <v>0.40828402366863903</v>
      </c>
      <c r="W849">
        <v>19.8</v>
      </c>
      <c r="X849">
        <v>77.5</v>
      </c>
    </row>
    <row r="850" spans="1:24">
      <c r="A850" s="3" t="s">
        <v>291</v>
      </c>
      <c r="B850" t="s">
        <v>2203</v>
      </c>
      <c r="C850" s="13">
        <v>24.6007868548947</v>
      </c>
      <c r="D850">
        <v>1</v>
      </c>
      <c r="E850">
        <v>1</v>
      </c>
      <c r="F850" s="16">
        <v>37669</v>
      </c>
      <c r="G850">
        <v>8758</v>
      </c>
      <c r="H850">
        <v>21.6</v>
      </c>
      <c r="I850">
        <v>97</v>
      </c>
      <c r="J850">
        <v>1.5</v>
      </c>
      <c r="K850">
        <v>0.4</v>
      </c>
      <c r="L850" s="19">
        <v>8.3000000000000007</v>
      </c>
      <c r="M850">
        <v>1</v>
      </c>
      <c r="N850" s="10">
        <f>2037/(2037+1404)</f>
        <v>0.59197907585004361</v>
      </c>
      <c r="O850">
        <f>IF(D850=E850,1,0)</f>
        <v>1</v>
      </c>
      <c r="P850">
        <v>1</v>
      </c>
      <c r="Q850" t="s">
        <v>2516</v>
      </c>
      <c r="R850">
        <v>2012</v>
      </c>
      <c r="S850" s="19">
        <v>25.2</v>
      </c>
      <c r="T850" s="19">
        <v>40.6</v>
      </c>
      <c r="U850" s="19">
        <v>92.3</v>
      </c>
      <c r="V850">
        <v>0.16107016107016106</v>
      </c>
      <c r="W850">
        <v>12.5</v>
      </c>
      <c r="X850">
        <v>89.1</v>
      </c>
    </row>
    <row r="851" spans="1:24">
      <c r="A851" s="2" t="s">
        <v>167</v>
      </c>
      <c r="B851" t="s">
        <v>1557</v>
      </c>
      <c r="C851" s="13">
        <v>88.908941755537327</v>
      </c>
      <c r="D851">
        <v>1</v>
      </c>
      <c r="E851">
        <v>1</v>
      </c>
      <c r="F851" s="16">
        <v>82399</v>
      </c>
      <c r="G851">
        <v>4718</v>
      </c>
      <c r="H851">
        <v>50.6</v>
      </c>
      <c r="I851">
        <v>30.9</v>
      </c>
      <c r="J851">
        <v>63.4</v>
      </c>
      <c r="K851">
        <v>0.3</v>
      </c>
      <c r="L851" s="19">
        <v>6.7</v>
      </c>
      <c r="M851">
        <v>1</v>
      </c>
      <c r="N851" s="10">
        <v>0.65110000000000001</v>
      </c>
      <c r="O851">
        <f>IF(D851=E851,1,0)</f>
        <v>1</v>
      </c>
      <c r="P851">
        <v>0</v>
      </c>
      <c r="Q851">
        <v>1</v>
      </c>
      <c r="R851">
        <v>2012</v>
      </c>
      <c r="S851" s="19">
        <v>35.799999999999997</v>
      </c>
      <c r="T851" s="19">
        <v>50.8</v>
      </c>
      <c r="U851" s="19">
        <v>83</v>
      </c>
      <c r="V851">
        <v>8.7338501291989667E-2</v>
      </c>
      <c r="W851">
        <v>4.4000000000000004</v>
      </c>
      <c r="X851">
        <v>95.6</v>
      </c>
    </row>
    <row r="852" spans="1:24">
      <c r="A852" s="4" t="s">
        <v>961</v>
      </c>
      <c r="B852" t="s">
        <v>2204</v>
      </c>
      <c r="C852" s="13">
        <v>19.650655021834059</v>
      </c>
      <c r="D852">
        <v>1</v>
      </c>
      <c r="E852">
        <v>1</v>
      </c>
      <c r="F852" s="16">
        <v>32188</v>
      </c>
      <c r="G852">
        <v>329</v>
      </c>
      <c r="H852">
        <v>16.100000000000001</v>
      </c>
      <c r="I852">
        <v>99.7</v>
      </c>
      <c r="J852">
        <v>0</v>
      </c>
      <c r="K852">
        <v>0</v>
      </c>
      <c r="L852" s="19">
        <v>11.9</v>
      </c>
      <c r="M852">
        <v>0</v>
      </c>
      <c r="N852" s="10">
        <f>15/(15+33)</f>
        <v>0.3125</v>
      </c>
      <c r="O852">
        <f>IF(D852=E852,1,0)</f>
        <v>1</v>
      </c>
      <c r="P852">
        <v>0</v>
      </c>
      <c r="Q852">
        <v>0</v>
      </c>
      <c r="R852">
        <v>2014</v>
      </c>
      <c r="S852" s="19">
        <v>22.5</v>
      </c>
      <c r="T852" s="19">
        <v>43.1</v>
      </c>
      <c r="U852" s="19">
        <v>91.3</v>
      </c>
      <c r="V852">
        <v>0.192</v>
      </c>
      <c r="W852">
        <v>15.5</v>
      </c>
      <c r="X852">
        <v>80.3</v>
      </c>
    </row>
    <row r="853" spans="1:24">
      <c r="A853" t="s">
        <v>962</v>
      </c>
      <c r="B853" t="s">
        <v>2205</v>
      </c>
      <c r="C853" s="13">
        <v>29.837251356238699</v>
      </c>
      <c r="D853">
        <v>0</v>
      </c>
      <c r="E853">
        <v>0</v>
      </c>
      <c r="F853" s="16">
        <v>46625</v>
      </c>
      <c r="G853">
        <v>1151</v>
      </c>
      <c r="H853">
        <v>11.6</v>
      </c>
      <c r="I853">
        <v>61.3</v>
      </c>
      <c r="J853">
        <v>0</v>
      </c>
      <c r="K853">
        <v>38.299999999999997</v>
      </c>
      <c r="L853" s="19">
        <v>11.1</v>
      </c>
      <c r="O853">
        <f>IF(D853=E853,1,0)</f>
        <v>1</v>
      </c>
      <c r="P853">
        <v>0</v>
      </c>
      <c r="Q853">
        <v>0</v>
      </c>
      <c r="S853" s="19">
        <v>13.5</v>
      </c>
      <c r="T853" s="19">
        <v>38.4</v>
      </c>
      <c r="U853" s="19">
        <v>96.1</v>
      </c>
      <c r="V853">
        <v>0.10087719298245613</v>
      </c>
      <c r="W853">
        <v>7.8</v>
      </c>
      <c r="X853">
        <v>80.3</v>
      </c>
    </row>
    <row r="854" spans="1:24">
      <c r="A854" t="s">
        <v>963</v>
      </c>
      <c r="B854" t="s">
        <v>2206</v>
      </c>
      <c r="C854" s="13">
        <v>32.911392405063289</v>
      </c>
      <c r="D854">
        <v>0</v>
      </c>
      <c r="E854">
        <v>0</v>
      </c>
      <c r="F854" s="16">
        <v>47500</v>
      </c>
      <c r="G854">
        <v>758</v>
      </c>
      <c r="H854">
        <v>19.2</v>
      </c>
      <c r="I854">
        <v>99.2</v>
      </c>
      <c r="J854">
        <v>0</v>
      </c>
      <c r="K854">
        <v>0.8</v>
      </c>
      <c r="L854" s="19">
        <v>1.6</v>
      </c>
      <c r="O854">
        <f>IF(D854=E854,1,0)</f>
        <v>1</v>
      </c>
      <c r="P854">
        <v>0</v>
      </c>
      <c r="Q854">
        <v>0</v>
      </c>
      <c r="S854" s="19">
        <v>23</v>
      </c>
      <c r="T854" s="19">
        <v>38.9</v>
      </c>
      <c r="U854" s="19">
        <v>94.9</v>
      </c>
      <c r="V854">
        <v>0.27960526315789475</v>
      </c>
      <c r="W854">
        <v>4</v>
      </c>
      <c r="X854">
        <v>91.5</v>
      </c>
    </row>
    <row r="855" spans="1:24">
      <c r="A855" t="s">
        <v>964</v>
      </c>
      <c r="B855" t="s">
        <v>2207</v>
      </c>
      <c r="C855" s="13">
        <v>37.457044673539521</v>
      </c>
      <c r="D855">
        <v>0</v>
      </c>
      <c r="E855">
        <v>0</v>
      </c>
      <c r="F855" s="16">
        <v>28750</v>
      </c>
      <c r="G855">
        <v>1241</v>
      </c>
      <c r="H855">
        <v>5.7</v>
      </c>
      <c r="I855">
        <v>96.5</v>
      </c>
      <c r="J855">
        <v>0.2</v>
      </c>
      <c r="K855">
        <v>0.4</v>
      </c>
      <c r="L855" s="19">
        <v>8.9</v>
      </c>
      <c r="O855">
        <f>IF(D855=E855,1,0)</f>
        <v>1</v>
      </c>
      <c r="P855">
        <v>0</v>
      </c>
      <c r="Q855">
        <v>0</v>
      </c>
      <c r="S855" s="19">
        <v>29.1</v>
      </c>
      <c r="T855" s="19">
        <v>43.8</v>
      </c>
      <c r="U855" s="19">
        <v>96.4</v>
      </c>
      <c r="V855">
        <v>5.1903114186851208E-2</v>
      </c>
      <c r="W855">
        <v>12.6</v>
      </c>
      <c r="X855">
        <v>74.099999999999994</v>
      </c>
    </row>
    <row r="856" spans="1:24">
      <c r="A856" t="s">
        <v>965</v>
      </c>
      <c r="B856" t="s">
        <v>2208</v>
      </c>
      <c r="C856" s="13">
        <v>31.276415891800507</v>
      </c>
      <c r="D856">
        <v>1</v>
      </c>
      <c r="E856">
        <v>1</v>
      </c>
      <c r="F856" s="16">
        <v>54861</v>
      </c>
      <c r="G856">
        <v>891</v>
      </c>
      <c r="H856">
        <v>13.2</v>
      </c>
      <c r="I856">
        <v>98.9</v>
      </c>
      <c r="J856">
        <v>0</v>
      </c>
      <c r="K856">
        <v>0.7</v>
      </c>
      <c r="L856" s="19">
        <v>2.5</v>
      </c>
      <c r="M856">
        <v>1</v>
      </c>
      <c r="N856" s="10">
        <v>0.72899999999999998</v>
      </c>
      <c r="O856">
        <f>IF(D856=E856,1,0)</f>
        <v>1</v>
      </c>
      <c r="P856">
        <v>0</v>
      </c>
      <c r="Q856">
        <v>0</v>
      </c>
      <c r="R856">
        <v>2014</v>
      </c>
      <c r="S856" s="19">
        <v>10.8</v>
      </c>
      <c r="T856" s="19">
        <v>35.1</v>
      </c>
      <c r="U856" s="19">
        <v>97.6</v>
      </c>
      <c r="V856">
        <v>0.10932475884244373</v>
      </c>
      <c r="W856">
        <v>7.7</v>
      </c>
      <c r="X856">
        <v>93.6</v>
      </c>
    </row>
    <row r="857" spans="1:24">
      <c r="A857" s="4" t="s">
        <v>966</v>
      </c>
      <c r="B857" t="s">
        <v>2209</v>
      </c>
      <c r="C857" s="13">
        <v>24.086870681145115</v>
      </c>
      <c r="D857">
        <v>0</v>
      </c>
      <c r="E857">
        <v>0</v>
      </c>
      <c r="F857" s="16">
        <v>62366</v>
      </c>
      <c r="G857">
        <v>1277</v>
      </c>
      <c r="H857">
        <v>21.5</v>
      </c>
      <c r="I857">
        <v>98.8</v>
      </c>
      <c r="J857">
        <v>0.5</v>
      </c>
      <c r="K857">
        <v>0</v>
      </c>
      <c r="L857" s="19">
        <v>3.4</v>
      </c>
      <c r="O857">
        <f>IF(D857=E857,1,0)</f>
        <v>1</v>
      </c>
      <c r="P857">
        <v>0</v>
      </c>
      <c r="Q857">
        <v>0</v>
      </c>
      <c r="S857" s="19">
        <v>11</v>
      </c>
      <c r="T857" s="19">
        <v>33.799999999999997</v>
      </c>
      <c r="U857" s="19">
        <v>94.4</v>
      </c>
      <c r="V857">
        <v>0.1040339702760085</v>
      </c>
      <c r="W857">
        <v>1.2</v>
      </c>
      <c r="X857">
        <v>95.6</v>
      </c>
    </row>
    <row r="858" spans="1:24">
      <c r="A858" s="4" t="s">
        <v>967</v>
      </c>
      <c r="B858" t="s">
        <v>2210</v>
      </c>
      <c r="C858" s="13">
        <v>38.52342640795078</v>
      </c>
      <c r="D858">
        <v>1</v>
      </c>
      <c r="E858">
        <v>1</v>
      </c>
      <c r="F858" s="16">
        <v>47284</v>
      </c>
      <c r="G858">
        <v>3815</v>
      </c>
      <c r="H858">
        <v>14.6</v>
      </c>
      <c r="I858">
        <v>95.8</v>
      </c>
      <c r="J858">
        <v>0</v>
      </c>
      <c r="K858">
        <v>1</v>
      </c>
      <c r="L858" s="19">
        <v>15</v>
      </c>
      <c r="M858">
        <v>0</v>
      </c>
      <c r="N858" s="10">
        <v>0.45469999999999999</v>
      </c>
      <c r="O858">
        <f>IF(D858=E858,1,0)</f>
        <v>1</v>
      </c>
      <c r="P858">
        <v>0</v>
      </c>
      <c r="Q858">
        <v>0</v>
      </c>
      <c r="R858">
        <v>2011</v>
      </c>
      <c r="S858" s="19">
        <v>28.3</v>
      </c>
      <c r="T858" s="19">
        <v>43.5</v>
      </c>
      <c r="U858" s="19">
        <v>97</v>
      </c>
      <c r="V858">
        <v>0.18035824583075974</v>
      </c>
      <c r="W858">
        <v>2.9</v>
      </c>
      <c r="X858">
        <v>82.9</v>
      </c>
    </row>
    <row r="859" spans="1:24">
      <c r="A859" t="s">
        <v>968</v>
      </c>
      <c r="B859" t="s">
        <v>2211</v>
      </c>
      <c r="C859" s="13">
        <v>25.196850393700785</v>
      </c>
      <c r="D859">
        <v>0</v>
      </c>
      <c r="E859">
        <v>0</v>
      </c>
      <c r="F859" s="16">
        <v>31172</v>
      </c>
      <c r="G859">
        <v>379</v>
      </c>
      <c r="H859">
        <v>1.9</v>
      </c>
      <c r="I859">
        <v>100</v>
      </c>
      <c r="J859">
        <v>0</v>
      </c>
      <c r="K859">
        <v>0</v>
      </c>
      <c r="L859" s="19">
        <v>11.2</v>
      </c>
      <c r="O859">
        <f>IF(D859=E859,1,0)</f>
        <v>1</v>
      </c>
      <c r="P859">
        <v>0</v>
      </c>
      <c r="Q859">
        <v>0</v>
      </c>
      <c r="S859" s="19">
        <v>14.5</v>
      </c>
      <c r="T859" s="19">
        <v>36.4</v>
      </c>
      <c r="U859" s="19">
        <v>102.7</v>
      </c>
      <c r="V859">
        <v>0.17985611510791366</v>
      </c>
      <c r="W859">
        <v>8.4</v>
      </c>
      <c r="X859">
        <v>84.6</v>
      </c>
    </row>
    <row r="860" spans="1:24">
      <c r="A860" t="s">
        <v>969</v>
      </c>
      <c r="B860" t="s">
        <v>2212</v>
      </c>
      <c r="C860" s="13">
        <v>35.609103078982599</v>
      </c>
      <c r="D860">
        <v>0</v>
      </c>
      <c r="E860">
        <v>0</v>
      </c>
      <c r="F860" s="16">
        <v>66563</v>
      </c>
      <c r="G860">
        <v>1874</v>
      </c>
      <c r="H860">
        <v>26.4</v>
      </c>
      <c r="I860">
        <v>96.2</v>
      </c>
      <c r="J860">
        <v>0.4</v>
      </c>
      <c r="K860">
        <v>1.6</v>
      </c>
      <c r="L860" s="19">
        <v>2.2000000000000002</v>
      </c>
      <c r="O860">
        <f>IF(D860=E860,1,0)</f>
        <v>1</v>
      </c>
      <c r="P860">
        <v>0</v>
      </c>
      <c r="Q860">
        <v>0</v>
      </c>
      <c r="S860" s="19">
        <v>19.399999999999999</v>
      </c>
      <c r="T860" s="19">
        <v>39.299999999999997</v>
      </c>
      <c r="U860" s="19">
        <v>111.3</v>
      </c>
      <c r="V860">
        <v>0.1037344398340249</v>
      </c>
      <c r="W860">
        <v>2.4</v>
      </c>
      <c r="X860">
        <v>96.3</v>
      </c>
    </row>
    <row r="861" spans="1:24">
      <c r="A861" s="2" t="s">
        <v>168</v>
      </c>
      <c r="B861" t="s">
        <v>1478</v>
      </c>
      <c r="C861" s="13">
        <v>50.195121951219512</v>
      </c>
      <c r="D861">
        <v>1</v>
      </c>
      <c r="E861">
        <v>1</v>
      </c>
      <c r="F861" s="16">
        <v>70272</v>
      </c>
      <c r="G861">
        <v>7011</v>
      </c>
      <c r="H861">
        <v>28.8</v>
      </c>
      <c r="I861">
        <v>80.7</v>
      </c>
      <c r="J861">
        <v>4.2</v>
      </c>
      <c r="K861">
        <v>7.6</v>
      </c>
      <c r="L861" s="19">
        <v>5.7</v>
      </c>
      <c r="M861">
        <v>1</v>
      </c>
      <c r="N861" s="10">
        <v>0.59860000000000002</v>
      </c>
      <c r="O861">
        <f>IF(D861=E861,1,0)</f>
        <v>1</v>
      </c>
      <c r="P861">
        <v>0</v>
      </c>
      <c r="Q861">
        <v>1</v>
      </c>
      <c r="R861">
        <v>2012</v>
      </c>
      <c r="S861" s="19">
        <v>13.5</v>
      </c>
      <c r="T861" s="19">
        <v>34.700000000000003</v>
      </c>
      <c r="U861" s="19">
        <v>104.8</v>
      </c>
      <c r="V861">
        <v>6.7535545023696686E-2</v>
      </c>
      <c r="W861">
        <v>2.7</v>
      </c>
      <c r="X861">
        <v>93</v>
      </c>
    </row>
    <row r="862" spans="1:24">
      <c r="A862" s="3" t="s">
        <v>292</v>
      </c>
      <c r="B862" t="s">
        <v>1452</v>
      </c>
      <c r="C862" s="13">
        <v>44.184806321811223</v>
      </c>
      <c r="D862">
        <v>1</v>
      </c>
      <c r="E862">
        <v>1</v>
      </c>
      <c r="F862" s="16">
        <v>79583</v>
      </c>
      <c r="G862">
        <v>55098</v>
      </c>
      <c r="H862">
        <v>36.4</v>
      </c>
      <c r="I862">
        <v>85.7</v>
      </c>
      <c r="J862">
        <v>1.1000000000000001</v>
      </c>
      <c r="K862">
        <v>8</v>
      </c>
      <c r="L862" s="19">
        <v>6</v>
      </c>
      <c r="M862">
        <v>1</v>
      </c>
      <c r="N862" s="10">
        <v>0.73580000000000001</v>
      </c>
      <c r="O862">
        <f>IF(D862=E862,1,0)</f>
        <v>1</v>
      </c>
      <c r="P862">
        <v>1</v>
      </c>
      <c r="Q862" t="s">
        <v>2516</v>
      </c>
      <c r="R862">
        <v>2012</v>
      </c>
      <c r="S862" s="19">
        <v>24.5</v>
      </c>
      <c r="T862" s="19">
        <v>44</v>
      </c>
      <c r="U862" s="19">
        <v>88</v>
      </c>
      <c r="V862">
        <v>4.9824797196755151E-2</v>
      </c>
      <c r="W862">
        <v>2.6</v>
      </c>
      <c r="X862">
        <v>94</v>
      </c>
    </row>
    <row r="863" spans="1:24">
      <c r="A863" s="2" t="s">
        <v>29</v>
      </c>
      <c r="B863" t="s">
        <v>2213</v>
      </c>
      <c r="C863" s="13">
        <v>52.726225258219827</v>
      </c>
      <c r="D863">
        <v>1</v>
      </c>
      <c r="E863">
        <v>1</v>
      </c>
      <c r="F863" s="16">
        <v>91820</v>
      </c>
      <c r="G863">
        <v>27719</v>
      </c>
      <c r="H863">
        <v>41.7</v>
      </c>
      <c r="I863">
        <v>76.5</v>
      </c>
      <c r="J863">
        <v>6</v>
      </c>
      <c r="K863">
        <v>12</v>
      </c>
      <c r="L863" s="19">
        <v>5.2</v>
      </c>
      <c r="M863">
        <v>1</v>
      </c>
      <c r="N863" s="10">
        <v>0.68200000000000005</v>
      </c>
      <c r="O863">
        <f>IF(D863=E863,1,0)</f>
        <v>1</v>
      </c>
      <c r="P863">
        <v>0</v>
      </c>
      <c r="Q863">
        <v>0</v>
      </c>
      <c r="R863">
        <v>2012</v>
      </c>
      <c r="S863" s="19">
        <v>9.5</v>
      </c>
      <c r="T863" s="19">
        <v>33.299999999999997</v>
      </c>
      <c r="U863" s="19">
        <v>98.9</v>
      </c>
      <c r="V863">
        <v>1.5322670842187676E-2</v>
      </c>
      <c r="W863">
        <v>3</v>
      </c>
      <c r="X863">
        <v>94.7</v>
      </c>
    </row>
    <row r="864" spans="1:24">
      <c r="A864" s="4" t="s">
        <v>970</v>
      </c>
      <c r="B864" t="s">
        <v>2214</v>
      </c>
      <c r="C864" s="13">
        <v>48.832955931022468</v>
      </c>
      <c r="D864">
        <v>1</v>
      </c>
      <c r="E864">
        <v>1</v>
      </c>
      <c r="F864" s="16">
        <v>46556</v>
      </c>
      <c r="G864">
        <v>19263</v>
      </c>
      <c r="H864">
        <v>18.8</v>
      </c>
      <c r="I864">
        <v>86.7</v>
      </c>
      <c r="J864">
        <v>2.2000000000000002</v>
      </c>
      <c r="K864">
        <v>6.9</v>
      </c>
      <c r="L864" s="19">
        <v>11.1</v>
      </c>
      <c r="M864">
        <v>1</v>
      </c>
      <c r="N864" s="10">
        <v>0.56399999999999995</v>
      </c>
      <c r="O864">
        <f>IF(D864=E864,1,0)</f>
        <v>1</v>
      </c>
      <c r="P864">
        <v>0</v>
      </c>
      <c r="Q864">
        <v>0</v>
      </c>
      <c r="R864">
        <v>2012</v>
      </c>
      <c r="S864" s="19">
        <v>22.5</v>
      </c>
      <c r="T864" s="19">
        <v>39.6</v>
      </c>
      <c r="U864" s="19">
        <v>105.5</v>
      </c>
      <c r="V864">
        <v>0.13899138991389914</v>
      </c>
      <c r="W864">
        <v>10.4</v>
      </c>
      <c r="X864">
        <v>89</v>
      </c>
    </row>
    <row r="865" spans="1:24">
      <c r="A865" t="s">
        <v>971</v>
      </c>
      <c r="B865" t="s">
        <v>2215</v>
      </c>
      <c r="C865" s="13">
        <v>20.669291338582678</v>
      </c>
      <c r="D865">
        <v>0</v>
      </c>
      <c r="E865">
        <v>0</v>
      </c>
      <c r="F865" s="16">
        <v>33750</v>
      </c>
      <c r="G865">
        <v>116</v>
      </c>
      <c r="H865">
        <v>0</v>
      </c>
      <c r="I865">
        <v>99.1</v>
      </c>
      <c r="J865">
        <v>0</v>
      </c>
      <c r="K865">
        <v>0.9</v>
      </c>
      <c r="L865" s="19">
        <v>6.3</v>
      </c>
      <c r="O865">
        <f>IF(D865=E865,1,0)</f>
        <v>1</v>
      </c>
      <c r="P865">
        <v>0</v>
      </c>
      <c r="Q865">
        <v>0</v>
      </c>
      <c r="S865" s="19">
        <v>23.3</v>
      </c>
      <c r="T865" s="19">
        <v>33.799999999999997</v>
      </c>
      <c r="U865" s="19">
        <v>65.7</v>
      </c>
      <c r="V865">
        <v>0.44117647058823528</v>
      </c>
      <c r="W865">
        <v>12.5</v>
      </c>
      <c r="X865">
        <v>82.4</v>
      </c>
    </row>
    <row r="866" spans="1:24">
      <c r="A866" s="4" t="s">
        <v>972</v>
      </c>
      <c r="B866" t="s">
        <v>2216</v>
      </c>
      <c r="C866" s="13">
        <v>25.159235668789808</v>
      </c>
      <c r="D866">
        <v>1</v>
      </c>
      <c r="E866">
        <v>1</v>
      </c>
      <c r="F866" s="16">
        <v>38125</v>
      </c>
      <c r="G866">
        <v>215</v>
      </c>
      <c r="H866">
        <v>9.4</v>
      </c>
      <c r="I866">
        <v>98.6</v>
      </c>
      <c r="J866">
        <v>0</v>
      </c>
      <c r="K866">
        <v>0</v>
      </c>
      <c r="L866" s="19">
        <v>12.7</v>
      </c>
      <c r="M866">
        <v>1</v>
      </c>
      <c r="N866" s="10">
        <v>0.73729999999999996</v>
      </c>
      <c r="O866">
        <f>IF(D866=E866,1,0)</f>
        <v>1</v>
      </c>
      <c r="P866">
        <v>0</v>
      </c>
      <c r="Q866">
        <v>0</v>
      </c>
      <c r="R866">
        <v>2012</v>
      </c>
      <c r="S866" s="19">
        <v>22.8</v>
      </c>
      <c r="T866" s="19">
        <v>42.8</v>
      </c>
      <c r="U866" s="19">
        <v>83.8</v>
      </c>
      <c r="V866">
        <v>7.6923076923076927E-2</v>
      </c>
      <c r="W866">
        <v>3</v>
      </c>
      <c r="X866">
        <v>85.9</v>
      </c>
    </row>
    <row r="867" spans="1:24">
      <c r="A867" s="3" t="s">
        <v>293</v>
      </c>
      <c r="B867" t="s">
        <v>2217</v>
      </c>
      <c r="C867" s="13">
        <v>59.187223727363467</v>
      </c>
      <c r="D867">
        <v>1</v>
      </c>
      <c r="E867">
        <v>1</v>
      </c>
      <c r="F867" s="16">
        <v>74060</v>
      </c>
      <c r="G867">
        <v>67414</v>
      </c>
      <c r="H867">
        <v>48.3</v>
      </c>
      <c r="I867">
        <v>67.599999999999994</v>
      </c>
      <c r="J867">
        <v>3</v>
      </c>
      <c r="K867">
        <v>16.3</v>
      </c>
      <c r="L867" s="19">
        <v>5.5</v>
      </c>
      <c r="M867">
        <v>1</v>
      </c>
      <c r="N867" s="10">
        <v>0.6522</v>
      </c>
      <c r="O867">
        <f>IF(D867=E867,1,0)</f>
        <v>1</v>
      </c>
      <c r="P867">
        <v>1</v>
      </c>
      <c r="Q867" t="s">
        <v>2516</v>
      </c>
      <c r="R867">
        <v>2012</v>
      </c>
      <c r="S867" s="19">
        <v>14.6</v>
      </c>
      <c r="T867" s="19">
        <v>36</v>
      </c>
      <c r="U867" s="19">
        <v>98.2</v>
      </c>
      <c r="V867">
        <v>0.15347546166004858</v>
      </c>
      <c r="W867">
        <v>6.5</v>
      </c>
      <c r="X867">
        <v>91</v>
      </c>
    </row>
    <row r="868" spans="1:24">
      <c r="A868" t="s">
        <v>973</v>
      </c>
      <c r="B868" t="s">
        <v>2218</v>
      </c>
      <c r="C868" s="13">
        <v>26.748057713651498</v>
      </c>
      <c r="D868">
        <v>1</v>
      </c>
      <c r="E868">
        <v>1</v>
      </c>
      <c r="F868" s="16">
        <v>35086</v>
      </c>
      <c r="G868">
        <v>1276</v>
      </c>
      <c r="H868">
        <v>6.5</v>
      </c>
      <c r="I868">
        <v>97.4</v>
      </c>
      <c r="J868">
        <v>0</v>
      </c>
      <c r="K868">
        <v>0.9</v>
      </c>
      <c r="L868" s="19">
        <v>8.8000000000000007</v>
      </c>
      <c r="M868">
        <v>1</v>
      </c>
      <c r="N868" s="10">
        <v>0.59050000000000002</v>
      </c>
      <c r="O868">
        <f>IF(D868=E868,1,0)</f>
        <v>1</v>
      </c>
      <c r="P868">
        <v>0</v>
      </c>
      <c r="Q868">
        <v>0</v>
      </c>
      <c r="R868">
        <v>2012</v>
      </c>
      <c r="S868" s="19">
        <v>32.6</v>
      </c>
      <c r="T868" s="19">
        <v>47.4</v>
      </c>
      <c r="U868" s="19">
        <v>90.4</v>
      </c>
      <c r="V868">
        <v>8.9965397923875437E-2</v>
      </c>
      <c r="W868">
        <v>7</v>
      </c>
      <c r="X868">
        <v>82</v>
      </c>
    </row>
    <row r="869" spans="1:24">
      <c r="A869" s="4" t="s">
        <v>974</v>
      </c>
      <c r="B869" t="s">
        <v>2219</v>
      </c>
      <c r="C869" s="13">
        <v>22.779922779922778</v>
      </c>
      <c r="D869">
        <v>1</v>
      </c>
      <c r="E869">
        <v>1</v>
      </c>
      <c r="F869" s="16">
        <v>39318</v>
      </c>
      <c r="G869">
        <v>252</v>
      </c>
      <c r="H869">
        <v>2.6</v>
      </c>
      <c r="I869">
        <v>100</v>
      </c>
      <c r="J869">
        <v>0</v>
      </c>
      <c r="K869">
        <v>0</v>
      </c>
      <c r="L869" s="19">
        <v>1.4</v>
      </c>
      <c r="M869">
        <v>1</v>
      </c>
      <c r="N869" s="10">
        <v>0.70889999999999997</v>
      </c>
      <c r="O869">
        <f>IF(D869=E869,1,0)</f>
        <v>1</v>
      </c>
      <c r="P869">
        <v>0</v>
      </c>
      <c r="Q869">
        <v>0</v>
      </c>
      <c r="R869">
        <v>2012</v>
      </c>
      <c r="S869" s="19">
        <v>21</v>
      </c>
      <c r="T869" s="19">
        <v>41.9</v>
      </c>
      <c r="U869" s="19">
        <v>100</v>
      </c>
      <c r="V869">
        <v>0.11458333333333333</v>
      </c>
      <c r="W869">
        <v>3.3</v>
      </c>
      <c r="X869">
        <v>72.8</v>
      </c>
    </row>
    <row r="870" spans="1:24">
      <c r="A870" t="s">
        <v>975</v>
      </c>
      <c r="B870" t="s">
        <v>2220</v>
      </c>
      <c r="C870" s="13">
        <v>20.985915492957748</v>
      </c>
      <c r="D870">
        <v>0</v>
      </c>
      <c r="E870">
        <v>0</v>
      </c>
      <c r="F870" s="16">
        <v>25655</v>
      </c>
      <c r="G870">
        <v>743</v>
      </c>
      <c r="H870">
        <v>8.6999999999999993</v>
      </c>
      <c r="I870">
        <v>95.6</v>
      </c>
      <c r="J870">
        <v>0.1</v>
      </c>
      <c r="K870">
        <v>0</v>
      </c>
      <c r="L870" s="19">
        <v>10.6</v>
      </c>
      <c r="M870">
        <v>1</v>
      </c>
      <c r="O870">
        <f>IF(D870=E870,1,0)</f>
        <v>1</v>
      </c>
      <c r="P870">
        <v>0</v>
      </c>
      <c r="Q870">
        <v>0</v>
      </c>
      <c r="R870">
        <v>2012</v>
      </c>
      <c r="S870" s="19">
        <v>25.6</v>
      </c>
      <c r="T870" s="19">
        <v>39.5</v>
      </c>
      <c r="U870" s="19">
        <v>90.5</v>
      </c>
      <c r="V870">
        <v>0.23364485981308411</v>
      </c>
      <c r="W870">
        <v>12.9</v>
      </c>
      <c r="X870">
        <v>74.400000000000006</v>
      </c>
    </row>
    <row r="871" spans="1:24">
      <c r="A871" s="2" t="s">
        <v>169</v>
      </c>
      <c r="B871" t="s">
        <v>1441</v>
      </c>
      <c r="C871" s="13">
        <v>42.761232570149765</v>
      </c>
      <c r="D871">
        <v>1</v>
      </c>
      <c r="E871">
        <v>1</v>
      </c>
      <c r="F871" s="16">
        <v>84646</v>
      </c>
      <c r="G871">
        <v>12185</v>
      </c>
      <c r="H871">
        <v>44.4</v>
      </c>
      <c r="I871">
        <v>91.7</v>
      </c>
      <c r="J871">
        <v>1.3</v>
      </c>
      <c r="K871">
        <v>3.3</v>
      </c>
      <c r="L871" s="19">
        <v>5.7</v>
      </c>
      <c r="M871">
        <v>1</v>
      </c>
      <c r="N871" s="10">
        <v>0.69310000000000005</v>
      </c>
      <c r="O871">
        <f>IF(D871=E871,1,0)</f>
        <v>1</v>
      </c>
      <c r="P871">
        <v>0</v>
      </c>
      <c r="Q871">
        <v>1</v>
      </c>
      <c r="R871">
        <v>2012</v>
      </c>
      <c r="S871" s="19">
        <v>35.9</v>
      </c>
      <c r="T871" s="19">
        <v>51.3</v>
      </c>
      <c r="U871" s="19">
        <v>93.2</v>
      </c>
      <c r="V871">
        <v>2.5249440032579923E-2</v>
      </c>
      <c r="W871">
        <v>2.1</v>
      </c>
      <c r="X871">
        <v>95.4</v>
      </c>
    </row>
    <row r="872" spans="1:24">
      <c r="A872" s="4" t="s">
        <v>976</v>
      </c>
      <c r="B872" t="s">
        <v>1482</v>
      </c>
      <c r="C872" s="13">
        <v>51.417659993056361</v>
      </c>
      <c r="D872">
        <v>1</v>
      </c>
      <c r="E872">
        <v>1</v>
      </c>
      <c r="F872" s="16">
        <v>57264</v>
      </c>
      <c r="G872">
        <v>17366</v>
      </c>
      <c r="H872">
        <v>21.6</v>
      </c>
      <c r="I872">
        <v>83.8</v>
      </c>
      <c r="J872">
        <v>6.2</v>
      </c>
      <c r="K872">
        <v>6.1</v>
      </c>
      <c r="L872" s="19">
        <v>9.1</v>
      </c>
      <c r="M872">
        <v>1</v>
      </c>
      <c r="N872" s="10">
        <v>0.72</v>
      </c>
      <c r="O872">
        <f>IF(D872=E872,1,0)</f>
        <v>1</v>
      </c>
      <c r="P872">
        <v>0</v>
      </c>
      <c r="Q872">
        <v>0</v>
      </c>
      <c r="R872">
        <v>2012</v>
      </c>
      <c r="S872" s="19">
        <v>23.8</v>
      </c>
      <c r="T872" s="19">
        <v>43</v>
      </c>
      <c r="U872" s="19">
        <v>92.9</v>
      </c>
      <c r="V872">
        <v>0.12374202693125443</v>
      </c>
      <c r="W872">
        <v>6</v>
      </c>
      <c r="X872">
        <v>87.7</v>
      </c>
    </row>
    <row r="873" spans="1:24">
      <c r="A873" s="2" t="s">
        <v>170</v>
      </c>
      <c r="B873" t="s">
        <v>1431</v>
      </c>
      <c r="C873" s="13">
        <v>41.025641025641022</v>
      </c>
      <c r="D873">
        <v>1</v>
      </c>
      <c r="E873">
        <v>1</v>
      </c>
      <c r="F873" s="16">
        <v>85200</v>
      </c>
      <c r="G873">
        <v>4785</v>
      </c>
      <c r="H873">
        <v>42.7</v>
      </c>
      <c r="I873">
        <v>92</v>
      </c>
      <c r="J873">
        <v>0</v>
      </c>
      <c r="K873">
        <v>2.6</v>
      </c>
      <c r="L873" s="19">
        <v>5.6</v>
      </c>
      <c r="M873">
        <v>1</v>
      </c>
      <c r="N873" s="10">
        <v>0.70209999999999995</v>
      </c>
      <c r="O873">
        <f>IF(D873=E873,1,0)</f>
        <v>1</v>
      </c>
      <c r="P873">
        <v>0</v>
      </c>
      <c r="Q873">
        <v>1</v>
      </c>
      <c r="R873">
        <v>2012</v>
      </c>
      <c r="S873" s="19">
        <v>35.4</v>
      </c>
      <c r="T873" s="19">
        <v>52.3</v>
      </c>
      <c r="U873" s="19">
        <v>81.900000000000006</v>
      </c>
      <c r="V873">
        <v>1.6256157635467981E-2</v>
      </c>
      <c r="W873">
        <v>0</v>
      </c>
      <c r="X873">
        <v>95.6</v>
      </c>
    </row>
    <row r="874" spans="1:24">
      <c r="A874" s="4" t="s">
        <v>977</v>
      </c>
      <c r="B874" t="s">
        <v>2221</v>
      </c>
      <c r="C874" s="13">
        <v>27.710437710437713</v>
      </c>
      <c r="D874">
        <v>0</v>
      </c>
      <c r="E874">
        <v>0</v>
      </c>
      <c r="F874" s="16">
        <v>33877</v>
      </c>
      <c r="G874">
        <v>5991</v>
      </c>
      <c r="H874">
        <v>5.8</v>
      </c>
      <c r="I874">
        <v>97.3</v>
      </c>
      <c r="J874">
        <v>0.7</v>
      </c>
      <c r="K874">
        <v>0.3</v>
      </c>
      <c r="L874" s="19">
        <v>8</v>
      </c>
      <c r="O874">
        <f>IF(D874=E874,1,0)</f>
        <v>1</v>
      </c>
      <c r="P874">
        <v>0</v>
      </c>
      <c r="Q874">
        <v>0</v>
      </c>
      <c r="S874" s="19">
        <v>26.8</v>
      </c>
      <c r="T874" s="19">
        <v>38.6</v>
      </c>
      <c r="U874" s="19">
        <v>88.5</v>
      </c>
      <c r="V874">
        <v>0.17621998450813323</v>
      </c>
      <c r="W874">
        <v>23.3</v>
      </c>
      <c r="X874">
        <v>83.7</v>
      </c>
    </row>
    <row r="875" spans="1:24">
      <c r="A875" t="s">
        <v>978</v>
      </c>
      <c r="B875" t="s">
        <v>2222</v>
      </c>
      <c r="C875" s="13">
        <v>38.644067796610173</v>
      </c>
      <c r="D875">
        <v>1</v>
      </c>
      <c r="E875">
        <v>1</v>
      </c>
      <c r="F875" s="16">
        <v>23000</v>
      </c>
      <c r="G875">
        <v>210</v>
      </c>
      <c r="H875">
        <v>0</v>
      </c>
      <c r="I875">
        <v>94.3</v>
      </c>
      <c r="J875">
        <v>0</v>
      </c>
      <c r="K875">
        <v>5.7</v>
      </c>
      <c r="L875" s="19">
        <v>13.8</v>
      </c>
      <c r="M875">
        <v>0</v>
      </c>
      <c r="N875" s="10">
        <v>0.3871</v>
      </c>
      <c r="O875">
        <f>IF(D875=E875,1,0)</f>
        <v>1</v>
      </c>
      <c r="P875">
        <v>0</v>
      </c>
      <c r="Q875">
        <v>0</v>
      </c>
      <c r="R875">
        <v>2013</v>
      </c>
      <c r="S875" s="19">
        <v>39</v>
      </c>
      <c r="T875" s="19">
        <v>50.4</v>
      </c>
      <c r="U875" s="19">
        <v>72.099999999999994</v>
      </c>
      <c r="V875">
        <v>0.1015625</v>
      </c>
      <c r="W875">
        <v>25.9</v>
      </c>
      <c r="X875">
        <v>82.8</v>
      </c>
    </row>
    <row r="876" spans="1:24">
      <c r="A876" t="s">
        <v>979</v>
      </c>
      <c r="B876" t="s">
        <v>2223</v>
      </c>
      <c r="C876" s="13">
        <v>23.762376237623762</v>
      </c>
      <c r="D876">
        <v>0</v>
      </c>
      <c r="E876">
        <v>0</v>
      </c>
      <c r="F876" s="16">
        <v>66875</v>
      </c>
      <c r="G876">
        <v>40</v>
      </c>
      <c r="H876">
        <v>40</v>
      </c>
      <c r="I876">
        <v>87.5</v>
      </c>
      <c r="J876">
        <v>0</v>
      </c>
      <c r="K876">
        <v>7.5</v>
      </c>
      <c r="L876" s="19">
        <v>13.6</v>
      </c>
      <c r="O876">
        <f>IF(D876=E876,1,0)</f>
        <v>1</v>
      </c>
      <c r="P876">
        <v>0</v>
      </c>
      <c r="Q876">
        <v>0</v>
      </c>
      <c r="S876" s="19">
        <v>30</v>
      </c>
      <c r="T876" s="19">
        <v>48.3</v>
      </c>
      <c r="U876" s="19">
        <v>90.5</v>
      </c>
      <c r="V876">
        <v>0.13333333333333333</v>
      </c>
      <c r="W876">
        <v>0</v>
      </c>
      <c r="X876">
        <v>100</v>
      </c>
    </row>
    <row r="877" spans="1:24">
      <c r="A877" t="s">
        <v>980</v>
      </c>
      <c r="B877" t="s">
        <v>2224</v>
      </c>
      <c r="C877" s="13">
        <v>11.914893617021278</v>
      </c>
      <c r="D877">
        <v>0</v>
      </c>
      <c r="E877">
        <v>0</v>
      </c>
      <c r="F877" s="16">
        <v>67344</v>
      </c>
      <c r="G877">
        <v>156</v>
      </c>
      <c r="H877">
        <v>14.1</v>
      </c>
      <c r="I877">
        <v>100</v>
      </c>
      <c r="J877">
        <v>0</v>
      </c>
      <c r="K877">
        <v>0</v>
      </c>
      <c r="L877" s="19">
        <v>2.7</v>
      </c>
      <c r="O877">
        <f>IF(D877=E877,1,0)</f>
        <v>1</v>
      </c>
      <c r="P877">
        <v>0</v>
      </c>
      <c r="Q877">
        <v>0</v>
      </c>
      <c r="S877" s="19">
        <v>11.5</v>
      </c>
      <c r="T877" s="19">
        <v>38</v>
      </c>
      <c r="U877" s="19">
        <v>151.6</v>
      </c>
      <c r="V877">
        <v>0.13333333333333333</v>
      </c>
      <c r="W877">
        <v>11.1</v>
      </c>
      <c r="X877">
        <v>94.6</v>
      </c>
    </row>
    <row r="878" spans="1:24">
      <c r="A878" s="3" t="s">
        <v>171</v>
      </c>
      <c r="B878" t="s">
        <v>2225</v>
      </c>
      <c r="C878" s="13">
        <v>27.661619802931988</v>
      </c>
      <c r="D878">
        <v>1</v>
      </c>
      <c r="E878">
        <v>1</v>
      </c>
      <c r="F878" s="16">
        <v>33007</v>
      </c>
      <c r="G878">
        <v>9028</v>
      </c>
      <c r="H878">
        <v>14.4</v>
      </c>
      <c r="I878">
        <v>96.7</v>
      </c>
      <c r="J878">
        <v>1.5</v>
      </c>
      <c r="K878">
        <v>1.3</v>
      </c>
      <c r="L878" s="19">
        <v>11.4</v>
      </c>
      <c r="M878">
        <v>1</v>
      </c>
      <c r="N878" s="10">
        <v>0.55330000000000001</v>
      </c>
      <c r="O878">
        <f>IF(D878=E878,1,0)</f>
        <v>1</v>
      </c>
      <c r="P878">
        <v>0</v>
      </c>
      <c r="Q878">
        <v>1</v>
      </c>
      <c r="R878">
        <v>2012</v>
      </c>
      <c r="S878" s="19">
        <v>23</v>
      </c>
      <c r="T878" s="19">
        <v>42.4</v>
      </c>
      <c r="U878" s="19">
        <v>87.4</v>
      </c>
      <c r="V878">
        <v>0.15688285055114073</v>
      </c>
      <c r="W878">
        <v>13.1</v>
      </c>
      <c r="X878">
        <v>87.2</v>
      </c>
    </row>
    <row r="879" spans="1:24">
      <c r="A879" s="4" t="s">
        <v>981</v>
      </c>
      <c r="B879" t="s">
        <v>1544</v>
      </c>
      <c r="C879" s="13">
        <v>74.278668310727497</v>
      </c>
      <c r="D879">
        <v>1</v>
      </c>
      <c r="E879">
        <v>1</v>
      </c>
      <c r="F879" s="16">
        <v>41947</v>
      </c>
      <c r="G879">
        <v>7600</v>
      </c>
      <c r="H879">
        <v>10.7</v>
      </c>
      <c r="I879">
        <v>23.5</v>
      </c>
      <c r="J879">
        <v>8</v>
      </c>
      <c r="K879">
        <v>54.7</v>
      </c>
      <c r="L879" s="19">
        <v>10.1</v>
      </c>
      <c r="M879">
        <v>0</v>
      </c>
      <c r="N879" s="10">
        <v>0.4476</v>
      </c>
      <c r="O879">
        <f>IF(D879=E879,1,0)</f>
        <v>1</v>
      </c>
      <c r="P879">
        <v>0</v>
      </c>
      <c r="Q879">
        <v>0</v>
      </c>
      <c r="R879">
        <v>2012</v>
      </c>
      <c r="S879" s="19">
        <v>10.7</v>
      </c>
      <c r="T879" s="19">
        <v>32</v>
      </c>
      <c r="U879" s="19">
        <v>90.1</v>
      </c>
      <c r="V879">
        <v>0.24935638102243471</v>
      </c>
      <c r="W879">
        <v>12.6</v>
      </c>
      <c r="X879">
        <v>67.900000000000006</v>
      </c>
    </row>
    <row r="880" spans="1:24">
      <c r="A880" s="3" t="s">
        <v>294</v>
      </c>
      <c r="B880" t="s">
        <v>1552</v>
      </c>
      <c r="C880" s="13">
        <v>86.278012341669381</v>
      </c>
      <c r="D880">
        <v>1</v>
      </c>
      <c r="E880">
        <v>1</v>
      </c>
      <c r="F880" s="16">
        <v>48291</v>
      </c>
      <c r="G880">
        <v>22330</v>
      </c>
      <c r="H880">
        <v>24.4</v>
      </c>
      <c r="I880">
        <v>34.6</v>
      </c>
      <c r="J880">
        <v>56.1</v>
      </c>
      <c r="K880">
        <v>6.2</v>
      </c>
      <c r="L880" s="19">
        <v>10.8</v>
      </c>
      <c r="M880">
        <v>1</v>
      </c>
      <c r="N880" s="10">
        <v>0.54630000000000001</v>
      </c>
      <c r="O880">
        <f>IF(D880=E880,1,0)</f>
        <v>1</v>
      </c>
      <c r="P880">
        <v>1</v>
      </c>
      <c r="Q880" t="s">
        <v>2516</v>
      </c>
      <c r="R880">
        <v>2012</v>
      </c>
      <c r="S880" s="19">
        <v>16.7</v>
      </c>
      <c r="T880" s="19">
        <v>36.9</v>
      </c>
      <c r="U880" s="19">
        <v>88.8</v>
      </c>
      <c r="V880">
        <v>3.9575729927007301E-2</v>
      </c>
      <c r="W880">
        <v>9.1999999999999993</v>
      </c>
      <c r="X880">
        <v>87.6</v>
      </c>
    </row>
    <row r="881" spans="1:24">
      <c r="A881" s="3" t="s">
        <v>295</v>
      </c>
      <c r="B881" t="s">
        <v>1511</v>
      </c>
      <c r="C881" s="13">
        <v>58.755706150877685</v>
      </c>
      <c r="D881">
        <v>1</v>
      </c>
      <c r="E881">
        <v>1</v>
      </c>
      <c r="F881" s="16">
        <v>85897</v>
      </c>
      <c r="G881">
        <v>37115</v>
      </c>
      <c r="H881">
        <v>49.3</v>
      </c>
      <c r="I881">
        <v>90.1</v>
      </c>
      <c r="J881">
        <v>0.4</v>
      </c>
      <c r="K881">
        <v>4.9000000000000004</v>
      </c>
      <c r="L881" s="19">
        <v>4.9000000000000004</v>
      </c>
      <c r="M881">
        <v>1</v>
      </c>
      <c r="N881" s="10">
        <v>0.54400000000000004</v>
      </c>
      <c r="O881">
        <f>IF(D881=E881,1,0)</f>
        <v>1</v>
      </c>
      <c r="P881">
        <v>1</v>
      </c>
      <c r="Q881" t="s">
        <v>2516</v>
      </c>
      <c r="R881">
        <v>2012</v>
      </c>
      <c r="S881" s="19">
        <v>23.1</v>
      </c>
      <c r="T881" s="19">
        <v>44</v>
      </c>
      <c r="U881" s="19">
        <v>94.5</v>
      </c>
      <c r="V881">
        <v>7.8286129266521426E-2</v>
      </c>
      <c r="W881">
        <v>1.4</v>
      </c>
      <c r="X881">
        <v>94.6</v>
      </c>
    </row>
    <row r="882" spans="1:24">
      <c r="A882" t="s">
        <v>982</v>
      </c>
      <c r="B882" t="s">
        <v>2226</v>
      </c>
      <c r="C882" s="13">
        <v>13.513513513513514</v>
      </c>
      <c r="D882">
        <v>1</v>
      </c>
      <c r="E882">
        <v>1</v>
      </c>
      <c r="F882" s="16">
        <v>35833</v>
      </c>
      <c r="G882">
        <v>278</v>
      </c>
      <c r="H882">
        <v>0</v>
      </c>
      <c r="I882">
        <v>100</v>
      </c>
      <c r="J882">
        <v>0</v>
      </c>
      <c r="K882">
        <v>0</v>
      </c>
      <c r="L882" s="19">
        <v>13.4</v>
      </c>
      <c r="M882">
        <v>0</v>
      </c>
      <c r="N882" s="10">
        <v>0.47920000000000001</v>
      </c>
      <c r="O882">
        <f>IF(D882=E882,1,0)</f>
        <v>1</v>
      </c>
      <c r="P882">
        <v>0</v>
      </c>
      <c r="Q882">
        <v>0</v>
      </c>
      <c r="R882">
        <v>2014</v>
      </c>
      <c r="S882" s="19">
        <v>20.9</v>
      </c>
      <c r="T882" s="19">
        <v>38.700000000000003</v>
      </c>
      <c r="U882" s="19">
        <v>95.8</v>
      </c>
      <c r="V882">
        <v>0.14705882352941177</v>
      </c>
      <c r="W882">
        <v>14.7</v>
      </c>
      <c r="X882">
        <v>78.400000000000006</v>
      </c>
    </row>
    <row r="883" spans="1:24">
      <c r="A883" t="s">
        <v>983</v>
      </c>
      <c r="B883" t="s">
        <v>2227</v>
      </c>
      <c r="C883" s="13">
        <v>21.925133689839569</v>
      </c>
      <c r="D883">
        <v>1</v>
      </c>
      <c r="E883">
        <v>1</v>
      </c>
      <c r="F883" s="16">
        <v>37625</v>
      </c>
      <c r="G883">
        <v>670</v>
      </c>
      <c r="H883">
        <v>8.6999999999999993</v>
      </c>
      <c r="I883">
        <v>97.9</v>
      </c>
      <c r="J883">
        <v>0</v>
      </c>
      <c r="K883">
        <v>2.1</v>
      </c>
      <c r="L883" s="19">
        <v>8.8000000000000007</v>
      </c>
      <c r="M883">
        <v>1</v>
      </c>
      <c r="N883" s="10">
        <f>92/(92+67)</f>
        <v>0.57861635220125784</v>
      </c>
      <c r="O883">
        <f>IF(D883=E883,1,0)</f>
        <v>1</v>
      </c>
      <c r="P883">
        <v>0</v>
      </c>
      <c r="Q883">
        <v>0</v>
      </c>
      <c r="R883">
        <v>2013</v>
      </c>
      <c r="S883" s="19">
        <v>28.5</v>
      </c>
      <c r="T883" s="19">
        <v>45.8</v>
      </c>
      <c r="U883" s="19">
        <v>101.2</v>
      </c>
      <c r="V883">
        <v>0.12544802867383512</v>
      </c>
      <c r="W883">
        <v>8.9</v>
      </c>
      <c r="X883">
        <v>78.900000000000006</v>
      </c>
    </row>
    <row r="884" spans="1:24">
      <c r="A884" t="s">
        <v>984</v>
      </c>
      <c r="B884" t="s">
        <v>1391</v>
      </c>
      <c r="C884" s="13">
        <v>35.431654676258994</v>
      </c>
      <c r="D884">
        <v>1</v>
      </c>
      <c r="E884">
        <v>1</v>
      </c>
      <c r="F884" s="16">
        <v>58056</v>
      </c>
      <c r="G884">
        <v>849</v>
      </c>
      <c r="H884">
        <v>20.100000000000001</v>
      </c>
      <c r="I884">
        <v>99.2</v>
      </c>
      <c r="J884">
        <v>0</v>
      </c>
      <c r="K884">
        <v>0.8</v>
      </c>
      <c r="L884" s="19">
        <v>14.8</v>
      </c>
      <c r="M884">
        <v>1</v>
      </c>
      <c r="N884" s="10">
        <v>0.67649999999999999</v>
      </c>
      <c r="O884">
        <f>IF(D884=E884,1,0)</f>
        <v>1</v>
      </c>
      <c r="P884">
        <v>0</v>
      </c>
      <c r="Q884">
        <v>0</v>
      </c>
      <c r="R884">
        <v>2013</v>
      </c>
      <c r="S884" s="19">
        <v>16.7</v>
      </c>
      <c r="T884" s="19">
        <v>41</v>
      </c>
      <c r="U884" s="19">
        <v>81</v>
      </c>
      <c r="V884">
        <v>0.1497005988023952</v>
      </c>
      <c r="W884">
        <v>14</v>
      </c>
      <c r="X884">
        <v>92.8</v>
      </c>
    </row>
    <row r="885" spans="1:24">
      <c r="A885" s="4" t="s">
        <v>985</v>
      </c>
      <c r="B885" t="s">
        <v>2228</v>
      </c>
      <c r="C885" s="13">
        <v>27.129563350035792</v>
      </c>
      <c r="D885">
        <v>1</v>
      </c>
      <c r="E885">
        <v>1</v>
      </c>
      <c r="F885" s="16">
        <v>56979</v>
      </c>
      <c r="G885">
        <v>2576</v>
      </c>
      <c r="H885">
        <v>23.7</v>
      </c>
      <c r="I885">
        <v>96.4</v>
      </c>
      <c r="J885">
        <v>0</v>
      </c>
      <c r="K885">
        <v>2.4</v>
      </c>
      <c r="L885" s="19">
        <v>5.7</v>
      </c>
      <c r="M885">
        <v>1</v>
      </c>
      <c r="N885" s="10">
        <v>0.66190000000000004</v>
      </c>
      <c r="O885">
        <f>IF(D885=E885,1,0)</f>
        <v>1</v>
      </c>
      <c r="P885">
        <v>0</v>
      </c>
      <c r="Q885">
        <v>0</v>
      </c>
      <c r="R885">
        <v>2012</v>
      </c>
      <c r="S885" s="19">
        <v>19.399999999999999</v>
      </c>
      <c r="T885" s="19">
        <v>40.5</v>
      </c>
      <c r="U885" s="19">
        <v>83.3</v>
      </c>
      <c r="V885">
        <v>0.19906103286384977</v>
      </c>
      <c r="W885">
        <v>5.0999999999999996</v>
      </c>
      <c r="X885">
        <v>87.9</v>
      </c>
    </row>
    <row r="886" spans="1:24">
      <c r="A886" s="4" t="s">
        <v>986</v>
      </c>
      <c r="B886" t="s">
        <v>2229</v>
      </c>
      <c r="C886" s="13">
        <v>24.608610567514678</v>
      </c>
      <c r="D886">
        <v>1</v>
      </c>
      <c r="E886">
        <v>1</v>
      </c>
      <c r="F886" s="16">
        <v>45771</v>
      </c>
      <c r="G886">
        <v>4454</v>
      </c>
      <c r="H886">
        <v>19.5</v>
      </c>
      <c r="I886">
        <v>94.8</v>
      </c>
      <c r="J886">
        <v>0.9</v>
      </c>
      <c r="K886">
        <v>3.9</v>
      </c>
      <c r="L886" s="19">
        <v>3.8</v>
      </c>
      <c r="M886">
        <v>1</v>
      </c>
      <c r="N886" s="10">
        <v>0.5393</v>
      </c>
      <c r="O886">
        <f>IF(D886=E886,1,0)</f>
        <v>1</v>
      </c>
      <c r="P886">
        <v>0</v>
      </c>
      <c r="Q886">
        <v>0</v>
      </c>
      <c r="R886">
        <v>2012</v>
      </c>
      <c r="S886" s="19">
        <v>25.7</v>
      </c>
      <c r="T886" s="19">
        <v>41.8</v>
      </c>
      <c r="U886" s="19">
        <v>88</v>
      </c>
      <c r="V886">
        <v>0.15817855002995806</v>
      </c>
      <c r="W886">
        <v>6.5</v>
      </c>
      <c r="X886">
        <v>84.8</v>
      </c>
    </row>
    <row r="887" spans="1:24">
      <c r="A887" s="4" t="s">
        <v>987</v>
      </c>
      <c r="B887" t="s">
        <v>2230</v>
      </c>
      <c r="C887" s="13">
        <v>20.921305182341651</v>
      </c>
      <c r="D887">
        <v>1</v>
      </c>
      <c r="E887">
        <v>1</v>
      </c>
      <c r="F887" s="16">
        <v>42303</v>
      </c>
      <c r="G887">
        <v>1083</v>
      </c>
      <c r="H887">
        <v>6.3</v>
      </c>
      <c r="I887">
        <v>98.2</v>
      </c>
      <c r="J887">
        <v>0.2</v>
      </c>
      <c r="K887">
        <v>0.2</v>
      </c>
      <c r="L887" s="19">
        <v>6.7</v>
      </c>
      <c r="M887">
        <v>0</v>
      </c>
      <c r="N887" s="10">
        <v>0.48570000000000002</v>
      </c>
      <c r="O887">
        <f>IF(D887=E887,1,0)</f>
        <v>1</v>
      </c>
      <c r="P887">
        <v>0</v>
      </c>
      <c r="Q887">
        <v>0</v>
      </c>
      <c r="R887">
        <v>2013</v>
      </c>
      <c r="S887" s="19">
        <v>15.8</v>
      </c>
      <c r="T887" s="19">
        <v>32.9</v>
      </c>
      <c r="U887" s="19">
        <v>91.3</v>
      </c>
      <c r="V887">
        <v>9.2457420924574207E-2</v>
      </c>
      <c r="W887">
        <v>7.1</v>
      </c>
      <c r="X887">
        <v>85.3</v>
      </c>
    </row>
    <row r="888" spans="1:24">
      <c r="A888" t="s">
        <v>172</v>
      </c>
      <c r="B888" t="s">
        <v>2231</v>
      </c>
      <c r="C888" s="13">
        <v>19.35483870967742</v>
      </c>
      <c r="D888">
        <v>0</v>
      </c>
      <c r="E888">
        <v>0</v>
      </c>
      <c r="F888" s="16">
        <v>26250</v>
      </c>
      <c r="G888">
        <v>166</v>
      </c>
      <c r="H888">
        <v>0</v>
      </c>
      <c r="I888">
        <v>76.5</v>
      </c>
      <c r="J888">
        <v>0</v>
      </c>
      <c r="K888">
        <v>0</v>
      </c>
      <c r="L888" s="19">
        <v>11.4</v>
      </c>
      <c r="O888">
        <f>IF(D888=E888,1,0)</f>
        <v>1</v>
      </c>
      <c r="P888">
        <v>0</v>
      </c>
      <c r="Q888">
        <v>1</v>
      </c>
      <c r="S888" s="19">
        <v>17.5</v>
      </c>
      <c r="T888" s="19">
        <v>25</v>
      </c>
      <c r="U888" s="19">
        <v>107.5</v>
      </c>
      <c r="V888">
        <v>0.11320754716981132</v>
      </c>
      <c r="W888">
        <v>46.4</v>
      </c>
      <c r="X888">
        <v>73.5</v>
      </c>
    </row>
    <row r="889" spans="1:24">
      <c r="A889" t="s">
        <v>988</v>
      </c>
      <c r="B889" t="s">
        <v>1348</v>
      </c>
      <c r="C889" s="13">
        <v>28.640776699029125</v>
      </c>
      <c r="D889">
        <v>1</v>
      </c>
      <c r="E889">
        <v>1</v>
      </c>
      <c r="F889" s="16">
        <v>42250</v>
      </c>
      <c r="G889">
        <v>813</v>
      </c>
      <c r="H889">
        <v>24.8</v>
      </c>
      <c r="I889">
        <v>92</v>
      </c>
      <c r="J889">
        <v>0</v>
      </c>
      <c r="K889">
        <v>5</v>
      </c>
      <c r="L889" s="19">
        <v>4.9000000000000004</v>
      </c>
      <c r="M889">
        <v>1</v>
      </c>
      <c r="N889" s="10">
        <v>0.80369999999999997</v>
      </c>
      <c r="O889">
        <f>IF(D889=E889,1,0)</f>
        <v>1</v>
      </c>
      <c r="P889">
        <v>0</v>
      </c>
      <c r="Q889">
        <v>0</v>
      </c>
      <c r="R889">
        <v>2012</v>
      </c>
      <c r="S889" s="19">
        <v>17.100000000000001</v>
      </c>
      <c r="T889" s="19">
        <v>38</v>
      </c>
      <c r="U889" s="19">
        <v>90.4</v>
      </c>
      <c r="V889">
        <v>0.15542521994134897</v>
      </c>
      <c r="W889">
        <v>3.8</v>
      </c>
      <c r="X889">
        <v>93.5</v>
      </c>
    </row>
    <row r="890" spans="1:24">
      <c r="A890" t="s">
        <v>989</v>
      </c>
      <c r="B890" t="s">
        <v>2232</v>
      </c>
      <c r="C890" s="13">
        <v>33.948030176026819</v>
      </c>
      <c r="D890">
        <v>1</v>
      </c>
      <c r="E890">
        <v>1</v>
      </c>
      <c r="F890" s="16">
        <v>50503</v>
      </c>
      <c r="G890">
        <v>2533</v>
      </c>
      <c r="H890">
        <v>17.600000000000001</v>
      </c>
      <c r="I890">
        <v>95.7</v>
      </c>
      <c r="J890">
        <v>0</v>
      </c>
      <c r="K890">
        <v>1</v>
      </c>
      <c r="L890" s="19">
        <v>5.0999999999999996</v>
      </c>
      <c r="M890">
        <v>1</v>
      </c>
      <c r="N890" s="10">
        <v>0.5091</v>
      </c>
      <c r="O890">
        <f>IF(D890=E890,1,0)</f>
        <v>1</v>
      </c>
      <c r="P890">
        <v>0</v>
      </c>
      <c r="Q890">
        <v>0</v>
      </c>
      <c r="R890">
        <v>2012</v>
      </c>
      <c r="S890" s="19">
        <v>18.8</v>
      </c>
      <c r="T890" s="19">
        <v>32.799999999999997</v>
      </c>
      <c r="U890" s="19">
        <v>95.6</v>
      </c>
      <c r="V890">
        <v>0.10613437195715676</v>
      </c>
      <c r="W890">
        <v>6.9</v>
      </c>
      <c r="X890">
        <v>94.2</v>
      </c>
    </row>
    <row r="891" spans="1:24">
      <c r="A891" s="3" t="s">
        <v>296</v>
      </c>
      <c r="B891" t="s">
        <v>2233</v>
      </c>
      <c r="C891" s="13">
        <v>39.12228276791469</v>
      </c>
      <c r="D891">
        <v>1</v>
      </c>
      <c r="E891">
        <v>1</v>
      </c>
      <c r="F891" s="16">
        <v>41913</v>
      </c>
      <c r="G891">
        <v>33733</v>
      </c>
      <c r="H891">
        <v>15.2</v>
      </c>
      <c r="I891">
        <v>93.8</v>
      </c>
      <c r="J891">
        <v>2.4</v>
      </c>
      <c r="K891">
        <v>2.1</v>
      </c>
      <c r="L891" s="19">
        <v>6.9</v>
      </c>
      <c r="M891">
        <v>1</v>
      </c>
      <c r="N891" s="10">
        <v>0.56889999999999996</v>
      </c>
      <c r="O891">
        <f>IF(D891=E891,1,0)</f>
        <v>1</v>
      </c>
      <c r="P891">
        <v>1</v>
      </c>
      <c r="Q891" t="s">
        <v>2516</v>
      </c>
      <c r="R891">
        <v>2012</v>
      </c>
      <c r="S891" s="19">
        <v>20.9</v>
      </c>
      <c r="T891" s="19">
        <v>38.9</v>
      </c>
      <c r="U891" s="19">
        <v>98.4</v>
      </c>
      <c r="V891">
        <v>0.17388208487610368</v>
      </c>
      <c r="W891">
        <v>10.4</v>
      </c>
      <c r="X891">
        <v>86.3</v>
      </c>
    </row>
    <row r="892" spans="1:24">
      <c r="A892" s="3" t="s">
        <v>297</v>
      </c>
      <c r="B892" t="s">
        <v>2234</v>
      </c>
      <c r="C892" s="13">
        <v>57.361550557965934</v>
      </c>
      <c r="D892">
        <v>1</v>
      </c>
      <c r="E892">
        <v>1</v>
      </c>
      <c r="F892" s="16">
        <v>45863</v>
      </c>
      <c r="G892">
        <v>113853</v>
      </c>
      <c r="H892">
        <v>32.200000000000003</v>
      </c>
      <c r="I892">
        <v>62.2</v>
      </c>
      <c r="J892">
        <v>26.1</v>
      </c>
      <c r="K892">
        <v>4.5</v>
      </c>
      <c r="L892" s="19">
        <v>8</v>
      </c>
      <c r="O892">
        <f>IF(D892=E892,1,0)</f>
        <v>1</v>
      </c>
      <c r="P892">
        <v>1</v>
      </c>
      <c r="Q892" t="s">
        <v>2516</v>
      </c>
      <c r="S892" s="19">
        <v>18.2</v>
      </c>
      <c r="T892" s="19">
        <v>34</v>
      </c>
      <c r="U892" s="19">
        <v>91.1</v>
      </c>
      <c r="V892">
        <v>0.23018634335844948</v>
      </c>
      <c r="W892">
        <v>14.5</v>
      </c>
      <c r="X892">
        <v>87.8</v>
      </c>
    </row>
    <row r="893" spans="1:24">
      <c r="A893" s="2" t="s">
        <v>173</v>
      </c>
      <c r="B893" t="s">
        <v>1469</v>
      </c>
      <c r="C893" s="13">
        <v>48.522871664548923</v>
      </c>
      <c r="D893">
        <v>1</v>
      </c>
      <c r="E893">
        <v>1</v>
      </c>
      <c r="F893" s="16">
        <v>40533</v>
      </c>
      <c r="G893">
        <v>6273</v>
      </c>
      <c r="H893">
        <v>14.6</v>
      </c>
      <c r="I893">
        <v>90.3</v>
      </c>
      <c r="J893">
        <v>5.3</v>
      </c>
      <c r="K893">
        <v>2.4</v>
      </c>
      <c r="L893" s="19">
        <v>10.5</v>
      </c>
      <c r="M893">
        <v>1</v>
      </c>
      <c r="N893" s="10">
        <v>0.62080000000000002</v>
      </c>
      <c r="O893">
        <f>IF(D893=E893,1,0)</f>
        <v>1</v>
      </c>
      <c r="P893">
        <v>0</v>
      </c>
      <c r="Q893">
        <v>1</v>
      </c>
      <c r="R893">
        <v>2012</v>
      </c>
      <c r="S893" s="19">
        <v>21.2</v>
      </c>
      <c r="T893" s="19">
        <v>41.5</v>
      </c>
      <c r="U893" s="19">
        <v>99.8</v>
      </c>
      <c r="V893">
        <v>0.15218769816106531</v>
      </c>
      <c r="W893">
        <v>4.5</v>
      </c>
      <c r="X893">
        <v>89</v>
      </c>
    </row>
    <row r="894" spans="1:24">
      <c r="A894" s="2" t="s">
        <v>298</v>
      </c>
      <c r="B894" t="s">
        <v>2235</v>
      </c>
      <c r="C894" s="13">
        <v>29.239557300963941</v>
      </c>
      <c r="D894">
        <v>1</v>
      </c>
      <c r="E894">
        <v>1</v>
      </c>
      <c r="F894" s="16">
        <v>64917</v>
      </c>
      <c r="G894">
        <v>4506</v>
      </c>
      <c r="H894">
        <v>27.6</v>
      </c>
      <c r="I894">
        <v>99.3</v>
      </c>
      <c r="J894">
        <v>0</v>
      </c>
      <c r="K894">
        <v>0</v>
      </c>
      <c r="L894" s="19">
        <v>3.9</v>
      </c>
      <c r="M894">
        <v>1</v>
      </c>
      <c r="N894" s="10">
        <v>0.54649999999999999</v>
      </c>
      <c r="O894">
        <f>IF(D894=E894,1,0)</f>
        <v>1</v>
      </c>
      <c r="P894">
        <v>1</v>
      </c>
      <c r="Q894" t="s">
        <v>2516</v>
      </c>
      <c r="R894">
        <v>2012</v>
      </c>
      <c r="S894" s="19">
        <v>13.4</v>
      </c>
      <c r="T894" s="19">
        <v>36.299999999999997</v>
      </c>
      <c r="U894" s="19">
        <v>106.6</v>
      </c>
      <c r="V894">
        <v>3.6009445100354191E-2</v>
      </c>
      <c r="W894">
        <v>0</v>
      </c>
      <c r="X894">
        <v>92.8</v>
      </c>
    </row>
    <row r="895" spans="1:24">
      <c r="A895" t="s">
        <v>174</v>
      </c>
      <c r="B895" t="s">
        <v>2236</v>
      </c>
      <c r="C895" s="13">
        <v>26.847290640394089</v>
      </c>
      <c r="D895">
        <v>1</v>
      </c>
      <c r="E895">
        <v>1</v>
      </c>
      <c r="F895" s="16">
        <v>29412</v>
      </c>
      <c r="G895">
        <v>919</v>
      </c>
      <c r="H895">
        <v>6.6</v>
      </c>
      <c r="I895">
        <v>93.5</v>
      </c>
      <c r="J895">
        <v>0</v>
      </c>
      <c r="K895">
        <v>6.5</v>
      </c>
      <c r="L895" s="19">
        <v>13.3</v>
      </c>
      <c r="M895">
        <v>1</v>
      </c>
      <c r="N895" s="10">
        <f>98/(98+93)</f>
        <v>0.51308900523560208</v>
      </c>
      <c r="O895">
        <f>IF(D895=E895,1,0)</f>
        <v>1</v>
      </c>
      <c r="P895">
        <v>0</v>
      </c>
      <c r="Q895">
        <v>1</v>
      </c>
      <c r="R895">
        <v>2013</v>
      </c>
      <c r="S895" s="19">
        <v>25.1</v>
      </c>
      <c r="T895" s="19">
        <v>39</v>
      </c>
      <c r="U895" s="19">
        <v>95.9</v>
      </c>
      <c r="V895">
        <v>0.25668449197860965</v>
      </c>
      <c r="W895">
        <v>19</v>
      </c>
      <c r="X895">
        <v>72.400000000000006</v>
      </c>
    </row>
    <row r="896" spans="1:24">
      <c r="A896" t="s">
        <v>990</v>
      </c>
      <c r="B896" t="s">
        <v>2237</v>
      </c>
      <c r="C896" s="13">
        <v>16.981132075471699</v>
      </c>
      <c r="D896">
        <v>0</v>
      </c>
      <c r="E896">
        <v>0</v>
      </c>
      <c r="F896" s="16">
        <v>32125</v>
      </c>
      <c r="G896">
        <v>442</v>
      </c>
      <c r="H896">
        <v>11.5</v>
      </c>
      <c r="I896">
        <v>98.9</v>
      </c>
      <c r="J896">
        <v>0</v>
      </c>
      <c r="K896">
        <v>0</v>
      </c>
      <c r="L896" s="19">
        <v>2.5</v>
      </c>
      <c r="O896">
        <f>IF(D896=E896,1,0)</f>
        <v>1</v>
      </c>
      <c r="P896">
        <v>0</v>
      </c>
      <c r="Q896">
        <v>0</v>
      </c>
      <c r="S896" s="19">
        <v>27.8</v>
      </c>
      <c r="T896" s="19">
        <v>43.7</v>
      </c>
      <c r="U896" s="19">
        <v>71.3</v>
      </c>
      <c r="V896">
        <v>0.31491712707182318</v>
      </c>
      <c r="W896">
        <v>23.2</v>
      </c>
      <c r="X896">
        <v>87.1</v>
      </c>
    </row>
    <row r="897" spans="1:24">
      <c r="A897" s="4" t="s">
        <v>991</v>
      </c>
      <c r="B897" t="s">
        <v>2238</v>
      </c>
      <c r="C897" s="13">
        <v>25.49889135254989</v>
      </c>
      <c r="D897">
        <v>0</v>
      </c>
      <c r="E897">
        <v>0</v>
      </c>
      <c r="F897" s="16">
        <v>60795</v>
      </c>
      <c r="G897">
        <v>507</v>
      </c>
      <c r="H897">
        <v>13.7</v>
      </c>
      <c r="I897">
        <v>100</v>
      </c>
      <c r="J897">
        <v>0</v>
      </c>
      <c r="K897">
        <v>0</v>
      </c>
      <c r="L897" s="19">
        <v>1.9</v>
      </c>
      <c r="O897">
        <f>IF(D897=E897,1,0)</f>
        <v>1</v>
      </c>
      <c r="P897">
        <v>0</v>
      </c>
      <c r="Q897">
        <v>0</v>
      </c>
      <c r="S897" s="19">
        <v>28.6</v>
      </c>
      <c r="T897" s="19">
        <v>43.1</v>
      </c>
      <c r="U897" s="19">
        <v>92</v>
      </c>
      <c r="V897">
        <v>0.10878661087866109</v>
      </c>
      <c r="W897">
        <v>0</v>
      </c>
      <c r="X897">
        <v>96</v>
      </c>
    </row>
    <row r="898" spans="1:24">
      <c r="A898" t="s">
        <v>992</v>
      </c>
      <c r="B898" t="s">
        <v>2239</v>
      </c>
      <c r="C898" s="13">
        <v>34.470989761092156</v>
      </c>
      <c r="D898">
        <v>1</v>
      </c>
      <c r="E898">
        <v>1</v>
      </c>
      <c r="F898" s="16">
        <v>39156</v>
      </c>
      <c r="G898">
        <v>2093</v>
      </c>
      <c r="H898">
        <v>21.4</v>
      </c>
      <c r="I898">
        <v>98.3</v>
      </c>
      <c r="J898">
        <v>0</v>
      </c>
      <c r="K898">
        <v>1.2</v>
      </c>
      <c r="L898" s="19">
        <v>5.8</v>
      </c>
      <c r="M898">
        <v>1</v>
      </c>
      <c r="N898" s="10">
        <v>0.64800000000000002</v>
      </c>
      <c r="O898">
        <f>IF(D898=E898,1,0)</f>
        <v>1</v>
      </c>
      <c r="P898">
        <v>0</v>
      </c>
      <c r="Q898">
        <v>0</v>
      </c>
      <c r="R898">
        <v>2013</v>
      </c>
      <c r="S898" s="19">
        <v>23.3</v>
      </c>
      <c r="T898" s="19">
        <v>39.799999999999997</v>
      </c>
      <c r="U898" s="19">
        <v>91.1</v>
      </c>
      <c r="V898">
        <v>0.21436588103254769</v>
      </c>
      <c r="W898">
        <v>12.4</v>
      </c>
      <c r="X898">
        <v>88.2</v>
      </c>
    </row>
    <row r="899" spans="1:24">
      <c r="A899" t="s">
        <v>993</v>
      </c>
      <c r="B899" t="s">
        <v>2240</v>
      </c>
      <c r="C899" s="13">
        <v>20.707070707070706</v>
      </c>
      <c r="D899">
        <v>0</v>
      </c>
      <c r="E899">
        <v>0</v>
      </c>
      <c r="F899" s="16">
        <v>64375</v>
      </c>
      <c r="G899">
        <v>77</v>
      </c>
      <c r="H899">
        <v>0</v>
      </c>
      <c r="I899">
        <v>100</v>
      </c>
      <c r="J899">
        <v>0</v>
      </c>
      <c r="K899">
        <v>0</v>
      </c>
      <c r="L899" s="19">
        <v>0</v>
      </c>
      <c r="O899">
        <f>IF(D899=E899,1,0)</f>
        <v>1</v>
      </c>
      <c r="P899">
        <v>0</v>
      </c>
      <c r="Q899">
        <v>0</v>
      </c>
      <c r="S899" s="19">
        <v>14.3</v>
      </c>
      <c r="T899" s="19">
        <v>28.5</v>
      </c>
      <c r="U899" s="19">
        <v>67.400000000000006</v>
      </c>
      <c r="V899">
        <v>0.35</v>
      </c>
      <c r="W899">
        <v>0</v>
      </c>
      <c r="X899">
        <v>100</v>
      </c>
    </row>
    <row r="900" spans="1:24">
      <c r="A900" s="4" t="s">
        <v>994</v>
      </c>
      <c r="B900" t="s">
        <v>2241</v>
      </c>
      <c r="C900" s="13">
        <v>33.062880324543606</v>
      </c>
      <c r="D900">
        <v>1</v>
      </c>
      <c r="E900">
        <v>1</v>
      </c>
      <c r="F900" s="16">
        <v>67147</v>
      </c>
      <c r="G900">
        <v>1539</v>
      </c>
      <c r="H900">
        <v>30.8</v>
      </c>
      <c r="I900">
        <v>97.2</v>
      </c>
      <c r="J900">
        <v>0.2</v>
      </c>
      <c r="K900">
        <v>1</v>
      </c>
      <c r="L900" s="19">
        <v>1.8</v>
      </c>
      <c r="M900">
        <v>1</v>
      </c>
      <c r="N900" s="10">
        <v>0.67900000000000005</v>
      </c>
      <c r="O900">
        <f>IF(D900=E900,1,0)</f>
        <v>1</v>
      </c>
      <c r="P900">
        <v>0</v>
      </c>
      <c r="Q900">
        <v>0</v>
      </c>
      <c r="R900">
        <v>2013</v>
      </c>
      <c r="S900" s="19">
        <v>15</v>
      </c>
      <c r="T900" s="19">
        <v>39.700000000000003</v>
      </c>
      <c r="U900" s="19">
        <v>96.8</v>
      </c>
      <c r="V900">
        <v>0.1306532663316583</v>
      </c>
      <c r="W900">
        <v>1.3</v>
      </c>
      <c r="X900">
        <v>95.9</v>
      </c>
    </row>
    <row r="901" spans="1:24">
      <c r="A901" s="4" t="s">
        <v>995</v>
      </c>
      <c r="B901" t="s">
        <v>2242</v>
      </c>
      <c r="C901" s="13">
        <v>96.062992125984252</v>
      </c>
      <c r="D901">
        <v>0</v>
      </c>
      <c r="E901">
        <v>0</v>
      </c>
      <c r="F901" s="16">
        <v>31707</v>
      </c>
      <c r="G901">
        <v>2131</v>
      </c>
      <c r="H901">
        <v>6.4</v>
      </c>
      <c r="I901">
        <v>0.5</v>
      </c>
      <c r="J901">
        <v>85.4</v>
      </c>
      <c r="K901">
        <v>3.1</v>
      </c>
      <c r="L901" s="19">
        <v>24.2</v>
      </c>
      <c r="O901">
        <f>IF(D901=E901,1,0)</f>
        <v>1</v>
      </c>
      <c r="P901">
        <v>0</v>
      </c>
      <c r="Q901">
        <v>0</v>
      </c>
      <c r="S901" s="19">
        <v>17.8</v>
      </c>
      <c r="T901" s="19">
        <v>37.5</v>
      </c>
      <c r="U901" s="19">
        <v>95.9</v>
      </c>
      <c r="V901">
        <v>6.5051020408163268E-2</v>
      </c>
      <c r="W901">
        <v>23</v>
      </c>
      <c r="X901">
        <v>73.599999999999994</v>
      </c>
    </row>
    <row r="902" spans="1:24">
      <c r="A902" s="4" t="s">
        <v>175</v>
      </c>
      <c r="B902" t="s">
        <v>2243</v>
      </c>
      <c r="C902" s="13">
        <v>24.039653035935562</v>
      </c>
      <c r="D902">
        <v>1</v>
      </c>
      <c r="E902">
        <v>1</v>
      </c>
      <c r="F902" s="16">
        <v>28158</v>
      </c>
      <c r="G902">
        <v>512</v>
      </c>
      <c r="H902">
        <v>7.3</v>
      </c>
      <c r="I902">
        <v>97.9</v>
      </c>
      <c r="J902">
        <v>0</v>
      </c>
      <c r="K902">
        <v>2.1</v>
      </c>
      <c r="L902" s="19">
        <v>5.0999999999999996</v>
      </c>
      <c r="M902">
        <v>1</v>
      </c>
      <c r="N902" s="10">
        <v>0.77780000000000005</v>
      </c>
      <c r="O902">
        <f>IF(D902=E902,1,0)</f>
        <v>1</v>
      </c>
      <c r="P902">
        <v>0</v>
      </c>
      <c r="Q902">
        <v>1</v>
      </c>
      <c r="R902">
        <v>2013</v>
      </c>
      <c r="S902" s="19">
        <v>28.9</v>
      </c>
      <c r="T902" s="19">
        <v>47.4</v>
      </c>
      <c r="U902" s="19">
        <v>88.9</v>
      </c>
      <c r="V902">
        <v>0.10810810810810811</v>
      </c>
      <c r="W902">
        <v>8.6999999999999993</v>
      </c>
      <c r="X902">
        <v>75.400000000000006</v>
      </c>
    </row>
    <row r="903" spans="1:24">
      <c r="A903" s="4" t="s">
        <v>996</v>
      </c>
      <c r="B903" t="s">
        <v>2244</v>
      </c>
      <c r="C903" s="13">
        <v>22.187928669410152</v>
      </c>
      <c r="D903">
        <v>1</v>
      </c>
      <c r="E903">
        <v>1</v>
      </c>
      <c r="F903" s="16">
        <v>37220</v>
      </c>
      <c r="G903">
        <v>5621</v>
      </c>
      <c r="H903">
        <v>10.8</v>
      </c>
      <c r="I903">
        <v>61.9</v>
      </c>
      <c r="J903">
        <v>27.2</v>
      </c>
      <c r="K903">
        <v>8.8000000000000007</v>
      </c>
      <c r="L903" s="19">
        <v>12.2</v>
      </c>
      <c r="M903">
        <v>1</v>
      </c>
      <c r="O903">
        <f>IF(D903=E903,1,0)</f>
        <v>1</v>
      </c>
      <c r="P903">
        <v>0</v>
      </c>
      <c r="Q903">
        <v>0</v>
      </c>
      <c r="R903">
        <v>2012</v>
      </c>
      <c r="S903" s="19">
        <v>14.9</v>
      </c>
      <c r="T903" s="19">
        <v>34</v>
      </c>
      <c r="U903" s="19">
        <v>245.3</v>
      </c>
      <c r="V903">
        <v>0.19065010956902848</v>
      </c>
      <c r="W903">
        <v>11.7</v>
      </c>
      <c r="X903">
        <v>71.8</v>
      </c>
    </row>
    <row r="904" spans="1:24">
      <c r="A904" s="2" t="s">
        <v>176</v>
      </c>
      <c r="B904" t="s">
        <v>1466</v>
      </c>
      <c r="C904" s="13">
        <v>48.01679888007466</v>
      </c>
      <c r="D904">
        <v>1</v>
      </c>
      <c r="E904">
        <v>1</v>
      </c>
      <c r="F904" s="16">
        <v>74148</v>
      </c>
      <c r="G904">
        <v>3780</v>
      </c>
      <c r="H904">
        <v>45.4</v>
      </c>
      <c r="I904">
        <v>80.900000000000006</v>
      </c>
      <c r="J904">
        <v>0.7</v>
      </c>
      <c r="K904">
        <v>8.5</v>
      </c>
      <c r="L904" s="19">
        <v>4</v>
      </c>
      <c r="M904">
        <v>1</v>
      </c>
      <c r="N904" s="10">
        <v>0.74409999999999998</v>
      </c>
      <c r="O904">
        <f>IF(D904=E904,1,0)</f>
        <v>1</v>
      </c>
      <c r="P904">
        <v>0</v>
      </c>
      <c r="Q904">
        <v>1</v>
      </c>
      <c r="R904">
        <v>2012</v>
      </c>
      <c r="S904" s="19">
        <v>5</v>
      </c>
      <c r="T904" s="19">
        <v>29.1</v>
      </c>
      <c r="U904" s="19">
        <v>98.1</v>
      </c>
      <c r="V904">
        <v>0</v>
      </c>
      <c r="W904">
        <v>6.9</v>
      </c>
      <c r="X904">
        <v>96</v>
      </c>
    </row>
    <row r="905" spans="1:24">
      <c r="A905" t="s">
        <v>997</v>
      </c>
      <c r="B905" t="s">
        <v>1312</v>
      </c>
      <c r="C905" s="13">
        <v>23.974082073434126</v>
      </c>
      <c r="D905">
        <v>0</v>
      </c>
      <c r="E905">
        <v>0</v>
      </c>
      <c r="F905" s="16">
        <v>34306</v>
      </c>
      <c r="G905">
        <v>657</v>
      </c>
      <c r="H905">
        <v>5.9</v>
      </c>
      <c r="I905">
        <v>97.7</v>
      </c>
      <c r="J905">
        <v>0</v>
      </c>
      <c r="K905">
        <v>1.2</v>
      </c>
      <c r="L905" s="19">
        <v>15.3</v>
      </c>
      <c r="O905">
        <f>IF(D905=E905,1,0)</f>
        <v>1</v>
      </c>
      <c r="P905">
        <v>0</v>
      </c>
      <c r="Q905">
        <v>0</v>
      </c>
      <c r="S905" s="19">
        <v>25.9</v>
      </c>
      <c r="T905" s="19">
        <v>44</v>
      </c>
      <c r="U905" s="19">
        <v>102.8</v>
      </c>
      <c r="V905">
        <v>0.13978494623655913</v>
      </c>
      <c r="W905">
        <v>4.2</v>
      </c>
      <c r="X905">
        <v>80.8</v>
      </c>
    </row>
    <row r="906" spans="1:24">
      <c r="A906" t="s">
        <v>998</v>
      </c>
      <c r="B906" t="s">
        <v>2245</v>
      </c>
      <c r="C906" s="13">
        <v>19.497400346620449</v>
      </c>
      <c r="D906">
        <v>1</v>
      </c>
      <c r="E906">
        <v>1</v>
      </c>
      <c r="F906" s="16">
        <v>33403</v>
      </c>
      <c r="G906">
        <v>719</v>
      </c>
      <c r="H906">
        <v>8.8000000000000007</v>
      </c>
      <c r="I906">
        <v>97.8</v>
      </c>
      <c r="J906">
        <v>0</v>
      </c>
      <c r="K906">
        <v>0.8</v>
      </c>
      <c r="L906" s="19">
        <v>11</v>
      </c>
      <c r="M906">
        <v>1</v>
      </c>
      <c r="N906" s="10">
        <v>0.72</v>
      </c>
      <c r="O906">
        <f>IF(D906=E906,1,0)</f>
        <v>1</v>
      </c>
      <c r="P906">
        <v>0</v>
      </c>
      <c r="Q906">
        <v>0</v>
      </c>
      <c r="R906">
        <v>2013</v>
      </c>
      <c r="S906" s="19">
        <v>20.6</v>
      </c>
      <c r="T906" s="19">
        <v>36.299999999999997</v>
      </c>
      <c r="U906" s="19">
        <v>119.9</v>
      </c>
      <c r="V906">
        <v>0.48553054662379419</v>
      </c>
      <c r="W906">
        <v>13.5</v>
      </c>
      <c r="X906">
        <v>71</v>
      </c>
    </row>
    <row r="907" spans="1:24">
      <c r="A907" s="4" t="s">
        <v>999</v>
      </c>
      <c r="B907" t="s">
        <v>2246</v>
      </c>
      <c r="C907" s="13">
        <v>20.240564081294067</v>
      </c>
      <c r="D907">
        <v>1</v>
      </c>
      <c r="E907">
        <v>1</v>
      </c>
      <c r="F907" s="16">
        <v>39111</v>
      </c>
      <c r="G907">
        <v>4694</v>
      </c>
      <c r="H907">
        <v>17.2</v>
      </c>
      <c r="I907">
        <v>92.5</v>
      </c>
      <c r="J907">
        <v>3.5</v>
      </c>
      <c r="K907">
        <v>1.6</v>
      </c>
      <c r="L907" s="19">
        <v>2.2000000000000002</v>
      </c>
      <c r="M907">
        <v>1</v>
      </c>
      <c r="N907" s="10">
        <f>1348/(1348+520)</f>
        <v>0.72162740899357602</v>
      </c>
      <c r="O907">
        <f>IF(D907=E907,1,0)</f>
        <v>1</v>
      </c>
      <c r="P907">
        <v>0</v>
      </c>
      <c r="Q907">
        <v>0</v>
      </c>
      <c r="R907">
        <v>2012</v>
      </c>
      <c r="S907" s="19">
        <v>23.8</v>
      </c>
      <c r="T907" s="19">
        <v>39.4</v>
      </c>
      <c r="U907" s="19">
        <v>100.1</v>
      </c>
      <c r="V907">
        <v>0.25026178010471206</v>
      </c>
      <c r="W907">
        <v>9.8000000000000007</v>
      </c>
      <c r="X907">
        <v>86.2</v>
      </c>
    </row>
    <row r="908" spans="1:24">
      <c r="A908" s="2" t="s">
        <v>177</v>
      </c>
      <c r="B908" t="s">
        <v>2247</v>
      </c>
      <c r="C908" s="13">
        <v>51.935175730425911</v>
      </c>
      <c r="D908">
        <v>1</v>
      </c>
      <c r="E908">
        <v>1</v>
      </c>
      <c r="F908" s="16">
        <v>105897</v>
      </c>
      <c r="G908">
        <v>35708</v>
      </c>
      <c r="H908">
        <v>46</v>
      </c>
      <c r="I908">
        <v>75.900000000000006</v>
      </c>
      <c r="J908">
        <v>4.7</v>
      </c>
      <c r="K908">
        <v>9.9</v>
      </c>
      <c r="L908" s="19">
        <v>5.2</v>
      </c>
      <c r="M908">
        <v>1</v>
      </c>
      <c r="N908" s="10">
        <v>0.53380000000000005</v>
      </c>
      <c r="O908">
        <f>IF(D908=E908,1,0)</f>
        <v>1</v>
      </c>
      <c r="P908">
        <v>0</v>
      </c>
      <c r="Q908">
        <v>1</v>
      </c>
      <c r="R908">
        <v>2012</v>
      </c>
      <c r="S908" s="19">
        <v>9.1999999999999993</v>
      </c>
      <c r="T908" s="19">
        <v>33.200000000000003</v>
      </c>
      <c r="U908" s="19">
        <v>99.4</v>
      </c>
      <c r="V908">
        <v>1.3820904117477686E-2</v>
      </c>
      <c r="W908">
        <v>3.1</v>
      </c>
      <c r="X908">
        <v>95.4</v>
      </c>
    </row>
    <row r="909" spans="1:24">
      <c r="A909" s="4" t="s">
        <v>1000</v>
      </c>
      <c r="B909" t="s">
        <v>2248</v>
      </c>
      <c r="C909" s="13">
        <v>15.272727272727273</v>
      </c>
      <c r="D909">
        <v>0</v>
      </c>
      <c r="E909">
        <v>0</v>
      </c>
      <c r="F909" s="16">
        <v>40096</v>
      </c>
      <c r="G909">
        <v>314</v>
      </c>
      <c r="H909">
        <v>6.3</v>
      </c>
      <c r="I909">
        <v>100</v>
      </c>
      <c r="J909">
        <v>0</v>
      </c>
      <c r="K909">
        <v>0</v>
      </c>
      <c r="L909" s="19">
        <v>1.1000000000000001</v>
      </c>
      <c r="O909">
        <f>IF(D909=E909,1,0)</f>
        <v>1</v>
      </c>
      <c r="P909">
        <v>0</v>
      </c>
      <c r="Q909">
        <v>0</v>
      </c>
      <c r="S909" s="19">
        <v>17.5</v>
      </c>
      <c r="T909" s="19">
        <v>41.7</v>
      </c>
      <c r="U909" s="19">
        <v>98.7</v>
      </c>
      <c r="V909">
        <v>4.8000000000000001E-2</v>
      </c>
      <c r="W909">
        <v>0</v>
      </c>
      <c r="X909">
        <v>87</v>
      </c>
    </row>
    <row r="910" spans="1:24">
      <c r="A910" s="4" t="s">
        <v>1001</v>
      </c>
      <c r="B910" t="s">
        <v>2249</v>
      </c>
      <c r="C910" s="13">
        <v>48.034578372206816</v>
      </c>
      <c r="D910">
        <v>1</v>
      </c>
      <c r="E910">
        <v>1</v>
      </c>
      <c r="F910" s="16">
        <v>58132</v>
      </c>
      <c r="G910">
        <v>9472</v>
      </c>
      <c r="H910">
        <v>20.5</v>
      </c>
      <c r="I910">
        <v>59.8</v>
      </c>
      <c r="J910">
        <v>3.1</v>
      </c>
      <c r="K910">
        <v>33.700000000000003</v>
      </c>
      <c r="L910" s="19">
        <v>5.0999999999999996</v>
      </c>
      <c r="M910">
        <v>1</v>
      </c>
      <c r="N910" s="10">
        <v>0.5595</v>
      </c>
      <c r="O910">
        <f>IF(D910=E910,1,0)</f>
        <v>1</v>
      </c>
      <c r="P910">
        <v>0</v>
      </c>
      <c r="Q910">
        <v>0</v>
      </c>
      <c r="R910">
        <v>2012</v>
      </c>
      <c r="S910" s="19">
        <v>8.8000000000000007</v>
      </c>
      <c r="T910" s="19">
        <v>30</v>
      </c>
      <c r="U910" s="19">
        <v>106.2</v>
      </c>
      <c r="V910">
        <v>0.14054205085219335</v>
      </c>
      <c r="W910">
        <v>4.9000000000000004</v>
      </c>
      <c r="X910">
        <v>83.5</v>
      </c>
    </row>
    <row r="911" spans="1:24">
      <c r="A911" t="s">
        <v>1002</v>
      </c>
      <c r="B911" t="s">
        <v>2250</v>
      </c>
      <c r="C911" s="13">
        <v>35.934959349593498</v>
      </c>
      <c r="D911">
        <v>0</v>
      </c>
      <c r="E911">
        <v>0</v>
      </c>
      <c r="F911" s="16">
        <v>57083</v>
      </c>
      <c r="G911">
        <v>152</v>
      </c>
      <c r="H911">
        <v>14.2</v>
      </c>
      <c r="I911">
        <v>95.4</v>
      </c>
      <c r="J911">
        <v>0</v>
      </c>
      <c r="K911">
        <v>0</v>
      </c>
      <c r="L911" s="19">
        <v>12</v>
      </c>
      <c r="O911">
        <f>IF(D911=E911,1,0)</f>
        <v>1</v>
      </c>
      <c r="P911">
        <v>0</v>
      </c>
      <c r="Q911">
        <v>0</v>
      </c>
      <c r="S911" s="19">
        <v>65.099999999999994</v>
      </c>
      <c r="T911" s="19">
        <v>67.7</v>
      </c>
      <c r="U911" s="19">
        <v>149.19999999999999</v>
      </c>
      <c r="V911">
        <v>6.0606060606060608E-2</v>
      </c>
      <c r="W911">
        <v>6.1</v>
      </c>
      <c r="X911">
        <v>75.400000000000006</v>
      </c>
    </row>
    <row r="912" spans="1:24">
      <c r="A912" s="4" t="s">
        <v>1003</v>
      </c>
      <c r="B912" t="s">
        <v>1309</v>
      </c>
      <c r="C912" s="13">
        <v>23.39622641509434</v>
      </c>
      <c r="D912">
        <v>0</v>
      </c>
      <c r="E912">
        <v>0</v>
      </c>
      <c r="F912" s="16">
        <v>34167</v>
      </c>
      <c r="G912">
        <v>1328</v>
      </c>
      <c r="H912">
        <v>6.8</v>
      </c>
      <c r="I912">
        <v>97.7</v>
      </c>
      <c r="J912">
        <v>0.3</v>
      </c>
      <c r="K912">
        <v>0</v>
      </c>
      <c r="L912" s="19">
        <v>7.2</v>
      </c>
      <c r="O912">
        <f>IF(D912=E912,1,0)</f>
        <v>1</v>
      </c>
      <c r="P912">
        <v>0</v>
      </c>
      <c r="Q912">
        <v>0</v>
      </c>
      <c r="S912" s="19">
        <v>25.8</v>
      </c>
      <c r="T912" s="19">
        <v>40.299999999999997</v>
      </c>
      <c r="U912" s="19">
        <v>98.2</v>
      </c>
      <c r="V912">
        <v>0.27816901408450706</v>
      </c>
      <c r="W912">
        <v>11.2</v>
      </c>
      <c r="X912">
        <v>85.4</v>
      </c>
    </row>
    <row r="913" spans="1:24">
      <c r="A913" t="s">
        <v>1004</v>
      </c>
      <c r="B913" t="s">
        <v>1343</v>
      </c>
      <c r="C913" s="13">
        <v>27.534418022528161</v>
      </c>
      <c r="D913">
        <v>1</v>
      </c>
      <c r="E913">
        <v>1</v>
      </c>
      <c r="F913" s="16">
        <v>60313</v>
      </c>
      <c r="G913">
        <v>900</v>
      </c>
      <c r="H913">
        <v>22</v>
      </c>
      <c r="I913">
        <v>96.9</v>
      </c>
      <c r="J913">
        <v>0.6</v>
      </c>
      <c r="K913">
        <v>0.2</v>
      </c>
      <c r="L913" s="19">
        <v>0</v>
      </c>
      <c r="M913">
        <v>1</v>
      </c>
      <c r="N913" s="10">
        <v>0.70379999999999998</v>
      </c>
      <c r="O913">
        <f>IF(D913=E913,1,0)</f>
        <v>1</v>
      </c>
      <c r="P913">
        <v>0</v>
      </c>
      <c r="Q913">
        <v>0</v>
      </c>
      <c r="R913">
        <v>2012</v>
      </c>
      <c r="S913" s="19">
        <v>15.6</v>
      </c>
      <c r="T913" s="19">
        <v>34.6</v>
      </c>
      <c r="U913" s="19">
        <v>75.400000000000006</v>
      </c>
      <c r="V913">
        <v>0.2476489028213166</v>
      </c>
      <c r="W913">
        <v>4.5</v>
      </c>
      <c r="X913">
        <v>94.4</v>
      </c>
    </row>
    <row r="914" spans="1:24">
      <c r="A914" t="s">
        <v>1005</v>
      </c>
      <c r="B914" t="s">
        <v>2251</v>
      </c>
      <c r="C914" s="13">
        <v>20.976253298153033</v>
      </c>
      <c r="D914">
        <v>0</v>
      </c>
      <c r="E914">
        <v>0</v>
      </c>
      <c r="F914" s="16">
        <v>24400</v>
      </c>
      <c r="G914">
        <v>424</v>
      </c>
      <c r="H914">
        <v>9</v>
      </c>
      <c r="I914">
        <v>100</v>
      </c>
      <c r="J914">
        <v>0</v>
      </c>
      <c r="K914">
        <v>0</v>
      </c>
      <c r="L914" s="19">
        <v>8.9</v>
      </c>
      <c r="O914">
        <f>IF(D914=E914,1,0)</f>
        <v>1</v>
      </c>
      <c r="P914">
        <v>0</v>
      </c>
      <c r="Q914">
        <v>0</v>
      </c>
      <c r="S914" s="19">
        <v>28.1</v>
      </c>
      <c r="T914" s="19">
        <v>49.3</v>
      </c>
      <c r="U914" s="19">
        <v>136.9</v>
      </c>
      <c r="V914">
        <v>0.22857142857142856</v>
      </c>
      <c r="W914">
        <v>17.8</v>
      </c>
      <c r="X914">
        <v>82.1</v>
      </c>
    </row>
    <row r="915" spans="1:24">
      <c r="A915" s="4" t="s">
        <v>1006</v>
      </c>
      <c r="B915" t="s">
        <v>2252</v>
      </c>
      <c r="C915" s="13">
        <v>28.413284132841326</v>
      </c>
      <c r="D915">
        <v>1</v>
      </c>
      <c r="E915">
        <v>1</v>
      </c>
      <c r="F915" s="16">
        <v>42083</v>
      </c>
      <c r="G915">
        <v>906</v>
      </c>
      <c r="H915">
        <v>2.1</v>
      </c>
      <c r="I915">
        <v>98.9</v>
      </c>
      <c r="J915">
        <v>0.2</v>
      </c>
      <c r="K915">
        <v>0.9</v>
      </c>
      <c r="L915" s="19">
        <v>10.199999999999999</v>
      </c>
      <c r="M915">
        <v>1</v>
      </c>
      <c r="N915" s="10">
        <v>0.66120000000000001</v>
      </c>
      <c r="O915">
        <f>IF(D915=E915,1,0)</f>
        <v>1</v>
      </c>
      <c r="P915">
        <v>0</v>
      </c>
      <c r="Q915">
        <v>0</v>
      </c>
      <c r="R915">
        <v>2013</v>
      </c>
      <c r="S915" s="19">
        <v>13.5</v>
      </c>
      <c r="T915" s="19">
        <v>32.6</v>
      </c>
      <c r="U915" s="19">
        <v>100.9</v>
      </c>
      <c r="V915">
        <v>4.0579710144927533E-2</v>
      </c>
      <c r="W915">
        <v>17.600000000000001</v>
      </c>
      <c r="X915">
        <v>83.5</v>
      </c>
    </row>
    <row r="916" spans="1:24">
      <c r="A916" s="4" t="s">
        <v>1007</v>
      </c>
      <c r="B916" t="s">
        <v>2253</v>
      </c>
      <c r="C916" s="13">
        <v>36.032028469750884</v>
      </c>
      <c r="D916">
        <v>1</v>
      </c>
      <c r="E916">
        <v>1</v>
      </c>
      <c r="F916" s="16">
        <v>45711</v>
      </c>
      <c r="G916">
        <v>2385</v>
      </c>
      <c r="H916">
        <v>15</v>
      </c>
      <c r="I916">
        <v>94.8</v>
      </c>
      <c r="J916">
        <v>0</v>
      </c>
      <c r="K916">
        <v>2.4</v>
      </c>
      <c r="L916" s="19">
        <v>7.6</v>
      </c>
      <c r="M916">
        <v>1</v>
      </c>
      <c r="N916" s="10">
        <v>0.50490000000000002</v>
      </c>
      <c r="O916">
        <f>IF(D916=E916,1,0)</f>
        <v>1</v>
      </c>
      <c r="P916">
        <v>0</v>
      </c>
      <c r="Q916">
        <v>0</v>
      </c>
      <c r="R916">
        <v>2011</v>
      </c>
      <c r="S916" s="19">
        <v>24.1</v>
      </c>
      <c r="T916" s="19">
        <v>39.200000000000003</v>
      </c>
      <c r="U916" s="19">
        <v>104.7</v>
      </c>
      <c r="V916">
        <v>8.4967320261437912E-2</v>
      </c>
      <c r="W916">
        <v>5.9</v>
      </c>
      <c r="X916">
        <v>95</v>
      </c>
    </row>
    <row r="917" spans="1:24">
      <c r="A917" s="3" t="s">
        <v>299</v>
      </c>
      <c r="B917" t="s">
        <v>2254</v>
      </c>
      <c r="C917" s="13">
        <v>33.5</v>
      </c>
      <c r="D917">
        <v>1</v>
      </c>
      <c r="E917">
        <v>1</v>
      </c>
      <c r="F917" s="16">
        <v>43679</v>
      </c>
      <c r="G917">
        <v>12215</v>
      </c>
      <c r="H917">
        <v>11.7</v>
      </c>
      <c r="I917">
        <v>82.2</v>
      </c>
      <c r="J917">
        <v>9.4</v>
      </c>
      <c r="K917">
        <v>6.4</v>
      </c>
      <c r="L917" s="19">
        <v>5.8</v>
      </c>
      <c r="M917">
        <v>1</v>
      </c>
      <c r="N917" s="10">
        <v>0.62319999999999998</v>
      </c>
      <c r="O917">
        <f>IF(D917=E917,1,0)</f>
        <v>1</v>
      </c>
      <c r="P917">
        <v>1</v>
      </c>
      <c r="Q917" t="s">
        <v>2516</v>
      </c>
      <c r="R917">
        <v>2013</v>
      </c>
      <c r="S917" s="19">
        <v>15.2</v>
      </c>
      <c r="T917" s="19">
        <v>38</v>
      </c>
      <c r="U917" s="19">
        <v>140.19999999999999</v>
      </c>
      <c r="V917">
        <v>0.16864111498257839</v>
      </c>
      <c r="W917">
        <v>12.3</v>
      </c>
      <c r="X917">
        <v>81.7</v>
      </c>
    </row>
    <row r="918" spans="1:24">
      <c r="A918" t="s">
        <v>1008</v>
      </c>
      <c r="B918" t="s">
        <v>1433</v>
      </c>
      <c r="C918" s="13">
        <v>41.212606837606835</v>
      </c>
      <c r="D918">
        <v>1</v>
      </c>
      <c r="E918">
        <v>1</v>
      </c>
      <c r="F918" s="16">
        <v>53661</v>
      </c>
      <c r="G918">
        <v>6054</v>
      </c>
      <c r="H918">
        <v>18.399999999999999</v>
      </c>
      <c r="I918">
        <v>81.8</v>
      </c>
      <c r="J918">
        <v>7.8</v>
      </c>
      <c r="K918">
        <v>3.7</v>
      </c>
      <c r="L918" s="19">
        <v>6.5</v>
      </c>
      <c r="M918">
        <v>1</v>
      </c>
      <c r="N918" s="10">
        <v>0.5806</v>
      </c>
      <c r="O918">
        <f>IF(D918=E918,1,0)</f>
        <v>1</v>
      </c>
      <c r="P918">
        <v>0</v>
      </c>
      <c r="Q918">
        <v>0</v>
      </c>
      <c r="R918">
        <v>2012</v>
      </c>
      <c r="S918" s="19">
        <v>14.6</v>
      </c>
      <c r="T918" s="19">
        <v>36.4</v>
      </c>
      <c r="U918" s="19">
        <v>99.6</v>
      </c>
      <c r="V918">
        <v>0.20221729490022172</v>
      </c>
      <c r="W918">
        <v>11.7</v>
      </c>
      <c r="X918">
        <v>83.4</v>
      </c>
    </row>
    <row r="919" spans="1:24">
      <c r="A919" t="s">
        <v>1009</v>
      </c>
      <c r="B919" t="s">
        <v>2255</v>
      </c>
      <c r="C919" s="13">
        <v>32.885906040268459</v>
      </c>
      <c r="D919">
        <v>0</v>
      </c>
      <c r="E919">
        <v>0</v>
      </c>
      <c r="F919" s="16">
        <v>37188</v>
      </c>
      <c r="G919">
        <v>240</v>
      </c>
      <c r="H919">
        <v>8.8000000000000007</v>
      </c>
      <c r="I919">
        <v>100</v>
      </c>
      <c r="J919">
        <v>0</v>
      </c>
      <c r="K919">
        <v>0</v>
      </c>
      <c r="L919" s="19">
        <v>3.6</v>
      </c>
      <c r="O919">
        <f>IF(D919=E919,1,0)</f>
        <v>1</v>
      </c>
      <c r="P919">
        <v>0</v>
      </c>
      <c r="Q919">
        <v>0</v>
      </c>
      <c r="S919" s="19">
        <v>32.1</v>
      </c>
      <c r="T919" s="19">
        <v>49.8</v>
      </c>
      <c r="U919" s="19">
        <v>98.3</v>
      </c>
      <c r="V919">
        <v>0.25233644859813081</v>
      </c>
      <c r="W919">
        <v>3.5</v>
      </c>
      <c r="X919">
        <v>87.1</v>
      </c>
    </row>
    <row r="920" spans="1:24">
      <c r="A920" s="4" t="s">
        <v>1010</v>
      </c>
      <c r="B920" t="s">
        <v>1417</v>
      </c>
      <c r="C920" s="13">
        <v>38.861876463173061</v>
      </c>
      <c r="D920">
        <v>1</v>
      </c>
      <c r="E920">
        <v>1</v>
      </c>
      <c r="F920" s="16">
        <v>59570</v>
      </c>
      <c r="G920">
        <v>5084</v>
      </c>
      <c r="H920">
        <v>21.7</v>
      </c>
      <c r="I920">
        <v>82.3</v>
      </c>
      <c r="J920">
        <v>4.4000000000000004</v>
      </c>
      <c r="K920">
        <v>8.6999999999999993</v>
      </c>
      <c r="L920" s="19">
        <v>11.3</v>
      </c>
      <c r="M920">
        <v>0</v>
      </c>
      <c r="N920" s="10">
        <v>0.48249999999999998</v>
      </c>
      <c r="O920">
        <f>IF(D920=E920,1,0)</f>
        <v>1</v>
      </c>
      <c r="P920">
        <v>0</v>
      </c>
      <c r="Q920">
        <v>0</v>
      </c>
      <c r="R920">
        <v>2012</v>
      </c>
      <c r="S920" s="19">
        <v>13.3</v>
      </c>
      <c r="T920" s="19">
        <v>33</v>
      </c>
      <c r="U920" s="19">
        <v>92.6</v>
      </c>
      <c r="V920">
        <v>4.2209807572936062E-2</v>
      </c>
      <c r="W920">
        <v>7.9</v>
      </c>
      <c r="X920">
        <v>89</v>
      </c>
    </row>
    <row r="921" spans="1:24">
      <c r="A921" t="s">
        <v>1011</v>
      </c>
      <c r="B921" t="s">
        <v>1444</v>
      </c>
      <c r="C921" s="13">
        <v>43.175074183976257</v>
      </c>
      <c r="D921">
        <v>0</v>
      </c>
      <c r="E921">
        <v>0</v>
      </c>
      <c r="F921" s="16">
        <v>101650</v>
      </c>
      <c r="G921">
        <v>1746</v>
      </c>
      <c r="H921">
        <v>47</v>
      </c>
      <c r="I921">
        <v>90.8</v>
      </c>
      <c r="J921">
        <v>0.3</v>
      </c>
      <c r="K921">
        <v>2.2000000000000002</v>
      </c>
      <c r="L921" s="19">
        <v>4.8</v>
      </c>
      <c r="O921">
        <f>IF(D921=E921,1,0)</f>
        <v>1</v>
      </c>
      <c r="P921">
        <v>0</v>
      </c>
      <c r="Q921">
        <v>0</v>
      </c>
      <c r="S921" s="19">
        <v>14.1</v>
      </c>
      <c r="T921" s="19">
        <v>38.299999999999997</v>
      </c>
      <c r="U921" s="19">
        <v>106.9</v>
      </c>
      <c r="V921">
        <v>9.9502487562189053E-3</v>
      </c>
      <c r="W921">
        <v>0</v>
      </c>
      <c r="X921">
        <v>95.3</v>
      </c>
    </row>
    <row r="922" spans="1:24">
      <c r="A922" t="s">
        <v>1012</v>
      </c>
      <c r="B922" t="s">
        <v>1405</v>
      </c>
      <c r="C922" s="13">
        <v>37.5</v>
      </c>
      <c r="D922">
        <v>0</v>
      </c>
      <c r="E922">
        <v>0</v>
      </c>
      <c r="F922" s="16">
        <v>63977</v>
      </c>
      <c r="G922">
        <v>1665</v>
      </c>
      <c r="H922">
        <v>30.3</v>
      </c>
      <c r="I922">
        <v>96.5</v>
      </c>
      <c r="J922">
        <v>0</v>
      </c>
      <c r="K922">
        <v>2.4</v>
      </c>
      <c r="L922" s="19">
        <v>5.5</v>
      </c>
      <c r="O922">
        <f>IF(D922=E922,1,0)</f>
        <v>1</v>
      </c>
      <c r="P922">
        <v>0</v>
      </c>
      <c r="Q922">
        <v>0</v>
      </c>
      <c r="S922" s="19">
        <v>22.6</v>
      </c>
      <c r="T922" s="19">
        <v>44.4</v>
      </c>
      <c r="U922" s="19">
        <v>114</v>
      </c>
      <c r="V922">
        <v>0.18792866941015088</v>
      </c>
      <c r="W922">
        <v>6.6</v>
      </c>
      <c r="X922">
        <v>97.6</v>
      </c>
    </row>
    <row r="923" spans="1:24">
      <c r="A923" s="4" t="s">
        <v>1013</v>
      </c>
      <c r="B923" t="s">
        <v>2256</v>
      </c>
      <c r="C923" s="13">
        <v>84.405670665212654</v>
      </c>
      <c r="D923">
        <v>0</v>
      </c>
      <c r="E923">
        <v>0</v>
      </c>
      <c r="F923" s="16">
        <v>51313</v>
      </c>
      <c r="G923">
        <v>5684</v>
      </c>
      <c r="H923">
        <v>9.8000000000000007</v>
      </c>
      <c r="I923">
        <v>28.1</v>
      </c>
      <c r="J923">
        <v>22.3</v>
      </c>
      <c r="K923">
        <v>49.2</v>
      </c>
      <c r="L923" s="19">
        <v>7.3</v>
      </c>
      <c r="O923">
        <f>IF(D923=E923,1,0)</f>
        <v>1</v>
      </c>
      <c r="P923">
        <v>0</v>
      </c>
      <c r="Q923">
        <v>0</v>
      </c>
      <c r="S923" s="19">
        <v>7.1</v>
      </c>
      <c r="T923" s="19">
        <v>29.7</v>
      </c>
      <c r="U923" s="19">
        <v>105.5</v>
      </c>
      <c r="V923">
        <v>6.9841269841269843E-2</v>
      </c>
      <c r="W923">
        <v>16.899999999999999</v>
      </c>
      <c r="X923">
        <v>76</v>
      </c>
    </row>
    <row r="924" spans="1:24">
      <c r="A924" t="s">
        <v>1014</v>
      </c>
      <c r="B924" t="s">
        <v>2257</v>
      </c>
      <c r="C924" s="13">
        <v>20.219780219780219</v>
      </c>
      <c r="D924">
        <v>0</v>
      </c>
      <c r="E924">
        <v>0</v>
      </c>
      <c r="F924" s="16">
        <v>45000</v>
      </c>
      <c r="G924">
        <v>806</v>
      </c>
      <c r="H924">
        <v>9.6999999999999993</v>
      </c>
      <c r="I924">
        <v>95.8</v>
      </c>
      <c r="J924">
        <v>0</v>
      </c>
      <c r="K924">
        <v>3.2</v>
      </c>
      <c r="L924" s="19">
        <v>5.7</v>
      </c>
      <c r="O924">
        <f>IF(D924=E924,1,0)</f>
        <v>1</v>
      </c>
      <c r="P924">
        <v>0</v>
      </c>
      <c r="Q924">
        <v>0</v>
      </c>
      <c r="S924" s="19">
        <v>19.899999999999999</v>
      </c>
      <c r="T924" s="19">
        <v>38.4</v>
      </c>
      <c r="U924" s="19">
        <v>114.4</v>
      </c>
      <c r="V924">
        <v>0.18120805369127516</v>
      </c>
      <c r="W924">
        <v>1.3</v>
      </c>
      <c r="X924">
        <v>78.7</v>
      </c>
    </row>
    <row r="925" spans="1:24">
      <c r="A925" t="s">
        <v>1015</v>
      </c>
      <c r="B925" t="s">
        <v>1355</v>
      </c>
      <c r="C925" s="13">
        <v>29.841897233201582</v>
      </c>
      <c r="D925">
        <v>0</v>
      </c>
      <c r="E925">
        <v>0</v>
      </c>
      <c r="F925" s="16">
        <v>27500</v>
      </c>
      <c r="G925">
        <v>467</v>
      </c>
      <c r="H925">
        <v>9.3000000000000007</v>
      </c>
      <c r="I925">
        <v>97.2</v>
      </c>
      <c r="J925">
        <v>0</v>
      </c>
      <c r="K925">
        <v>0.6</v>
      </c>
      <c r="L925" s="19">
        <v>5</v>
      </c>
      <c r="O925">
        <f>IF(D925=E925,1,0)</f>
        <v>1</v>
      </c>
      <c r="P925">
        <v>0</v>
      </c>
      <c r="Q925">
        <v>0</v>
      </c>
      <c r="S925" s="19">
        <v>20.6</v>
      </c>
      <c r="T925" s="19">
        <v>44.6</v>
      </c>
      <c r="U925" s="19">
        <v>89.8</v>
      </c>
      <c r="V925">
        <v>6.6037735849056603E-2</v>
      </c>
      <c r="W925">
        <v>6.6</v>
      </c>
      <c r="X925">
        <v>85</v>
      </c>
    </row>
    <row r="926" spans="1:24">
      <c r="A926" t="s">
        <v>2534</v>
      </c>
      <c r="B926" t="s">
        <v>2497</v>
      </c>
      <c r="C926" s="13">
        <v>19.664268585131893</v>
      </c>
      <c r="D926">
        <v>1</v>
      </c>
      <c r="E926">
        <v>1</v>
      </c>
      <c r="F926" s="16">
        <v>35536</v>
      </c>
      <c r="G926">
        <v>496</v>
      </c>
      <c r="H926">
        <v>12.8</v>
      </c>
      <c r="I926">
        <v>99.2</v>
      </c>
      <c r="J926">
        <v>0</v>
      </c>
      <c r="K926">
        <v>0</v>
      </c>
      <c r="L926" s="19">
        <v>5.7</v>
      </c>
      <c r="M926">
        <v>1</v>
      </c>
      <c r="N926" s="10">
        <f>107/(107+64)</f>
        <v>0.6257309941520468</v>
      </c>
      <c r="O926">
        <f>IF(D926=E926,1,0)</f>
        <v>1</v>
      </c>
      <c r="P926">
        <v>0</v>
      </c>
      <c r="Q926">
        <v>0</v>
      </c>
      <c r="R926">
        <v>2013</v>
      </c>
      <c r="S926" s="19">
        <v>14.1</v>
      </c>
      <c r="T926" s="19">
        <v>39.200000000000003</v>
      </c>
      <c r="U926" s="19">
        <v>68.099999999999994</v>
      </c>
      <c r="V926">
        <v>9.8591549295774641E-2</v>
      </c>
      <c r="W926">
        <v>9.8000000000000007</v>
      </c>
      <c r="X926">
        <v>88.4</v>
      </c>
    </row>
    <row r="927" spans="1:24">
      <c r="A927" s="2" t="s">
        <v>300</v>
      </c>
      <c r="B927" t="s">
        <v>1451</v>
      </c>
      <c r="C927" s="13">
        <v>44.107684079158496</v>
      </c>
      <c r="D927">
        <v>1</v>
      </c>
      <c r="E927">
        <v>1</v>
      </c>
      <c r="F927" s="16">
        <v>107045</v>
      </c>
      <c r="G927">
        <v>1867</v>
      </c>
      <c r="H927">
        <v>58.4</v>
      </c>
      <c r="I927">
        <v>89.7</v>
      </c>
      <c r="J927">
        <v>1.2</v>
      </c>
      <c r="K927">
        <v>2.7</v>
      </c>
      <c r="L927" s="19">
        <v>3.5</v>
      </c>
      <c r="M927">
        <v>1</v>
      </c>
      <c r="N927" s="10">
        <v>0.52700000000000002</v>
      </c>
      <c r="O927">
        <f>IF(D927=E927,1,0)</f>
        <v>1</v>
      </c>
      <c r="P927">
        <v>1</v>
      </c>
      <c r="Q927" t="s">
        <v>2516</v>
      </c>
      <c r="R927">
        <v>2012</v>
      </c>
      <c r="S927" s="19">
        <v>9.1</v>
      </c>
      <c r="T927" s="19">
        <v>37.799999999999997</v>
      </c>
      <c r="U927" s="19">
        <v>83.6</v>
      </c>
      <c r="V927">
        <v>7.1884984025559109E-2</v>
      </c>
      <c r="W927">
        <v>0.8</v>
      </c>
      <c r="X927">
        <v>97.8</v>
      </c>
    </row>
    <row r="928" spans="1:24">
      <c r="A928" t="s">
        <v>30</v>
      </c>
      <c r="B928" t="s">
        <v>2258</v>
      </c>
      <c r="C928" s="13">
        <v>28.404344193817877</v>
      </c>
      <c r="D928">
        <v>1</v>
      </c>
      <c r="E928">
        <v>1</v>
      </c>
      <c r="F928" s="16">
        <v>51750</v>
      </c>
      <c r="G928">
        <v>2080</v>
      </c>
      <c r="H928">
        <v>13.2</v>
      </c>
      <c r="I928">
        <v>91.7</v>
      </c>
      <c r="J928">
        <v>0.6</v>
      </c>
      <c r="K928">
        <v>6.5</v>
      </c>
      <c r="L928" s="19">
        <v>6.6</v>
      </c>
      <c r="M928">
        <v>1</v>
      </c>
      <c r="N928" s="10">
        <v>0.63109999999999999</v>
      </c>
      <c r="O928">
        <f>IF(D928=E928,1,0)</f>
        <v>1</v>
      </c>
      <c r="P928">
        <v>0</v>
      </c>
      <c r="Q928">
        <v>0</v>
      </c>
      <c r="R928">
        <v>2012</v>
      </c>
      <c r="S928" s="19">
        <v>20.9</v>
      </c>
      <c r="T928" s="19">
        <v>37.5</v>
      </c>
      <c r="U928" s="19">
        <v>86.7</v>
      </c>
      <c r="V928">
        <v>0.14785992217898833</v>
      </c>
      <c r="W928">
        <v>14.3</v>
      </c>
      <c r="X928">
        <v>88</v>
      </c>
    </row>
    <row r="929" spans="1:24">
      <c r="A929" s="4" t="s">
        <v>1016</v>
      </c>
      <c r="B929" t="s">
        <v>2259</v>
      </c>
      <c r="C929" s="13">
        <v>41.192660550458712</v>
      </c>
      <c r="D929">
        <v>1</v>
      </c>
      <c r="E929">
        <v>1</v>
      </c>
      <c r="F929" s="16">
        <v>43796</v>
      </c>
      <c r="G929">
        <v>2040</v>
      </c>
      <c r="H929">
        <v>14.3</v>
      </c>
      <c r="I929">
        <v>97.3</v>
      </c>
      <c r="J929">
        <v>0.5</v>
      </c>
      <c r="K929">
        <v>0.5</v>
      </c>
      <c r="L929" s="19">
        <v>7.5</v>
      </c>
      <c r="M929">
        <v>1</v>
      </c>
      <c r="N929" s="10">
        <v>0.75209999999999999</v>
      </c>
      <c r="O929">
        <f>IF(D929=E929,1,0)</f>
        <v>1</v>
      </c>
      <c r="P929">
        <v>0</v>
      </c>
      <c r="Q929">
        <v>0</v>
      </c>
      <c r="R929">
        <v>2012</v>
      </c>
      <c r="S929" s="19">
        <v>31.2</v>
      </c>
      <c r="T929" s="19">
        <v>45</v>
      </c>
      <c r="U929" s="19">
        <v>94.1</v>
      </c>
      <c r="V929">
        <v>0.12258953168044077</v>
      </c>
      <c r="W929">
        <v>5.9</v>
      </c>
      <c r="X929">
        <v>83.1</v>
      </c>
    </row>
    <row r="930" spans="1:24">
      <c r="A930" s="2" t="s">
        <v>178</v>
      </c>
      <c r="B930" t="s">
        <v>1501</v>
      </c>
      <c r="C930" s="13">
        <v>56.464600425402608</v>
      </c>
      <c r="D930">
        <v>0</v>
      </c>
      <c r="E930">
        <v>0</v>
      </c>
      <c r="F930" s="16">
        <v>57260</v>
      </c>
      <c r="G930">
        <v>16252</v>
      </c>
      <c r="H930">
        <v>33.299999999999997</v>
      </c>
      <c r="I930">
        <v>61.1</v>
      </c>
      <c r="J930">
        <v>1.2</v>
      </c>
      <c r="K930">
        <v>30.9</v>
      </c>
      <c r="L930" s="19">
        <v>7</v>
      </c>
      <c r="O930">
        <f>IF(D930=E930,1,0)</f>
        <v>1</v>
      </c>
      <c r="P930">
        <v>0</v>
      </c>
      <c r="Q930">
        <v>1</v>
      </c>
      <c r="S930" s="19">
        <v>17.899999999999999</v>
      </c>
      <c r="T930" s="19">
        <v>37.299999999999997</v>
      </c>
      <c r="U930" s="19">
        <v>97.3</v>
      </c>
      <c r="V930">
        <v>0.18466624685138538</v>
      </c>
      <c r="W930">
        <v>3.5</v>
      </c>
      <c r="X930">
        <v>79.900000000000006</v>
      </c>
    </row>
    <row r="931" spans="1:24">
      <c r="A931" t="s">
        <v>1017</v>
      </c>
      <c r="B931" t="s">
        <v>2260</v>
      </c>
      <c r="C931" s="13">
        <v>50.236966824644547</v>
      </c>
      <c r="D931">
        <v>0</v>
      </c>
      <c r="E931">
        <v>0</v>
      </c>
      <c r="F931" s="16">
        <v>14583</v>
      </c>
      <c r="G931">
        <v>235</v>
      </c>
      <c r="H931">
        <v>6</v>
      </c>
      <c r="I931">
        <v>38.299999999999997</v>
      </c>
      <c r="J931">
        <v>60.4</v>
      </c>
      <c r="K931">
        <v>0</v>
      </c>
      <c r="L931" s="19">
        <v>8.6999999999999993</v>
      </c>
      <c r="O931">
        <f>IF(D931=E931,1,0)</f>
        <v>1</v>
      </c>
      <c r="P931">
        <v>0</v>
      </c>
      <c r="Q931">
        <v>0</v>
      </c>
      <c r="S931" s="19">
        <v>29.8</v>
      </c>
      <c r="T931" s="19">
        <v>52.7</v>
      </c>
      <c r="U931" s="19">
        <v>97.5</v>
      </c>
      <c r="V931">
        <v>0.26</v>
      </c>
      <c r="W931">
        <v>32.6</v>
      </c>
      <c r="X931">
        <v>55.1</v>
      </c>
    </row>
    <row r="932" spans="1:24">
      <c r="A932" s="4" t="s">
        <v>1018</v>
      </c>
      <c r="B932" t="s">
        <v>2261</v>
      </c>
      <c r="C932" s="13">
        <v>29.295908658420551</v>
      </c>
      <c r="D932">
        <v>1</v>
      </c>
      <c r="E932">
        <v>1</v>
      </c>
      <c r="F932" s="16">
        <v>39024</v>
      </c>
      <c r="G932">
        <v>40496</v>
      </c>
      <c r="H932">
        <v>22.1</v>
      </c>
      <c r="I932">
        <v>90.2</v>
      </c>
      <c r="J932">
        <v>4.9000000000000004</v>
      </c>
      <c r="K932">
        <v>1.8</v>
      </c>
      <c r="L932" s="19">
        <v>5.0999999999999996</v>
      </c>
      <c r="M932">
        <v>1</v>
      </c>
      <c r="N932" s="10">
        <f>(926+1255+1827+2000+2000+1574+1027)/(1500+1984+2836+2891+3015+2430+1555)</f>
        <v>0.65443217568317813</v>
      </c>
      <c r="O932">
        <f>IF(D932=E932,1,0)</f>
        <v>1</v>
      </c>
      <c r="P932">
        <v>0</v>
      </c>
      <c r="Q932">
        <v>0</v>
      </c>
      <c r="R932">
        <v>2012</v>
      </c>
      <c r="S932" s="19">
        <v>23.3</v>
      </c>
      <c r="T932" s="19">
        <v>38.6</v>
      </c>
      <c r="U932" s="19">
        <v>90.2</v>
      </c>
      <c r="V932">
        <v>0.24135080883221161</v>
      </c>
      <c r="W932">
        <v>11.3</v>
      </c>
      <c r="X932">
        <v>88.3</v>
      </c>
    </row>
    <row r="933" spans="1:24">
      <c r="A933" t="s">
        <v>1019</v>
      </c>
      <c r="B933" t="s">
        <v>2262</v>
      </c>
      <c r="C933" s="13">
        <v>28.571428571428569</v>
      </c>
      <c r="D933">
        <v>0</v>
      </c>
      <c r="E933">
        <v>0</v>
      </c>
      <c r="F933" s="16">
        <v>31250</v>
      </c>
      <c r="G933">
        <v>206</v>
      </c>
      <c r="H933">
        <v>10.1</v>
      </c>
      <c r="I933">
        <v>100</v>
      </c>
      <c r="J933">
        <v>0</v>
      </c>
      <c r="K933">
        <v>0</v>
      </c>
      <c r="L933" s="19">
        <v>2.2999999999999998</v>
      </c>
      <c r="O933">
        <f>IF(D933=E933,1,0)</f>
        <v>1</v>
      </c>
      <c r="P933">
        <v>0</v>
      </c>
      <c r="Q933">
        <v>0</v>
      </c>
      <c r="S933" s="19">
        <v>30.1</v>
      </c>
      <c r="T933" s="19">
        <v>46.9</v>
      </c>
      <c r="U933" s="19">
        <v>126.4</v>
      </c>
      <c r="V933">
        <v>0.11235955056179775</v>
      </c>
      <c r="W933">
        <v>6</v>
      </c>
      <c r="X933">
        <v>74.3</v>
      </c>
    </row>
    <row r="934" spans="1:24">
      <c r="A934" t="s">
        <v>1020</v>
      </c>
      <c r="B934" t="s">
        <v>2263</v>
      </c>
      <c r="C934" s="13">
        <v>18.624161073825505</v>
      </c>
      <c r="D934">
        <v>1</v>
      </c>
      <c r="E934">
        <v>1</v>
      </c>
      <c r="F934" s="16">
        <v>39539</v>
      </c>
      <c r="G934">
        <v>356</v>
      </c>
      <c r="H934">
        <v>4.3</v>
      </c>
      <c r="I934">
        <v>89.6</v>
      </c>
      <c r="J934">
        <v>0</v>
      </c>
      <c r="K934">
        <v>0.8</v>
      </c>
      <c r="L934" s="19">
        <v>11.3</v>
      </c>
      <c r="M934">
        <v>0</v>
      </c>
      <c r="O934">
        <f>IF(D934=E934,1,0)</f>
        <v>1</v>
      </c>
      <c r="P934">
        <v>0</v>
      </c>
      <c r="Q934">
        <v>0</v>
      </c>
      <c r="R934">
        <v>2013</v>
      </c>
      <c r="S934" s="19">
        <v>15.2</v>
      </c>
      <c r="T934" s="19">
        <v>35</v>
      </c>
      <c r="U934" s="19">
        <v>89.4</v>
      </c>
      <c r="V934">
        <v>0.25600000000000001</v>
      </c>
      <c r="W934">
        <v>4.4000000000000004</v>
      </c>
      <c r="X934">
        <v>82.5</v>
      </c>
    </row>
    <row r="935" spans="1:24">
      <c r="A935" s="4" t="s">
        <v>1021</v>
      </c>
      <c r="B935" t="s">
        <v>2264</v>
      </c>
      <c r="C935" s="13">
        <v>26.407506702412871</v>
      </c>
      <c r="D935">
        <v>1</v>
      </c>
      <c r="E935">
        <v>1</v>
      </c>
      <c r="F935" s="16">
        <v>22408</v>
      </c>
      <c r="G935">
        <v>952</v>
      </c>
      <c r="H935">
        <v>5.3</v>
      </c>
      <c r="I935">
        <v>98.1</v>
      </c>
      <c r="J935">
        <v>0</v>
      </c>
      <c r="K935">
        <v>0.7</v>
      </c>
      <c r="L935" s="19">
        <v>8.3000000000000007</v>
      </c>
      <c r="M935">
        <v>0</v>
      </c>
      <c r="N935" s="10">
        <v>0.42599999999999999</v>
      </c>
      <c r="O935">
        <f>IF(D935=E935,1,0)</f>
        <v>1</v>
      </c>
      <c r="P935">
        <v>0</v>
      </c>
      <c r="Q935">
        <v>0</v>
      </c>
      <c r="R935">
        <v>2013</v>
      </c>
      <c r="S935" s="19">
        <v>21.5</v>
      </c>
      <c r="T935" s="19">
        <v>39.5</v>
      </c>
      <c r="U935" s="19">
        <v>90</v>
      </c>
      <c r="V935">
        <v>0.18114143920595532</v>
      </c>
      <c r="W935">
        <v>16.7</v>
      </c>
      <c r="X935">
        <v>75.099999999999994</v>
      </c>
    </row>
    <row r="936" spans="1:24">
      <c r="A936" t="s">
        <v>1022</v>
      </c>
      <c r="B936" t="s">
        <v>2265</v>
      </c>
      <c r="C936" s="13">
        <v>16.521739130434781</v>
      </c>
      <c r="D936">
        <v>0</v>
      </c>
      <c r="E936">
        <v>0</v>
      </c>
      <c r="F936" s="16">
        <v>25417</v>
      </c>
      <c r="G936">
        <v>603</v>
      </c>
      <c r="H936">
        <v>3.2</v>
      </c>
      <c r="I936">
        <v>93</v>
      </c>
      <c r="J936">
        <v>1</v>
      </c>
      <c r="K936">
        <v>1.5</v>
      </c>
      <c r="L936" s="19">
        <v>26</v>
      </c>
      <c r="O936">
        <f>IF(D936=E936,1,0)</f>
        <v>1</v>
      </c>
      <c r="P936">
        <v>0</v>
      </c>
      <c r="Q936">
        <v>0</v>
      </c>
      <c r="S936" s="19">
        <v>23.5</v>
      </c>
      <c r="T936" s="19">
        <v>38.799999999999997</v>
      </c>
      <c r="U936" s="19">
        <v>134.6</v>
      </c>
      <c r="V936">
        <v>6.589147286821706E-2</v>
      </c>
      <c r="W936">
        <v>11.3</v>
      </c>
      <c r="X936">
        <v>86.3</v>
      </c>
    </row>
    <row r="937" spans="1:24">
      <c r="A937" t="s">
        <v>1023</v>
      </c>
      <c r="B937" t="s">
        <v>2266</v>
      </c>
      <c r="C937" s="13">
        <v>32.677165354330704</v>
      </c>
      <c r="D937">
        <v>0</v>
      </c>
      <c r="E937">
        <v>0</v>
      </c>
      <c r="F937" s="16">
        <v>48333</v>
      </c>
      <c r="G937">
        <v>353</v>
      </c>
      <c r="H937">
        <v>7.2</v>
      </c>
      <c r="I937">
        <v>95.8</v>
      </c>
      <c r="J937">
        <v>0</v>
      </c>
      <c r="K937">
        <v>1.1000000000000001</v>
      </c>
      <c r="L937" s="19">
        <v>4.9000000000000004</v>
      </c>
      <c r="O937">
        <f>IF(D937=E937,1,0)</f>
        <v>1</v>
      </c>
      <c r="P937">
        <v>0</v>
      </c>
      <c r="Q937">
        <v>0</v>
      </c>
      <c r="S937" s="19">
        <v>21.5</v>
      </c>
      <c r="T937" s="19">
        <v>36.5</v>
      </c>
      <c r="U937" s="19">
        <v>104</v>
      </c>
      <c r="V937">
        <v>6.5217391304347824E-2</v>
      </c>
      <c r="W937">
        <v>10</v>
      </c>
      <c r="X937">
        <v>81</v>
      </c>
    </row>
    <row r="938" spans="1:24">
      <c r="A938" t="s">
        <v>1024</v>
      </c>
      <c r="B938" t="s">
        <v>1427</v>
      </c>
      <c r="C938" s="13">
        <v>40.353172007848265</v>
      </c>
      <c r="D938">
        <v>0</v>
      </c>
      <c r="E938">
        <v>0</v>
      </c>
      <c r="F938" s="16">
        <v>75278</v>
      </c>
      <c r="G938">
        <v>827</v>
      </c>
      <c r="H938">
        <v>29</v>
      </c>
      <c r="I938">
        <v>96.6</v>
      </c>
      <c r="J938">
        <v>0</v>
      </c>
      <c r="K938">
        <v>0</v>
      </c>
      <c r="L938" s="19">
        <v>4.4000000000000004</v>
      </c>
      <c r="O938">
        <f>IF(D938=E938,1,0)</f>
        <v>1</v>
      </c>
      <c r="P938">
        <v>0</v>
      </c>
      <c r="Q938">
        <v>0</v>
      </c>
      <c r="S938" s="19">
        <v>17.3</v>
      </c>
      <c r="T938" s="19">
        <v>40.700000000000003</v>
      </c>
      <c r="U938" s="19">
        <v>93.2</v>
      </c>
      <c r="V938">
        <v>2.1084337349397589E-2</v>
      </c>
      <c r="W938">
        <v>2.4</v>
      </c>
      <c r="X938">
        <v>93</v>
      </c>
    </row>
    <row r="939" spans="1:24">
      <c r="A939" t="s">
        <v>1025</v>
      </c>
      <c r="B939" t="s">
        <v>2267</v>
      </c>
      <c r="C939" s="13">
        <v>28.244274809160309</v>
      </c>
      <c r="D939">
        <v>0</v>
      </c>
      <c r="E939">
        <v>0</v>
      </c>
      <c r="F939" s="16">
        <v>55417</v>
      </c>
      <c r="G939">
        <v>133</v>
      </c>
      <c r="H939">
        <v>6.7</v>
      </c>
      <c r="I939">
        <v>100</v>
      </c>
      <c r="J939">
        <v>0</v>
      </c>
      <c r="K939">
        <v>0</v>
      </c>
      <c r="L939" s="19">
        <v>4.9000000000000004</v>
      </c>
      <c r="O939">
        <f>IF(D939=E939,1,0)</f>
        <v>1</v>
      </c>
      <c r="P939">
        <v>0</v>
      </c>
      <c r="Q939">
        <v>0</v>
      </c>
      <c r="S939" s="19">
        <v>18</v>
      </c>
      <c r="T939" s="19">
        <v>46.9</v>
      </c>
      <c r="U939" s="19">
        <v>77.3</v>
      </c>
      <c r="V939">
        <v>0.13725490196078433</v>
      </c>
      <c r="W939">
        <v>0</v>
      </c>
      <c r="X939">
        <v>92.1</v>
      </c>
    </row>
    <row r="940" spans="1:24">
      <c r="A940" t="s">
        <v>1026</v>
      </c>
      <c r="B940" t="s">
        <v>2268</v>
      </c>
      <c r="C940" s="13">
        <v>20.858895705521473</v>
      </c>
      <c r="D940">
        <v>1</v>
      </c>
      <c r="E940">
        <v>1</v>
      </c>
      <c r="F940" s="16">
        <v>37500</v>
      </c>
      <c r="G940">
        <v>1013</v>
      </c>
      <c r="H940">
        <v>13.4</v>
      </c>
      <c r="I940">
        <v>99.3</v>
      </c>
      <c r="J940">
        <v>0</v>
      </c>
      <c r="K940">
        <v>0.7</v>
      </c>
      <c r="L940" s="19">
        <v>2.4</v>
      </c>
      <c r="M940">
        <v>1</v>
      </c>
      <c r="N940" s="10">
        <v>0.6603</v>
      </c>
      <c r="O940">
        <f>IF(D940=E940,1,0)</f>
        <v>1</v>
      </c>
      <c r="P940">
        <v>0</v>
      </c>
      <c r="Q940">
        <v>0</v>
      </c>
      <c r="R940">
        <v>2014</v>
      </c>
      <c r="S940" s="19">
        <v>21.3</v>
      </c>
      <c r="T940" s="19">
        <v>38.700000000000003</v>
      </c>
      <c r="U940" s="19">
        <v>126.1</v>
      </c>
      <c r="V940">
        <v>0.22641509433962265</v>
      </c>
      <c r="W940">
        <v>6.5</v>
      </c>
      <c r="X940">
        <v>86.6</v>
      </c>
    </row>
    <row r="941" spans="1:24">
      <c r="A941" t="s">
        <v>1027</v>
      </c>
      <c r="B941" t="s">
        <v>2269</v>
      </c>
      <c r="C941" s="13">
        <v>32.010582010582013</v>
      </c>
      <c r="D941">
        <v>1</v>
      </c>
      <c r="E941">
        <v>1</v>
      </c>
      <c r="F941" s="16">
        <v>45417</v>
      </c>
      <c r="G941">
        <v>262</v>
      </c>
      <c r="H941">
        <v>10.8</v>
      </c>
      <c r="I941">
        <v>97.3</v>
      </c>
      <c r="J941">
        <v>0</v>
      </c>
      <c r="K941">
        <v>2.7</v>
      </c>
      <c r="L941" s="19">
        <v>12.8</v>
      </c>
      <c r="M941">
        <v>1</v>
      </c>
      <c r="N941" s="10">
        <v>0.81820000000000004</v>
      </c>
      <c r="O941">
        <f>IF(D941=E941,1,0)</f>
        <v>1</v>
      </c>
      <c r="P941">
        <v>0</v>
      </c>
      <c r="Q941">
        <v>0</v>
      </c>
      <c r="R941">
        <v>2012</v>
      </c>
      <c r="S941" s="19">
        <v>24.8</v>
      </c>
      <c r="T941" s="19">
        <v>47.3</v>
      </c>
      <c r="U941" s="19">
        <v>123.9</v>
      </c>
      <c r="V941">
        <v>7.8260869565217397E-2</v>
      </c>
      <c r="W941">
        <v>0</v>
      </c>
      <c r="X941">
        <v>94.6</v>
      </c>
    </row>
    <row r="942" spans="1:24">
      <c r="A942" t="s">
        <v>179</v>
      </c>
      <c r="B942" t="s">
        <v>2270</v>
      </c>
      <c r="C942" s="13">
        <v>16.458852867830423</v>
      </c>
      <c r="D942">
        <v>0</v>
      </c>
      <c r="E942">
        <v>0</v>
      </c>
      <c r="F942" s="16">
        <v>38523</v>
      </c>
      <c r="G942">
        <v>189</v>
      </c>
      <c r="H942">
        <v>7.5</v>
      </c>
      <c r="I942">
        <v>100</v>
      </c>
      <c r="J942">
        <v>0</v>
      </c>
      <c r="K942">
        <v>0</v>
      </c>
      <c r="L942" s="19">
        <v>0</v>
      </c>
      <c r="O942">
        <f>IF(D942=E942,1,0)</f>
        <v>1</v>
      </c>
      <c r="P942">
        <v>0</v>
      </c>
      <c r="Q942">
        <v>1</v>
      </c>
      <c r="S942" s="19">
        <v>41.3</v>
      </c>
      <c r="T942" s="19">
        <v>46.4</v>
      </c>
      <c r="U942" s="19">
        <v>117.2</v>
      </c>
      <c r="V942">
        <v>6.741573033707865E-2</v>
      </c>
      <c r="W942">
        <v>10.5</v>
      </c>
      <c r="X942">
        <v>87.2</v>
      </c>
    </row>
    <row r="943" spans="1:24">
      <c r="A943" t="s">
        <v>1028</v>
      </c>
      <c r="B943" t="s">
        <v>2271</v>
      </c>
      <c r="C943" s="13">
        <v>35.29705441837244</v>
      </c>
      <c r="D943">
        <v>0</v>
      </c>
      <c r="E943">
        <v>0</v>
      </c>
      <c r="F943" s="16">
        <v>43750</v>
      </c>
      <c r="G943">
        <v>543</v>
      </c>
      <c r="H943">
        <v>14.9</v>
      </c>
      <c r="I943">
        <v>100</v>
      </c>
      <c r="J943">
        <v>0</v>
      </c>
      <c r="K943">
        <v>0</v>
      </c>
      <c r="L943" s="19">
        <v>0.8</v>
      </c>
      <c r="O943">
        <f>IF(D943=E943,1,0)</f>
        <v>1</v>
      </c>
      <c r="P943">
        <v>0</v>
      </c>
      <c r="Q943">
        <v>0</v>
      </c>
      <c r="S943" s="19">
        <v>19</v>
      </c>
      <c r="T943" s="19">
        <v>32.5</v>
      </c>
      <c r="U943" s="19">
        <v>89.9</v>
      </c>
      <c r="V943">
        <v>4.6948356807511735E-2</v>
      </c>
      <c r="W943">
        <v>14.6</v>
      </c>
      <c r="X943">
        <v>93.7</v>
      </c>
    </row>
    <row r="944" spans="1:24">
      <c r="A944" t="s">
        <v>1029</v>
      </c>
      <c r="B944" t="s">
        <v>2272</v>
      </c>
      <c r="C944" s="13">
        <v>37.114783385439928</v>
      </c>
      <c r="D944">
        <v>0</v>
      </c>
      <c r="E944">
        <v>0</v>
      </c>
      <c r="F944" s="16">
        <v>61250</v>
      </c>
      <c r="G944">
        <v>1954</v>
      </c>
      <c r="H944">
        <v>32.5</v>
      </c>
      <c r="I944">
        <v>94</v>
      </c>
      <c r="J944">
        <v>0</v>
      </c>
      <c r="K944">
        <v>5.4</v>
      </c>
      <c r="L944" s="19">
        <v>6.8</v>
      </c>
      <c r="O944">
        <f>IF(D944=E944,1,0)</f>
        <v>1</v>
      </c>
      <c r="P944">
        <v>0</v>
      </c>
      <c r="Q944">
        <v>0</v>
      </c>
      <c r="S944" s="19">
        <v>14.9</v>
      </c>
      <c r="T944" s="19">
        <v>33.5</v>
      </c>
      <c r="U944" s="19">
        <v>105.7</v>
      </c>
      <c r="V944">
        <v>0.42390078917700114</v>
      </c>
      <c r="W944">
        <v>2.8</v>
      </c>
      <c r="X944">
        <v>94.2</v>
      </c>
    </row>
    <row r="945" spans="1:24">
      <c r="A945" s="3" t="s">
        <v>301</v>
      </c>
      <c r="B945" t="s">
        <v>1554</v>
      </c>
      <c r="C945" s="13">
        <v>87.89051165489893</v>
      </c>
      <c r="D945">
        <v>1</v>
      </c>
      <c r="E945">
        <v>1</v>
      </c>
      <c r="F945" s="16">
        <v>54676</v>
      </c>
      <c r="G945">
        <v>13327</v>
      </c>
      <c r="H945">
        <v>27.9</v>
      </c>
      <c r="I945">
        <v>12.5</v>
      </c>
      <c r="J945">
        <v>77.3</v>
      </c>
      <c r="K945">
        <v>5.3</v>
      </c>
      <c r="L945" s="19">
        <v>11.8</v>
      </c>
      <c r="M945">
        <v>0</v>
      </c>
      <c r="N945" s="10">
        <v>0.49270000000000003</v>
      </c>
      <c r="O945">
        <f>IF(D945=E945,1,0)</f>
        <v>1</v>
      </c>
      <c r="P945">
        <v>1</v>
      </c>
      <c r="Q945" t="s">
        <v>2516</v>
      </c>
      <c r="R945">
        <v>2012</v>
      </c>
      <c r="S945" s="19">
        <v>14.2</v>
      </c>
      <c r="T945" s="19">
        <v>34.9</v>
      </c>
      <c r="U945" s="19">
        <v>80.3</v>
      </c>
      <c r="V945">
        <v>0.33116883116883117</v>
      </c>
      <c r="W945">
        <v>7.7</v>
      </c>
      <c r="X945">
        <v>91.5</v>
      </c>
    </row>
    <row r="946" spans="1:24">
      <c r="A946" t="s">
        <v>1030</v>
      </c>
      <c r="B946" t="s">
        <v>2273</v>
      </c>
      <c r="C946" s="13">
        <v>20.588235294117645</v>
      </c>
      <c r="D946">
        <v>1</v>
      </c>
      <c r="E946">
        <v>1</v>
      </c>
      <c r="F946" s="16">
        <v>29125</v>
      </c>
      <c r="G946">
        <v>305</v>
      </c>
      <c r="H946">
        <v>8.1999999999999993</v>
      </c>
      <c r="I946">
        <v>100</v>
      </c>
      <c r="J946">
        <v>0</v>
      </c>
      <c r="K946">
        <v>0</v>
      </c>
      <c r="L946" s="19">
        <v>12.1</v>
      </c>
      <c r="M946">
        <v>1</v>
      </c>
      <c r="N946" s="10">
        <v>0.61539999999999995</v>
      </c>
      <c r="O946">
        <f>IF(D946=E946,1,0)</f>
        <v>1</v>
      </c>
      <c r="P946">
        <v>0</v>
      </c>
      <c r="Q946">
        <v>0</v>
      </c>
      <c r="R946">
        <v>2014</v>
      </c>
      <c r="S946" s="19">
        <v>14.8</v>
      </c>
      <c r="T946" s="19">
        <v>34.299999999999997</v>
      </c>
      <c r="U946" s="19">
        <v>79.400000000000006</v>
      </c>
      <c r="V946">
        <v>0.34814814814814815</v>
      </c>
      <c r="W946">
        <v>15.5</v>
      </c>
      <c r="X946">
        <v>73.8</v>
      </c>
    </row>
    <row r="947" spans="1:24">
      <c r="A947" t="s">
        <v>1031</v>
      </c>
      <c r="B947" t="s">
        <v>1290</v>
      </c>
      <c r="C947" s="13">
        <v>18.318318318318319</v>
      </c>
      <c r="D947">
        <v>1</v>
      </c>
      <c r="E947">
        <v>1</v>
      </c>
      <c r="F947" s="16">
        <v>36705</v>
      </c>
      <c r="G947">
        <v>1023</v>
      </c>
      <c r="H947">
        <v>10.4</v>
      </c>
      <c r="I947">
        <v>98</v>
      </c>
      <c r="J947">
        <v>0</v>
      </c>
      <c r="K947">
        <v>1.1000000000000001</v>
      </c>
      <c r="L947" s="19">
        <v>14.3</v>
      </c>
      <c r="M947">
        <v>1</v>
      </c>
      <c r="N947" s="10">
        <v>0.73329999999999995</v>
      </c>
      <c r="O947">
        <f>IF(D947=E947,1,0)</f>
        <v>1</v>
      </c>
      <c r="P947">
        <v>0</v>
      </c>
      <c r="Q947">
        <v>0</v>
      </c>
      <c r="R947">
        <v>2013</v>
      </c>
      <c r="S947" s="19">
        <v>20.399999999999999</v>
      </c>
      <c r="T947" s="19">
        <v>33.200000000000003</v>
      </c>
      <c r="U947" s="19">
        <v>99.8</v>
      </c>
      <c r="V947">
        <v>0.1272264631043257</v>
      </c>
      <c r="W947">
        <v>18.600000000000001</v>
      </c>
      <c r="X947">
        <v>81.8</v>
      </c>
    </row>
    <row r="948" spans="1:24">
      <c r="A948" t="s">
        <v>1032</v>
      </c>
      <c r="B948" t="s">
        <v>2274</v>
      </c>
      <c r="C948" s="13">
        <v>27.010622154779966</v>
      </c>
      <c r="D948">
        <v>0</v>
      </c>
      <c r="E948">
        <v>0</v>
      </c>
      <c r="F948" s="16">
        <v>30721</v>
      </c>
      <c r="G948">
        <v>916</v>
      </c>
      <c r="H948">
        <v>12.5</v>
      </c>
      <c r="I948">
        <v>98.7</v>
      </c>
      <c r="J948">
        <v>1.3</v>
      </c>
      <c r="K948">
        <v>0</v>
      </c>
      <c r="L948" s="19">
        <v>11.7</v>
      </c>
      <c r="O948">
        <f>IF(D948=E948,1,0)</f>
        <v>1</v>
      </c>
      <c r="P948">
        <v>0</v>
      </c>
      <c r="Q948">
        <v>0</v>
      </c>
      <c r="S948" s="19">
        <v>31</v>
      </c>
      <c r="T948" s="19">
        <v>47.4</v>
      </c>
      <c r="U948" s="19">
        <v>82.5</v>
      </c>
      <c r="V948">
        <v>6.3324538258575203E-2</v>
      </c>
      <c r="W948">
        <v>13.1</v>
      </c>
      <c r="X948">
        <v>77.400000000000006</v>
      </c>
    </row>
    <row r="949" spans="1:24">
      <c r="A949" s="2" t="s">
        <v>1033</v>
      </c>
      <c r="B949" t="s">
        <v>2275</v>
      </c>
      <c r="C949" s="13">
        <v>28.527131782945737</v>
      </c>
      <c r="D949">
        <v>1</v>
      </c>
      <c r="E949">
        <v>1</v>
      </c>
      <c r="F949" s="16">
        <v>37656</v>
      </c>
      <c r="G949">
        <v>111</v>
      </c>
      <c r="H949">
        <v>2.5</v>
      </c>
      <c r="I949">
        <v>98.2</v>
      </c>
      <c r="J949">
        <v>0</v>
      </c>
      <c r="K949">
        <v>1.8</v>
      </c>
      <c r="L949" s="19">
        <v>12.5</v>
      </c>
      <c r="M949">
        <v>1</v>
      </c>
      <c r="N949" s="10">
        <v>0.77780000000000005</v>
      </c>
      <c r="O949">
        <f>IF(D949=E949,1,0)</f>
        <v>1</v>
      </c>
      <c r="P949">
        <v>0</v>
      </c>
      <c r="Q949">
        <v>0</v>
      </c>
      <c r="R949">
        <v>2012</v>
      </c>
      <c r="S949" s="19">
        <v>33.299999999999997</v>
      </c>
      <c r="T949" s="19">
        <v>49.4</v>
      </c>
      <c r="U949" s="19">
        <v>94.7</v>
      </c>
      <c r="V949">
        <v>2.4390243902439025E-2</v>
      </c>
      <c r="W949">
        <v>6.3</v>
      </c>
      <c r="X949">
        <v>74.099999999999994</v>
      </c>
    </row>
    <row r="950" spans="1:24">
      <c r="A950" s="2" t="s">
        <v>1034</v>
      </c>
      <c r="B950" t="s">
        <v>2276</v>
      </c>
      <c r="C950" s="13">
        <v>37.69140164899882</v>
      </c>
      <c r="D950">
        <v>1</v>
      </c>
      <c r="E950">
        <v>1</v>
      </c>
      <c r="F950" s="16">
        <v>90250</v>
      </c>
      <c r="G950">
        <v>849</v>
      </c>
      <c r="H950">
        <v>27.7</v>
      </c>
      <c r="I950">
        <v>94.5</v>
      </c>
      <c r="J950">
        <v>0.6</v>
      </c>
      <c r="K950">
        <v>3.2</v>
      </c>
      <c r="L950" s="19">
        <v>8.1</v>
      </c>
      <c r="M950">
        <v>1</v>
      </c>
      <c r="N950" s="10">
        <v>0.6169</v>
      </c>
      <c r="O950">
        <f>IF(D950=E950,1,0)</f>
        <v>1</v>
      </c>
      <c r="P950">
        <v>0</v>
      </c>
      <c r="Q950">
        <v>0</v>
      </c>
      <c r="R950">
        <v>2012</v>
      </c>
      <c r="S950" s="19">
        <v>7.5</v>
      </c>
      <c r="T950" s="19">
        <v>42.2</v>
      </c>
      <c r="U950" s="19">
        <v>100.2</v>
      </c>
      <c r="V950">
        <v>2.0547945205479451E-2</v>
      </c>
      <c r="W950">
        <v>9.4</v>
      </c>
      <c r="X950">
        <v>94.3</v>
      </c>
    </row>
    <row r="951" spans="1:24">
      <c r="A951" s="2" t="s">
        <v>1035</v>
      </c>
      <c r="B951" t="s">
        <v>2277</v>
      </c>
      <c r="C951" s="13">
        <v>37.931034482758619</v>
      </c>
      <c r="D951">
        <v>0</v>
      </c>
      <c r="E951">
        <v>0</v>
      </c>
      <c r="F951" s="16">
        <v>58750</v>
      </c>
      <c r="G951">
        <v>220</v>
      </c>
      <c r="H951">
        <v>9.4</v>
      </c>
      <c r="I951">
        <v>99.1</v>
      </c>
      <c r="J951">
        <v>0</v>
      </c>
      <c r="K951">
        <v>0.9</v>
      </c>
      <c r="L951" s="19">
        <v>4.7</v>
      </c>
      <c r="O951">
        <f>IF(D951=E951,1,0)</f>
        <v>1</v>
      </c>
      <c r="P951">
        <v>0</v>
      </c>
      <c r="Q951">
        <v>0</v>
      </c>
      <c r="S951" s="19">
        <v>30.9</v>
      </c>
      <c r="T951" s="19">
        <v>46.5</v>
      </c>
      <c r="U951" s="19">
        <v>144.4</v>
      </c>
      <c r="V951">
        <v>0.23469387755102042</v>
      </c>
      <c r="W951">
        <v>0</v>
      </c>
      <c r="X951">
        <v>93.7</v>
      </c>
    </row>
    <row r="952" spans="1:24">
      <c r="A952" s="2" t="s">
        <v>1036</v>
      </c>
      <c r="B952" t="s">
        <v>2278</v>
      </c>
      <c r="C952" s="13">
        <v>25</v>
      </c>
      <c r="D952">
        <v>0</v>
      </c>
      <c r="E952">
        <v>0</v>
      </c>
      <c r="F952" s="16">
        <v>18611</v>
      </c>
      <c r="G952">
        <v>56</v>
      </c>
      <c r="H952">
        <v>0</v>
      </c>
      <c r="I952">
        <v>100</v>
      </c>
      <c r="J952">
        <v>0</v>
      </c>
      <c r="K952">
        <v>0</v>
      </c>
      <c r="L952" s="19">
        <v>0</v>
      </c>
      <c r="O952">
        <f>IF(D952=E952,1,0)</f>
        <v>1</v>
      </c>
      <c r="P952">
        <v>0</v>
      </c>
      <c r="Q952">
        <v>0</v>
      </c>
      <c r="S952" s="19">
        <v>35.700000000000003</v>
      </c>
      <c r="T952" s="19">
        <v>56.3</v>
      </c>
      <c r="U952" s="19">
        <v>154.5</v>
      </c>
      <c r="V952">
        <v>0.1388888888888889</v>
      </c>
      <c r="W952">
        <v>0</v>
      </c>
      <c r="X952">
        <v>65.3</v>
      </c>
    </row>
    <row r="953" spans="1:24">
      <c r="A953" s="2" t="s">
        <v>180</v>
      </c>
      <c r="B953" t="s">
        <v>1542</v>
      </c>
      <c r="C953" s="13">
        <v>72.577751196172244</v>
      </c>
      <c r="D953">
        <v>1</v>
      </c>
      <c r="E953">
        <v>1</v>
      </c>
      <c r="F953" s="16">
        <v>116528</v>
      </c>
      <c r="G953">
        <v>11166</v>
      </c>
      <c r="H953">
        <v>76</v>
      </c>
      <c r="I953">
        <v>84.2</v>
      </c>
      <c r="J953">
        <v>6.5</v>
      </c>
      <c r="K953">
        <v>3.4</v>
      </c>
      <c r="L953" s="19">
        <v>5</v>
      </c>
      <c r="M953">
        <v>1</v>
      </c>
      <c r="N953" s="10">
        <v>0.6159</v>
      </c>
      <c r="O953">
        <f>IF(D953=E953,1,0)</f>
        <v>1</v>
      </c>
      <c r="P953">
        <v>0</v>
      </c>
      <c r="Q953">
        <v>1</v>
      </c>
      <c r="R953">
        <v>2012</v>
      </c>
      <c r="S953" s="19">
        <v>18.7</v>
      </c>
      <c r="T953" s="19">
        <v>38.299999999999997</v>
      </c>
      <c r="U953" s="19">
        <v>97.4</v>
      </c>
      <c r="V953">
        <v>8.8106858463909588E-2</v>
      </c>
      <c r="W953">
        <v>3.6</v>
      </c>
      <c r="X953">
        <v>97.8</v>
      </c>
    </row>
    <row r="954" spans="1:24">
      <c r="A954" s="2" t="s">
        <v>1037</v>
      </c>
      <c r="B954" t="s">
        <v>1520</v>
      </c>
      <c r="C954" s="13">
        <v>60.370460638557155</v>
      </c>
      <c r="D954">
        <v>1</v>
      </c>
      <c r="E954">
        <v>1</v>
      </c>
      <c r="F954" s="16">
        <v>49524</v>
      </c>
      <c r="G954">
        <v>10200</v>
      </c>
      <c r="H954">
        <v>20.7</v>
      </c>
      <c r="I954">
        <v>76.7</v>
      </c>
      <c r="J954">
        <v>0.2</v>
      </c>
      <c r="K954">
        <v>19.2</v>
      </c>
      <c r="L954" s="19">
        <v>11.7</v>
      </c>
      <c r="M954">
        <v>1</v>
      </c>
      <c r="N954" s="10">
        <v>0.68569999999999998</v>
      </c>
      <c r="O954">
        <f>IF(D954=E954,1,0)</f>
        <v>1</v>
      </c>
      <c r="P954">
        <v>0</v>
      </c>
      <c r="Q954">
        <v>0</v>
      </c>
      <c r="R954">
        <v>2012</v>
      </c>
      <c r="S954" s="19">
        <v>20.7</v>
      </c>
      <c r="T954" s="19">
        <v>37.299999999999997</v>
      </c>
      <c r="U954" s="19">
        <v>90.9</v>
      </c>
      <c r="V954">
        <v>4.6417759838546922E-2</v>
      </c>
      <c r="W954">
        <v>9.3000000000000007</v>
      </c>
      <c r="X954">
        <v>88.2</v>
      </c>
    </row>
    <row r="955" spans="1:24">
      <c r="A955" s="2" t="s">
        <v>31</v>
      </c>
      <c r="B955" t="s">
        <v>2279</v>
      </c>
      <c r="C955" s="13">
        <v>95.85925349922239</v>
      </c>
      <c r="D955">
        <v>1</v>
      </c>
      <c r="E955">
        <v>1</v>
      </c>
      <c r="F955" s="16">
        <v>42690</v>
      </c>
      <c r="G955">
        <v>13629</v>
      </c>
      <c r="H955">
        <v>15.5</v>
      </c>
      <c r="I955">
        <v>4.8</v>
      </c>
      <c r="J955">
        <v>93.9</v>
      </c>
      <c r="K955">
        <v>0.9</v>
      </c>
      <c r="L955" s="19">
        <v>19.8</v>
      </c>
      <c r="M955">
        <v>0</v>
      </c>
      <c r="N955" s="10">
        <v>0.41770000000000002</v>
      </c>
      <c r="O955">
        <f>IF(D955=E955,1,0)</f>
        <v>1</v>
      </c>
      <c r="P955">
        <v>0</v>
      </c>
      <c r="Q955">
        <v>0</v>
      </c>
      <c r="R955">
        <v>2012</v>
      </c>
      <c r="S955" s="19">
        <v>10.1</v>
      </c>
      <c r="T955" s="19">
        <v>31</v>
      </c>
      <c r="U955" s="19">
        <v>85.5</v>
      </c>
      <c r="V955">
        <v>8.358531317494601E-2</v>
      </c>
      <c r="W955">
        <v>21.5</v>
      </c>
      <c r="X955">
        <v>85.3</v>
      </c>
    </row>
    <row r="956" spans="1:24">
      <c r="A956" s="3" t="s">
        <v>181</v>
      </c>
      <c r="B956" t="s">
        <v>2280</v>
      </c>
      <c r="C956" s="13">
        <v>65.889792231255655</v>
      </c>
      <c r="D956">
        <v>1</v>
      </c>
      <c r="E956">
        <v>1</v>
      </c>
      <c r="F956" s="16">
        <v>86875</v>
      </c>
      <c r="G956">
        <v>8737</v>
      </c>
      <c r="H956">
        <v>57.1</v>
      </c>
      <c r="I956">
        <v>79.5</v>
      </c>
      <c r="J956">
        <v>0.4</v>
      </c>
      <c r="K956">
        <v>14.3</v>
      </c>
      <c r="L956" s="19">
        <v>6.8</v>
      </c>
      <c r="M956">
        <v>1</v>
      </c>
      <c r="N956" s="10">
        <v>0.74690000000000001</v>
      </c>
      <c r="O956">
        <f>IF(D956=E956,1,0)</f>
        <v>1</v>
      </c>
      <c r="P956">
        <v>0</v>
      </c>
      <c r="Q956">
        <v>1</v>
      </c>
      <c r="R956">
        <v>2012</v>
      </c>
      <c r="S956" s="19">
        <v>20.7</v>
      </c>
      <c r="T956" s="19">
        <v>41</v>
      </c>
      <c r="U956" s="19">
        <v>92.1</v>
      </c>
      <c r="V956">
        <v>3.4090909090909088E-2</v>
      </c>
      <c r="W956">
        <v>1.5</v>
      </c>
      <c r="X956">
        <v>97.2</v>
      </c>
    </row>
    <row r="957" spans="1:24">
      <c r="A957" s="2" t="s">
        <v>32</v>
      </c>
      <c r="B957" t="s">
        <v>2281</v>
      </c>
      <c r="C957" s="13">
        <v>68.620317973592023</v>
      </c>
      <c r="D957">
        <v>1</v>
      </c>
      <c r="E957">
        <v>1</v>
      </c>
      <c r="F957" s="16">
        <v>171979</v>
      </c>
      <c r="G957">
        <v>3920</v>
      </c>
      <c r="H957">
        <v>59.8</v>
      </c>
      <c r="I957">
        <v>91.6</v>
      </c>
      <c r="J957">
        <v>0</v>
      </c>
      <c r="K957">
        <v>0.9</v>
      </c>
      <c r="L957" s="19">
        <v>8.8000000000000007</v>
      </c>
      <c r="M957">
        <v>1</v>
      </c>
      <c r="N957" s="10">
        <v>0.80840000000000001</v>
      </c>
      <c r="O957">
        <f>IF(D957=E957,1,0)</f>
        <v>1</v>
      </c>
      <c r="P957">
        <v>0</v>
      </c>
      <c r="Q957">
        <v>0</v>
      </c>
      <c r="R957">
        <v>2012</v>
      </c>
      <c r="S957" s="19">
        <v>30.5</v>
      </c>
      <c r="T957" s="19">
        <v>49.8</v>
      </c>
      <c r="U957" s="19">
        <v>88.3</v>
      </c>
      <c r="V957">
        <v>2.9695619896065329E-2</v>
      </c>
      <c r="W957">
        <v>3.5</v>
      </c>
      <c r="X957">
        <v>97.8</v>
      </c>
    </row>
    <row r="958" spans="1:24">
      <c r="A958" s="2" t="s">
        <v>1038</v>
      </c>
      <c r="B958" t="s">
        <v>2282</v>
      </c>
      <c r="C958" s="13">
        <v>19.020866773675763</v>
      </c>
      <c r="D958">
        <v>1</v>
      </c>
      <c r="E958">
        <v>1</v>
      </c>
      <c r="F958" s="16">
        <v>61250</v>
      </c>
      <c r="G958">
        <v>2082</v>
      </c>
      <c r="H958">
        <v>14.3</v>
      </c>
      <c r="I958">
        <v>97.9</v>
      </c>
      <c r="J958">
        <v>0.1</v>
      </c>
      <c r="K958">
        <v>1.3</v>
      </c>
      <c r="L958" s="19">
        <v>3.7</v>
      </c>
      <c r="O958">
        <f>IF(D958=E958,1,0)</f>
        <v>1</v>
      </c>
      <c r="P958">
        <v>0</v>
      </c>
      <c r="Q958">
        <v>0</v>
      </c>
      <c r="S958" s="19">
        <v>23</v>
      </c>
      <c r="T958" s="19">
        <v>38.6</v>
      </c>
      <c r="U958" s="19">
        <v>104.9</v>
      </c>
      <c r="V958">
        <v>0.15628815628815629</v>
      </c>
      <c r="W958">
        <v>7.1</v>
      </c>
      <c r="X958">
        <v>90.6</v>
      </c>
    </row>
    <row r="959" spans="1:24">
      <c r="A959" s="2" t="s">
        <v>182</v>
      </c>
      <c r="B959" t="s">
        <v>2283</v>
      </c>
      <c r="C959" s="13">
        <v>85.180780209324453</v>
      </c>
      <c r="D959">
        <v>0</v>
      </c>
      <c r="E959">
        <v>0</v>
      </c>
      <c r="F959" s="16">
        <v>22481</v>
      </c>
      <c r="G959">
        <v>5282</v>
      </c>
      <c r="H959">
        <v>9.4</v>
      </c>
      <c r="I959">
        <v>7.2</v>
      </c>
      <c r="J959">
        <v>91.3</v>
      </c>
      <c r="K959">
        <v>1.2</v>
      </c>
      <c r="L959" s="19">
        <v>24.3</v>
      </c>
      <c r="O959">
        <f>IF(D959=E959,1,0)</f>
        <v>1</v>
      </c>
      <c r="P959">
        <v>0</v>
      </c>
      <c r="Q959">
        <v>1</v>
      </c>
      <c r="S959" s="19">
        <v>24.8</v>
      </c>
      <c r="T959" s="19">
        <v>44.3</v>
      </c>
      <c r="U959" s="19">
        <v>108.2</v>
      </c>
      <c r="V959">
        <v>0.15641569459172852</v>
      </c>
      <c r="W959">
        <v>34.6</v>
      </c>
      <c r="X959">
        <v>71.3</v>
      </c>
    </row>
    <row r="960" spans="1:24">
      <c r="A960" s="2" t="s">
        <v>1039</v>
      </c>
      <c r="B960" t="s">
        <v>2284</v>
      </c>
      <c r="C960" s="13">
        <v>21.86046511627907</v>
      </c>
      <c r="D960">
        <v>0</v>
      </c>
      <c r="E960">
        <v>0</v>
      </c>
      <c r="F960" s="16">
        <v>31731</v>
      </c>
      <c r="G960">
        <v>393</v>
      </c>
      <c r="H960">
        <v>12</v>
      </c>
      <c r="I960">
        <v>99</v>
      </c>
      <c r="J960">
        <v>0</v>
      </c>
      <c r="K960">
        <v>0.5</v>
      </c>
      <c r="L960" s="19">
        <v>14.2</v>
      </c>
      <c r="O960">
        <f>IF(D960=E960,1,0)</f>
        <v>1</v>
      </c>
      <c r="P960">
        <v>0</v>
      </c>
      <c r="Q960">
        <v>0</v>
      </c>
      <c r="S960" s="19">
        <v>23.7</v>
      </c>
      <c r="T960" s="19">
        <v>39.299999999999997</v>
      </c>
      <c r="U960" s="19">
        <v>101.5</v>
      </c>
      <c r="V960">
        <v>0.17777777777777778</v>
      </c>
      <c r="W960">
        <v>14.7</v>
      </c>
      <c r="X960">
        <v>84</v>
      </c>
    </row>
    <row r="961" spans="1:24">
      <c r="A961" s="2" t="s">
        <v>1040</v>
      </c>
      <c r="B961" t="s">
        <v>2285</v>
      </c>
      <c r="C961" s="13">
        <v>27.598740004846135</v>
      </c>
      <c r="D961">
        <v>1</v>
      </c>
      <c r="E961">
        <v>1</v>
      </c>
      <c r="F961" s="16">
        <v>37565</v>
      </c>
      <c r="G961">
        <v>7807</v>
      </c>
      <c r="H961">
        <v>13.4</v>
      </c>
      <c r="I961">
        <v>86.6</v>
      </c>
      <c r="J961">
        <v>3.9</v>
      </c>
      <c r="K961">
        <v>4</v>
      </c>
      <c r="L961" s="19">
        <v>17.5</v>
      </c>
      <c r="M961">
        <v>1</v>
      </c>
      <c r="N961" s="10">
        <v>0.6411</v>
      </c>
      <c r="O961">
        <f>IF(D961=E961,1,0)</f>
        <v>1</v>
      </c>
      <c r="P961">
        <v>0</v>
      </c>
      <c r="Q961">
        <v>0</v>
      </c>
      <c r="R961">
        <v>2012</v>
      </c>
      <c r="S961" s="19">
        <v>22.6</v>
      </c>
      <c r="T961" s="19">
        <v>40.4</v>
      </c>
      <c r="U961" s="19">
        <v>106.2</v>
      </c>
      <c r="V961">
        <v>0.16607887143315164</v>
      </c>
      <c r="W961">
        <v>14.5</v>
      </c>
      <c r="X961">
        <v>87.5</v>
      </c>
    </row>
    <row r="962" spans="1:24">
      <c r="A962" s="2" t="s">
        <v>183</v>
      </c>
      <c r="B962" t="s">
        <v>2286</v>
      </c>
      <c r="C962" s="13">
        <v>35.224983210208194</v>
      </c>
      <c r="D962">
        <v>1</v>
      </c>
      <c r="E962">
        <v>1</v>
      </c>
      <c r="F962" s="16">
        <v>83710</v>
      </c>
      <c r="G962">
        <v>3644</v>
      </c>
      <c r="H962">
        <v>46.5</v>
      </c>
      <c r="I962">
        <v>96.2</v>
      </c>
      <c r="J962">
        <v>0.2</v>
      </c>
      <c r="K962">
        <v>2.5</v>
      </c>
      <c r="L962" s="19">
        <v>2.7</v>
      </c>
      <c r="M962">
        <v>1</v>
      </c>
      <c r="N962" s="10">
        <v>0.62919999999999998</v>
      </c>
      <c r="O962">
        <f>IF(D962=E962,1,0)</f>
        <v>1</v>
      </c>
      <c r="P962">
        <v>0</v>
      </c>
      <c r="Q962">
        <v>1</v>
      </c>
      <c r="R962">
        <v>2012</v>
      </c>
      <c r="S962" s="19">
        <v>19</v>
      </c>
      <c r="T962" s="19">
        <v>41.1</v>
      </c>
      <c r="U962" s="19">
        <v>80.8</v>
      </c>
      <c r="V962">
        <v>0.11593118922961855</v>
      </c>
      <c r="W962">
        <v>0.7</v>
      </c>
      <c r="X962">
        <v>97.2</v>
      </c>
    </row>
    <row r="963" spans="1:24">
      <c r="A963" s="2" t="s">
        <v>1041</v>
      </c>
      <c r="B963" t="s">
        <v>1313</v>
      </c>
      <c r="C963" s="13">
        <v>24.301075268817204</v>
      </c>
      <c r="D963">
        <v>1</v>
      </c>
      <c r="E963">
        <v>1</v>
      </c>
      <c r="F963" s="16">
        <v>56731</v>
      </c>
      <c r="G963">
        <v>387</v>
      </c>
      <c r="H963">
        <v>17.8</v>
      </c>
      <c r="I963">
        <v>99.5</v>
      </c>
      <c r="J963">
        <v>0</v>
      </c>
      <c r="K963">
        <v>0.5</v>
      </c>
      <c r="L963" s="19">
        <v>12.3</v>
      </c>
      <c r="M963">
        <v>1</v>
      </c>
      <c r="N963" s="10">
        <v>0.89580000000000004</v>
      </c>
      <c r="O963">
        <f>IF(D963=E963,1,0)</f>
        <v>1</v>
      </c>
      <c r="P963">
        <v>0</v>
      </c>
      <c r="Q963">
        <v>0</v>
      </c>
      <c r="R963">
        <v>2012</v>
      </c>
      <c r="S963" s="19">
        <v>15</v>
      </c>
      <c r="T963" s="19">
        <v>37.4</v>
      </c>
      <c r="U963" s="19">
        <v>109.2</v>
      </c>
      <c r="V963">
        <v>0.15753424657534246</v>
      </c>
      <c r="W963">
        <v>4.3</v>
      </c>
      <c r="X963">
        <v>93.4</v>
      </c>
    </row>
    <row r="964" spans="1:24">
      <c r="A964" s="3" t="s">
        <v>1042</v>
      </c>
      <c r="B964" t="s">
        <v>1521</v>
      </c>
      <c r="C964" s="13">
        <v>60.554096503424482</v>
      </c>
      <c r="D964">
        <v>0</v>
      </c>
      <c r="E964">
        <v>0</v>
      </c>
      <c r="F964" s="16">
        <v>41475</v>
      </c>
      <c r="G964">
        <v>38817</v>
      </c>
      <c r="H964">
        <v>21.3</v>
      </c>
      <c r="I964">
        <v>67.3</v>
      </c>
      <c r="J964">
        <v>19.3</v>
      </c>
      <c r="K964">
        <v>9.6999999999999993</v>
      </c>
      <c r="L964" s="19">
        <v>7.9</v>
      </c>
      <c r="O964">
        <f>IF(D964=E964,1,0)</f>
        <v>1</v>
      </c>
      <c r="P964">
        <v>0</v>
      </c>
      <c r="Q964">
        <v>0</v>
      </c>
      <c r="S964" s="19">
        <v>20.2</v>
      </c>
      <c r="T964" s="19">
        <v>37.700000000000003</v>
      </c>
      <c r="U964" s="19">
        <v>91.2</v>
      </c>
      <c r="V964">
        <v>0.11772657054582904</v>
      </c>
      <c r="W964">
        <v>10.6</v>
      </c>
      <c r="X964">
        <v>84.7</v>
      </c>
    </row>
    <row r="965" spans="1:24">
      <c r="A965" s="2" t="s">
        <v>1043</v>
      </c>
      <c r="B965" t="s">
        <v>2287</v>
      </c>
      <c r="C965" s="13">
        <v>15.436241610738255</v>
      </c>
      <c r="D965">
        <v>0</v>
      </c>
      <c r="E965">
        <v>0</v>
      </c>
      <c r="F965" s="16">
        <v>40313</v>
      </c>
      <c r="G965">
        <v>165</v>
      </c>
      <c r="H965">
        <v>6.6</v>
      </c>
      <c r="I965">
        <v>87.9</v>
      </c>
      <c r="J965">
        <v>0</v>
      </c>
      <c r="K965">
        <v>8.5</v>
      </c>
      <c r="L965" s="19">
        <v>5.3</v>
      </c>
      <c r="O965">
        <f>IF(D965=E965,1,0)</f>
        <v>1</v>
      </c>
      <c r="P965">
        <v>0</v>
      </c>
      <c r="Q965">
        <v>0</v>
      </c>
      <c r="S965" s="19">
        <v>44.2</v>
      </c>
      <c r="T965" s="19">
        <v>55.5</v>
      </c>
      <c r="U965" s="19">
        <v>89.7</v>
      </c>
      <c r="V965">
        <v>0.12658227848101267</v>
      </c>
      <c r="W965">
        <v>3.6</v>
      </c>
      <c r="X965">
        <v>73</v>
      </c>
    </row>
    <row r="966" spans="1:24">
      <c r="A966" s="2" t="s">
        <v>1044</v>
      </c>
      <c r="B966" t="s">
        <v>2288</v>
      </c>
      <c r="C966" s="13">
        <v>58.045977011494251</v>
      </c>
      <c r="D966">
        <v>1</v>
      </c>
      <c r="E966">
        <v>1</v>
      </c>
      <c r="F966" s="16">
        <v>45000</v>
      </c>
      <c r="G966">
        <v>1954</v>
      </c>
      <c r="H966">
        <v>6.3</v>
      </c>
      <c r="I966">
        <v>63.1</v>
      </c>
      <c r="J966">
        <v>1.1000000000000001</v>
      </c>
      <c r="K966">
        <v>34.6</v>
      </c>
      <c r="L966" s="19">
        <v>8.8000000000000007</v>
      </c>
      <c r="M966">
        <v>1</v>
      </c>
      <c r="N966" s="10">
        <v>0.51629999999999998</v>
      </c>
      <c r="O966">
        <f>IF(D966=E966,1,0)</f>
        <v>1</v>
      </c>
      <c r="P966">
        <v>0</v>
      </c>
      <c r="Q966">
        <v>0</v>
      </c>
      <c r="R966">
        <v>2012</v>
      </c>
      <c r="S966" s="19">
        <v>16.7</v>
      </c>
      <c r="T966" s="19">
        <v>36.5</v>
      </c>
      <c r="U966" s="19">
        <v>95.2</v>
      </c>
      <c r="V966">
        <v>9.0243902439024387E-2</v>
      </c>
      <c r="W966">
        <v>4.7</v>
      </c>
      <c r="X966">
        <v>78.599999999999994</v>
      </c>
    </row>
    <row r="967" spans="1:24">
      <c r="A967" s="2" t="s">
        <v>184</v>
      </c>
      <c r="B967" t="s">
        <v>2289</v>
      </c>
      <c r="C967" s="13">
        <v>58.034365875759306</v>
      </c>
      <c r="D967">
        <v>1</v>
      </c>
      <c r="E967">
        <v>1</v>
      </c>
      <c r="F967" s="16">
        <v>38573</v>
      </c>
      <c r="G967">
        <v>154517</v>
      </c>
      <c r="H967">
        <v>20.6</v>
      </c>
      <c r="I967">
        <v>60</v>
      </c>
      <c r="J967">
        <v>20.100000000000001</v>
      </c>
      <c r="K967">
        <v>14.9</v>
      </c>
      <c r="L967" s="19">
        <v>11.3</v>
      </c>
      <c r="O967">
        <f>IF(D967=E967,1,0)</f>
        <v>1</v>
      </c>
      <c r="P967">
        <v>0</v>
      </c>
      <c r="Q967">
        <v>1</v>
      </c>
      <c r="S967" s="19">
        <v>18.7</v>
      </c>
      <c r="T967" s="19">
        <v>35.799999999999997</v>
      </c>
      <c r="U967" s="19">
        <v>91.9</v>
      </c>
      <c r="V967">
        <v>0.11625185952830662</v>
      </c>
      <c r="W967">
        <v>17.8</v>
      </c>
      <c r="X967">
        <v>80.3</v>
      </c>
    </row>
    <row r="968" spans="1:24">
      <c r="A968" s="2" t="s">
        <v>1045</v>
      </c>
      <c r="B968" t="s">
        <v>2290</v>
      </c>
      <c r="C968" s="13">
        <v>41.197434069850317</v>
      </c>
      <c r="D968">
        <v>0</v>
      </c>
      <c r="E968">
        <v>0</v>
      </c>
      <c r="F968" s="16">
        <v>72264</v>
      </c>
      <c r="G968">
        <v>7287</v>
      </c>
      <c r="H968">
        <v>34.200000000000003</v>
      </c>
      <c r="I968">
        <v>94</v>
      </c>
      <c r="J968">
        <v>0.2</v>
      </c>
      <c r="K968">
        <v>2.6</v>
      </c>
      <c r="L968" s="19">
        <v>5.8</v>
      </c>
      <c r="O968">
        <f>IF(D968=E968,1,0)</f>
        <v>1</v>
      </c>
      <c r="P968">
        <v>0</v>
      </c>
      <c r="Q968">
        <v>0</v>
      </c>
      <c r="S968" s="19">
        <v>19.5</v>
      </c>
      <c r="T968" s="19">
        <v>36.6</v>
      </c>
      <c r="U968" s="19">
        <v>99.5</v>
      </c>
      <c r="V968">
        <v>6.5366972477064217E-2</v>
      </c>
      <c r="W968">
        <v>0.8</v>
      </c>
      <c r="X968">
        <v>94.3</v>
      </c>
    </row>
    <row r="969" spans="1:24">
      <c r="A969" s="2" t="s">
        <v>1046</v>
      </c>
      <c r="B969" t="s">
        <v>2291</v>
      </c>
      <c r="C969" s="13">
        <v>23.52941176470588</v>
      </c>
      <c r="D969">
        <v>0</v>
      </c>
      <c r="E969">
        <v>0</v>
      </c>
      <c r="F969" s="16">
        <v>26875</v>
      </c>
      <c r="G969">
        <v>54</v>
      </c>
      <c r="H969">
        <v>12.5</v>
      </c>
      <c r="I969">
        <v>100</v>
      </c>
      <c r="J969">
        <v>0</v>
      </c>
      <c r="K969">
        <v>0</v>
      </c>
      <c r="L969" s="19">
        <v>42.3</v>
      </c>
      <c r="M969">
        <v>1</v>
      </c>
      <c r="N969" s="10">
        <f>173/(173+142)</f>
        <v>0.54920634920634925</v>
      </c>
      <c r="O969">
        <f>IF(D969=E969,1,0)</f>
        <v>1</v>
      </c>
      <c r="P969">
        <v>0</v>
      </c>
      <c r="Q969">
        <v>0</v>
      </c>
      <c r="R969">
        <v>2013</v>
      </c>
      <c r="S969" s="19">
        <v>40.700000000000003</v>
      </c>
      <c r="T969" s="19">
        <v>47.8</v>
      </c>
      <c r="U969" s="19">
        <v>80</v>
      </c>
      <c r="V969">
        <v>0.40909090909090912</v>
      </c>
      <c r="W969">
        <v>80</v>
      </c>
      <c r="X969">
        <v>62.5</v>
      </c>
    </row>
    <row r="970" spans="1:24">
      <c r="A970" s="3" t="s">
        <v>1047</v>
      </c>
      <c r="B970" t="s">
        <v>1512</v>
      </c>
      <c r="C970" s="13">
        <v>58.882924335378327</v>
      </c>
      <c r="D970">
        <v>1</v>
      </c>
      <c r="E970">
        <v>1</v>
      </c>
      <c r="F970" s="16">
        <v>59623</v>
      </c>
      <c r="G970">
        <v>23601</v>
      </c>
      <c r="H970">
        <v>30.8</v>
      </c>
      <c r="I970">
        <v>65.900000000000006</v>
      </c>
      <c r="J970">
        <v>2.6</v>
      </c>
      <c r="K970">
        <v>23.3</v>
      </c>
      <c r="L970" s="19">
        <v>6.5</v>
      </c>
      <c r="M970">
        <v>1</v>
      </c>
      <c r="N970" s="10">
        <v>0.63170000000000004</v>
      </c>
      <c r="O970">
        <f>IF(D970=E970,1,0)</f>
        <v>1</v>
      </c>
      <c r="P970">
        <v>0</v>
      </c>
      <c r="Q970">
        <v>0</v>
      </c>
      <c r="R970">
        <v>2012</v>
      </c>
      <c r="S970" s="19">
        <v>15.1</v>
      </c>
      <c r="T970" s="19">
        <v>35.299999999999997</v>
      </c>
      <c r="U970" s="19">
        <v>98.7</v>
      </c>
      <c r="V970">
        <v>0.12335289558188461</v>
      </c>
      <c r="W970">
        <v>4.8</v>
      </c>
      <c r="X970">
        <v>87.8</v>
      </c>
    </row>
    <row r="971" spans="1:24">
      <c r="A971" s="2" t="s">
        <v>185</v>
      </c>
      <c r="B971" t="s">
        <v>2292</v>
      </c>
      <c r="C971" s="13">
        <v>60.30024065090339</v>
      </c>
      <c r="D971">
        <v>1</v>
      </c>
      <c r="E971">
        <v>1</v>
      </c>
      <c r="F971" s="16">
        <v>67165</v>
      </c>
      <c r="G971">
        <v>37484</v>
      </c>
      <c r="H971">
        <v>22.9</v>
      </c>
      <c r="I971">
        <v>50.3</v>
      </c>
      <c r="J971">
        <v>11.3</v>
      </c>
      <c r="K971">
        <v>31.3</v>
      </c>
      <c r="L971" s="19">
        <v>7.3</v>
      </c>
      <c r="M971">
        <v>1</v>
      </c>
      <c r="N971" s="10">
        <v>0.624</v>
      </c>
      <c r="O971">
        <f>IF(D971=E971,1,0)</f>
        <v>1</v>
      </c>
      <c r="P971">
        <v>0</v>
      </c>
      <c r="Q971">
        <v>1</v>
      </c>
      <c r="R971">
        <v>2012</v>
      </c>
      <c r="S971" s="19">
        <v>11.4</v>
      </c>
      <c r="T971" s="19">
        <v>31.5</v>
      </c>
      <c r="U971" s="19">
        <v>101.1</v>
      </c>
      <c r="V971">
        <v>4.2972168737966041E-2</v>
      </c>
      <c r="W971">
        <v>5.0999999999999996</v>
      </c>
      <c r="X971">
        <v>84.3</v>
      </c>
    </row>
    <row r="972" spans="1:24">
      <c r="A972" s="2" t="s">
        <v>1048</v>
      </c>
      <c r="B972" t="s">
        <v>2293</v>
      </c>
      <c r="C972" s="13">
        <v>39.92892786934825</v>
      </c>
      <c r="D972">
        <v>1</v>
      </c>
      <c r="E972">
        <v>1</v>
      </c>
      <c r="F972" s="16">
        <v>67530</v>
      </c>
      <c r="G972">
        <v>10164</v>
      </c>
      <c r="H972">
        <v>27</v>
      </c>
      <c r="I972">
        <v>91.6</v>
      </c>
      <c r="J972">
        <v>2.2999999999999998</v>
      </c>
      <c r="K972">
        <v>2.7</v>
      </c>
      <c r="L972" s="19">
        <v>7.3</v>
      </c>
      <c r="M972">
        <v>1</v>
      </c>
      <c r="N972" s="10">
        <v>0.52529999999999999</v>
      </c>
      <c r="O972">
        <f>IF(D972=E972,1,0)</f>
        <v>1</v>
      </c>
      <c r="P972">
        <v>0</v>
      </c>
      <c r="Q972">
        <v>0</v>
      </c>
      <c r="R972">
        <v>2012</v>
      </c>
      <c r="S972" s="19">
        <v>11.1</v>
      </c>
      <c r="T972" s="19">
        <v>34.299999999999997</v>
      </c>
      <c r="U972" s="19">
        <v>96.2</v>
      </c>
      <c r="V972">
        <v>7.8168620882188719E-2</v>
      </c>
      <c r="W972">
        <v>2.4</v>
      </c>
      <c r="X972">
        <v>93.6</v>
      </c>
    </row>
    <row r="973" spans="1:24">
      <c r="A973" s="2" t="s">
        <v>1049</v>
      </c>
      <c r="B973" t="s">
        <v>1270</v>
      </c>
      <c r="C973" s="13">
        <v>13.008130081300814</v>
      </c>
      <c r="D973">
        <v>0</v>
      </c>
      <c r="E973">
        <v>0</v>
      </c>
      <c r="F973" s="16">
        <v>55250</v>
      </c>
      <c r="G973">
        <v>114</v>
      </c>
      <c r="H973">
        <v>0</v>
      </c>
      <c r="I973">
        <v>100</v>
      </c>
      <c r="J973">
        <v>0</v>
      </c>
      <c r="K973">
        <v>0</v>
      </c>
      <c r="L973" s="19">
        <v>30.9</v>
      </c>
      <c r="O973">
        <f>IF(D973=E973,1,0)</f>
        <v>1</v>
      </c>
      <c r="P973">
        <v>0</v>
      </c>
      <c r="Q973">
        <v>0</v>
      </c>
      <c r="S973" s="19">
        <v>21.9</v>
      </c>
      <c r="T973" s="19">
        <v>41.4</v>
      </c>
      <c r="U973" s="19">
        <v>111.1</v>
      </c>
      <c r="V973">
        <v>0</v>
      </c>
      <c r="W973">
        <v>0</v>
      </c>
      <c r="X973">
        <v>94.5</v>
      </c>
    </row>
    <row r="974" spans="1:24">
      <c r="A974" s="2" t="s">
        <v>186</v>
      </c>
      <c r="B974" t="s">
        <v>2294</v>
      </c>
      <c r="C974" s="13">
        <v>52.906046053441692</v>
      </c>
      <c r="D974">
        <v>0</v>
      </c>
      <c r="E974">
        <v>0</v>
      </c>
      <c r="F974" s="16">
        <v>77207</v>
      </c>
      <c r="G974">
        <v>22733</v>
      </c>
      <c r="H974">
        <v>41.5</v>
      </c>
      <c r="I974">
        <v>81.3</v>
      </c>
      <c r="J974">
        <v>2.2999999999999998</v>
      </c>
      <c r="K974">
        <v>6.9</v>
      </c>
      <c r="L974" s="19">
        <v>4.9000000000000004</v>
      </c>
      <c r="O974">
        <f>IF(D974=E974,1,0)</f>
        <v>1</v>
      </c>
      <c r="P974">
        <v>0</v>
      </c>
      <c r="Q974">
        <v>1</v>
      </c>
      <c r="S974" s="19">
        <v>12.5</v>
      </c>
      <c r="T974" s="19">
        <v>34.9</v>
      </c>
      <c r="U974" s="19">
        <v>96.7</v>
      </c>
      <c r="V974">
        <v>0.1176400900367255</v>
      </c>
      <c r="W974">
        <v>2.2000000000000002</v>
      </c>
      <c r="X974">
        <v>95.2</v>
      </c>
    </row>
    <row r="975" spans="1:24">
      <c r="A975" s="2" t="s">
        <v>1050</v>
      </c>
      <c r="B975" t="s">
        <v>2295</v>
      </c>
      <c r="C975" s="13">
        <v>49.417249417249415</v>
      </c>
      <c r="D975">
        <v>1</v>
      </c>
      <c r="E975">
        <v>1</v>
      </c>
      <c r="F975" s="16">
        <v>32396</v>
      </c>
      <c r="G975">
        <v>3985</v>
      </c>
      <c r="H975">
        <v>13.7</v>
      </c>
      <c r="I975">
        <v>60.1</v>
      </c>
      <c r="J975">
        <v>2.2999999999999998</v>
      </c>
      <c r="K975">
        <v>32.9</v>
      </c>
      <c r="L975" s="19">
        <v>7.4</v>
      </c>
      <c r="M975">
        <v>1</v>
      </c>
      <c r="N975" s="10">
        <v>0.87429999999999997</v>
      </c>
      <c r="O975">
        <f>IF(D975=E975,1,0)</f>
        <v>1</v>
      </c>
      <c r="P975">
        <v>0</v>
      </c>
      <c r="Q975">
        <v>0</v>
      </c>
      <c r="R975">
        <v>2012</v>
      </c>
      <c r="S975" s="19">
        <v>20.7</v>
      </c>
      <c r="T975" s="19">
        <v>34.799999999999997</v>
      </c>
      <c r="U975" s="19">
        <v>90.1</v>
      </c>
      <c r="V975">
        <v>0.39145699239321241</v>
      </c>
      <c r="W975">
        <v>17.7</v>
      </c>
      <c r="X975">
        <v>72.7</v>
      </c>
    </row>
    <row r="976" spans="1:24">
      <c r="A976" s="2" t="s">
        <v>1051</v>
      </c>
      <c r="B976" t="s">
        <v>2296</v>
      </c>
      <c r="C976" s="13">
        <v>33.532041728763041</v>
      </c>
      <c r="D976">
        <v>0</v>
      </c>
      <c r="E976">
        <v>0</v>
      </c>
      <c r="F976" s="16">
        <v>41023</v>
      </c>
      <c r="G976">
        <v>1057</v>
      </c>
      <c r="H976">
        <v>31.2</v>
      </c>
      <c r="I976">
        <v>96.6</v>
      </c>
      <c r="J976">
        <v>0.6</v>
      </c>
      <c r="K976">
        <v>1.3</v>
      </c>
      <c r="L976" s="19">
        <v>6.6</v>
      </c>
      <c r="O976">
        <f>IF(D976=E976,1,0)</f>
        <v>1</v>
      </c>
      <c r="P976">
        <v>0</v>
      </c>
      <c r="Q976">
        <v>0</v>
      </c>
      <c r="S976" s="19">
        <v>21.3</v>
      </c>
      <c r="T976" s="19">
        <v>43.5</v>
      </c>
      <c r="U976" s="19">
        <v>95.7</v>
      </c>
      <c r="V976">
        <v>8.6497890295358648E-2</v>
      </c>
      <c r="W976">
        <v>9.4</v>
      </c>
      <c r="X976">
        <v>91.2</v>
      </c>
    </row>
    <row r="977" spans="1:24">
      <c r="A977" s="2" t="s">
        <v>1052</v>
      </c>
      <c r="B977" t="s">
        <v>2297</v>
      </c>
      <c r="C977" s="13">
        <v>20.558882235528941</v>
      </c>
      <c r="D977">
        <v>0</v>
      </c>
      <c r="E977">
        <v>0</v>
      </c>
      <c r="F977" s="16">
        <v>23098</v>
      </c>
      <c r="G977">
        <v>1465</v>
      </c>
      <c r="H977">
        <v>5</v>
      </c>
      <c r="I977">
        <v>96.9</v>
      </c>
      <c r="J977">
        <v>0</v>
      </c>
      <c r="K977">
        <v>1.5</v>
      </c>
      <c r="L977" s="19">
        <v>7.2</v>
      </c>
      <c r="O977">
        <f>IF(D977=E977,1,0)</f>
        <v>1</v>
      </c>
      <c r="P977">
        <v>0</v>
      </c>
      <c r="Q977">
        <v>0</v>
      </c>
      <c r="S977" s="19">
        <v>24.8</v>
      </c>
      <c r="T977" s="19">
        <v>33.299999999999997</v>
      </c>
      <c r="U977" s="19">
        <v>83.1</v>
      </c>
      <c r="V977">
        <v>0.12704174228675136</v>
      </c>
      <c r="W977">
        <v>27.5</v>
      </c>
      <c r="X977">
        <v>70.8</v>
      </c>
    </row>
    <row r="978" spans="1:24">
      <c r="A978" s="2" t="s">
        <v>1053</v>
      </c>
      <c r="B978" t="s">
        <v>2298</v>
      </c>
      <c r="C978" s="13">
        <v>23.148148148148149</v>
      </c>
      <c r="D978">
        <v>1</v>
      </c>
      <c r="E978">
        <v>1</v>
      </c>
      <c r="F978" s="16">
        <v>43333</v>
      </c>
      <c r="G978">
        <v>1267</v>
      </c>
      <c r="H978">
        <v>12.8</v>
      </c>
      <c r="I978">
        <v>96.1</v>
      </c>
      <c r="J978">
        <v>0</v>
      </c>
      <c r="K978">
        <v>3.7</v>
      </c>
      <c r="L978" s="19">
        <v>9</v>
      </c>
      <c r="M978">
        <v>1</v>
      </c>
      <c r="N978" s="10">
        <v>0.6391</v>
      </c>
      <c r="O978">
        <f>IF(D978=E978,1,0)</f>
        <v>1</v>
      </c>
      <c r="P978">
        <v>0</v>
      </c>
      <c r="Q978">
        <v>0</v>
      </c>
      <c r="R978">
        <v>2013</v>
      </c>
      <c r="S978" s="19">
        <v>20</v>
      </c>
      <c r="T978" s="19">
        <v>30.7</v>
      </c>
      <c r="U978" s="19">
        <v>99.2</v>
      </c>
      <c r="V978">
        <v>0.16460905349794239</v>
      </c>
      <c r="W978">
        <v>17.600000000000001</v>
      </c>
      <c r="X978">
        <v>88.3</v>
      </c>
    </row>
    <row r="979" spans="1:24">
      <c r="A979" s="2" t="s">
        <v>187</v>
      </c>
      <c r="B979" t="s">
        <v>1517</v>
      </c>
      <c r="C979" s="13">
        <v>59.883720930232556</v>
      </c>
      <c r="D979">
        <v>0</v>
      </c>
      <c r="E979">
        <v>0</v>
      </c>
      <c r="F979" s="16">
        <v>76294</v>
      </c>
      <c r="G979">
        <v>16163</v>
      </c>
      <c r="H979">
        <v>33.700000000000003</v>
      </c>
      <c r="I979">
        <v>51.2</v>
      </c>
      <c r="J979">
        <v>6.2</v>
      </c>
      <c r="K979">
        <v>28</v>
      </c>
      <c r="L979" s="19">
        <v>5.2</v>
      </c>
      <c r="O979">
        <f>IF(D979=E979,1,0)</f>
        <v>1</v>
      </c>
      <c r="P979">
        <v>0</v>
      </c>
      <c r="Q979">
        <v>1</v>
      </c>
      <c r="S979" s="19">
        <v>6.8</v>
      </c>
      <c r="T979" s="19">
        <v>30.5</v>
      </c>
      <c r="U979" s="19">
        <v>105.8</v>
      </c>
      <c r="V979">
        <v>2.9546321006481129E-2</v>
      </c>
      <c r="W979">
        <v>4.9000000000000004</v>
      </c>
      <c r="X979">
        <v>83.5</v>
      </c>
    </row>
    <row r="980" spans="1:24">
      <c r="A980" s="2" t="s">
        <v>188</v>
      </c>
      <c r="B980" t="s">
        <v>2510</v>
      </c>
      <c r="C980" s="13">
        <v>61.423247814246807</v>
      </c>
      <c r="D980">
        <v>1</v>
      </c>
      <c r="E980">
        <v>1</v>
      </c>
      <c r="F980" s="16">
        <v>62709</v>
      </c>
      <c r="G980">
        <v>28006</v>
      </c>
      <c r="H980">
        <v>17.600000000000001</v>
      </c>
      <c r="I980">
        <v>44.2</v>
      </c>
      <c r="J980">
        <v>3.9</v>
      </c>
      <c r="K980">
        <v>48.1</v>
      </c>
      <c r="L980" s="19">
        <v>8.1</v>
      </c>
      <c r="M980">
        <v>1</v>
      </c>
      <c r="N980" s="10">
        <v>0.53539999999999999</v>
      </c>
      <c r="O980">
        <f>IF(D980=E980,1,0)</f>
        <v>1</v>
      </c>
      <c r="P980">
        <v>0</v>
      </c>
      <c r="Q980">
        <v>1</v>
      </c>
      <c r="R980">
        <v>2012</v>
      </c>
      <c r="S980" s="19">
        <v>6.8</v>
      </c>
      <c r="T980" s="19">
        <v>28.4</v>
      </c>
      <c r="U980" s="19">
        <v>92.3</v>
      </c>
      <c r="V980">
        <v>7.5861211292127848E-2</v>
      </c>
      <c r="W980">
        <v>10.3</v>
      </c>
      <c r="X980">
        <v>75.7</v>
      </c>
    </row>
    <row r="981" spans="1:24">
      <c r="A981" s="2" t="s">
        <v>1054</v>
      </c>
      <c r="B981" t="s">
        <v>2508</v>
      </c>
      <c r="C981" s="13">
        <v>57.898237445959431</v>
      </c>
      <c r="D981">
        <v>0</v>
      </c>
      <c r="E981">
        <v>0</v>
      </c>
      <c r="F981" s="16">
        <v>64896</v>
      </c>
      <c r="G981">
        <v>2865</v>
      </c>
      <c r="H981">
        <v>17.100000000000001</v>
      </c>
      <c r="I981">
        <v>57.2</v>
      </c>
      <c r="J981">
        <v>2</v>
      </c>
      <c r="K981">
        <v>31.5</v>
      </c>
      <c r="L981" s="19">
        <v>12.1</v>
      </c>
      <c r="O981">
        <f>IF(D981=E981,1,0)</f>
        <v>1</v>
      </c>
      <c r="P981">
        <v>0</v>
      </c>
      <c r="Q981">
        <v>0</v>
      </c>
      <c r="S981" s="19">
        <v>10.7</v>
      </c>
      <c r="T981" s="19">
        <v>31.2</v>
      </c>
      <c r="U981" s="19">
        <v>102.9</v>
      </c>
      <c r="V981">
        <v>5.2757793764988008E-2</v>
      </c>
      <c r="W981">
        <v>8.3000000000000007</v>
      </c>
      <c r="X981">
        <v>79.400000000000006</v>
      </c>
    </row>
    <row r="982" spans="1:24">
      <c r="A982" s="2" t="s">
        <v>1055</v>
      </c>
      <c r="B982" t="s">
        <v>2509</v>
      </c>
      <c r="C982" s="13">
        <v>60.024409186730274</v>
      </c>
      <c r="D982">
        <v>1</v>
      </c>
      <c r="E982">
        <v>1</v>
      </c>
      <c r="F982" s="16">
        <v>45109</v>
      </c>
      <c r="G982">
        <v>7232</v>
      </c>
      <c r="H982">
        <v>14.5</v>
      </c>
      <c r="I982">
        <v>62.3</v>
      </c>
      <c r="J982">
        <v>1.7</v>
      </c>
      <c r="K982">
        <v>32.4</v>
      </c>
      <c r="L982" s="19">
        <v>8.6</v>
      </c>
      <c r="M982">
        <v>1</v>
      </c>
      <c r="N982" s="10">
        <v>0.62860000000000005</v>
      </c>
      <c r="O982">
        <f>IF(D982=E982,1,0)</f>
        <v>1</v>
      </c>
      <c r="P982">
        <v>0</v>
      </c>
      <c r="Q982">
        <v>0</v>
      </c>
      <c r="R982">
        <v>2012</v>
      </c>
      <c r="S982" s="19">
        <v>27</v>
      </c>
      <c r="T982" s="19">
        <v>40.200000000000003</v>
      </c>
      <c r="U982" s="19">
        <v>90.2</v>
      </c>
      <c r="V982">
        <v>1.6393442622950821E-2</v>
      </c>
      <c r="W982">
        <v>6.8</v>
      </c>
      <c r="X982">
        <v>79.7</v>
      </c>
    </row>
    <row r="983" spans="1:24">
      <c r="A983" s="2" t="s">
        <v>1056</v>
      </c>
      <c r="B983" t="s">
        <v>2299</v>
      </c>
      <c r="C983" s="13">
        <v>36.864332218898468</v>
      </c>
      <c r="D983">
        <v>1</v>
      </c>
      <c r="E983">
        <v>1</v>
      </c>
      <c r="F983" s="16">
        <v>40260</v>
      </c>
      <c r="G983">
        <v>1549</v>
      </c>
      <c r="H983">
        <v>13.5</v>
      </c>
      <c r="I983">
        <v>95.1</v>
      </c>
      <c r="J983">
        <v>1.5</v>
      </c>
      <c r="K983">
        <v>1.5</v>
      </c>
      <c r="L983" s="19">
        <v>6.9</v>
      </c>
      <c r="M983">
        <v>1</v>
      </c>
      <c r="N983" s="10">
        <v>0.61180000000000001</v>
      </c>
      <c r="O983">
        <f>IF(D983=E983,1,0)</f>
        <v>1</v>
      </c>
      <c r="P983">
        <v>0</v>
      </c>
      <c r="Q983">
        <v>0</v>
      </c>
      <c r="R983">
        <v>2012</v>
      </c>
      <c r="S983" s="19">
        <v>18.899999999999999</v>
      </c>
      <c r="T983" s="19">
        <v>36.700000000000003</v>
      </c>
      <c r="U983" s="19">
        <v>91.5</v>
      </c>
      <c r="V983">
        <v>8.5972850678733032E-2</v>
      </c>
      <c r="W983">
        <v>12.2</v>
      </c>
      <c r="X983">
        <v>88.8</v>
      </c>
    </row>
    <row r="984" spans="1:24">
      <c r="A984" s="2" t="s">
        <v>1057</v>
      </c>
      <c r="B984" t="s">
        <v>2300</v>
      </c>
      <c r="C984" s="13">
        <v>16.095890410958905</v>
      </c>
      <c r="D984">
        <v>0</v>
      </c>
      <c r="E984">
        <v>0</v>
      </c>
      <c r="F984" s="16">
        <v>50875</v>
      </c>
      <c r="G984">
        <v>233</v>
      </c>
      <c r="H984">
        <v>16</v>
      </c>
      <c r="I984">
        <v>99.6</v>
      </c>
      <c r="J984">
        <v>0</v>
      </c>
      <c r="K984">
        <v>0</v>
      </c>
      <c r="L984" s="19">
        <v>1.8</v>
      </c>
      <c r="O984">
        <f>IF(D984=E984,1,0)</f>
        <v>1</v>
      </c>
      <c r="P984">
        <v>0</v>
      </c>
      <c r="Q984">
        <v>0</v>
      </c>
      <c r="S984" s="19">
        <v>27.5</v>
      </c>
      <c r="T984" s="19">
        <v>51.2</v>
      </c>
      <c r="U984" s="19">
        <v>91</v>
      </c>
      <c r="V984">
        <v>0.29906542056074764</v>
      </c>
      <c r="W984">
        <v>0</v>
      </c>
      <c r="X984">
        <v>91.4</v>
      </c>
    </row>
    <row r="985" spans="1:24">
      <c r="A985" s="2" t="s">
        <v>1058</v>
      </c>
      <c r="B985" t="s">
        <v>1384</v>
      </c>
      <c r="C985" s="13">
        <v>34.090909090909086</v>
      </c>
      <c r="D985">
        <v>0</v>
      </c>
      <c r="E985">
        <v>0</v>
      </c>
      <c r="F985" s="16">
        <v>35000</v>
      </c>
      <c r="G985">
        <v>146</v>
      </c>
      <c r="H985">
        <v>1</v>
      </c>
      <c r="I985">
        <v>43.8</v>
      </c>
      <c r="J985">
        <v>47.9</v>
      </c>
      <c r="K985">
        <v>0</v>
      </c>
      <c r="L985" s="19">
        <v>3.4</v>
      </c>
      <c r="O985">
        <f>IF(D985=E985,1,0)</f>
        <v>1</v>
      </c>
      <c r="P985">
        <v>0</v>
      </c>
      <c r="Q985">
        <v>0</v>
      </c>
      <c r="S985" s="19">
        <v>19.2</v>
      </c>
      <c r="T985" s="19">
        <v>39.799999999999997</v>
      </c>
      <c r="U985" s="19">
        <v>94.7</v>
      </c>
      <c r="V985">
        <v>0.26666666666666666</v>
      </c>
      <c r="W985">
        <v>8.8000000000000007</v>
      </c>
      <c r="X985">
        <v>85</v>
      </c>
    </row>
    <row r="986" spans="1:24">
      <c r="A986" s="2" t="s">
        <v>1059</v>
      </c>
      <c r="B986" t="s">
        <v>2301</v>
      </c>
      <c r="C986" s="13">
        <v>31.681681681681685</v>
      </c>
      <c r="D986">
        <v>1</v>
      </c>
      <c r="E986">
        <v>1</v>
      </c>
      <c r="F986" s="16">
        <v>28688</v>
      </c>
      <c r="G986">
        <v>1086</v>
      </c>
      <c r="H986">
        <v>5.6</v>
      </c>
      <c r="I986">
        <v>98.4</v>
      </c>
      <c r="J986">
        <v>0</v>
      </c>
      <c r="K986">
        <v>0.9</v>
      </c>
      <c r="L986" s="19">
        <v>14.9</v>
      </c>
      <c r="M986">
        <v>1</v>
      </c>
      <c r="O986">
        <f>IF(D986=E986,1,0)</f>
        <v>1</v>
      </c>
      <c r="P986">
        <v>0</v>
      </c>
      <c r="Q986">
        <v>0</v>
      </c>
      <c r="R986">
        <v>2013</v>
      </c>
      <c r="S986" s="19">
        <v>22</v>
      </c>
      <c r="T986" s="19">
        <v>40.5</v>
      </c>
      <c r="U986" s="19">
        <v>106.5</v>
      </c>
      <c r="V986">
        <v>0.30205949656750575</v>
      </c>
      <c r="W986">
        <v>20.3</v>
      </c>
      <c r="X986">
        <v>82.5</v>
      </c>
    </row>
    <row r="987" spans="1:24">
      <c r="A987" s="2" t="s">
        <v>1060</v>
      </c>
      <c r="B987" t="s">
        <v>2302</v>
      </c>
      <c r="C987" s="13">
        <v>24.09090909090909</v>
      </c>
      <c r="D987">
        <v>0</v>
      </c>
      <c r="E987">
        <v>0</v>
      </c>
      <c r="F987" s="16">
        <v>63750</v>
      </c>
      <c r="G987">
        <v>300</v>
      </c>
      <c r="H987">
        <v>3.8</v>
      </c>
      <c r="I987">
        <v>98.7</v>
      </c>
      <c r="J987">
        <v>0</v>
      </c>
      <c r="K987">
        <v>1.3</v>
      </c>
      <c r="L987" s="19">
        <v>1.3</v>
      </c>
      <c r="O987">
        <f>IF(D987=E987,1,0)</f>
        <v>1</v>
      </c>
      <c r="P987">
        <v>0</v>
      </c>
      <c r="Q987">
        <v>0</v>
      </c>
      <c r="S987" s="19">
        <v>17.7</v>
      </c>
      <c r="T987" s="19">
        <v>39.5</v>
      </c>
      <c r="U987" s="19">
        <v>96.1</v>
      </c>
      <c r="V987">
        <v>0.2857142857142857</v>
      </c>
      <c r="W987">
        <v>0</v>
      </c>
      <c r="X987">
        <v>91</v>
      </c>
    </row>
    <row r="988" spans="1:24">
      <c r="A988" s="2" t="s">
        <v>1061</v>
      </c>
      <c r="B988" t="s">
        <v>2303</v>
      </c>
      <c r="C988" s="13">
        <v>34.047619047619051</v>
      </c>
      <c r="D988">
        <v>1</v>
      </c>
      <c r="E988">
        <v>1</v>
      </c>
      <c r="F988" s="16">
        <v>42885</v>
      </c>
      <c r="G988">
        <v>3403</v>
      </c>
      <c r="H988">
        <v>23</v>
      </c>
      <c r="I988">
        <v>92.7</v>
      </c>
      <c r="J988">
        <v>0</v>
      </c>
      <c r="K988">
        <v>0.1</v>
      </c>
      <c r="L988" s="19">
        <v>7.4</v>
      </c>
      <c r="M988">
        <v>1</v>
      </c>
      <c r="N988" s="10">
        <v>0.52990000000000004</v>
      </c>
      <c r="O988">
        <f>IF(D988=E988,1,0)</f>
        <v>1</v>
      </c>
      <c r="P988">
        <v>0</v>
      </c>
      <c r="Q988">
        <v>0</v>
      </c>
      <c r="R988">
        <v>2012</v>
      </c>
      <c r="S988" s="19">
        <v>28.6</v>
      </c>
      <c r="T988" s="19">
        <v>44.1</v>
      </c>
      <c r="U988" s="19">
        <v>96.4</v>
      </c>
      <c r="V988">
        <v>0.30040053404539385</v>
      </c>
      <c r="W988">
        <v>8</v>
      </c>
      <c r="X988">
        <v>90.3</v>
      </c>
    </row>
    <row r="989" spans="1:24">
      <c r="A989" s="2" t="s">
        <v>1062</v>
      </c>
      <c r="B989" t="s">
        <v>2304</v>
      </c>
      <c r="C989" s="13">
        <v>23.660714285714285</v>
      </c>
      <c r="D989">
        <v>0</v>
      </c>
      <c r="E989">
        <v>0</v>
      </c>
      <c r="F989" s="16">
        <v>21250</v>
      </c>
      <c r="G989">
        <v>52</v>
      </c>
      <c r="H989">
        <v>13.6</v>
      </c>
      <c r="I989">
        <v>100</v>
      </c>
      <c r="J989">
        <v>0</v>
      </c>
      <c r="K989">
        <v>0</v>
      </c>
      <c r="L989" s="19">
        <v>18.2</v>
      </c>
      <c r="O989">
        <f>IF(D989=E989,1,0)</f>
        <v>1</v>
      </c>
      <c r="P989">
        <v>0</v>
      </c>
      <c r="Q989">
        <v>0</v>
      </c>
      <c r="S989" s="19">
        <v>36.5</v>
      </c>
      <c r="T989" s="19">
        <v>51.8</v>
      </c>
      <c r="U989" s="19">
        <v>108</v>
      </c>
      <c r="V989">
        <v>7.1428571428571425E-2</v>
      </c>
      <c r="W989">
        <v>15.4</v>
      </c>
      <c r="X989">
        <v>70.5</v>
      </c>
    </row>
    <row r="990" spans="1:24">
      <c r="A990" s="2" t="s">
        <v>1063</v>
      </c>
      <c r="B990" t="s">
        <v>2305</v>
      </c>
      <c r="C990" s="13">
        <v>27.848101265822784</v>
      </c>
      <c r="D990">
        <v>0</v>
      </c>
      <c r="E990">
        <v>0</v>
      </c>
      <c r="F990" s="16">
        <v>52250</v>
      </c>
      <c r="G990">
        <v>345</v>
      </c>
      <c r="H990">
        <v>6.2</v>
      </c>
      <c r="I990">
        <v>97.7</v>
      </c>
      <c r="J990">
        <v>0</v>
      </c>
      <c r="K990">
        <v>2.2999999999999998</v>
      </c>
      <c r="L990" s="19">
        <v>4.9000000000000004</v>
      </c>
      <c r="O990">
        <f>IF(D990=E990,1,0)</f>
        <v>1</v>
      </c>
      <c r="P990">
        <v>0</v>
      </c>
      <c r="Q990">
        <v>0</v>
      </c>
      <c r="S990" s="19">
        <v>18</v>
      </c>
      <c r="T990" s="19">
        <v>38.1</v>
      </c>
      <c r="U990" s="19">
        <v>102.9</v>
      </c>
      <c r="V990">
        <v>0.10067114093959731</v>
      </c>
      <c r="W990">
        <v>8.6</v>
      </c>
      <c r="X990">
        <v>82.2</v>
      </c>
    </row>
    <row r="991" spans="1:24">
      <c r="A991" s="2" t="s">
        <v>1064</v>
      </c>
      <c r="B991" t="s">
        <v>2306</v>
      </c>
      <c r="C991" s="13">
        <v>30.120481927710845</v>
      </c>
      <c r="D991">
        <v>0</v>
      </c>
      <c r="E991">
        <v>0</v>
      </c>
      <c r="F991" s="16">
        <v>57679</v>
      </c>
      <c r="G991">
        <v>543</v>
      </c>
      <c r="H991">
        <v>10.9</v>
      </c>
      <c r="I991">
        <v>96.9</v>
      </c>
      <c r="J991">
        <v>0</v>
      </c>
      <c r="K991">
        <v>0</v>
      </c>
      <c r="L991" s="19">
        <v>7.8</v>
      </c>
      <c r="O991">
        <f>IF(D991=E991,1,0)</f>
        <v>1</v>
      </c>
      <c r="P991">
        <v>0</v>
      </c>
      <c r="Q991">
        <v>0</v>
      </c>
      <c r="S991" s="19">
        <v>23.6</v>
      </c>
      <c r="T991" s="19">
        <v>46.2</v>
      </c>
      <c r="U991" s="19">
        <v>130.1</v>
      </c>
      <c r="V991">
        <v>0.18139534883720931</v>
      </c>
      <c r="W991">
        <v>7.3</v>
      </c>
      <c r="X991">
        <v>88.1</v>
      </c>
    </row>
    <row r="992" spans="1:24">
      <c r="A992" s="2" t="s">
        <v>1065</v>
      </c>
      <c r="B992" t="s">
        <v>1283</v>
      </c>
      <c r="C992" s="13">
        <v>16.828478964401295</v>
      </c>
      <c r="D992">
        <v>0</v>
      </c>
      <c r="E992">
        <v>0</v>
      </c>
      <c r="F992" s="16">
        <v>24000</v>
      </c>
      <c r="G992">
        <v>113</v>
      </c>
      <c r="H992">
        <v>0</v>
      </c>
      <c r="I992">
        <v>100</v>
      </c>
      <c r="J992">
        <v>0</v>
      </c>
      <c r="K992">
        <v>0</v>
      </c>
      <c r="L992" s="19">
        <v>25.6</v>
      </c>
      <c r="O992">
        <f>IF(D992=E992,1,0)</f>
        <v>1</v>
      </c>
      <c r="P992">
        <v>0</v>
      </c>
      <c r="Q992">
        <v>0</v>
      </c>
      <c r="S992" s="19">
        <v>21.2</v>
      </c>
      <c r="T992" s="19">
        <v>31.9</v>
      </c>
      <c r="U992" s="19">
        <v>151.1</v>
      </c>
      <c r="V992">
        <v>0.125</v>
      </c>
      <c r="W992">
        <v>17.399999999999999</v>
      </c>
      <c r="X992">
        <v>85.1</v>
      </c>
    </row>
    <row r="993" spans="1:24">
      <c r="A993" s="3" t="s">
        <v>302</v>
      </c>
      <c r="B993" t="s">
        <v>2307</v>
      </c>
      <c r="C993" s="13">
        <v>24.026876737720112</v>
      </c>
      <c r="D993">
        <v>1</v>
      </c>
      <c r="E993">
        <v>1</v>
      </c>
      <c r="F993" s="16">
        <v>35145</v>
      </c>
      <c r="G993">
        <v>7473</v>
      </c>
      <c r="H993">
        <v>18.399999999999999</v>
      </c>
      <c r="I993">
        <v>95.4</v>
      </c>
      <c r="J993">
        <v>0.8</v>
      </c>
      <c r="K993">
        <v>1.1000000000000001</v>
      </c>
      <c r="L993" s="19">
        <v>6.9</v>
      </c>
      <c r="M993">
        <v>1</v>
      </c>
      <c r="N993" s="10">
        <f>1622/(1622+978)</f>
        <v>0.62384615384615383</v>
      </c>
      <c r="O993">
        <f>IF(D993=E993,1,0)</f>
        <v>1</v>
      </c>
      <c r="P993">
        <v>1</v>
      </c>
      <c r="Q993" t="s">
        <v>2516</v>
      </c>
      <c r="R993">
        <v>2012</v>
      </c>
      <c r="S993" s="19">
        <v>27</v>
      </c>
      <c r="T993" s="19">
        <v>39.9</v>
      </c>
      <c r="U993" s="19">
        <v>88.2</v>
      </c>
      <c r="V993">
        <v>0.1240234375</v>
      </c>
      <c r="W993">
        <v>14.2</v>
      </c>
      <c r="X993">
        <v>84.5</v>
      </c>
    </row>
    <row r="994" spans="1:24">
      <c r="A994" s="2" t="s">
        <v>1066</v>
      </c>
      <c r="B994" t="s">
        <v>1346</v>
      </c>
      <c r="C994" s="13">
        <v>28.514588859416445</v>
      </c>
      <c r="D994">
        <v>1</v>
      </c>
      <c r="E994">
        <v>1</v>
      </c>
      <c r="F994" s="16">
        <v>35152</v>
      </c>
      <c r="G994">
        <v>252</v>
      </c>
      <c r="H994">
        <v>29.8</v>
      </c>
      <c r="I994">
        <v>91.3</v>
      </c>
      <c r="J994">
        <v>0</v>
      </c>
      <c r="K994">
        <v>8.6999999999999993</v>
      </c>
      <c r="L994" s="19">
        <v>22.1</v>
      </c>
      <c r="M994">
        <v>1</v>
      </c>
      <c r="N994" s="10">
        <v>0.63639999999999997</v>
      </c>
      <c r="O994">
        <f>IF(D994=E994,1,0)</f>
        <v>1</v>
      </c>
      <c r="P994">
        <v>0</v>
      </c>
      <c r="Q994">
        <v>0</v>
      </c>
      <c r="R994">
        <v>2012</v>
      </c>
      <c r="S994" s="19">
        <v>29</v>
      </c>
      <c r="T994" s="19">
        <v>51.7</v>
      </c>
      <c r="U994" s="19">
        <v>207.3</v>
      </c>
      <c r="V994">
        <v>1.7543859649122806E-2</v>
      </c>
      <c r="W994">
        <v>0</v>
      </c>
      <c r="X994">
        <v>93.6</v>
      </c>
    </row>
    <row r="995" spans="1:24">
      <c r="A995" s="2" t="s">
        <v>1067</v>
      </c>
      <c r="B995" t="s">
        <v>1342</v>
      </c>
      <c r="C995" s="13">
        <v>27.252747252747252</v>
      </c>
      <c r="D995">
        <v>1</v>
      </c>
      <c r="E995">
        <v>1</v>
      </c>
      <c r="F995" s="16">
        <v>42188</v>
      </c>
      <c r="G995">
        <v>629</v>
      </c>
      <c r="H995">
        <v>6.6</v>
      </c>
      <c r="I995">
        <v>96.3</v>
      </c>
      <c r="J995">
        <v>0</v>
      </c>
      <c r="K995">
        <v>2.9</v>
      </c>
      <c r="L995" s="19">
        <v>11.6</v>
      </c>
      <c r="M995">
        <v>1</v>
      </c>
      <c r="N995" s="10">
        <v>0.67689999999999995</v>
      </c>
      <c r="O995">
        <f>IF(D995=E995,1,0)</f>
        <v>1</v>
      </c>
      <c r="P995">
        <v>0</v>
      </c>
      <c r="Q995">
        <v>0</v>
      </c>
      <c r="R995">
        <v>2012</v>
      </c>
      <c r="S995" s="19">
        <v>15.6</v>
      </c>
      <c r="T995" s="19">
        <v>39.299999999999997</v>
      </c>
      <c r="U995" s="19">
        <v>105.6</v>
      </c>
      <c r="V995">
        <v>0.12449799196787148</v>
      </c>
      <c r="W995">
        <v>5.0999999999999996</v>
      </c>
      <c r="X995">
        <v>78.8</v>
      </c>
    </row>
    <row r="996" spans="1:24">
      <c r="A996" s="2" t="s">
        <v>1068</v>
      </c>
      <c r="B996" t="s">
        <v>2308</v>
      </c>
      <c r="C996" s="13">
        <v>34.339622641509429</v>
      </c>
      <c r="D996">
        <v>1</v>
      </c>
      <c r="E996">
        <v>1</v>
      </c>
      <c r="F996" s="16">
        <v>27674</v>
      </c>
      <c r="G996">
        <v>1210</v>
      </c>
      <c r="H996">
        <v>5.8</v>
      </c>
      <c r="I996">
        <v>94.5</v>
      </c>
      <c r="J996">
        <v>0</v>
      </c>
      <c r="K996">
        <v>1.3</v>
      </c>
      <c r="L996" s="19">
        <v>16.8</v>
      </c>
      <c r="M996">
        <v>1</v>
      </c>
      <c r="N996" s="10">
        <f>152/(152+51)</f>
        <v>0.74876847290640391</v>
      </c>
      <c r="O996">
        <f>IF(D996=E996,1,0)</f>
        <v>1</v>
      </c>
      <c r="P996">
        <v>0</v>
      </c>
      <c r="Q996">
        <v>0</v>
      </c>
      <c r="R996">
        <v>2013</v>
      </c>
      <c r="S996" s="19">
        <v>20.3</v>
      </c>
      <c r="T996" s="19">
        <v>32.5</v>
      </c>
      <c r="U996" s="19">
        <v>81.7</v>
      </c>
      <c r="V996">
        <v>0.24101479915433405</v>
      </c>
      <c r="W996">
        <v>27.3</v>
      </c>
      <c r="X996">
        <v>81.900000000000006</v>
      </c>
    </row>
    <row r="997" spans="1:24">
      <c r="A997" s="2" t="s">
        <v>1069</v>
      </c>
      <c r="B997" t="s">
        <v>2309</v>
      </c>
      <c r="C997" s="13">
        <v>37.701612903225808</v>
      </c>
      <c r="D997">
        <v>1</v>
      </c>
      <c r="E997">
        <v>1</v>
      </c>
      <c r="F997" s="16">
        <v>57610</v>
      </c>
      <c r="G997">
        <v>7707</v>
      </c>
      <c r="H997">
        <v>19.899999999999999</v>
      </c>
      <c r="I997">
        <v>90.9</v>
      </c>
      <c r="J997">
        <v>0</v>
      </c>
      <c r="K997">
        <v>8.4</v>
      </c>
      <c r="L997" s="19">
        <v>5.3</v>
      </c>
      <c r="M997">
        <v>0</v>
      </c>
      <c r="N997" s="10">
        <v>0.49170000000000003</v>
      </c>
      <c r="O997">
        <f>IF(D997=E997,1,0)</f>
        <v>1</v>
      </c>
      <c r="P997">
        <v>0</v>
      </c>
      <c r="Q997">
        <v>0</v>
      </c>
      <c r="R997">
        <v>2012</v>
      </c>
      <c r="S997" s="19">
        <v>19.3</v>
      </c>
      <c r="T997" s="19">
        <v>39.700000000000003</v>
      </c>
      <c r="U997" s="19">
        <v>95.4</v>
      </c>
      <c r="V997">
        <v>0.12412645590682196</v>
      </c>
      <c r="W997">
        <v>3.7</v>
      </c>
      <c r="X997">
        <v>90.6</v>
      </c>
    </row>
    <row r="998" spans="1:24">
      <c r="A998" s="2" t="s">
        <v>1070</v>
      </c>
      <c r="B998" t="s">
        <v>2310</v>
      </c>
      <c r="C998" s="13">
        <v>83.608321377331421</v>
      </c>
      <c r="D998">
        <v>0</v>
      </c>
      <c r="E998">
        <v>0</v>
      </c>
      <c r="F998" s="16">
        <v>32955</v>
      </c>
      <c r="G998">
        <v>243</v>
      </c>
      <c r="H998">
        <v>1.7</v>
      </c>
      <c r="I998">
        <v>83.5</v>
      </c>
      <c r="J998">
        <v>15.6</v>
      </c>
      <c r="K998">
        <v>0</v>
      </c>
      <c r="L998" s="19">
        <v>0</v>
      </c>
      <c r="O998">
        <f>IF(D998=E998,1,0)</f>
        <v>1</v>
      </c>
      <c r="P998">
        <v>0</v>
      </c>
      <c r="Q998">
        <v>0</v>
      </c>
      <c r="S998" s="19">
        <v>38.700000000000003</v>
      </c>
      <c r="T998" s="19">
        <v>54.8</v>
      </c>
      <c r="U998" s="19">
        <v>78.7</v>
      </c>
      <c r="V998">
        <v>0.2807017543859649</v>
      </c>
      <c r="W998">
        <v>4.5</v>
      </c>
      <c r="X998">
        <v>87.8</v>
      </c>
    </row>
    <row r="999" spans="1:24">
      <c r="A999" s="2" t="s">
        <v>33</v>
      </c>
      <c r="B999" t="s">
        <v>1547</v>
      </c>
      <c r="C999" s="13">
        <v>78.41463414634147</v>
      </c>
      <c r="D999">
        <v>1</v>
      </c>
      <c r="E999">
        <v>1</v>
      </c>
      <c r="F999" s="16">
        <v>51908</v>
      </c>
      <c r="G999">
        <v>10360</v>
      </c>
      <c r="H999">
        <v>13.4</v>
      </c>
      <c r="I999">
        <v>24.7</v>
      </c>
      <c r="J999">
        <v>66.5</v>
      </c>
      <c r="K999">
        <v>6.7</v>
      </c>
      <c r="L999" s="19">
        <v>11.8</v>
      </c>
      <c r="M999">
        <v>0</v>
      </c>
      <c r="N999" s="10">
        <v>0.3972</v>
      </c>
      <c r="O999">
        <f>IF(D999=E999,1,0)</f>
        <v>1</v>
      </c>
      <c r="P999">
        <v>0</v>
      </c>
      <c r="Q999">
        <v>0</v>
      </c>
      <c r="R999">
        <v>2013</v>
      </c>
      <c r="S999" s="19">
        <v>10.8</v>
      </c>
      <c r="T999" s="19">
        <v>28</v>
      </c>
      <c r="U999" s="19">
        <v>94</v>
      </c>
      <c r="V999">
        <v>3.6544850498338874E-2</v>
      </c>
      <c r="W999">
        <v>12.7</v>
      </c>
      <c r="X999">
        <v>82.8</v>
      </c>
    </row>
    <row r="1000" spans="1:24">
      <c r="A1000" s="2" t="s">
        <v>1071</v>
      </c>
      <c r="B1000" t="s">
        <v>2311</v>
      </c>
      <c r="C1000" s="13">
        <v>28.30188679245283</v>
      </c>
      <c r="D1000">
        <v>1</v>
      </c>
      <c r="E1000">
        <v>1</v>
      </c>
      <c r="F1000" s="16">
        <v>55179</v>
      </c>
      <c r="G1000">
        <v>360</v>
      </c>
      <c r="H1000">
        <v>7.8</v>
      </c>
      <c r="I1000">
        <v>90</v>
      </c>
      <c r="J1000">
        <v>0</v>
      </c>
      <c r="K1000">
        <v>5.6</v>
      </c>
      <c r="L1000" s="19">
        <v>9.1999999999999993</v>
      </c>
      <c r="M1000">
        <v>1</v>
      </c>
      <c r="N1000" s="10">
        <v>0.74160000000000004</v>
      </c>
      <c r="O1000">
        <f>IF(D1000=E1000,1,0)</f>
        <v>1</v>
      </c>
      <c r="P1000">
        <v>0</v>
      </c>
      <c r="Q1000">
        <v>0</v>
      </c>
      <c r="R1000">
        <v>2014</v>
      </c>
      <c r="S1000" s="19">
        <v>15.3</v>
      </c>
      <c r="T1000" s="19">
        <v>39.200000000000003</v>
      </c>
      <c r="U1000" s="19">
        <v>111.8</v>
      </c>
      <c r="V1000">
        <v>0.14074074074074075</v>
      </c>
      <c r="W1000">
        <v>12.9</v>
      </c>
      <c r="X1000">
        <v>89.2</v>
      </c>
    </row>
    <row r="1001" spans="1:24">
      <c r="A1001" s="3" t="s">
        <v>189</v>
      </c>
      <c r="B1001" t="s">
        <v>2312</v>
      </c>
      <c r="C1001" s="13">
        <v>46.297627606038823</v>
      </c>
      <c r="D1001">
        <v>0</v>
      </c>
      <c r="E1001">
        <v>0</v>
      </c>
      <c r="F1001" s="16">
        <v>31776</v>
      </c>
      <c r="G1001">
        <v>3112</v>
      </c>
      <c r="H1001">
        <v>11.6</v>
      </c>
      <c r="I1001">
        <v>97.3</v>
      </c>
      <c r="J1001">
        <v>0.6</v>
      </c>
      <c r="K1001">
        <v>2.1</v>
      </c>
      <c r="L1001" s="19">
        <v>4.7</v>
      </c>
      <c r="O1001">
        <f>IF(D1001=E1001,1,0)</f>
        <v>1</v>
      </c>
      <c r="P1001">
        <v>0</v>
      </c>
      <c r="Q1001">
        <v>1</v>
      </c>
      <c r="S1001" s="19">
        <v>29.6</v>
      </c>
      <c r="T1001" s="19">
        <v>43.9</v>
      </c>
      <c r="U1001" s="19">
        <v>101.3</v>
      </c>
      <c r="V1001">
        <v>0.11589613679544016</v>
      </c>
      <c r="W1001">
        <v>17</v>
      </c>
      <c r="X1001">
        <v>78</v>
      </c>
    </row>
    <row r="1002" spans="1:24">
      <c r="A1002" s="3" t="s">
        <v>34</v>
      </c>
      <c r="B1002" t="s">
        <v>2313</v>
      </c>
      <c r="C1002" s="13">
        <v>59.854189076132428</v>
      </c>
      <c r="D1002">
        <v>1</v>
      </c>
      <c r="E1002">
        <v>1</v>
      </c>
      <c r="F1002" s="16">
        <v>50172</v>
      </c>
      <c r="G1002">
        <v>6388</v>
      </c>
      <c r="H1002">
        <v>65.400000000000006</v>
      </c>
      <c r="I1002">
        <v>68.599999999999994</v>
      </c>
      <c r="J1002">
        <v>9.6</v>
      </c>
      <c r="K1002">
        <v>5.7</v>
      </c>
      <c r="L1002" s="19">
        <v>3</v>
      </c>
      <c r="M1002">
        <v>1</v>
      </c>
      <c r="N1002" s="10">
        <v>0.73329999999999995</v>
      </c>
      <c r="O1002">
        <f>IF(D1002=E1002,1,0)</f>
        <v>1</v>
      </c>
      <c r="P1002">
        <v>0</v>
      </c>
      <c r="Q1002">
        <v>0</v>
      </c>
      <c r="R1002">
        <v>2012</v>
      </c>
      <c r="S1002" s="19">
        <v>18.2</v>
      </c>
      <c r="T1002" s="19">
        <v>32.700000000000003</v>
      </c>
      <c r="U1002" s="19">
        <v>89.4</v>
      </c>
      <c r="V1002">
        <v>0.29034556465977912</v>
      </c>
      <c r="W1002">
        <v>4.5999999999999996</v>
      </c>
      <c r="X1002">
        <v>97.7</v>
      </c>
    </row>
    <row r="1003" spans="1:24">
      <c r="A1003" s="2" t="s">
        <v>1072</v>
      </c>
      <c r="B1003" t="s">
        <v>2314</v>
      </c>
      <c r="C1003" s="13">
        <v>30.337078651685395</v>
      </c>
      <c r="D1003">
        <v>0</v>
      </c>
      <c r="E1003">
        <v>0</v>
      </c>
      <c r="F1003" s="16">
        <v>42000</v>
      </c>
      <c r="G1003">
        <v>263</v>
      </c>
      <c r="H1003">
        <v>5.4</v>
      </c>
      <c r="I1003">
        <v>94.7</v>
      </c>
      <c r="J1003">
        <v>0</v>
      </c>
      <c r="K1003">
        <v>0</v>
      </c>
      <c r="L1003" s="19">
        <v>11.5</v>
      </c>
      <c r="O1003">
        <f>IF(D1003=E1003,1,0)</f>
        <v>1</v>
      </c>
      <c r="P1003">
        <v>0</v>
      </c>
      <c r="Q1003">
        <v>0</v>
      </c>
      <c r="S1003" s="19">
        <v>28.1</v>
      </c>
      <c r="T1003" s="19">
        <v>40.700000000000003</v>
      </c>
      <c r="U1003" s="19">
        <v>86.5</v>
      </c>
      <c r="V1003">
        <v>0.10909090909090909</v>
      </c>
      <c r="W1003">
        <v>28.9</v>
      </c>
      <c r="X1003">
        <v>80.099999999999994</v>
      </c>
    </row>
    <row r="1004" spans="1:24">
      <c r="A1004" s="2" t="s">
        <v>1073</v>
      </c>
      <c r="B1004" t="s">
        <v>2315</v>
      </c>
      <c r="C1004" s="13">
        <v>19.704433497536947</v>
      </c>
      <c r="D1004">
        <v>0</v>
      </c>
      <c r="E1004">
        <v>0</v>
      </c>
      <c r="F1004" s="16">
        <v>49583</v>
      </c>
      <c r="G1004">
        <v>638</v>
      </c>
      <c r="H1004">
        <v>7</v>
      </c>
      <c r="I1004">
        <v>95.9</v>
      </c>
      <c r="J1004">
        <v>0</v>
      </c>
      <c r="K1004">
        <v>1.6</v>
      </c>
      <c r="L1004" s="19">
        <v>5.4</v>
      </c>
      <c r="O1004">
        <f>IF(D1004=E1004,1,0)</f>
        <v>1</v>
      </c>
      <c r="P1004">
        <v>0</v>
      </c>
      <c r="Q1004">
        <v>0</v>
      </c>
      <c r="S1004" s="19">
        <v>19.399999999999999</v>
      </c>
      <c r="T1004" s="19">
        <v>34.4</v>
      </c>
      <c r="U1004" s="19">
        <v>99.4</v>
      </c>
      <c r="V1004">
        <v>9.6000000000000002E-2</v>
      </c>
      <c r="W1004">
        <v>4.2</v>
      </c>
      <c r="X1004">
        <v>89.9</v>
      </c>
    </row>
    <row r="1005" spans="1:24">
      <c r="A1005" s="2" t="s">
        <v>1074</v>
      </c>
      <c r="B1005" t="s">
        <v>1398</v>
      </c>
      <c r="C1005" s="13">
        <v>36.491228070175438</v>
      </c>
      <c r="D1005">
        <v>1</v>
      </c>
      <c r="E1005">
        <v>1</v>
      </c>
      <c r="F1005" s="16">
        <v>51667</v>
      </c>
      <c r="G1005">
        <v>379</v>
      </c>
      <c r="H1005">
        <v>17.399999999999999</v>
      </c>
      <c r="I1005">
        <v>94.5</v>
      </c>
      <c r="J1005">
        <v>0</v>
      </c>
      <c r="K1005">
        <v>4.7</v>
      </c>
      <c r="L1005" s="19">
        <v>7</v>
      </c>
      <c r="M1005">
        <v>1</v>
      </c>
      <c r="N1005" s="10">
        <v>0.78180000000000005</v>
      </c>
      <c r="O1005">
        <f>IF(D1005=E1005,1,0)</f>
        <v>1</v>
      </c>
      <c r="P1005">
        <v>0</v>
      </c>
      <c r="Q1005">
        <v>0</v>
      </c>
      <c r="R1005">
        <v>2013</v>
      </c>
      <c r="S1005" s="19">
        <v>17.399999999999999</v>
      </c>
      <c r="T1005" s="19">
        <v>42.5</v>
      </c>
      <c r="U1005" s="19">
        <v>97.4</v>
      </c>
      <c r="V1005">
        <v>0.12179487179487179</v>
      </c>
      <c r="W1005">
        <v>5</v>
      </c>
      <c r="X1005">
        <v>92.1</v>
      </c>
    </row>
    <row r="1006" spans="1:24">
      <c r="A1006" s="3" t="s">
        <v>303</v>
      </c>
      <c r="B1006" t="s">
        <v>2316</v>
      </c>
      <c r="C1006" s="13">
        <v>61.54036763380789</v>
      </c>
      <c r="D1006">
        <v>1</v>
      </c>
      <c r="E1006">
        <v>1</v>
      </c>
      <c r="F1006" s="16">
        <v>66741</v>
      </c>
      <c r="G1006">
        <v>73333</v>
      </c>
      <c r="H1006">
        <v>43.3</v>
      </c>
      <c r="I1006">
        <v>69.3</v>
      </c>
      <c r="J1006">
        <v>3.3</v>
      </c>
      <c r="K1006">
        <v>7.9</v>
      </c>
      <c r="L1006" s="19">
        <v>5.4</v>
      </c>
      <c r="M1006">
        <v>1</v>
      </c>
      <c r="N1006" s="10">
        <v>0.60529999999999995</v>
      </c>
      <c r="O1006">
        <f>IF(D1006=E1006,1,0)</f>
        <v>1</v>
      </c>
      <c r="P1006">
        <v>1</v>
      </c>
      <c r="Q1006" t="s">
        <v>2516</v>
      </c>
      <c r="R1006">
        <v>2012</v>
      </c>
      <c r="S1006" s="19">
        <v>16.399999999999999</v>
      </c>
      <c r="T1006" s="19">
        <v>36.700000000000003</v>
      </c>
      <c r="U1006" s="19">
        <v>95.2</v>
      </c>
      <c r="V1006">
        <v>0.11036394926381542</v>
      </c>
      <c r="W1006">
        <v>4.5999999999999996</v>
      </c>
      <c r="X1006">
        <v>94.3</v>
      </c>
    </row>
    <row r="1007" spans="1:24">
      <c r="A1007" s="2" t="s">
        <v>190</v>
      </c>
      <c r="B1007" t="s">
        <v>1509</v>
      </c>
      <c r="C1007" s="13">
        <v>58.143822987092811</v>
      </c>
      <c r="D1007">
        <v>1</v>
      </c>
      <c r="E1007">
        <v>1</v>
      </c>
      <c r="F1007" s="16">
        <v>48720</v>
      </c>
      <c r="G1007">
        <v>11668</v>
      </c>
      <c r="H1007">
        <v>16.5</v>
      </c>
      <c r="I1007">
        <v>67.7</v>
      </c>
      <c r="J1007">
        <v>2</v>
      </c>
      <c r="K1007">
        <v>23.6</v>
      </c>
      <c r="L1007" s="19">
        <v>7.4</v>
      </c>
      <c r="M1007">
        <v>1</v>
      </c>
      <c r="N1007" s="10">
        <v>0.63519999999999999</v>
      </c>
      <c r="O1007">
        <f>IF(D1007=E1007,1,0)</f>
        <v>1</v>
      </c>
      <c r="P1007">
        <v>0</v>
      </c>
      <c r="Q1007">
        <v>1</v>
      </c>
      <c r="R1007">
        <v>2012</v>
      </c>
      <c r="S1007" s="19">
        <v>12.9</v>
      </c>
      <c r="T1007" s="19">
        <v>33.200000000000003</v>
      </c>
      <c r="U1007" s="19">
        <v>105.1</v>
      </c>
      <c r="V1007">
        <v>8.8795908879590893E-2</v>
      </c>
      <c r="W1007">
        <v>7.4</v>
      </c>
      <c r="X1007">
        <v>84.1</v>
      </c>
    </row>
    <row r="1008" spans="1:24">
      <c r="A1008" s="2" t="s">
        <v>1075</v>
      </c>
      <c r="B1008" t="s">
        <v>1349</v>
      </c>
      <c r="C1008" s="13">
        <v>28.787878787878789</v>
      </c>
      <c r="D1008">
        <v>1</v>
      </c>
      <c r="E1008">
        <v>1</v>
      </c>
      <c r="F1008" s="16">
        <v>39464</v>
      </c>
      <c r="G1008">
        <v>839</v>
      </c>
      <c r="H1008">
        <v>4.3</v>
      </c>
      <c r="I1008">
        <v>100</v>
      </c>
      <c r="J1008">
        <v>0</v>
      </c>
      <c r="K1008">
        <v>0</v>
      </c>
      <c r="L1008" s="19">
        <v>9.9</v>
      </c>
      <c r="M1008">
        <v>0</v>
      </c>
      <c r="N1008" s="10">
        <v>0.46850000000000003</v>
      </c>
      <c r="O1008">
        <f>IF(D1008=E1008,1,0)</f>
        <v>1</v>
      </c>
      <c r="P1008">
        <v>0</v>
      </c>
      <c r="Q1008">
        <v>0</v>
      </c>
      <c r="R1008">
        <v>2012</v>
      </c>
      <c r="S1008" s="19">
        <v>33.700000000000003</v>
      </c>
      <c r="T1008" s="19">
        <v>49.5</v>
      </c>
      <c r="U1008" s="19">
        <v>105.6</v>
      </c>
      <c r="V1008">
        <v>8.9058524173027995E-2</v>
      </c>
      <c r="W1008">
        <v>7.4</v>
      </c>
      <c r="X1008">
        <v>82.5</v>
      </c>
    </row>
    <row r="1009" spans="1:24">
      <c r="A1009" s="2" t="s">
        <v>1076</v>
      </c>
      <c r="B1009" t="s">
        <v>2317</v>
      </c>
      <c r="C1009" s="13">
        <v>29.317269076305219</v>
      </c>
      <c r="D1009">
        <v>0</v>
      </c>
      <c r="E1009">
        <v>0</v>
      </c>
      <c r="F1009" s="16">
        <v>45625</v>
      </c>
      <c r="G1009">
        <v>38</v>
      </c>
      <c r="H1009">
        <v>9.6999999999999993</v>
      </c>
      <c r="I1009">
        <v>78.900000000000006</v>
      </c>
      <c r="J1009">
        <v>21.1</v>
      </c>
      <c r="K1009">
        <v>0</v>
      </c>
      <c r="L1009" s="19">
        <v>0</v>
      </c>
      <c r="O1009">
        <f>IF(D1009=E1009,1,0)</f>
        <v>1</v>
      </c>
      <c r="P1009">
        <v>0</v>
      </c>
      <c r="Q1009">
        <v>0</v>
      </c>
      <c r="S1009" s="19">
        <v>31.6</v>
      </c>
      <c r="T1009" s="19">
        <v>55</v>
      </c>
      <c r="U1009" s="19">
        <v>65.2</v>
      </c>
      <c r="V1009">
        <v>0.16666666666666666</v>
      </c>
      <c r="W1009">
        <v>0</v>
      </c>
      <c r="X1009">
        <v>100</v>
      </c>
    </row>
    <row r="1010" spans="1:24">
      <c r="A1010" s="2" t="s">
        <v>1077</v>
      </c>
      <c r="B1010" t="s">
        <v>2318</v>
      </c>
      <c r="C1010" s="13">
        <v>16.025641025641026</v>
      </c>
      <c r="D1010">
        <v>0</v>
      </c>
      <c r="E1010">
        <v>0</v>
      </c>
      <c r="F1010" s="16">
        <v>41875</v>
      </c>
      <c r="G1010">
        <v>142</v>
      </c>
      <c r="H1010">
        <v>17.600000000000001</v>
      </c>
      <c r="I1010">
        <v>95.8</v>
      </c>
      <c r="J1010">
        <v>0</v>
      </c>
      <c r="K1010">
        <v>4.2</v>
      </c>
      <c r="L1010" s="19">
        <v>9.1</v>
      </c>
      <c r="O1010">
        <f>IF(D1010=E1010,1,0)</f>
        <v>1</v>
      </c>
      <c r="P1010">
        <v>0</v>
      </c>
      <c r="Q1010">
        <v>0</v>
      </c>
      <c r="S1010" s="19">
        <v>12</v>
      </c>
      <c r="T1010" s="19">
        <v>37.9</v>
      </c>
      <c r="U1010" s="19">
        <v>153.6</v>
      </c>
      <c r="V1010">
        <v>0.1</v>
      </c>
      <c r="W1010">
        <v>15.6</v>
      </c>
      <c r="X1010">
        <v>79.099999999999994</v>
      </c>
    </row>
    <row r="1011" spans="1:24">
      <c r="A1011" s="2" t="s">
        <v>1078</v>
      </c>
      <c r="B1011" t="s">
        <v>2319</v>
      </c>
      <c r="C1011" s="13">
        <v>27.884615384615387</v>
      </c>
      <c r="D1011">
        <v>0</v>
      </c>
      <c r="E1011">
        <v>0</v>
      </c>
      <c r="F1011" s="16">
        <v>48438</v>
      </c>
      <c r="G1011">
        <v>219</v>
      </c>
      <c r="H1011">
        <v>13.2</v>
      </c>
      <c r="I1011">
        <v>97.3</v>
      </c>
      <c r="J1011">
        <v>0.9</v>
      </c>
      <c r="K1011">
        <v>0.9</v>
      </c>
      <c r="L1011" s="19">
        <v>7.9</v>
      </c>
      <c r="O1011">
        <f>IF(D1011=E1011,1,0)</f>
        <v>1</v>
      </c>
      <c r="P1011">
        <v>0</v>
      </c>
      <c r="Q1011">
        <v>0</v>
      </c>
      <c r="S1011" s="19">
        <v>16.399999999999999</v>
      </c>
      <c r="T1011" s="19">
        <v>41.6</v>
      </c>
      <c r="U1011" s="19">
        <v>97.3</v>
      </c>
      <c r="V1011">
        <v>0</v>
      </c>
      <c r="W1011">
        <v>9.1</v>
      </c>
      <c r="X1011">
        <v>89.9</v>
      </c>
    </row>
    <row r="1012" spans="1:24">
      <c r="A1012" s="2" t="s">
        <v>1079</v>
      </c>
      <c r="B1012" t="s">
        <v>2320</v>
      </c>
      <c r="C1012" s="13">
        <v>39.301310043668117</v>
      </c>
      <c r="D1012">
        <v>0</v>
      </c>
      <c r="E1012">
        <v>0</v>
      </c>
      <c r="F1012" s="16">
        <v>37917</v>
      </c>
      <c r="G1012">
        <v>320</v>
      </c>
      <c r="H1012">
        <v>4.2</v>
      </c>
      <c r="I1012">
        <v>77.8</v>
      </c>
      <c r="J1012">
        <v>4.4000000000000004</v>
      </c>
      <c r="K1012">
        <v>7.2</v>
      </c>
      <c r="L1012" s="19">
        <v>4.3</v>
      </c>
      <c r="O1012">
        <f>IF(D1012=E1012,1,0)</f>
        <v>1</v>
      </c>
      <c r="P1012">
        <v>0</v>
      </c>
      <c r="Q1012">
        <v>0</v>
      </c>
      <c r="S1012" s="19">
        <v>17.8</v>
      </c>
      <c r="T1012" s="19">
        <v>34.200000000000003</v>
      </c>
      <c r="U1012" s="19">
        <v>90.5</v>
      </c>
      <c r="V1012">
        <v>5.0847457627118647E-2</v>
      </c>
      <c r="W1012">
        <v>8</v>
      </c>
      <c r="X1012">
        <v>89.7</v>
      </c>
    </row>
    <row r="1013" spans="1:24">
      <c r="A1013" s="2" t="s">
        <v>1080</v>
      </c>
      <c r="B1013" t="s">
        <v>2321</v>
      </c>
      <c r="C1013" s="13">
        <v>17.816091954022991</v>
      </c>
      <c r="D1013">
        <v>0</v>
      </c>
      <c r="E1013">
        <v>0</v>
      </c>
      <c r="F1013" s="16">
        <v>53750</v>
      </c>
      <c r="G1013">
        <v>440</v>
      </c>
      <c r="H1013">
        <v>7.3</v>
      </c>
      <c r="I1013">
        <v>94.8</v>
      </c>
      <c r="J1013">
        <v>0</v>
      </c>
      <c r="K1013">
        <v>3.9</v>
      </c>
      <c r="L1013" s="19">
        <v>5.7</v>
      </c>
      <c r="O1013">
        <f>IF(D1013=E1013,1,0)</f>
        <v>1</v>
      </c>
      <c r="P1013">
        <v>0</v>
      </c>
      <c r="Q1013">
        <v>0</v>
      </c>
      <c r="S1013" s="19">
        <v>12.5</v>
      </c>
      <c r="T1013" s="19">
        <v>36.1</v>
      </c>
      <c r="U1013" s="19">
        <v>85.7</v>
      </c>
      <c r="V1013">
        <v>3.5087719298245612E-2</v>
      </c>
      <c r="W1013">
        <v>7.3</v>
      </c>
      <c r="X1013">
        <v>85.8</v>
      </c>
    </row>
    <row r="1014" spans="1:24">
      <c r="A1014" s="2" t="s">
        <v>1081</v>
      </c>
      <c r="B1014" t="s">
        <v>2322</v>
      </c>
      <c r="C1014" s="13">
        <v>37.94183445190157</v>
      </c>
      <c r="D1014">
        <v>1</v>
      </c>
      <c r="E1014">
        <v>1</v>
      </c>
      <c r="F1014" s="16">
        <v>60023</v>
      </c>
      <c r="G1014">
        <v>2407</v>
      </c>
      <c r="H1014">
        <v>18.8</v>
      </c>
      <c r="I1014">
        <v>87.6</v>
      </c>
      <c r="J1014">
        <v>0</v>
      </c>
      <c r="K1014">
        <v>11</v>
      </c>
      <c r="L1014" s="19">
        <v>7.3</v>
      </c>
      <c r="M1014">
        <v>1</v>
      </c>
      <c r="N1014" s="10">
        <v>0.57930000000000004</v>
      </c>
      <c r="O1014">
        <f>IF(D1014=E1014,1,0)</f>
        <v>1</v>
      </c>
      <c r="P1014">
        <v>0</v>
      </c>
      <c r="Q1014">
        <v>0</v>
      </c>
      <c r="R1014">
        <v>2012</v>
      </c>
      <c r="S1014" s="19">
        <v>14.4</v>
      </c>
      <c r="T1014" s="19">
        <v>33.9</v>
      </c>
      <c r="U1014" s="19">
        <v>99.1</v>
      </c>
      <c r="V1014">
        <v>8.9552238805970144E-2</v>
      </c>
      <c r="W1014">
        <v>6.4</v>
      </c>
      <c r="X1014">
        <v>86.5</v>
      </c>
    </row>
    <row r="1015" spans="1:24">
      <c r="A1015" s="2" t="s">
        <v>1082</v>
      </c>
      <c r="B1015" t="s">
        <v>2323</v>
      </c>
      <c r="C1015" s="13">
        <v>28.102189781021895</v>
      </c>
      <c r="D1015">
        <v>1</v>
      </c>
      <c r="E1015">
        <v>1</v>
      </c>
      <c r="F1015" s="16">
        <v>32120</v>
      </c>
      <c r="G1015">
        <v>1940</v>
      </c>
      <c r="H1015">
        <v>10.199999999999999</v>
      </c>
      <c r="I1015">
        <v>97.4</v>
      </c>
      <c r="J1015">
        <v>0</v>
      </c>
      <c r="K1015">
        <v>0.2</v>
      </c>
      <c r="L1015" s="19">
        <v>10.8</v>
      </c>
      <c r="M1015">
        <v>1</v>
      </c>
      <c r="O1015">
        <f>IF(D1015=E1015,1,0)</f>
        <v>1</v>
      </c>
      <c r="P1015">
        <v>0</v>
      </c>
      <c r="Q1015">
        <v>0</v>
      </c>
      <c r="R1015">
        <v>2012</v>
      </c>
      <c r="S1015" s="19">
        <v>33.700000000000003</v>
      </c>
      <c r="T1015" s="19">
        <v>44.7</v>
      </c>
      <c r="U1015" s="19">
        <v>92.5</v>
      </c>
      <c r="V1015">
        <v>0.33098591549295775</v>
      </c>
      <c r="W1015">
        <v>27.6</v>
      </c>
      <c r="X1015">
        <v>83.7</v>
      </c>
    </row>
    <row r="1016" spans="1:24">
      <c r="A1016" s="2" t="s">
        <v>1083</v>
      </c>
      <c r="B1016" t="s">
        <v>2324</v>
      </c>
      <c r="C1016" s="13">
        <v>29.720853858784896</v>
      </c>
      <c r="D1016">
        <v>1</v>
      </c>
      <c r="E1016">
        <v>1</v>
      </c>
      <c r="F1016" s="16">
        <v>44148</v>
      </c>
      <c r="G1016">
        <v>1194</v>
      </c>
      <c r="H1016">
        <v>14.9</v>
      </c>
      <c r="I1016">
        <v>92.8</v>
      </c>
      <c r="J1016">
        <v>0</v>
      </c>
      <c r="K1016">
        <v>0.8</v>
      </c>
      <c r="L1016" s="19">
        <v>12.2</v>
      </c>
      <c r="M1016">
        <v>1</v>
      </c>
      <c r="N1016" s="10">
        <v>0.70730000000000004</v>
      </c>
      <c r="O1016">
        <f>IF(D1016=E1016,1,0)</f>
        <v>1</v>
      </c>
      <c r="P1016">
        <v>0</v>
      </c>
      <c r="Q1016">
        <v>0</v>
      </c>
      <c r="R1016">
        <v>2012</v>
      </c>
      <c r="S1016" s="19">
        <v>39.4</v>
      </c>
      <c r="T1016" s="19">
        <v>48.7</v>
      </c>
      <c r="U1016" s="19">
        <v>85.7</v>
      </c>
      <c r="V1016">
        <v>0.16202531645569621</v>
      </c>
      <c r="W1016">
        <v>1.1000000000000001</v>
      </c>
      <c r="X1016">
        <v>81.8</v>
      </c>
    </row>
    <row r="1017" spans="1:24">
      <c r="A1017" s="2" t="s">
        <v>1084</v>
      </c>
      <c r="B1017" t="s">
        <v>2325</v>
      </c>
      <c r="C1017" s="13">
        <v>26.116373477672532</v>
      </c>
      <c r="D1017">
        <v>1</v>
      </c>
      <c r="E1017">
        <v>1</v>
      </c>
      <c r="F1017" s="16">
        <v>44875</v>
      </c>
      <c r="G1017">
        <v>916</v>
      </c>
      <c r="H1017">
        <v>10.1</v>
      </c>
      <c r="I1017">
        <v>95.6</v>
      </c>
      <c r="J1017">
        <v>0.4</v>
      </c>
      <c r="K1017">
        <v>3.9</v>
      </c>
      <c r="L1017" s="19">
        <v>4.9000000000000004</v>
      </c>
      <c r="M1017">
        <v>1</v>
      </c>
      <c r="N1017" s="10">
        <f>130/(130+64)</f>
        <v>0.67010309278350511</v>
      </c>
      <c r="O1017">
        <f>IF(D1017=E1017,1,0)</f>
        <v>1</v>
      </c>
      <c r="P1017">
        <v>0</v>
      </c>
      <c r="Q1017">
        <v>0</v>
      </c>
      <c r="R1017">
        <v>2012</v>
      </c>
      <c r="S1017" s="19">
        <v>24.6</v>
      </c>
      <c r="T1017" s="19">
        <v>41.5</v>
      </c>
      <c r="U1017" s="19">
        <v>106.8</v>
      </c>
      <c r="V1017">
        <v>6.2992125984251968E-2</v>
      </c>
      <c r="W1017">
        <v>13.9</v>
      </c>
      <c r="X1017">
        <v>88.8</v>
      </c>
    </row>
    <row r="1018" spans="1:24">
      <c r="A1018" s="2" t="s">
        <v>1085</v>
      </c>
      <c r="B1018" t="s">
        <v>2326</v>
      </c>
      <c r="C1018" s="13">
        <v>27.004219409282697</v>
      </c>
      <c r="D1018">
        <v>0</v>
      </c>
      <c r="E1018">
        <v>0</v>
      </c>
      <c r="F1018" s="16">
        <v>25541</v>
      </c>
      <c r="G1018">
        <v>1108</v>
      </c>
      <c r="H1018">
        <v>4.2</v>
      </c>
      <c r="I1018">
        <v>94</v>
      </c>
      <c r="J1018">
        <v>1.6</v>
      </c>
      <c r="K1018">
        <v>0.8</v>
      </c>
      <c r="L1018" s="19">
        <v>11.9</v>
      </c>
      <c r="O1018">
        <f>IF(D1018=E1018,1,0)</f>
        <v>1</v>
      </c>
      <c r="P1018">
        <v>0</v>
      </c>
      <c r="Q1018">
        <v>0</v>
      </c>
      <c r="S1018" s="19">
        <v>30.9</v>
      </c>
      <c r="T1018" s="19">
        <v>38.9</v>
      </c>
      <c r="U1018" s="19">
        <v>105.2</v>
      </c>
      <c r="V1018">
        <v>0.20200000000000001</v>
      </c>
      <c r="W1018">
        <v>16.3</v>
      </c>
      <c r="X1018">
        <v>72.3</v>
      </c>
    </row>
    <row r="1019" spans="1:24">
      <c r="A1019" s="2" t="s">
        <v>1086</v>
      </c>
      <c r="B1019" t="s">
        <v>2327</v>
      </c>
      <c r="C1019" s="13">
        <v>36.682615629984049</v>
      </c>
      <c r="D1019">
        <v>0</v>
      </c>
      <c r="E1019">
        <v>0</v>
      </c>
      <c r="F1019" s="16">
        <v>37000</v>
      </c>
      <c r="G1019">
        <v>983</v>
      </c>
      <c r="H1019">
        <v>14.8</v>
      </c>
      <c r="I1019">
        <v>99.7</v>
      </c>
      <c r="J1019">
        <v>0</v>
      </c>
      <c r="K1019">
        <v>0.3</v>
      </c>
      <c r="L1019" s="19">
        <v>11.4</v>
      </c>
      <c r="O1019">
        <f>IF(D1019=E1019,1,0)</f>
        <v>1</v>
      </c>
      <c r="P1019">
        <v>0</v>
      </c>
      <c r="Q1019">
        <v>0</v>
      </c>
      <c r="S1019" s="19">
        <v>26.4</v>
      </c>
      <c r="T1019" s="19">
        <v>43</v>
      </c>
      <c r="U1019" s="19">
        <v>90.1</v>
      </c>
      <c r="V1019">
        <v>0.10576923076923077</v>
      </c>
      <c r="W1019">
        <v>14.2</v>
      </c>
      <c r="X1019">
        <v>89.5</v>
      </c>
    </row>
    <row r="1020" spans="1:24">
      <c r="A1020" s="2" t="s">
        <v>1087</v>
      </c>
      <c r="B1020" t="s">
        <v>2328</v>
      </c>
      <c r="C1020" s="13">
        <v>25.869993434011818</v>
      </c>
      <c r="D1020">
        <v>0</v>
      </c>
      <c r="E1020">
        <v>0</v>
      </c>
      <c r="F1020" s="16">
        <v>37636</v>
      </c>
      <c r="G1020">
        <v>5324</v>
      </c>
      <c r="H1020">
        <v>14.9</v>
      </c>
      <c r="I1020">
        <v>97.3</v>
      </c>
      <c r="J1020">
        <v>0.2</v>
      </c>
      <c r="K1020">
        <v>1.7</v>
      </c>
      <c r="L1020" s="19">
        <v>4.5</v>
      </c>
      <c r="O1020">
        <f>IF(D1020=E1020,1,0)</f>
        <v>1</v>
      </c>
      <c r="P1020">
        <v>0</v>
      </c>
      <c r="Q1020">
        <v>0</v>
      </c>
      <c r="S1020" s="19">
        <v>30</v>
      </c>
      <c r="T1020" s="19">
        <v>45.8</v>
      </c>
      <c r="U1020" s="19">
        <v>85.6</v>
      </c>
      <c r="V1020">
        <v>0.20793374019180472</v>
      </c>
      <c r="W1020">
        <v>6.4</v>
      </c>
      <c r="X1020">
        <v>81.5</v>
      </c>
    </row>
    <row r="1021" spans="1:24">
      <c r="A1021" s="2" t="s">
        <v>1088</v>
      </c>
      <c r="B1021" t="s">
        <v>2329</v>
      </c>
      <c r="C1021" s="13">
        <v>19.714285714285715</v>
      </c>
      <c r="D1021">
        <v>0</v>
      </c>
      <c r="E1021">
        <v>0</v>
      </c>
      <c r="F1021" s="16">
        <v>40132</v>
      </c>
      <c r="G1021">
        <v>881</v>
      </c>
      <c r="H1021">
        <v>8.5</v>
      </c>
      <c r="I1021">
        <v>93.6</v>
      </c>
      <c r="J1021">
        <v>0.8</v>
      </c>
      <c r="K1021">
        <v>1.8</v>
      </c>
      <c r="L1021" s="19">
        <v>8.1999999999999993</v>
      </c>
      <c r="O1021">
        <f>IF(D1021=E1021,1,0)</f>
        <v>1</v>
      </c>
      <c r="P1021">
        <v>0</v>
      </c>
      <c r="Q1021">
        <v>0</v>
      </c>
      <c r="S1021" s="19">
        <v>15.4</v>
      </c>
      <c r="T1021" s="19">
        <v>41.2</v>
      </c>
      <c r="U1021" s="19">
        <v>101.1</v>
      </c>
      <c r="V1021">
        <v>0.1402116402116402</v>
      </c>
      <c r="W1021">
        <v>19.8</v>
      </c>
      <c r="X1021">
        <v>86.4</v>
      </c>
    </row>
    <row r="1022" spans="1:24">
      <c r="A1022" s="2" t="s">
        <v>191</v>
      </c>
      <c r="B1022" t="s">
        <v>2330</v>
      </c>
      <c r="C1022" s="13">
        <v>29.240282685512369</v>
      </c>
      <c r="D1022">
        <v>1</v>
      </c>
      <c r="E1022">
        <v>1</v>
      </c>
      <c r="F1022" s="16">
        <v>58261</v>
      </c>
      <c r="G1022">
        <v>1158</v>
      </c>
      <c r="H1022">
        <v>10.8</v>
      </c>
      <c r="I1022">
        <v>82.2</v>
      </c>
      <c r="J1022">
        <v>0</v>
      </c>
      <c r="K1022">
        <v>12.6</v>
      </c>
      <c r="L1022" s="19">
        <v>2.1</v>
      </c>
      <c r="M1022">
        <v>0</v>
      </c>
      <c r="N1022" s="10">
        <v>0.39600000000000002</v>
      </c>
      <c r="O1022">
        <f>IF(D1022=E1022,1,0)</f>
        <v>1</v>
      </c>
      <c r="P1022">
        <v>0</v>
      </c>
      <c r="Q1022">
        <v>1</v>
      </c>
      <c r="R1022">
        <v>2012</v>
      </c>
      <c r="S1022" s="19">
        <v>9.1999999999999993</v>
      </c>
      <c r="T1022" s="19">
        <v>33.799999999999997</v>
      </c>
      <c r="U1022" s="19">
        <v>118.9</v>
      </c>
      <c r="V1022">
        <v>8.1140350877192985E-2</v>
      </c>
      <c r="W1022">
        <v>2.1</v>
      </c>
      <c r="X1022">
        <v>90.9</v>
      </c>
    </row>
    <row r="1023" spans="1:24">
      <c r="A1023" s="2" t="s">
        <v>192</v>
      </c>
      <c r="B1023" t="s">
        <v>2331</v>
      </c>
      <c r="C1023" s="13">
        <v>32.113037893384714</v>
      </c>
      <c r="D1023">
        <v>1</v>
      </c>
      <c r="E1023">
        <v>1</v>
      </c>
      <c r="F1023" s="16">
        <v>80152</v>
      </c>
      <c r="G1023">
        <v>3639</v>
      </c>
      <c r="H1023">
        <v>40.6</v>
      </c>
      <c r="I1023">
        <v>98.5</v>
      </c>
      <c r="J1023">
        <v>0</v>
      </c>
      <c r="K1023">
        <v>0.1</v>
      </c>
      <c r="L1023" s="19">
        <v>3.7</v>
      </c>
      <c r="M1023">
        <v>1</v>
      </c>
      <c r="N1023" s="10">
        <v>0.6996</v>
      </c>
      <c r="O1023">
        <f>IF(D1023=E1023,1,0)</f>
        <v>1</v>
      </c>
      <c r="P1023">
        <v>0</v>
      </c>
      <c r="Q1023">
        <v>1</v>
      </c>
      <c r="R1023">
        <v>2012</v>
      </c>
      <c r="S1023" s="19">
        <v>21.2</v>
      </c>
      <c r="T1023" s="19">
        <v>42.3</v>
      </c>
      <c r="U1023" s="19">
        <v>78.599999999999994</v>
      </c>
      <c r="V1023">
        <v>0.14023494860499267</v>
      </c>
      <c r="W1023">
        <v>3.1</v>
      </c>
      <c r="X1023">
        <v>94.9</v>
      </c>
    </row>
    <row r="1024" spans="1:24">
      <c r="A1024" s="2" t="s">
        <v>193</v>
      </c>
      <c r="B1024" t="s">
        <v>2332</v>
      </c>
      <c r="C1024" s="13">
        <v>39.979231568016615</v>
      </c>
      <c r="D1024">
        <v>0</v>
      </c>
      <c r="E1024">
        <v>0</v>
      </c>
      <c r="F1024" s="16">
        <v>53438</v>
      </c>
      <c r="G1024">
        <v>829</v>
      </c>
      <c r="H1024">
        <v>12.8</v>
      </c>
      <c r="I1024">
        <v>93.8</v>
      </c>
      <c r="J1024">
        <v>0</v>
      </c>
      <c r="K1024">
        <v>3.9</v>
      </c>
      <c r="L1024" s="19">
        <v>2.6</v>
      </c>
      <c r="O1024">
        <f>IF(D1024=E1024,1,0)</f>
        <v>1</v>
      </c>
      <c r="P1024">
        <v>0</v>
      </c>
      <c r="Q1024">
        <v>1</v>
      </c>
      <c r="S1024" s="19">
        <v>18.3</v>
      </c>
      <c r="T1024" s="19">
        <v>35.6</v>
      </c>
      <c r="U1024" s="19">
        <v>97.9</v>
      </c>
      <c r="V1024">
        <v>5.2469135802469133E-2</v>
      </c>
      <c r="W1024">
        <v>2</v>
      </c>
      <c r="X1024">
        <v>93.7</v>
      </c>
    </row>
    <row r="1025" spans="1:24">
      <c r="A1025" s="2" t="s">
        <v>194</v>
      </c>
      <c r="B1025" t="s">
        <v>2333</v>
      </c>
      <c r="C1025" s="13">
        <v>50.365344467640917</v>
      </c>
      <c r="D1025">
        <v>1</v>
      </c>
      <c r="E1025">
        <v>1</v>
      </c>
      <c r="F1025" s="16">
        <v>80539</v>
      </c>
      <c r="G1025">
        <v>12015</v>
      </c>
      <c r="H1025">
        <v>41.6</v>
      </c>
      <c r="I1025">
        <v>73.2</v>
      </c>
      <c r="J1025">
        <v>16.8</v>
      </c>
      <c r="K1025">
        <v>2.1</v>
      </c>
      <c r="L1025" s="19">
        <v>2.8</v>
      </c>
      <c r="M1025">
        <v>1</v>
      </c>
      <c r="N1025" s="10">
        <f>696/(696+556)</f>
        <v>0.55591054313099042</v>
      </c>
      <c r="O1025">
        <f>IF(D1025=E1025,1,0)</f>
        <v>1</v>
      </c>
      <c r="P1025">
        <v>0</v>
      </c>
      <c r="Q1025">
        <v>1</v>
      </c>
      <c r="R1025">
        <v>2012</v>
      </c>
      <c r="S1025" s="19">
        <v>10.4</v>
      </c>
      <c r="T1025" s="19">
        <v>36.700000000000003</v>
      </c>
      <c r="U1025" s="19">
        <v>94.4</v>
      </c>
      <c r="V1025">
        <v>0.35303300624442463</v>
      </c>
      <c r="W1025">
        <v>4.3</v>
      </c>
      <c r="X1025">
        <v>93.4</v>
      </c>
    </row>
    <row r="1026" spans="1:24">
      <c r="A1026" s="2" t="s">
        <v>1089</v>
      </c>
      <c r="B1026" t="s">
        <v>2334</v>
      </c>
      <c r="C1026" s="13">
        <v>28.59195402298851</v>
      </c>
      <c r="D1026">
        <v>1</v>
      </c>
      <c r="E1026">
        <v>1</v>
      </c>
      <c r="F1026" s="16">
        <v>39583</v>
      </c>
      <c r="G1026">
        <v>823</v>
      </c>
      <c r="H1026">
        <v>8.8000000000000007</v>
      </c>
      <c r="I1026">
        <v>90.8</v>
      </c>
      <c r="J1026">
        <v>0</v>
      </c>
      <c r="K1026">
        <v>7.3</v>
      </c>
      <c r="L1026" s="19">
        <v>2.2000000000000002</v>
      </c>
      <c r="M1026">
        <v>0</v>
      </c>
      <c r="N1026" s="10">
        <v>0.3367</v>
      </c>
      <c r="O1026">
        <f>IF(D1026=E1026,1,0)</f>
        <v>1</v>
      </c>
      <c r="P1026">
        <v>0</v>
      </c>
      <c r="Q1026">
        <v>0</v>
      </c>
      <c r="R1026">
        <v>2014</v>
      </c>
      <c r="S1026" s="19">
        <v>16.5</v>
      </c>
      <c r="T1026" s="19">
        <v>30.9</v>
      </c>
      <c r="U1026" s="19">
        <v>125.5</v>
      </c>
      <c r="V1026">
        <v>0.21428571428571427</v>
      </c>
      <c r="W1026">
        <v>17.399999999999999</v>
      </c>
      <c r="X1026">
        <v>88.3</v>
      </c>
    </row>
    <row r="1027" spans="1:24">
      <c r="A1027" s="2" t="s">
        <v>35</v>
      </c>
      <c r="B1027" t="s">
        <v>2335</v>
      </c>
      <c r="C1027" s="13">
        <v>48.568568568568573</v>
      </c>
      <c r="D1027">
        <v>1</v>
      </c>
      <c r="E1027">
        <v>1</v>
      </c>
      <c r="F1027" s="16">
        <v>89095</v>
      </c>
      <c r="G1027">
        <v>14718</v>
      </c>
      <c r="H1027">
        <v>38</v>
      </c>
      <c r="I1027">
        <v>79.400000000000006</v>
      </c>
      <c r="J1027">
        <v>5.9</v>
      </c>
      <c r="K1027">
        <v>12.5</v>
      </c>
      <c r="L1027" s="19">
        <v>5.9</v>
      </c>
      <c r="M1027">
        <v>1</v>
      </c>
      <c r="N1027" s="10">
        <v>0.66869999999999996</v>
      </c>
      <c r="O1027">
        <f>IF(D1027=E1027,1,0)</f>
        <v>1</v>
      </c>
      <c r="P1027">
        <v>0</v>
      </c>
      <c r="Q1027">
        <v>0</v>
      </c>
      <c r="R1027">
        <v>2012</v>
      </c>
      <c r="S1027" s="19">
        <v>16.899999999999999</v>
      </c>
      <c r="T1027" s="19">
        <v>38.6</v>
      </c>
      <c r="U1027" s="19">
        <v>108.1</v>
      </c>
      <c r="V1027">
        <v>3.9865798302743241E-2</v>
      </c>
      <c r="W1027">
        <v>4.0999999999999996</v>
      </c>
      <c r="X1027">
        <v>90.9</v>
      </c>
    </row>
    <row r="1028" spans="1:24">
      <c r="A1028" s="2" t="s">
        <v>1090</v>
      </c>
      <c r="B1028" t="s">
        <v>2336</v>
      </c>
      <c r="C1028" s="13">
        <v>16.049382716049383</v>
      </c>
      <c r="D1028">
        <v>0</v>
      </c>
      <c r="E1028">
        <v>0</v>
      </c>
      <c r="F1028" s="16">
        <v>45417</v>
      </c>
      <c r="G1028">
        <v>144</v>
      </c>
      <c r="H1028">
        <v>14.7</v>
      </c>
      <c r="I1028">
        <v>95.1</v>
      </c>
      <c r="J1028">
        <v>0</v>
      </c>
      <c r="K1028">
        <v>1.4</v>
      </c>
      <c r="L1028" s="19">
        <v>1.4</v>
      </c>
      <c r="O1028">
        <f>IF(D1028=E1028,1,0)</f>
        <v>1</v>
      </c>
      <c r="P1028">
        <v>0</v>
      </c>
      <c r="Q1028">
        <v>0</v>
      </c>
      <c r="S1028" s="19">
        <v>20.100000000000001</v>
      </c>
      <c r="T1028" s="19">
        <v>38.700000000000003</v>
      </c>
      <c r="U1028" s="19">
        <v>97.3</v>
      </c>
      <c r="V1028">
        <v>7.0175438596491224E-2</v>
      </c>
      <c r="W1028">
        <v>8.1999999999999993</v>
      </c>
      <c r="X1028">
        <v>78</v>
      </c>
    </row>
    <row r="1029" spans="1:24">
      <c r="A1029" s="2" t="s">
        <v>1091</v>
      </c>
      <c r="B1029" t="s">
        <v>2337</v>
      </c>
      <c r="C1029" s="13">
        <v>20.614035087719298</v>
      </c>
      <c r="D1029">
        <v>0</v>
      </c>
      <c r="E1029">
        <v>0</v>
      </c>
      <c r="F1029" s="16">
        <v>49107</v>
      </c>
      <c r="G1029">
        <v>309</v>
      </c>
      <c r="H1029">
        <v>8</v>
      </c>
      <c r="I1029">
        <v>98.7</v>
      </c>
      <c r="J1029">
        <v>0</v>
      </c>
      <c r="K1029">
        <v>0</v>
      </c>
      <c r="L1029" s="19">
        <v>5.6</v>
      </c>
      <c r="O1029">
        <f>IF(D1029=E1029,1,0)</f>
        <v>1</v>
      </c>
      <c r="P1029">
        <v>0</v>
      </c>
      <c r="Q1029">
        <v>0</v>
      </c>
      <c r="S1029" s="19">
        <v>24.9</v>
      </c>
      <c r="T1029" s="19">
        <v>49.6</v>
      </c>
      <c r="U1029" s="19">
        <v>122.3</v>
      </c>
      <c r="V1029">
        <v>6.0606060606060606E-3</v>
      </c>
      <c r="W1029">
        <v>3.6</v>
      </c>
      <c r="X1029">
        <v>92.7</v>
      </c>
    </row>
    <row r="1030" spans="1:24">
      <c r="A1030" s="2" t="s">
        <v>1092</v>
      </c>
      <c r="B1030" t="s">
        <v>2338</v>
      </c>
      <c r="C1030" s="13">
        <v>19.26829268292683</v>
      </c>
      <c r="D1030">
        <v>1</v>
      </c>
      <c r="E1030">
        <v>1</v>
      </c>
      <c r="F1030" s="16">
        <v>51111</v>
      </c>
      <c r="G1030">
        <v>629</v>
      </c>
      <c r="H1030">
        <v>4.5</v>
      </c>
      <c r="I1030">
        <v>99.2</v>
      </c>
      <c r="J1030">
        <v>0</v>
      </c>
      <c r="K1030">
        <v>0.8</v>
      </c>
      <c r="L1030" s="19">
        <v>13</v>
      </c>
      <c r="M1030">
        <v>1</v>
      </c>
      <c r="N1030" s="10">
        <v>0.6</v>
      </c>
      <c r="O1030">
        <f>IF(D1030=E1030,1,0)</f>
        <v>1</v>
      </c>
      <c r="P1030">
        <v>0</v>
      </c>
      <c r="Q1030">
        <v>0</v>
      </c>
      <c r="R1030">
        <v>2016</v>
      </c>
      <c r="S1030" s="19">
        <v>23.7</v>
      </c>
      <c r="T1030" s="19">
        <v>36.799999999999997</v>
      </c>
      <c r="U1030" s="19">
        <v>90.6</v>
      </c>
      <c r="V1030">
        <v>0.19339622641509435</v>
      </c>
      <c r="W1030">
        <v>2.4</v>
      </c>
      <c r="X1030">
        <v>87.1</v>
      </c>
    </row>
    <row r="1031" spans="1:24">
      <c r="A1031" s="2" t="s">
        <v>1093</v>
      </c>
      <c r="B1031" t="s">
        <v>2339</v>
      </c>
      <c r="C1031" s="13">
        <v>24.725943970767357</v>
      </c>
      <c r="D1031">
        <v>1</v>
      </c>
      <c r="E1031">
        <v>1</v>
      </c>
      <c r="F1031" s="16">
        <v>50700</v>
      </c>
      <c r="G1031">
        <v>1348</v>
      </c>
      <c r="H1031">
        <v>12.2</v>
      </c>
      <c r="I1031">
        <v>93.2</v>
      </c>
      <c r="J1031">
        <v>2.4</v>
      </c>
      <c r="K1031">
        <v>3.2</v>
      </c>
      <c r="L1031" s="19">
        <v>6</v>
      </c>
      <c r="M1031">
        <v>1</v>
      </c>
      <c r="N1031" s="10">
        <v>0.6633</v>
      </c>
      <c r="O1031">
        <f>IF(D1031=E1031,1,0)</f>
        <v>1</v>
      </c>
      <c r="P1031">
        <v>0</v>
      </c>
      <c r="Q1031">
        <v>0</v>
      </c>
      <c r="R1031">
        <v>2013</v>
      </c>
      <c r="S1031" s="19">
        <v>16.5</v>
      </c>
      <c r="T1031" s="19">
        <v>33</v>
      </c>
      <c r="U1031" s="19">
        <v>88.5</v>
      </c>
      <c r="V1031">
        <v>0.13076923076923078</v>
      </c>
      <c r="W1031">
        <v>7.7</v>
      </c>
      <c r="X1031">
        <v>93.5</v>
      </c>
    </row>
    <row r="1032" spans="1:24">
      <c r="A1032" s="2" t="s">
        <v>1094</v>
      </c>
      <c r="B1032" t="s">
        <v>2340</v>
      </c>
      <c r="C1032" s="13">
        <v>12.590799031476999</v>
      </c>
      <c r="D1032">
        <v>1</v>
      </c>
      <c r="E1032">
        <v>1</v>
      </c>
      <c r="F1032" s="16">
        <v>26250</v>
      </c>
      <c r="G1032">
        <v>291</v>
      </c>
      <c r="H1032">
        <v>18.3</v>
      </c>
      <c r="I1032">
        <v>98.6</v>
      </c>
      <c r="J1032">
        <v>0</v>
      </c>
      <c r="K1032">
        <v>1.4</v>
      </c>
      <c r="L1032" s="19">
        <v>5.4</v>
      </c>
      <c r="M1032">
        <v>1</v>
      </c>
      <c r="N1032" s="10">
        <v>0.6905</v>
      </c>
      <c r="O1032">
        <f>IF(D1032=E1032,1,0)</f>
        <v>1</v>
      </c>
      <c r="P1032">
        <v>0</v>
      </c>
      <c r="Q1032">
        <v>0</v>
      </c>
      <c r="R1032">
        <v>2014</v>
      </c>
      <c r="S1032" s="19">
        <v>24.1</v>
      </c>
      <c r="T1032" s="19">
        <v>38.299999999999997</v>
      </c>
      <c r="U1032" s="19">
        <v>103.5</v>
      </c>
      <c r="V1032">
        <v>0.1366906474820144</v>
      </c>
      <c r="W1032">
        <v>10.8</v>
      </c>
      <c r="X1032">
        <v>88.6</v>
      </c>
    </row>
    <row r="1033" spans="1:24">
      <c r="A1033" s="2" t="s">
        <v>1095</v>
      </c>
      <c r="B1033" t="s">
        <v>2341</v>
      </c>
      <c r="C1033" s="13">
        <v>55.497722836694862</v>
      </c>
      <c r="D1033">
        <v>0</v>
      </c>
      <c r="E1033">
        <v>0</v>
      </c>
      <c r="F1033" s="16">
        <v>34464</v>
      </c>
      <c r="G1033">
        <v>7435</v>
      </c>
      <c r="H1033">
        <v>13.4</v>
      </c>
      <c r="I1033">
        <v>81.8</v>
      </c>
      <c r="J1033">
        <v>3</v>
      </c>
      <c r="K1033">
        <v>9</v>
      </c>
      <c r="L1033" s="19">
        <v>6.2</v>
      </c>
      <c r="O1033">
        <f>IF(D1033=E1033,1,0)</f>
        <v>1</v>
      </c>
      <c r="P1033">
        <v>0</v>
      </c>
      <c r="Q1033">
        <v>0</v>
      </c>
      <c r="S1033" s="19">
        <v>24.8</v>
      </c>
      <c r="T1033" s="19">
        <v>43.3</v>
      </c>
      <c r="U1033" s="19">
        <v>86.3</v>
      </c>
      <c r="V1033">
        <v>0.14933946008041354</v>
      </c>
      <c r="W1033">
        <v>8.1</v>
      </c>
      <c r="X1033">
        <v>82.3</v>
      </c>
    </row>
    <row r="1034" spans="1:24">
      <c r="A1034" s="2" t="s">
        <v>1096</v>
      </c>
      <c r="B1034" t="s">
        <v>2342</v>
      </c>
      <c r="C1034" s="13">
        <v>18.012422360248447</v>
      </c>
      <c r="D1034">
        <v>0</v>
      </c>
      <c r="E1034">
        <v>0</v>
      </c>
      <c r="F1034" s="16">
        <v>43281</v>
      </c>
      <c r="G1034">
        <v>23</v>
      </c>
      <c r="H1034">
        <v>0</v>
      </c>
      <c r="I1034">
        <v>87</v>
      </c>
      <c r="J1034">
        <v>0</v>
      </c>
      <c r="K1034">
        <v>13</v>
      </c>
      <c r="L1034" s="19">
        <v>0</v>
      </c>
      <c r="O1034">
        <f>IF(D1034=E1034,1,0)</f>
        <v>1</v>
      </c>
      <c r="P1034">
        <v>0</v>
      </c>
      <c r="Q1034">
        <v>0</v>
      </c>
      <c r="S1034" s="19">
        <v>8.6999999999999993</v>
      </c>
      <c r="T1034" s="19">
        <v>24.6</v>
      </c>
      <c r="U1034" s="19">
        <v>35.299999999999997</v>
      </c>
      <c r="V1034">
        <v>0</v>
      </c>
      <c r="W1034">
        <v>0</v>
      </c>
      <c r="X1034">
        <v>100</v>
      </c>
    </row>
    <row r="1035" spans="1:24">
      <c r="A1035" s="2" t="s">
        <v>1097</v>
      </c>
      <c r="B1035" t="s">
        <v>2343</v>
      </c>
      <c r="C1035" s="13">
        <v>10.326086956521738</v>
      </c>
      <c r="D1035">
        <v>0</v>
      </c>
      <c r="E1035">
        <v>0</v>
      </c>
      <c r="F1035" s="16">
        <v>37500</v>
      </c>
      <c r="G1035">
        <v>235</v>
      </c>
      <c r="H1035">
        <v>0</v>
      </c>
      <c r="I1035">
        <v>96.2</v>
      </c>
      <c r="J1035">
        <v>0</v>
      </c>
      <c r="K1035">
        <v>0</v>
      </c>
      <c r="L1035" s="19">
        <v>9.3000000000000007</v>
      </c>
      <c r="O1035">
        <f>IF(D1035=E1035,1,0)</f>
        <v>1</v>
      </c>
      <c r="P1035">
        <v>0</v>
      </c>
      <c r="Q1035">
        <v>0</v>
      </c>
      <c r="S1035" s="19">
        <v>19.100000000000001</v>
      </c>
      <c r="T1035" s="19">
        <v>44.8</v>
      </c>
      <c r="U1035" s="19">
        <v>126</v>
      </c>
      <c r="V1035">
        <v>4.0816326530612242E-2</v>
      </c>
      <c r="W1035">
        <v>5.0999999999999996</v>
      </c>
      <c r="X1035">
        <v>85.5</v>
      </c>
    </row>
    <row r="1036" spans="1:24">
      <c r="A1036" s="3" t="s">
        <v>304</v>
      </c>
      <c r="B1036" t="s">
        <v>2344</v>
      </c>
      <c r="C1036" s="13">
        <v>75.139328689043694</v>
      </c>
      <c r="D1036">
        <v>1</v>
      </c>
      <c r="E1036">
        <v>1</v>
      </c>
      <c r="F1036" s="16">
        <v>66655</v>
      </c>
      <c r="G1036">
        <v>63824</v>
      </c>
      <c r="H1036">
        <v>46.4</v>
      </c>
      <c r="I1036">
        <v>59.8</v>
      </c>
      <c r="J1036">
        <v>6.3</v>
      </c>
      <c r="K1036">
        <v>7.3</v>
      </c>
      <c r="L1036" s="19">
        <v>7.6</v>
      </c>
      <c r="M1036">
        <v>1</v>
      </c>
      <c r="N1036" s="10">
        <v>0.71020000000000005</v>
      </c>
      <c r="O1036">
        <f>IF(D1036=E1036,1,0)</f>
        <v>1</v>
      </c>
      <c r="P1036">
        <v>1</v>
      </c>
      <c r="Q1036" t="s">
        <v>2516</v>
      </c>
      <c r="R1036">
        <v>2012</v>
      </c>
      <c r="S1036" s="19">
        <v>22.9</v>
      </c>
      <c r="T1036" s="19">
        <v>42.3</v>
      </c>
      <c r="U1036" s="19">
        <v>95.2</v>
      </c>
      <c r="V1036">
        <v>0.10049760085303003</v>
      </c>
      <c r="W1036">
        <v>6.4</v>
      </c>
      <c r="X1036">
        <v>90.2</v>
      </c>
    </row>
    <row r="1037" spans="1:24">
      <c r="A1037" s="2" t="s">
        <v>1098</v>
      </c>
      <c r="B1037" t="s">
        <v>1475</v>
      </c>
      <c r="C1037" s="13">
        <v>49.884080370942812</v>
      </c>
      <c r="D1037">
        <v>0</v>
      </c>
      <c r="E1037">
        <v>0</v>
      </c>
      <c r="F1037" s="16">
        <v>86197</v>
      </c>
      <c r="G1037">
        <v>3412</v>
      </c>
      <c r="H1037">
        <v>39.700000000000003</v>
      </c>
      <c r="I1037">
        <v>85.6</v>
      </c>
      <c r="J1037">
        <v>7.3</v>
      </c>
      <c r="K1037">
        <v>5.3</v>
      </c>
      <c r="L1037" s="19">
        <v>7.6</v>
      </c>
      <c r="O1037">
        <f>IF(D1037=E1037,1,0)</f>
        <v>1</v>
      </c>
      <c r="P1037">
        <v>0</v>
      </c>
      <c r="Q1037">
        <v>0</v>
      </c>
      <c r="S1037" s="19">
        <v>19.5</v>
      </c>
      <c r="T1037" s="19">
        <v>43</v>
      </c>
      <c r="U1037" s="19">
        <v>101.8</v>
      </c>
      <c r="V1037">
        <v>4.3110735418427727E-2</v>
      </c>
      <c r="W1037">
        <v>4.5</v>
      </c>
      <c r="X1037">
        <v>97.7</v>
      </c>
    </row>
    <row r="1038" spans="1:24">
      <c r="A1038" s="2" t="s">
        <v>1099</v>
      </c>
      <c r="B1038" t="s">
        <v>2345</v>
      </c>
      <c r="C1038" s="13">
        <v>25.89641434262948</v>
      </c>
      <c r="D1038">
        <v>1</v>
      </c>
      <c r="E1038">
        <v>1</v>
      </c>
      <c r="F1038" s="16">
        <v>33750</v>
      </c>
      <c r="G1038">
        <v>176</v>
      </c>
      <c r="H1038">
        <v>10.9</v>
      </c>
      <c r="I1038">
        <v>100</v>
      </c>
      <c r="J1038">
        <v>0</v>
      </c>
      <c r="K1038">
        <v>0</v>
      </c>
      <c r="L1038" s="19">
        <v>12.2</v>
      </c>
      <c r="M1038">
        <v>1</v>
      </c>
      <c r="N1038" s="10">
        <v>0.64859999999999995</v>
      </c>
      <c r="O1038">
        <f>IF(D1038=E1038,1,0)</f>
        <v>1</v>
      </c>
      <c r="P1038">
        <v>0</v>
      </c>
      <c r="Q1038">
        <v>0</v>
      </c>
      <c r="R1038">
        <v>2013</v>
      </c>
      <c r="S1038" s="19">
        <v>23.9</v>
      </c>
      <c r="T1038" s="19">
        <v>50.3</v>
      </c>
      <c r="U1038" s="19">
        <v>114.6</v>
      </c>
      <c r="V1038">
        <v>1.4285714285714285E-2</v>
      </c>
      <c r="W1038">
        <v>15.6</v>
      </c>
      <c r="X1038">
        <v>91.4</v>
      </c>
    </row>
    <row r="1039" spans="1:24">
      <c r="A1039" s="2" t="s">
        <v>1100</v>
      </c>
      <c r="B1039" t="s">
        <v>2346</v>
      </c>
      <c r="C1039" s="13">
        <v>39.543726235741445</v>
      </c>
      <c r="D1039">
        <v>0</v>
      </c>
      <c r="E1039">
        <v>0</v>
      </c>
      <c r="F1039" s="16">
        <v>45521</v>
      </c>
      <c r="G1039">
        <v>291</v>
      </c>
      <c r="H1039">
        <v>4.7</v>
      </c>
      <c r="I1039">
        <v>96.6</v>
      </c>
      <c r="J1039">
        <v>0</v>
      </c>
      <c r="K1039">
        <v>0.3</v>
      </c>
      <c r="L1039" s="19">
        <v>10</v>
      </c>
      <c r="O1039">
        <f>IF(D1039=E1039,1,0)</f>
        <v>1</v>
      </c>
      <c r="P1039">
        <v>0</v>
      </c>
      <c r="Q1039">
        <v>0</v>
      </c>
      <c r="S1039" s="19">
        <v>32.6</v>
      </c>
      <c r="T1039" s="19">
        <v>42.9</v>
      </c>
      <c r="U1039" s="19">
        <v>123.8</v>
      </c>
      <c r="V1039">
        <v>1.7699115044247787E-2</v>
      </c>
      <c r="W1039">
        <v>2.4</v>
      </c>
      <c r="X1039">
        <v>77.5</v>
      </c>
    </row>
    <row r="1040" spans="1:24">
      <c r="A1040" s="2" t="s">
        <v>1101</v>
      </c>
      <c r="B1040" t="s">
        <v>2347</v>
      </c>
      <c r="C1040" s="13">
        <v>33.140954495005545</v>
      </c>
      <c r="D1040">
        <v>1</v>
      </c>
      <c r="E1040">
        <v>1</v>
      </c>
      <c r="F1040" s="16">
        <v>64355</v>
      </c>
      <c r="G1040">
        <v>3408</v>
      </c>
      <c r="H1040">
        <v>21.1</v>
      </c>
      <c r="I1040">
        <v>95.8</v>
      </c>
      <c r="J1040">
        <v>2.2000000000000002</v>
      </c>
      <c r="K1040">
        <v>1.5</v>
      </c>
      <c r="L1040" s="19">
        <v>6.2</v>
      </c>
      <c r="M1040">
        <v>1</v>
      </c>
      <c r="N1040" s="10">
        <f>661/(661+463)</f>
        <v>0.58807829181494664</v>
      </c>
      <c r="O1040">
        <f>IF(D1040=E1040,1,0)</f>
        <v>1</v>
      </c>
      <c r="P1040">
        <v>0</v>
      </c>
      <c r="Q1040">
        <v>0</v>
      </c>
      <c r="R1040">
        <v>2013</v>
      </c>
      <c r="S1040" s="19">
        <v>19.100000000000001</v>
      </c>
      <c r="T1040" s="19">
        <v>41.1</v>
      </c>
      <c r="U1040" s="19">
        <v>84.8</v>
      </c>
      <c r="V1040">
        <v>0.16850393700787403</v>
      </c>
      <c r="W1040">
        <v>3.4</v>
      </c>
      <c r="X1040">
        <v>87.7</v>
      </c>
    </row>
    <row r="1041" spans="1:24">
      <c r="A1041" s="2" t="s">
        <v>195</v>
      </c>
      <c r="B1041" t="s">
        <v>2348</v>
      </c>
      <c r="C1041" s="13">
        <v>33.717164447643036</v>
      </c>
      <c r="D1041">
        <v>1</v>
      </c>
      <c r="E1041">
        <v>1</v>
      </c>
      <c r="F1041" s="16">
        <v>60430</v>
      </c>
      <c r="G1041">
        <v>2007</v>
      </c>
      <c r="H1041">
        <v>14.2</v>
      </c>
      <c r="I1041">
        <v>87.2</v>
      </c>
      <c r="J1041">
        <v>2</v>
      </c>
      <c r="K1041">
        <v>7.8</v>
      </c>
      <c r="L1041" s="19">
        <v>5.4</v>
      </c>
      <c r="M1041">
        <v>0</v>
      </c>
      <c r="N1041" s="10">
        <v>0.34720000000000001</v>
      </c>
      <c r="O1041">
        <f>IF(D1041=E1041,1,0)</f>
        <v>1</v>
      </c>
      <c r="P1041">
        <v>0</v>
      </c>
      <c r="Q1041">
        <v>1</v>
      </c>
      <c r="R1041">
        <v>2012</v>
      </c>
      <c r="S1041" s="19">
        <v>15.8</v>
      </c>
      <c r="T1041" s="19">
        <v>34.5</v>
      </c>
      <c r="U1041" s="19">
        <v>94.5</v>
      </c>
      <c r="V1041">
        <v>9.0663058186738837E-2</v>
      </c>
      <c r="W1041">
        <v>7.3</v>
      </c>
      <c r="X1041">
        <v>93.7</v>
      </c>
    </row>
    <row r="1042" spans="1:24">
      <c r="A1042" s="2" t="s">
        <v>1102</v>
      </c>
      <c r="B1042" t="s">
        <v>2349</v>
      </c>
      <c r="C1042" s="13">
        <v>32.200000000000003</v>
      </c>
      <c r="D1042">
        <v>1</v>
      </c>
      <c r="E1042">
        <v>1</v>
      </c>
      <c r="F1042" s="16">
        <v>29375</v>
      </c>
      <c r="G1042">
        <v>584</v>
      </c>
      <c r="H1042">
        <v>4</v>
      </c>
      <c r="I1042">
        <v>98.6</v>
      </c>
      <c r="J1042">
        <v>0</v>
      </c>
      <c r="K1042">
        <v>0</v>
      </c>
      <c r="L1042" s="19">
        <v>11.7</v>
      </c>
      <c r="M1042">
        <v>1</v>
      </c>
      <c r="N1042" s="10">
        <v>0.51670000000000005</v>
      </c>
      <c r="O1042">
        <f>IF(D1042=E1042,1,0)</f>
        <v>1</v>
      </c>
      <c r="P1042">
        <v>0</v>
      </c>
      <c r="Q1042">
        <v>0</v>
      </c>
      <c r="R1042">
        <v>2014</v>
      </c>
      <c r="S1042" s="19">
        <v>17.600000000000001</v>
      </c>
      <c r="T1042" s="19">
        <v>34.299999999999997</v>
      </c>
      <c r="U1042" s="19">
        <v>121.2</v>
      </c>
      <c r="V1042">
        <v>0.13656387665198239</v>
      </c>
      <c r="W1042">
        <v>27</v>
      </c>
      <c r="X1042">
        <v>63.5</v>
      </c>
    </row>
    <row r="1043" spans="1:24">
      <c r="A1043" s="2" t="s">
        <v>196</v>
      </c>
      <c r="B1043" t="s">
        <v>1470</v>
      </c>
      <c r="C1043" s="13">
        <v>48.772194937665283</v>
      </c>
      <c r="D1043">
        <v>1</v>
      </c>
      <c r="E1043">
        <v>1</v>
      </c>
      <c r="F1043" s="16">
        <v>175298</v>
      </c>
      <c r="G1043">
        <v>4385</v>
      </c>
      <c r="H1043">
        <v>75.7</v>
      </c>
      <c r="I1043">
        <v>67.2</v>
      </c>
      <c r="J1043">
        <v>1.1000000000000001</v>
      </c>
      <c r="K1043">
        <v>7.4</v>
      </c>
      <c r="L1043" s="19">
        <v>3.7</v>
      </c>
      <c r="M1043">
        <v>1</v>
      </c>
      <c r="N1043" s="10">
        <v>0.754</v>
      </c>
      <c r="O1043">
        <f>IF(D1043=E1043,1,0)</f>
        <v>1</v>
      </c>
      <c r="P1043">
        <v>0</v>
      </c>
      <c r="Q1043">
        <v>1</v>
      </c>
      <c r="R1043">
        <v>2012</v>
      </c>
      <c r="S1043" s="19">
        <v>19.3</v>
      </c>
      <c r="T1043" s="19">
        <v>40.9</v>
      </c>
      <c r="U1043" s="19">
        <v>89.2</v>
      </c>
      <c r="V1043">
        <v>1.8444266238973536E-2</v>
      </c>
      <c r="W1043">
        <v>1.7</v>
      </c>
      <c r="X1043">
        <v>98.2</v>
      </c>
    </row>
    <row r="1044" spans="1:24">
      <c r="A1044" s="2" t="s">
        <v>1103</v>
      </c>
      <c r="B1044" t="s">
        <v>1432</v>
      </c>
      <c r="C1044" s="13">
        <v>41.133333333333333</v>
      </c>
      <c r="D1044">
        <v>0</v>
      </c>
      <c r="E1044">
        <v>0</v>
      </c>
      <c r="F1044" s="16">
        <v>53357</v>
      </c>
      <c r="G1044">
        <v>7559</v>
      </c>
      <c r="H1044">
        <v>13.4</v>
      </c>
      <c r="I1044">
        <v>81.8</v>
      </c>
      <c r="J1044">
        <v>3.7</v>
      </c>
      <c r="K1044">
        <v>9.4</v>
      </c>
      <c r="L1044" s="19">
        <v>10.9</v>
      </c>
      <c r="O1044">
        <f>IF(D1044=E1044,1,0)</f>
        <v>1</v>
      </c>
      <c r="P1044">
        <v>0</v>
      </c>
      <c r="Q1044">
        <v>0</v>
      </c>
      <c r="S1044" s="19">
        <v>14.5</v>
      </c>
      <c r="T1044" s="19">
        <v>34</v>
      </c>
      <c r="U1044" s="19">
        <v>91.7</v>
      </c>
      <c r="V1044">
        <v>0.12992424242424241</v>
      </c>
      <c r="W1044">
        <v>9.4</v>
      </c>
      <c r="X1044">
        <v>84.5</v>
      </c>
    </row>
    <row r="1045" spans="1:24">
      <c r="A1045" s="2" t="s">
        <v>1104</v>
      </c>
      <c r="B1045" t="s">
        <v>2512</v>
      </c>
      <c r="C1045" s="13">
        <v>66.483264557542412</v>
      </c>
      <c r="D1045">
        <v>1</v>
      </c>
      <c r="E1045">
        <v>1</v>
      </c>
      <c r="F1045" s="16">
        <v>44766</v>
      </c>
      <c r="G1045">
        <v>4073</v>
      </c>
      <c r="H1045">
        <v>10.5</v>
      </c>
      <c r="I1045">
        <v>46.4</v>
      </c>
      <c r="J1045">
        <v>18.399999999999999</v>
      </c>
      <c r="K1045">
        <v>34.1</v>
      </c>
      <c r="L1045" s="19">
        <v>16.7</v>
      </c>
      <c r="M1045">
        <v>1</v>
      </c>
      <c r="N1045" s="10">
        <v>0.61829999999999996</v>
      </c>
      <c r="O1045">
        <f>IF(D1045=E1045,1,0)</f>
        <v>1</v>
      </c>
      <c r="P1045">
        <v>0</v>
      </c>
      <c r="Q1045">
        <v>0</v>
      </c>
      <c r="R1045">
        <v>2012</v>
      </c>
      <c r="S1045" s="19">
        <v>20.5</v>
      </c>
      <c r="T1045" s="19">
        <v>37.6</v>
      </c>
      <c r="U1045" s="19">
        <v>106.4</v>
      </c>
      <c r="V1045">
        <v>5.6537102473498231E-3</v>
      </c>
      <c r="W1045">
        <v>15.2</v>
      </c>
      <c r="X1045">
        <v>73.5</v>
      </c>
    </row>
    <row r="1046" spans="1:24">
      <c r="A1046" s="3" t="s">
        <v>305</v>
      </c>
      <c r="B1046" t="s">
        <v>1481</v>
      </c>
      <c r="C1046" s="13">
        <v>50.566846398451538</v>
      </c>
      <c r="D1046">
        <v>1</v>
      </c>
      <c r="E1046">
        <v>1</v>
      </c>
      <c r="F1046" s="16">
        <v>80879</v>
      </c>
      <c r="G1046">
        <v>21235</v>
      </c>
      <c r="H1046">
        <v>33.5</v>
      </c>
      <c r="I1046">
        <v>75.400000000000006</v>
      </c>
      <c r="J1046">
        <v>2.6</v>
      </c>
      <c r="K1046">
        <v>14.7</v>
      </c>
      <c r="L1046" s="19">
        <v>5.5</v>
      </c>
      <c r="M1046">
        <v>1</v>
      </c>
      <c r="N1046" s="10">
        <v>0.67259999999999998</v>
      </c>
      <c r="O1046">
        <f>IF(D1046=E1046,1,0)</f>
        <v>1</v>
      </c>
      <c r="P1046">
        <v>1</v>
      </c>
      <c r="Q1046" t="s">
        <v>2516</v>
      </c>
      <c r="R1046">
        <v>2012</v>
      </c>
      <c r="S1046" s="19">
        <v>9.1</v>
      </c>
      <c r="T1046" s="19">
        <v>33.299999999999997</v>
      </c>
      <c r="U1046" s="19">
        <v>108.8</v>
      </c>
      <c r="V1046">
        <v>4.2426009622393936E-2</v>
      </c>
      <c r="W1046">
        <v>2.2999999999999998</v>
      </c>
      <c r="X1046">
        <v>90.4</v>
      </c>
    </row>
    <row r="1047" spans="1:24">
      <c r="A1047" s="2" t="s">
        <v>1105</v>
      </c>
      <c r="B1047" t="s">
        <v>1556</v>
      </c>
      <c r="C1047" s="13">
        <v>88.841876208897489</v>
      </c>
      <c r="D1047">
        <v>1</v>
      </c>
      <c r="E1047">
        <v>1</v>
      </c>
      <c r="F1047" s="16">
        <v>60644</v>
      </c>
      <c r="G1047">
        <v>21880</v>
      </c>
      <c r="H1047">
        <v>27.3</v>
      </c>
      <c r="I1047">
        <v>19.8</v>
      </c>
      <c r="J1047">
        <v>75.900000000000006</v>
      </c>
      <c r="K1047">
        <v>3</v>
      </c>
      <c r="L1047" s="19">
        <v>12.7</v>
      </c>
      <c r="M1047">
        <v>1</v>
      </c>
      <c r="N1047" s="10">
        <v>0.6744</v>
      </c>
      <c r="O1047">
        <f>IF(D1047=E1047,1,0)</f>
        <v>1</v>
      </c>
      <c r="P1047">
        <v>0</v>
      </c>
      <c r="Q1047">
        <v>0</v>
      </c>
      <c r="R1047">
        <v>2012</v>
      </c>
      <c r="S1047" s="19">
        <v>20.5</v>
      </c>
      <c r="T1047" s="19">
        <v>40.299999999999997</v>
      </c>
      <c r="U1047" s="19">
        <v>91.3</v>
      </c>
      <c r="V1047">
        <v>5.9464679911699778E-2</v>
      </c>
      <c r="W1047">
        <v>7</v>
      </c>
      <c r="X1047">
        <v>86.5</v>
      </c>
    </row>
    <row r="1048" spans="1:24">
      <c r="A1048" s="2" t="s">
        <v>1106</v>
      </c>
      <c r="B1048" t="s">
        <v>1376</v>
      </c>
      <c r="C1048" s="13">
        <v>32.790143084260734</v>
      </c>
      <c r="D1048">
        <v>1</v>
      </c>
      <c r="E1048">
        <v>1</v>
      </c>
      <c r="F1048" s="16">
        <v>46842</v>
      </c>
      <c r="G1048">
        <v>3346</v>
      </c>
      <c r="H1048">
        <v>20.9</v>
      </c>
      <c r="I1048">
        <v>99.6</v>
      </c>
      <c r="J1048">
        <v>0</v>
      </c>
      <c r="K1048">
        <v>0</v>
      </c>
      <c r="L1048" s="19">
        <v>5.0999999999999996</v>
      </c>
      <c r="M1048">
        <v>1</v>
      </c>
      <c r="O1048">
        <f>IF(D1048=E1048,1,0)</f>
        <v>1</v>
      </c>
      <c r="P1048">
        <v>0</v>
      </c>
      <c r="Q1048">
        <v>0</v>
      </c>
      <c r="R1048">
        <v>2013</v>
      </c>
      <c r="S1048" s="19">
        <v>25</v>
      </c>
      <c r="T1048" s="19">
        <v>44.5</v>
      </c>
      <c r="U1048" s="19">
        <v>73.5</v>
      </c>
      <c r="V1048">
        <v>0.29251269035532995</v>
      </c>
      <c r="W1048">
        <v>9.6999999999999993</v>
      </c>
      <c r="X1048">
        <v>92.1</v>
      </c>
    </row>
    <row r="1049" spans="1:24">
      <c r="A1049" s="2" t="s">
        <v>197</v>
      </c>
      <c r="B1049" t="s">
        <v>1371</v>
      </c>
      <c r="C1049" s="13">
        <v>32.298136645962735</v>
      </c>
      <c r="D1049">
        <v>1</v>
      </c>
      <c r="E1049">
        <v>1</v>
      </c>
      <c r="F1049" s="16">
        <v>46591</v>
      </c>
      <c r="G1049">
        <v>1159</v>
      </c>
      <c r="H1049">
        <v>7.7</v>
      </c>
      <c r="I1049">
        <v>96.2</v>
      </c>
      <c r="J1049">
        <v>0</v>
      </c>
      <c r="K1049">
        <v>0.9</v>
      </c>
      <c r="L1049" s="19">
        <v>11.2</v>
      </c>
      <c r="M1049">
        <v>1</v>
      </c>
      <c r="N1049" s="10">
        <v>0.66669999999999996</v>
      </c>
      <c r="O1049">
        <f>IF(D1049=E1049,1,0)</f>
        <v>1</v>
      </c>
      <c r="P1049">
        <v>0</v>
      </c>
      <c r="Q1049">
        <v>1</v>
      </c>
      <c r="R1049">
        <v>2012</v>
      </c>
      <c r="S1049" s="19">
        <v>17.8</v>
      </c>
      <c r="T1049" s="19">
        <v>36</v>
      </c>
      <c r="U1049" s="19">
        <v>92.5</v>
      </c>
      <c r="V1049">
        <v>0.19333333333333333</v>
      </c>
      <c r="W1049">
        <v>15.2</v>
      </c>
      <c r="X1049">
        <v>90</v>
      </c>
    </row>
    <row r="1050" spans="1:24">
      <c r="A1050" s="2" t="s">
        <v>1107</v>
      </c>
      <c r="B1050" t="s">
        <v>1396</v>
      </c>
      <c r="C1050" s="13">
        <v>36.160076226774656</v>
      </c>
      <c r="D1050">
        <v>1</v>
      </c>
      <c r="E1050">
        <v>1</v>
      </c>
      <c r="F1050" s="16">
        <v>48176</v>
      </c>
      <c r="G1050">
        <v>2368</v>
      </c>
      <c r="H1050">
        <v>9.4</v>
      </c>
      <c r="I1050">
        <v>98.1</v>
      </c>
      <c r="J1050">
        <v>0.9</v>
      </c>
      <c r="K1050">
        <v>0.7</v>
      </c>
      <c r="L1050" s="19">
        <v>7.3</v>
      </c>
      <c r="M1050">
        <v>1</v>
      </c>
      <c r="N1050" s="10">
        <v>0.51729999999999998</v>
      </c>
      <c r="O1050">
        <f>IF(D1050=E1050,1,0)</f>
        <v>1</v>
      </c>
      <c r="P1050">
        <v>0</v>
      </c>
      <c r="Q1050">
        <v>0</v>
      </c>
      <c r="R1050">
        <v>2012</v>
      </c>
      <c r="S1050" s="19">
        <v>13.5</v>
      </c>
      <c r="T1050" s="19">
        <v>27.8</v>
      </c>
      <c r="U1050" s="19">
        <v>102.6</v>
      </c>
      <c r="V1050">
        <v>0.25171624713958812</v>
      </c>
      <c r="W1050">
        <v>14.6</v>
      </c>
      <c r="X1050">
        <v>87.3</v>
      </c>
    </row>
    <row r="1051" spans="1:24">
      <c r="A1051" s="2" t="s">
        <v>1108</v>
      </c>
      <c r="B1051" t="s">
        <v>1449</v>
      </c>
      <c r="C1051" s="13">
        <v>43.803418803418801</v>
      </c>
      <c r="D1051">
        <v>0</v>
      </c>
      <c r="E1051">
        <v>0</v>
      </c>
      <c r="F1051" s="16">
        <v>64338</v>
      </c>
      <c r="G1051">
        <v>596</v>
      </c>
      <c r="H1051">
        <v>5.7</v>
      </c>
      <c r="I1051">
        <v>98</v>
      </c>
      <c r="J1051">
        <v>0</v>
      </c>
      <c r="K1051">
        <v>2</v>
      </c>
      <c r="L1051" s="19">
        <v>6.2</v>
      </c>
      <c r="O1051">
        <f>IF(D1051=E1051,1,0)</f>
        <v>1</v>
      </c>
      <c r="P1051">
        <v>0</v>
      </c>
      <c r="Q1051">
        <v>0</v>
      </c>
      <c r="S1051" s="19">
        <v>18.8</v>
      </c>
      <c r="T1051" s="19">
        <v>34.4</v>
      </c>
      <c r="U1051" s="19">
        <v>97.4</v>
      </c>
      <c r="V1051">
        <v>3.6734693877551024E-2</v>
      </c>
      <c r="W1051">
        <v>0</v>
      </c>
      <c r="X1051">
        <v>89.5</v>
      </c>
    </row>
    <row r="1052" spans="1:24">
      <c r="A1052" s="2" t="s">
        <v>1109</v>
      </c>
      <c r="B1052" t="s">
        <v>1457</v>
      </c>
      <c r="C1052" s="13">
        <v>45.477386934673369</v>
      </c>
      <c r="D1052">
        <v>0</v>
      </c>
      <c r="E1052">
        <v>0</v>
      </c>
      <c r="F1052" s="16">
        <v>43939</v>
      </c>
      <c r="G1052">
        <v>1577</v>
      </c>
      <c r="H1052">
        <v>17.5</v>
      </c>
      <c r="I1052">
        <v>95.3</v>
      </c>
      <c r="J1052">
        <v>0.9</v>
      </c>
      <c r="K1052">
        <v>2.2999999999999998</v>
      </c>
      <c r="L1052" s="19">
        <v>7.2</v>
      </c>
      <c r="O1052">
        <f>IF(D1052=E1052,1,0)</f>
        <v>1</v>
      </c>
      <c r="P1052">
        <v>0</v>
      </c>
      <c r="Q1052">
        <v>0</v>
      </c>
      <c r="S1052" s="19">
        <v>25.6</v>
      </c>
      <c r="T1052" s="19">
        <v>43.1</v>
      </c>
      <c r="U1052" s="19">
        <v>89.3</v>
      </c>
      <c r="V1052">
        <v>8.2402234636871505E-2</v>
      </c>
      <c r="W1052">
        <v>2.2000000000000002</v>
      </c>
      <c r="X1052">
        <v>93.4</v>
      </c>
    </row>
    <row r="1053" spans="1:24">
      <c r="A1053" s="2" t="s">
        <v>198</v>
      </c>
      <c r="B1053" t="s">
        <v>2350</v>
      </c>
      <c r="C1053" s="13">
        <v>28.214285714285715</v>
      </c>
      <c r="D1053">
        <v>1</v>
      </c>
      <c r="E1053">
        <v>1</v>
      </c>
      <c r="F1053" s="16">
        <v>42019</v>
      </c>
      <c r="G1053">
        <v>506</v>
      </c>
      <c r="H1053">
        <v>0.9</v>
      </c>
      <c r="I1053">
        <v>94.3</v>
      </c>
      <c r="J1053">
        <v>0</v>
      </c>
      <c r="K1053">
        <v>3.4</v>
      </c>
      <c r="L1053" s="19">
        <v>16.899999999999999</v>
      </c>
      <c r="M1053">
        <v>1</v>
      </c>
      <c r="N1053" s="10">
        <v>0.59419999999999995</v>
      </c>
      <c r="O1053">
        <f>IF(D1053=E1053,1,0)</f>
        <v>1</v>
      </c>
      <c r="P1053">
        <v>0</v>
      </c>
      <c r="Q1053">
        <v>1</v>
      </c>
      <c r="R1053">
        <v>2012</v>
      </c>
      <c r="S1053" s="19">
        <v>22.7</v>
      </c>
      <c r="T1053" s="19">
        <v>41.5</v>
      </c>
      <c r="U1053" s="19">
        <v>97.7</v>
      </c>
      <c r="V1053">
        <v>7.7348066298342538E-2</v>
      </c>
      <c r="W1053">
        <v>15</v>
      </c>
      <c r="X1053">
        <v>68.599999999999994</v>
      </c>
    </row>
    <row r="1054" spans="1:24">
      <c r="A1054" s="2" t="s">
        <v>1110</v>
      </c>
      <c r="B1054" t="s">
        <v>2351</v>
      </c>
      <c r="C1054" s="13">
        <v>31.627463445645265</v>
      </c>
      <c r="D1054">
        <v>1</v>
      </c>
      <c r="E1054">
        <v>1</v>
      </c>
      <c r="F1054" s="16">
        <v>38672</v>
      </c>
      <c r="G1054">
        <v>4352</v>
      </c>
      <c r="H1054">
        <v>18.7</v>
      </c>
      <c r="I1054">
        <v>84.9</v>
      </c>
      <c r="J1054">
        <v>10.199999999999999</v>
      </c>
      <c r="K1054">
        <v>1.4</v>
      </c>
      <c r="L1054" s="19">
        <v>6.8</v>
      </c>
      <c r="M1054">
        <v>1</v>
      </c>
      <c r="N1054" s="10">
        <f>1026/(1026+753)</f>
        <v>0.57672849915682967</v>
      </c>
      <c r="O1054">
        <f>IF(D1054=E1054,1,0)</f>
        <v>1</v>
      </c>
      <c r="P1054">
        <v>0</v>
      </c>
      <c r="Q1054">
        <v>0</v>
      </c>
      <c r="R1054">
        <v>2012</v>
      </c>
      <c r="S1054" s="19">
        <v>30.7</v>
      </c>
      <c r="T1054" s="19">
        <v>41.5</v>
      </c>
      <c r="U1054" s="19">
        <v>83.1</v>
      </c>
      <c r="V1054">
        <v>0.35025906735751294</v>
      </c>
      <c r="W1054">
        <v>6.7</v>
      </c>
      <c r="X1054">
        <v>87.4</v>
      </c>
    </row>
    <row r="1055" spans="1:24">
      <c r="A1055" s="2" t="s">
        <v>1111</v>
      </c>
      <c r="B1055" t="s">
        <v>2352</v>
      </c>
      <c r="C1055" s="13">
        <v>28.8135593220339</v>
      </c>
      <c r="D1055">
        <v>1</v>
      </c>
      <c r="E1055">
        <v>1</v>
      </c>
      <c r="F1055" s="16">
        <v>88382</v>
      </c>
      <c r="G1055">
        <v>723</v>
      </c>
      <c r="H1055">
        <v>14.9</v>
      </c>
      <c r="I1055">
        <v>98.8</v>
      </c>
      <c r="J1055">
        <v>0</v>
      </c>
      <c r="K1055">
        <v>1.2</v>
      </c>
      <c r="L1055" s="19">
        <v>2</v>
      </c>
      <c r="M1055">
        <v>1</v>
      </c>
      <c r="N1055" s="10">
        <v>0.56020000000000003</v>
      </c>
      <c r="O1055">
        <f>IF(D1055=E1055,1,0)</f>
        <v>1</v>
      </c>
      <c r="P1055">
        <v>0</v>
      </c>
      <c r="Q1055">
        <v>0</v>
      </c>
      <c r="R1055">
        <v>2012</v>
      </c>
      <c r="S1055" s="19">
        <v>21.3</v>
      </c>
      <c r="T1055" s="19">
        <v>39</v>
      </c>
      <c r="U1055" s="19">
        <v>85.4</v>
      </c>
      <c r="V1055">
        <v>4.5081967213114756E-2</v>
      </c>
      <c r="W1055">
        <v>1.4</v>
      </c>
      <c r="X1055">
        <v>91</v>
      </c>
    </row>
    <row r="1056" spans="1:24">
      <c r="A1056" s="2" t="s">
        <v>1112</v>
      </c>
      <c r="B1056" t="s">
        <v>2353</v>
      </c>
      <c r="C1056" s="13">
        <v>24.660194174757283</v>
      </c>
      <c r="D1056">
        <v>0</v>
      </c>
      <c r="E1056">
        <v>0</v>
      </c>
      <c r="F1056" s="16">
        <v>30625</v>
      </c>
      <c r="G1056">
        <v>158</v>
      </c>
      <c r="H1056">
        <v>12.7</v>
      </c>
      <c r="I1056">
        <v>88</v>
      </c>
      <c r="J1056">
        <v>0</v>
      </c>
      <c r="K1056">
        <v>8.1999999999999993</v>
      </c>
      <c r="L1056" s="19">
        <v>8.1</v>
      </c>
      <c r="O1056">
        <f>IF(D1056=E1056,1,0)</f>
        <v>1</v>
      </c>
      <c r="P1056">
        <v>0</v>
      </c>
      <c r="Q1056">
        <v>0</v>
      </c>
      <c r="S1056" s="19">
        <v>19.600000000000001</v>
      </c>
      <c r="T1056" s="19">
        <v>46.8</v>
      </c>
      <c r="U1056" s="19">
        <v>102.6</v>
      </c>
      <c r="V1056">
        <v>0.48051948051948051</v>
      </c>
      <c r="W1056">
        <v>19.3</v>
      </c>
      <c r="X1056">
        <v>69</v>
      </c>
    </row>
    <row r="1057" spans="1:24">
      <c r="A1057" s="2" t="s">
        <v>1113</v>
      </c>
      <c r="B1057" t="s">
        <v>1406</v>
      </c>
      <c r="C1057" s="13">
        <v>37.564322469982848</v>
      </c>
      <c r="D1057">
        <v>0</v>
      </c>
      <c r="E1057">
        <v>0</v>
      </c>
      <c r="F1057" s="16">
        <v>56500</v>
      </c>
      <c r="G1057">
        <v>595</v>
      </c>
      <c r="H1057">
        <v>10.5</v>
      </c>
      <c r="I1057">
        <v>95.5</v>
      </c>
      <c r="J1057">
        <v>0</v>
      </c>
      <c r="K1057">
        <v>4.5</v>
      </c>
      <c r="L1057" s="19">
        <v>8.6</v>
      </c>
      <c r="O1057">
        <f>IF(D1057=E1057,1,0)</f>
        <v>1</v>
      </c>
      <c r="P1057">
        <v>0</v>
      </c>
      <c r="Q1057">
        <v>0</v>
      </c>
      <c r="S1057" s="19">
        <v>16</v>
      </c>
      <c r="T1057" s="19">
        <v>34.799999999999997</v>
      </c>
      <c r="U1057" s="19">
        <v>97</v>
      </c>
      <c r="V1057">
        <v>5.5555555555555552E-2</v>
      </c>
      <c r="W1057">
        <v>9.1999999999999993</v>
      </c>
      <c r="X1057">
        <v>82.4</v>
      </c>
    </row>
    <row r="1058" spans="1:24">
      <c r="A1058" s="2" t="s">
        <v>1114</v>
      </c>
      <c r="B1058" t="s">
        <v>1395</v>
      </c>
      <c r="C1058" s="13">
        <v>35.935268919562112</v>
      </c>
      <c r="D1058">
        <v>1</v>
      </c>
      <c r="E1058">
        <v>1</v>
      </c>
      <c r="F1058" s="16">
        <v>102721</v>
      </c>
      <c r="G1058">
        <v>5214</v>
      </c>
      <c r="H1058">
        <v>38.9</v>
      </c>
      <c r="I1058">
        <v>94.3</v>
      </c>
      <c r="J1058">
        <v>1.8</v>
      </c>
      <c r="K1058">
        <v>0.1</v>
      </c>
      <c r="L1058" s="19">
        <v>5</v>
      </c>
      <c r="M1058">
        <v>0</v>
      </c>
      <c r="N1058" s="10">
        <v>0.49769999999999998</v>
      </c>
      <c r="O1058">
        <f>IF(D1058=E1058,1,0)</f>
        <v>1</v>
      </c>
      <c r="P1058">
        <v>0</v>
      </c>
      <c r="Q1058">
        <v>0</v>
      </c>
      <c r="R1058">
        <v>2012</v>
      </c>
      <c r="S1058" s="19">
        <v>14.6</v>
      </c>
      <c r="T1058" s="19">
        <v>41.8</v>
      </c>
      <c r="U1058" s="19">
        <v>100.4</v>
      </c>
      <c r="V1058">
        <v>1.2269938650306749E-2</v>
      </c>
      <c r="W1058">
        <v>1.2</v>
      </c>
      <c r="X1058">
        <v>95</v>
      </c>
    </row>
    <row r="1059" spans="1:24">
      <c r="A1059" s="2" t="s">
        <v>1115</v>
      </c>
      <c r="B1059" t="s">
        <v>1487</v>
      </c>
      <c r="C1059" s="13">
        <v>52.208436724565757</v>
      </c>
      <c r="D1059">
        <v>1</v>
      </c>
      <c r="E1059">
        <v>1</v>
      </c>
      <c r="F1059" s="16">
        <v>45380</v>
      </c>
      <c r="G1059">
        <v>5540</v>
      </c>
      <c r="H1059">
        <v>14.2</v>
      </c>
      <c r="I1059">
        <v>84.9</v>
      </c>
      <c r="J1059">
        <v>1.6</v>
      </c>
      <c r="K1059">
        <v>13.4</v>
      </c>
      <c r="L1059" s="19">
        <v>7.3</v>
      </c>
      <c r="M1059">
        <v>1</v>
      </c>
      <c r="N1059" s="10">
        <v>0.59550000000000003</v>
      </c>
      <c r="O1059">
        <f>IF(D1059=E1059,1,0)</f>
        <v>1</v>
      </c>
      <c r="P1059">
        <v>0</v>
      </c>
      <c r="Q1059">
        <v>0</v>
      </c>
      <c r="R1059">
        <v>2012</v>
      </c>
      <c r="S1059" s="19">
        <v>21.4</v>
      </c>
      <c r="T1059" s="19">
        <v>41.1</v>
      </c>
      <c r="U1059" s="19">
        <v>91.6</v>
      </c>
      <c r="V1059">
        <v>0.15835140997830802</v>
      </c>
      <c r="W1059">
        <v>5.3</v>
      </c>
      <c r="X1059">
        <v>87.2</v>
      </c>
    </row>
    <row r="1060" spans="1:24">
      <c r="A1060" s="2" t="s">
        <v>1116</v>
      </c>
      <c r="B1060" t="s">
        <v>2354</v>
      </c>
      <c r="C1060" s="13">
        <v>12.707182320441991</v>
      </c>
      <c r="D1060">
        <v>0</v>
      </c>
      <c r="E1060">
        <v>0</v>
      </c>
      <c r="F1060" s="16">
        <v>31042</v>
      </c>
      <c r="G1060">
        <v>100</v>
      </c>
      <c r="H1060">
        <v>5.7</v>
      </c>
      <c r="I1060">
        <v>100</v>
      </c>
      <c r="J1060">
        <v>0</v>
      </c>
      <c r="K1060">
        <v>0</v>
      </c>
      <c r="L1060" s="19">
        <v>14.7</v>
      </c>
      <c r="O1060">
        <f>IF(D1060=E1060,1,0)</f>
        <v>1</v>
      </c>
      <c r="P1060">
        <v>0</v>
      </c>
      <c r="Q1060">
        <v>0</v>
      </c>
      <c r="S1060" s="19">
        <v>30</v>
      </c>
      <c r="T1060" s="19">
        <v>40.5</v>
      </c>
      <c r="U1060" s="19">
        <v>108.3</v>
      </c>
      <c r="V1060">
        <v>0.1891891891891892</v>
      </c>
      <c r="W1060">
        <v>12.5</v>
      </c>
      <c r="X1060">
        <v>72.900000000000006</v>
      </c>
    </row>
    <row r="1061" spans="1:24">
      <c r="A1061" s="2" t="s">
        <v>1117</v>
      </c>
      <c r="B1061" t="s">
        <v>1360</v>
      </c>
      <c r="C1061" s="13">
        <v>30.909090909090907</v>
      </c>
      <c r="D1061">
        <v>1</v>
      </c>
      <c r="E1061">
        <v>1</v>
      </c>
      <c r="F1061" s="16">
        <v>45708</v>
      </c>
      <c r="G1061">
        <v>1250</v>
      </c>
      <c r="H1061">
        <v>10.7</v>
      </c>
      <c r="I1061">
        <v>85.4</v>
      </c>
      <c r="J1061">
        <v>2.4</v>
      </c>
      <c r="K1061">
        <v>10.9</v>
      </c>
      <c r="L1061" s="19">
        <v>4</v>
      </c>
      <c r="M1061">
        <v>1</v>
      </c>
      <c r="N1061" s="10">
        <v>0.74329999999999996</v>
      </c>
      <c r="O1061">
        <f>IF(D1061=E1061,1,0)</f>
        <v>1</v>
      </c>
      <c r="P1061">
        <v>0</v>
      </c>
      <c r="Q1061">
        <v>0</v>
      </c>
      <c r="R1061">
        <v>2013</v>
      </c>
      <c r="S1061" s="19">
        <v>18.600000000000001</v>
      </c>
      <c r="T1061" s="19">
        <v>34.700000000000003</v>
      </c>
      <c r="U1061" s="19">
        <v>97.2</v>
      </c>
      <c r="V1061">
        <v>5.2631578947368418E-2</v>
      </c>
      <c r="W1061">
        <v>5.4</v>
      </c>
      <c r="X1061">
        <v>79.400000000000006</v>
      </c>
    </row>
    <row r="1062" spans="1:24">
      <c r="A1062" s="2" t="s">
        <v>1118</v>
      </c>
      <c r="B1062" t="s">
        <v>1402</v>
      </c>
      <c r="C1062" s="13">
        <v>37.126600284495019</v>
      </c>
      <c r="D1062">
        <v>0</v>
      </c>
      <c r="E1062">
        <v>0</v>
      </c>
      <c r="F1062" s="16">
        <v>23750</v>
      </c>
      <c r="G1062">
        <v>96</v>
      </c>
      <c r="H1062">
        <v>7.4</v>
      </c>
      <c r="I1062">
        <v>93.8</v>
      </c>
      <c r="J1062">
        <v>0</v>
      </c>
      <c r="K1062">
        <v>0</v>
      </c>
      <c r="L1062" s="19">
        <v>6.3</v>
      </c>
      <c r="O1062">
        <f>IF(D1062=E1062,1,0)</f>
        <v>1</v>
      </c>
      <c r="P1062">
        <v>0</v>
      </c>
      <c r="Q1062">
        <v>0</v>
      </c>
      <c r="S1062" s="19">
        <v>47.9</v>
      </c>
      <c r="T1062" s="19">
        <v>59</v>
      </c>
      <c r="U1062" s="19">
        <v>84.6</v>
      </c>
      <c r="V1062">
        <v>0</v>
      </c>
      <c r="W1062">
        <v>15.2</v>
      </c>
      <c r="X1062">
        <v>60.5</v>
      </c>
    </row>
    <row r="1063" spans="1:24">
      <c r="A1063" s="2" t="s">
        <v>1119</v>
      </c>
      <c r="B1063" t="s">
        <v>1485</v>
      </c>
      <c r="C1063" s="13">
        <v>52.02952029520295</v>
      </c>
      <c r="D1063">
        <v>0</v>
      </c>
      <c r="E1063">
        <v>0</v>
      </c>
      <c r="F1063" s="16">
        <v>29306</v>
      </c>
      <c r="G1063">
        <v>510</v>
      </c>
      <c r="H1063">
        <v>6.3</v>
      </c>
      <c r="I1063">
        <v>96.5</v>
      </c>
      <c r="J1063">
        <v>0</v>
      </c>
      <c r="K1063">
        <v>0</v>
      </c>
      <c r="L1063" s="19">
        <v>10</v>
      </c>
      <c r="O1063">
        <f>IF(D1063=E1063,1,0)</f>
        <v>1</v>
      </c>
      <c r="P1063">
        <v>0</v>
      </c>
      <c r="Q1063">
        <v>0</v>
      </c>
      <c r="S1063" s="19">
        <v>37.6</v>
      </c>
      <c r="T1063" s="19">
        <v>49.8</v>
      </c>
      <c r="U1063" s="19">
        <v>84.8</v>
      </c>
      <c r="V1063">
        <v>3.0973451327433628E-2</v>
      </c>
      <c r="W1063">
        <v>4.3</v>
      </c>
      <c r="X1063">
        <v>78.099999999999994</v>
      </c>
    </row>
    <row r="1064" spans="1:24">
      <c r="A1064" s="2" t="s">
        <v>1120</v>
      </c>
      <c r="B1064" t="s">
        <v>1300</v>
      </c>
      <c r="C1064" s="13">
        <v>21.445497630331754</v>
      </c>
      <c r="D1064">
        <v>1</v>
      </c>
      <c r="E1064">
        <v>1</v>
      </c>
      <c r="F1064" s="16">
        <v>33616</v>
      </c>
      <c r="G1064">
        <v>1844</v>
      </c>
      <c r="H1064">
        <v>11</v>
      </c>
      <c r="I1064">
        <v>94.9</v>
      </c>
      <c r="J1064">
        <v>0</v>
      </c>
      <c r="K1064">
        <v>4.9000000000000004</v>
      </c>
      <c r="L1064" s="19">
        <v>3.5</v>
      </c>
      <c r="M1064">
        <v>1</v>
      </c>
      <c r="N1064" s="10">
        <v>0.55730000000000002</v>
      </c>
      <c r="O1064">
        <f>IF(D1064=E1064,1,0)</f>
        <v>1</v>
      </c>
      <c r="P1064">
        <v>0</v>
      </c>
      <c r="Q1064">
        <v>0</v>
      </c>
      <c r="R1064">
        <v>2013</v>
      </c>
      <c r="S1064" s="19">
        <v>21.7</v>
      </c>
      <c r="T1064" s="19">
        <v>38.6</v>
      </c>
      <c r="U1064" s="19">
        <v>112.7</v>
      </c>
      <c r="V1064">
        <v>0.15657311669128507</v>
      </c>
      <c r="W1064">
        <v>19.8</v>
      </c>
      <c r="X1064">
        <v>79.5</v>
      </c>
    </row>
    <row r="1065" spans="1:24">
      <c r="A1065" s="2" t="s">
        <v>1121</v>
      </c>
      <c r="B1065" t="s">
        <v>1358</v>
      </c>
      <c r="C1065" s="13">
        <v>30.831099195710454</v>
      </c>
      <c r="D1065">
        <v>1</v>
      </c>
      <c r="E1065">
        <v>1</v>
      </c>
      <c r="F1065" s="16">
        <v>29141</v>
      </c>
      <c r="G1065">
        <v>779</v>
      </c>
      <c r="H1065">
        <v>7.9</v>
      </c>
      <c r="I1065">
        <v>97.3</v>
      </c>
      <c r="J1065">
        <v>0</v>
      </c>
      <c r="K1065">
        <v>0</v>
      </c>
      <c r="L1065" s="19">
        <v>9.5</v>
      </c>
      <c r="M1065">
        <v>1</v>
      </c>
      <c r="N1065" s="10">
        <f>51/(51+22)</f>
        <v>0.69863013698630139</v>
      </c>
      <c r="O1065">
        <f>IF(D1065=E1065,1,0)</f>
        <v>1</v>
      </c>
      <c r="P1065">
        <v>0</v>
      </c>
      <c r="Q1065">
        <v>0</v>
      </c>
      <c r="R1065">
        <v>2014</v>
      </c>
      <c r="S1065" s="19">
        <v>24.3</v>
      </c>
      <c r="T1065" s="19">
        <v>39.700000000000003</v>
      </c>
      <c r="U1065" s="19">
        <v>119.4</v>
      </c>
      <c r="V1065">
        <v>5.7291666666666664E-2</v>
      </c>
      <c r="W1065">
        <v>13</v>
      </c>
      <c r="X1065">
        <v>84.5</v>
      </c>
    </row>
    <row r="1066" spans="1:24">
      <c r="A1066" s="2" t="s">
        <v>1122</v>
      </c>
      <c r="B1066" t="s">
        <v>1341</v>
      </c>
      <c r="C1066" s="13">
        <v>27.247386759581882</v>
      </c>
      <c r="D1066">
        <v>1</v>
      </c>
      <c r="E1066">
        <v>1</v>
      </c>
      <c r="F1066" s="16">
        <v>77188</v>
      </c>
      <c r="G1066">
        <v>1234</v>
      </c>
      <c r="H1066">
        <v>20.100000000000001</v>
      </c>
      <c r="I1066">
        <v>98.1</v>
      </c>
      <c r="J1066">
        <v>0.6</v>
      </c>
      <c r="K1066">
        <v>0</v>
      </c>
      <c r="L1066" s="19">
        <v>1.5</v>
      </c>
      <c r="M1066">
        <v>0</v>
      </c>
      <c r="N1066" s="10">
        <v>0.49340000000000001</v>
      </c>
      <c r="O1066">
        <f>IF(D1066=E1066,1,0)</f>
        <v>1</v>
      </c>
      <c r="P1066">
        <v>0</v>
      </c>
      <c r="Q1066">
        <v>0</v>
      </c>
      <c r="R1066">
        <v>2012</v>
      </c>
      <c r="S1066" s="19">
        <v>14.7</v>
      </c>
      <c r="T1066" s="19">
        <v>36.700000000000003</v>
      </c>
      <c r="U1066" s="19">
        <v>95.6</v>
      </c>
      <c r="V1066">
        <v>8.4210526315789472E-2</v>
      </c>
      <c r="W1066">
        <v>3.9</v>
      </c>
      <c r="X1066">
        <v>95.6</v>
      </c>
    </row>
    <row r="1067" spans="1:24">
      <c r="A1067" s="2" t="s">
        <v>1123</v>
      </c>
      <c r="B1067" t="s">
        <v>1413</v>
      </c>
      <c r="C1067" s="13">
        <v>38.541666666666671</v>
      </c>
      <c r="D1067">
        <v>1</v>
      </c>
      <c r="E1067">
        <v>1</v>
      </c>
      <c r="F1067" s="16">
        <v>43125</v>
      </c>
      <c r="G1067">
        <v>170</v>
      </c>
      <c r="H1067">
        <v>6.3</v>
      </c>
      <c r="I1067">
        <v>96.5</v>
      </c>
      <c r="J1067">
        <v>0</v>
      </c>
      <c r="K1067">
        <v>0</v>
      </c>
      <c r="L1067" s="19">
        <v>17.899999999999999</v>
      </c>
      <c r="M1067">
        <v>1</v>
      </c>
      <c r="O1067">
        <f>IF(D1067=E1067,1,0)</f>
        <v>1</v>
      </c>
      <c r="P1067">
        <v>0</v>
      </c>
      <c r="Q1067">
        <v>0</v>
      </c>
      <c r="R1067">
        <v>2013</v>
      </c>
      <c r="S1067" s="19">
        <v>25.9</v>
      </c>
      <c r="T1067" s="19">
        <v>41.5</v>
      </c>
      <c r="U1067" s="19">
        <v>104.8</v>
      </c>
      <c r="V1067">
        <v>0.30985915492957744</v>
      </c>
      <c r="W1067">
        <v>7.3</v>
      </c>
      <c r="X1067">
        <v>89.1</v>
      </c>
    </row>
    <row r="1068" spans="1:24">
      <c r="A1068" s="2" t="s">
        <v>199</v>
      </c>
      <c r="B1068" t="s">
        <v>1340</v>
      </c>
      <c r="C1068" s="13">
        <v>26.890756302521009</v>
      </c>
      <c r="D1068">
        <v>1</v>
      </c>
      <c r="E1068">
        <v>1</v>
      </c>
      <c r="F1068" s="16">
        <v>62207</v>
      </c>
      <c r="G1068">
        <v>3504</v>
      </c>
      <c r="H1068">
        <v>32.700000000000003</v>
      </c>
      <c r="I1068">
        <v>92.7</v>
      </c>
      <c r="J1068">
        <v>0.6</v>
      </c>
      <c r="K1068">
        <v>3.6</v>
      </c>
      <c r="L1068" s="19">
        <v>1.8</v>
      </c>
      <c r="M1068">
        <v>1</v>
      </c>
      <c r="N1068" s="10">
        <v>0.63029999999999997</v>
      </c>
      <c r="O1068">
        <f>IF(D1068=E1068,1,0)</f>
        <v>1</v>
      </c>
      <c r="P1068">
        <v>0</v>
      </c>
      <c r="Q1068">
        <v>1</v>
      </c>
      <c r="R1068">
        <v>2012</v>
      </c>
      <c r="S1068" s="19">
        <v>16.8</v>
      </c>
      <c r="T1068" s="19">
        <v>36</v>
      </c>
      <c r="U1068" s="19">
        <v>105.5</v>
      </c>
      <c r="V1068">
        <v>0.24555160142348753</v>
      </c>
      <c r="W1068">
        <v>6.3</v>
      </c>
      <c r="X1068">
        <v>89.2</v>
      </c>
    </row>
    <row r="1069" spans="1:24">
      <c r="A1069" s="2" t="s">
        <v>1124</v>
      </c>
      <c r="B1069" t="s">
        <v>1293</v>
      </c>
      <c r="C1069" s="13">
        <v>19.157894736842103</v>
      </c>
      <c r="D1069">
        <v>0</v>
      </c>
      <c r="E1069">
        <v>0</v>
      </c>
      <c r="F1069" s="16">
        <v>52250</v>
      </c>
      <c r="G1069">
        <v>443</v>
      </c>
      <c r="H1069">
        <v>20.2</v>
      </c>
      <c r="I1069">
        <v>91.6</v>
      </c>
      <c r="J1069">
        <v>0</v>
      </c>
      <c r="K1069">
        <v>8.4</v>
      </c>
      <c r="L1069" s="19">
        <v>4.9000000000000004</v>
      </c>
      <c r="O1069">
        <f>IF(D1069=E1069,1,0)</f>
        <v>1</v>
      </c>
      <c r="P1069">
        <v>0</v>
      </c>
      <c r="Q1069">
        <v>0</v>
      </c>
      <c r="S1069" s="19">
        <v>24.4</v>
      </c>
      <c r="T1069" s="19">
        <v>43</v>
      </c>
      <c r="U1069" s="19">
        <v>88.5</v>
      </c>
      <c r="V1069">
        <v>0.28176795580110497</v>
      </c>
      <c r="W1069">
        <v>0</v>
      </c>
      <c r="X1069">
        <v>84.6</v>
      </c>
    </row>
    <row r="1070" spans="1:24">
      <c r="A1070" s="2" t="s">
        <v>1125</v>
      </c>
      <c r="B1070" t="s">
        <v>1266</v>
      </c>
      <c r="C1070" s="13">
        <v>10.946745562130179</v>
      </c>
      <c r="D1070">
        <v>0</v>
      </c>
      <c r="E1070">
        <v>0</v>
      </c>
      <c r="F1070" s="16">
        <v>34875</v>
      </c>
      <c r="G1070">
        <v>354</v>
      </c>
      <c r="H1070">
        <v>14.5</v>
      </c>
      <c r="I1070">
        <v>100</v>
      </c>
      <c r="J1070">
        <v>0</v>
      </c>
      <c r="K1070">
        <v>0</v>
      </c>
      <c r="L1070" s="19">
        <v>6.7</v>
      </c>
      <c r="O1070">
        <f>IF(D1070=E1070,1,0)</f>
        <v>1</v>
      </c>
      <c r="P1070">
        <v>0</v>
      </c>
      <c r="Q1070">
        <v>0</v>
      </c>
      <c r="S1070" s="19">
        <v>21.5</v>
      </c>
      <c r="T1070" s="19">
        <v>41.5</v>
      </c>
      <c r="U1070" s="19">
        <v>91.4</v>
      </c>
      <c r="V1070">
        <v>9.5238095238095233E-2</v>
      </c>
      <c r="W1070">
        <v>12.6</v>
      </c>
      <c r="X1070">
        <v>87.6</v>
      </c>
    </row>
    <row r="1071" spans="1:24">
      <c r="A1071" s="2" t="s">
        <v>1126</v>
      </c>
      <c r="B1071" t="s">
        <v>2355</v>
      </c>
      <c r="C1071" s="13">
        <v>34.466019417475728</v>
      </c>
      <c r="D1071">
        <v>0</v>
      </c>
      <c r="E1071">
        <v>0</v>
      </c>
      <c r="F1071" s="16">
        <v>57847</v>
      </c>
      <c r="G1071">
        <v>245</v>
      </c>
      <c r="H1071">
        <v>14.3</v>
      </c>
      <c r="I1071">
        <v>85.7</v>
      </c>
      <c r="J1071">
        <v>0</v>
      </c>
      <c r="K1071">
        <v>3.7</v>
      </c>
      <c r="L1071" s="19">
        <v>6.6</v>
      </c>
      <c r="O1071">
        <f>IF(D1071=E1071,1,0)</f>
        <v>1</v>
      </c>
      <c r="P1071">
        <v>0</v>
      </c>
      <c r="Q1071">
        <v>0</v>
      </c>
      <c r="S1071" s="19">
        <v>29.4</v>
      </c>
      <c r="T1071" s="19">
        <v>42.8</v>
      </c>
      <c r="U1071" s="19">
        <v>73.8</v>
      </c>
      <c r="V1071">
        <v>8.6956521739130432E-2</v>
      </c>
      <c r="W1071">
        <v>2.5</v>
      </c>
      <c r="X1071">
        <v>85.1</v>
      </c>
    </row>
    <row r="1072" spans="1:24">
      <c r="A1072" s="2" t="s">
        <v>1127</v>
      </c>
      <c r="B1072" t="s">
        <v>1335</v>
      </c>
      <c r="C1072" s="13">
        <v>26.388888888888889</v>
      </c>
      <c r="D1072">
        <v>0</v>
      </c>
      <c r="E1072">
        <v>0</v>
      </c>
      <c r="F1072" s="16">
        <v>35893</v>
      </c>
      <c r="G1072">
        <v>148</v>
      </c>
      <c r="H1072">
        <v>5.8</v>
      </c>
      <c r="I1072">
        <v>99.3</v>
      </c>
      <c r="J1072">
        <v>0</v>
      </c>
      <c r="K1072">
        <v>0</v>
      </c>
      <c r="L1072" s="19">
        <v>6.7</v>
      </c>
      <c r="O1072">
        <f>IF(D1072=E1072,1,0)</f>
        <v>1</v>
      </c>
      <c r="P1072">
        <v>0</v>
      </c>
      <c r="Q1072">
        <v>0</v>
      </c>
      <c r="S1072" s="19">
        <v>4.7</v>
      </c>
      <c r="T1072" s="19">
        <v>33.5</v>
      </c>
      <c r="U1072" s="19">
        <v>120.9</v>
      </c>
      <c r="V1072">
        <v>0</v>
      </c>
      <c r="W1072">
        <v>27.8</v>
      </c>
      <c r="X1072">
        <v>94.2</v>
      </c>
    </row>
    <row r="1073" spans="1:24">
      <c r="A1073" s="2" t="s">
        <v>1128</v>
      </c>
      <c r="B1073" t="s">
        <v>2356</v>
      </c>
      <c r="C1073" s="13">
        <v>27.250000000000004</v>
      </c>
      <c r="D1073">
        <v>1</v>
      </c>
      <c r="E1073">
        <v>1</v>
      </c>
      <c r="F1073" s="16">
        <v>51250</v>
      </c>
      <c r="G1073">
        <v>851</v>
      </c>
      <c r="H1073">
        <v>10.9</v>
      </c>
      <c r="I1073">
        <v>99.8</v>
      </c>
      <c r="J1073">
        <v>0</v>
      </c>
      <c r="K1073">
        <v>0</v>
      </c>
      <c r="L1073" s="19">
        <v>12.1</v>
      </c>
      <c r="M1073">
        <v>1</v>
      </c>
      <c r="N1073" s="10">
        <v>0.55959999999999999</v>
      </c>
      <c r="O1073">
        <f>IF(D1073=E1073,1,0)</f>
        <v>1</v>
      </c>
      <c r="P1073">
        <v>0</v>
      </c>
      <c r="Q1073">
        <v>0</v>
      </c>
      <c r="R1073">
        <v>2012</v>
      </c>
      <c r="S1073" s="19">
        <v>9.9</v>
      </c>
      <c r="T1073" s="19">
        <v>27.9</v>
      </c>
      <c r="U1073" s="19">
        <v>110.6</v>
      </c>
      <c r="V1073">
        <v>3.7593984962406013E-2</v>
      </c>
      <c r="W1073">
        <v>19.2</v>
      </c>
      <c r="X1073">
        <v>94.1</v>
      </c>
    </row>
    <row r="1074" spans="1:24">
      <c r="A1074" s="2" t="s">
        <v>200</v>
      </c>
      <c r="B1074" t="s">
        <v>2357</v>
      </c>
      <c r="C1074" s="13">
        <v>35.956945845946855</v>
      </c>
      <c r="D1074">
        <v>1</v>
      </c>
      <c r="E1074">
        <v>1</v>
      </c>
      <c r="F1074" s="16">
        <v>37287</v>
      </c>
      <c r="G1074">
        <v>4871</v>
      </c>
      <c r="H1074">
        <v>17.8</v>
      </c>
      <c r="I1074">
        <v>94.8</v>
      </c>
      <c r="J1074">
        <v>0.2</v>
      </c>
      <c r="K1074">
        <v>2.9</v>
      </c>
      <c r="L1074" s="19">
        <v>9.4</v>
      </c>
      <c r="M1074">
        <v>0</v>
      </c>
      <c r="N1074" s="10">
        <v>0.32929999999999998</v>
      </c>
      <c r="O1074">
        <f>IF(D1074=E1074,1,0)</f>
        <v>1</v>
      </c>
      <c r="P1074">
        <v>0</v>
      </c>
      <c r="Q1074">
        <v>1</v>
      </c>
      <c r="R1074">
        <v>2012</v>
      </c>
      <c r="S1074" s="19">
        <v>23.7</v>
      </c>
      <c r="T1074" s="19">
        <v>39.299999999999997</v>
      </c>
      <c r="U1074" s="19">
        <v>85</v>
      </c>
      <c r="V1074">
        <v>0.16018099547511314</v>
      </c>
      <c r="W1074">
        <v>9.4</v>
      </c>
      <c r="X1074">
        <v>88.9</v>
      </c>
    </row>
    <row r="1075" spans="1:24">
      <c r="A1075" s="2" t="s">
        <v>1129</v>
      </c>
      <c r="B1075" t="s">
        <v>1275</v>
      </c>
      <c r="C1075" s="13">
        <v>14.705882352941178</v>
      </c>
      <c r="D1075">
        <v>0</v>
      </c>
      <c r="E1075">
        <v>0</v>
      </c>
      <c r="F1075" s="16">
        <v>41250</v>
      </c>
      <c r="G1075">
        <v>265</v>
      </c>
      <c r="H1075">
        <v>13.2</v>
      </c>
      <c r="I1075">
        <v>95.8</v>
      </c>
      <c r="J1075">
        <v>0</v>
      </c>
      <c r="K1075">
        <v>0</v>
      </c>
      <c r="L1075" s="19">
        <v>1.8</v>
      </c>
      <c r="O1075">
        <f>IF(D1075=E1075,1,0)</f>
        <v>1</v>
      </c>
      <c r="P1075">
        <v>0</v>
      </c>
      <c r="Q1075">
        <v>0</v>
      </c>
      <c r="S1075" s="19">
        <v>33.6</v>
      </c>
      <c r="T1075" s="19">
        <v>47.6</v>
      </c>
      <c r="U1075" s="19">
        <v>76.7</v>
      </c>
      <c r="V1075">
        <v>0.20161290322580644</v>
      </c>
      <c r="W1075">
        <v>10.1</v>
      </c>
      <c r="X1075">
        <v>90.2</v>
      </c>
    </row>
    <row r="1076" spans="1:24">
      <c r="A1076" s="2" t="s">
        <v>1130</v>
      </c>
      <c r="B1076" t="s">
        <v>2358</v>
      </c>
      <c r="C1076" s="13">
        <v>21.921921921921921</v>
      </c>
      <c r="D1076">
        <v>1</v>
      </c>
      <c r="E1076">
        <v>1</v>
      </c>
      <c r="F1076" s="16">
        <v>39931</v>
      </c>
      <c r="G1076">
        <v>2146</v>
      </c>
      <c r="H1076">
        <v>11.8</v>
      </c>
      <c r="I1076">
        <v>98.8</v>
      </c>
      <c r="J1076">
        <v>0</v>
      </c>
      <c r="K1076">
        <v>0.4</v>
      </c>
      <c r="L1076" s="19">
        <v>3.2</v>
      </c>
      <c r="M1076">
        <v>1</v>
      </c>
      <c r="N1076" s="10">
        <f>706/(706+336)</f>
        <v>0.67754318618042231</v>
      </c>
      <c r="O1076">
        <f>IF(D1076=E1076,1,0)</f>
        <v>1</v>
      </c>
      <c r="P1076">
        <v>0</v>
      </c>
      <c r="Q1076">
        <v>0</v>
      </c>
      <c r="R1076">
        <v>2012</v>
      </c>
      <c r="S1076" s="19">
        <v>24.3</v>
      </c>
      <c r="T1076" s="19">
        <v>38.6</v>
      </c>
      <c r="U1076" s="19">
        <v>92.6</v>
      </c>
      <c r="V1076">
        <v>0.32282608695652176</v>
      </c>
      <c r="W1076">
        <v>4.5999999999999996</v>
      </c>
      <c r="X1076">
        <v>85.8</v>
      </c>
    </row>
    <row r="1077" spans="1:24">
      <c r="A1077" s="2" t="s">
        <v>1131</v>
      </c>
      <c r="B1077" t="s">
        <v>2359</v>
      </c>
      <c r="C1077" s="13">
        <v>63.536444273042804</v>
      </c>
      <c r="D1077">
        <v>0</v>
      </c>
      <c r="E1077">
        <v>0</v>
      </c>
      <c r="F1077" s="16">
        <v>44079</v>
      </c>
      <c r="G1077">
        <v>9734</v>
      </c>
      <c r="H1077">
        <v>12.9</v>
      </c>
      <c r="I1077">
        <v>62.2</v>
      </c>
      <c r="J1077">
        <v>17</v>
      </c>
      <c r="K1077">
        <v>14.9</v>
      </c>
      <c r="L1077" s="19">
        <v>7.8</v>
      </c>
      <c r="O1077">
        <f>IF(D1077=E1077,1,0)</f>
        <v>1</v>
      </c>
      <c r="P1077">
        <v>0</v>
      </c>
      <c r="Q1077">
        <v>0</v>
      </c>
      <c r="S1077" s="19">
        <v>17</v>
      </c>
      <c r="T1077" s="19">
        <v>36.1</v>
      </c>
      <c r="U1077" s="19">
        <v>93.8</v>
      </c>
      <c r="V1077">
        <v>0.10157907141173698</v>
      </c>
      <c r="W1077">
        <v>9.3000000000000007</v>
      </c>
      <c r="X1077">
        <v>87.4</v>
      </c>
    </row>
    <row r="1078" spans="1:24">
      <c r="A1078" s="3" t="s">
        <v>306</v>
      </c>
      <c r="B1078" t="s">
        <v>2360</v>
      </c>
      <c r="C1078" s="13">
        <v>55.670217487794048</v>
      </c>
      <c r="D1078">
        <v>1</v>
      </c>
      <c r="E1078">
        <v>1</v>
      </c>
      <c r="F1078" s="16">
        <v>39184</v>
      </c>
      <c r="G1078">
        <v>15450</v>
      </c>
      <c r="H1078">
        <v>17.7</v>
      </c>
      <c r="I1078">
        <v>72.099999999999994</v>
      </c>
      <c r="J1078">
        <v>3.3</v>
      </c>
      <c r="K1078">
        <v>23</v>
      </c>
      <c r="L1078" s="19">
        <v>6.8</v>
      </c>
      <c r="M1078">
        <v>1</v>
      </c>
      <c r="N1078" s="10">
        <v>0.54200000000000004</v>
      </c>
      <c r="O1078">
        <f>IF(D1078=E1078,1,0)</f>
        <v>1</v>
      </c>
      <c r="P1078">
        <v>1</v>
      </c>
      <c r="Q1078" t="s">
        <v>2516</v>
      </c>
      <c r="R1078">
        <v>2012</v>
      </c>
      <c r="S1078" s="19">
        <v>19.899999999999999</v>
      </c>
      <c r="T1078" s="19">
        <v>36.9</v>
      </c>
      <c r="U1078" s="19">
        <v>98.5</v>
      </c>
      <c r="V1078">
        <v>0.11305057096247961</v>
      </c>
      <c r="W1078">
        <v>12.2</v>
      </c>
      <c r="X1078">
        <v>79.400000000000006</v>
      </c>
    </row>
    <row r="1079" spans="1:24">
      <c r="A1079" s="2" t="s">
        <v>1132</v>
      </c>
      <c r="B1079" t="s">
        <v>2361</v>
      </c>
      <c r="C1079" s="13">
        <v>29.583333333333332</v>
      </c>
      <c r="D1079">
        <v>0</v>
      </c>
      <c r="E1079">
        <v>0</v>
      </c>
      <c r="F1079" s="16">
        <v>51250</v>
      </c>
      <c r="G1079">
        <v>232</v>
      </c>
      <c r="H1079">
        <v>14.1</v>
      </c>
      <c r="I1079">
        <v>98.3</v>
      </c>
      <c r="J1079">
        <v>0</v>
      </c>
      <c r="K1079">
        <v>1.7</v>
      </c>
      <c r="L1079" s="19">
        <v>3.8</v>
      </c>
      <c r="O1079">
        <f>IF(D1079=E1079,1,0)</f>
        <v>1</v>
      </c>
      <c r="P1079">
        <v>0</v>
      </c>
      <c r="Q1079">
        <v>0</v>
      </c>
      <c r="S1079" s="19">
        <v>25</v>
      </c>
      <c r="T1079" s="19">
        <v>42.5</v>
      </c>
      <c r="U1079" s="19">
        <v>85.6</v>
      </c>
      <c r="V1079">
        <v>1.1363636363636364E-2</v>
      </c>
      <c r="W1079">
        <v>9.1</v>
      </c>
      <c r="X1079">
        <v>88.3</v>
      </c>
    </row>
    <row r="1080" spans="1:24">
      <c r="A1080" s="2" t="s">
        <v>1133</v>
      </c>
      <c r="B1080" t="s">
        <v>2362</v>
      </c>
      <c r="C1080" s="13">
        <v>16.220735785953178</v>
      </c>
      <c r="D1080">
        <v>1</v>
      </c>
      <c r="E1080">
        <v>1</v>
      </c>
      <c r="F1080" s="16">
        <v>40156</v>
      </c>
      <c r="G1080">
        <v>686</v>
      </c>
      <c r="H1080">
        <v>13.6</v>
      </c>
      <c r="I1080">
        <v>100</v>
      </c>
      <c r="J1080">
        <v>0</v>
      </c>
      <c r="K1080">
        <v>0</v>
      </c>
      <c r="L1080" s="19">
        <v>5.3</v>
      </c>
      <c r="M1080">
        <v>1</v>
      </c>
      <c r="N1080" s="10">
        <v>0.66869999999999996</v>
      </c>
      <c r="O1080">
        <f>IF(D1080=E1080,1,0)</f>
        <v>1</v>
      </c>
      <c r="P1080">
        <v>0</v>
      </c>
      <c r="Q1080">
        <v>0</v>
      </c>
      <c r="R1080">
        <v>2014</v>
      </c>
      <c r="S1080" s="19">
        <v>26.2</v>
      </c>
      <c r="T1080" s="19">
        <v>40.299999999999997</v>
      </c>
      <c r="U1080" s="19">
        <v>104.8</v>
      </c>
      <c r="V1080">
        <v>0.16370106761565836</v>
      </c>
      <c r="W1080">
        <v>9.3000000000000007</v>
      </c>
      <c r="X1080">
        <v>83.9</v>
      </c>
    </row>
    <row r="1081" spans="1:24">
      <c r="A1081" s="2" t="s">
        <v>1134</v>
      </c>
      <c r="B1081" t="s">
        <v>2363</v>
      </c>
      <c r="C1081" s="13">
        <v>67.108753315649878</v>
      </c>
      <c r="D1081">
        <v>1</v>
      </c>
      <c r="E1081">
        <v>1</v>
      </c>
      <c r="F1081" s="16">
        <v>49783</v>
      </c>
      <c r="G1081">
        <v>6608</v>
      </c>
      <c r="H1081">
        <v>9.1</v>
      </c>
      <c r="I1081">
        <v>50.3</v>
      </c>
      <c r="J1081">
        <v>0.7</v>
      </c>
      <c r="K1081">
        <v>48.7</v>
      </c>
      <c r="L1081" s="19">
        <v>12.9</v>
      </c>
      <c r="M1081">
        <v>1</v>
      </c>
      <c r="N1081" s="10">
        <v>0.59350000000000003</v>
      </c>
      <c r="O1081">
        <f>IF(D1081=E1081,1,0)</f>
        <v>1</v>
      </c>
      <c r="P1081">
        <v>0</v>
      </c>
      <c r="Q1081">
        <v>0</v>
      </c>
      <c r="R1081">
        <v>2012</v>
      </c>
      <c r="S1081" s="19">
        <v>18.600000000000001</v>
      </c>
      <c r="T1081" s="19">
        <v>35.200000000000003</v>
      </c>
      <c r="U1081" s="19">
        <v>99.9</v>
      </c>
      <c r="V1081">
        <v>3.4569983136593589E-2</v>
      </c>
      <c r="W1081">
        <v>3.6</v>
      </c>
      <c r="X1081">
        <v>83</v>
      </c>
    </row>
    <row r="1082" spans="1:24">
      <c r="A1082" s="2" t="s">
        <v>1135</v>
      </c>
      <c r="B1082" t="s">
        <v>1369</v>
      </c>
      <c r="C1082" s="13">
        <v>32.134831460674157</v>
      </c>
      <c r="D1082">
        <v>1</v>
      </c>
      <c r="E1082">
        <v>1</v>
      </c>
      <c r="F1082" s="16">
        <v>56250</v>
      </c>
      <c r="G1082">
        <v>1099</v>
      </c>
      <c r="H1082">
        <v>19.8</v>
      </c>
      <c r="I1082">
        <v>97.4</v>
      </c>
      <c r="J1082">
        <v>0</v>
      </c>
      <c r="K1082">
        <v>0</v>
      </c>
      <c r="L1082" s="19">
        <v>7.9</v>
      </c>
      <c r="M1082">
        <v>0</v>
      </c>
      <c r="N1082" s="10">
        <v>0.44569999999999999</v>
      </c>
      <c r="O1082">
        <f>IF(D1082=E1082,1,0)</f>
        <v>1</v>
      </c>
      <c r="P1082">
        <v>0</v>
      </c>
      <c r="Q1082">
        <v>0</v>
      </c>
      <c r="R1082">
        <v>2012</v>
      </c>
      <c r="S1082" s="19">
        <v>15.8</v>
      </c>
      <c r="T1082" s="19">
        <v>36.9</v>
      </c>
      <c r="U1082" s="19">
        <v>87.5</v>
      </c>
      <c r="V1082">
        <v>0.12056737588652482</v>
      </c>
      <c r="W1082">
        <v>4.4000000000000004</v>
      </c>
      <c r="X1082">
        <v>93.7</v>
      </c>
    </row>
    <row r="1083" spans="1:24">
      <c r="A1083" s="2" t="s">
        <v>1136</v>
      </c>
      <c r="B1083" t="s">
        <v>2364</v>
      </c>
      <c r="C1083" s="13">
        <v>35.566502463054192</v>
      </c>
      <c r="D1083">
        <v>1</v>
      </c>
      <c r="E1083">
        <v>1</v>
      </c>
      <c r="F1083" s="16">
        <v>38350</v>
      </c>
      <c r="G1083">
        <v>2178</v>
      </c>
      <c r="H1083">
        <v>13.5</v>
      </c>
      <c r="I1083">
        <v>97.5</v>
      </c>
      <c r="J1083">
        <v>0.1</v>
      </c>
      <c r="K1083">
        <v>1.5</v>
      </c>
      <c r="L1083" s="19">
        <v>6.5</v>
      </c>
      <c r="M1083">
        <v>1</v>
      </c>
      <c r="N1083" s="10">
        <v>0.75</v>
      </c>
      <c r="O1083">
        <f>IF(D1083=E1083,1,0)</f>
        <v>1</v>
      </c>
      <c r="P1083">
        <v>0</v>
      </c>
      <c r="Q1083">
        <v>0</v>
      </c>
      <c r="R1083">
        <v>2012</v>
      </c>
      <c r="S1083" s="19">
        <v>27.3</v>
      </c>
      <c r="T1083" s="19">
        <v>41</v>
      </c>
      <c r="U1083" s="19">
        <v>93.3</v>
      </c>
      <c r="V1083">
        <v>0.15005035246727089</v>
      </c>
      <c r="W1083">
        <v>8.9</v>
      </c>
      <c r="X1083">
        <v>87.6</v>
      </c>
    </row>
    <row r="1084" spans="1:24">
      <c r="A1084" s="2" t="s">
        <v>1137</v>
      </c>
      <c r="B1084" t="s">
        <v>1553</v>
      </c>
      <c r="C1084" s="13">
        <v>87.585733882030183</v>
      </c>
      <c r="D1084">
        <v>0</v>
      </c>
      <c r="E1084">
        <v>0</v>
      </c>
      <c r="F1084" s="16">
        <v>53897</v>
      </c>
      <c r="G1084">
        <v>4930</v>
      </c>
      <c r="H1084">
        <v>4.3</v>
      </c>
      <c r="I1084">
        <v>8.9</v>
      </c>
      <c r="J1084">
        <v>0.9</v>
      </c>
      <c r="K1084">
        <v>87.7</v>
      </c>
      <c r="L1084" s="19">
        <v>7.2</v>
      </c>
      <c r="O1084">
        <f>IF(D1084=E1084,1,0)</f>
        <v>1</v>
      </c>
      <c r="P1084">
        <v>0</v>
      </c>
      <c r="Q1084">
        <v>0</v>
      </c>
      <c r="S1084" s="19">
        <v>6.7</v>
      </c>
      <c r="T1084" s="19">
        <v>26.9</v>
      </c>
      <c r="U1084" s="19">
        <v>97.3</v>
      </c>
      <c r="V1084">
        <v>8.0478087649402397E-2</v>
      </c>
      <c r="W1084">
        <v>11.3</v>
      </c>
      <c r="X1084">
        <v>58.2</v>
      </c>
    </row>
    <row r="1085" spans="1:24">
      <c r="A1085" s="2" t="s">
        <v>1138</v>
      </c>
      <c r="B1085" t="s">
        <v>2365</v>
      </c>
      <c r="C1085" s="13">
        <v>11.242603550295858</v>
      </c>
      <c r="D1085">
        <v>0</v>
      </c>
      <c r="E1085">
        <v>0</v>
      </c>
      <c r="F1085" s="16">
        <v>28125</v>
      </c>
      <c r="G1085">
        <v>194</v>
      </c>
      <c r="H1085">
        <v>0.8</v>
      </c>
      <c r="I1085">
        <v>97.4</v>
      </c>
      <c r="J1085">
        <v>2.6</v>
      </c>
      <c r="K1085">
        <v>0</v>
      </c>
      <c r="L1085" s="19">
        <v>19.100000000000001</v>
      </c>
      <c r="O1085">
        <f>IF(D1085=E1085,1,0)</f>
        <v>1</v>
      </c>
      <c r="P1085">
        <v>0</v>
      </c>
      <c r="Q1085">
        <v>0</v>
      </c>
      <c r="S1085" s="19">
        <v>26.8</v>
      </c>
      <c r="T1085" s="19">
        <v>46.1</v>
      </c>
      <c r="U1085" s="19">
        <v>67.2</v>
      </c>
      <c r="V1085">
        <v>0.6</v>
      </c>
      <c r="W1085">
        <v>13.7</v>
      </c>
      <c r="X1085">
        <v>75.900000000000006</v>
      </c>
    </row>
    <row r="1086" spans="1:24">
      <c r="A1086" s="2" t="s">
        <v>1139</v>
      </c>
      <c r="B1086" t="s">
        <v>2366</v>
      </c>
      <c r="C1086" s="13">
        <v>26.843100189035919</v>
      </c>
      <c r="D1086">
        <v>0</v>
      </c>
      <c r="E1086">
        <v>0</v>
      </c>
      <c r="F1086" s="16">
        <v>42431</v>
      </c>
      <c r="G1086">
        <v>797</v>
      </c>
      <c r="H1086">
        <v>14.4</v>
      </c>
      <c r="I1086">
        <v>98.9</v>
      </c>
      <c r="J1086">
        <v>0</v>
      </c>
      <c r="K1086">
        <v>0</v>
      </c>
      <c r="L1086" s="19">
        <v>9.3000000000000007</v>
      </c>
      <c r="O1086">
        <f>IF(D1086=E1086,1,0)</f>
        <v>1</v>
      </c>
      <c r="P1086">
        <v>0</v>
      </c>
      <c r="Q1086">
        <v>0</v>
      </c>
      <c r="S1086" s="19">
        <v>24.8</v>
      </c>
      <c r="T1086" s="19">
        <v>40.1</v>
      </c>
      <c r="U1086" s="19">
        <v>107.6</v>
      </c>
      <c r="V1086">
        <v>5.0147492625368731E-2</v>
      </c>
      <c r="W1086">
        <v>8.4</v>
      </c>
      <c r="X1086">
        <v>89.4</v>
      </c>
    </row>
    <row r="1087" spans="1:24">
      <c r="A1087" s="2" t="s">
        <v>1140</v>
      </c>
      <c r="B1087" t="s">
        <v>2367</v>
      </c>
      <c r="C1087" s="13">
        <v>16.528925619834713</v>
      </c>
      <c r="D1087">
        <v>0</v>
      </c>
      <c r="E1087">
        <v>0</v>
      </c>
      <c r="F1087" s="16">
        <v>55500</v>
      </c>
      <c r="G1087">
        <v>63</v>
      </c>
      <c r="H1087">
        <v>4.3</v>
      </c>
      <c r="I1087">
        <v>100</v>
      </c>
      <c r="J1087">
        <v>0</v>
      </c>
      <c r="K1087">
        <v>0</v>
      </c>
      <c r="L1087" s="19">
        <v>3.8</v>
      </c>
      <c r="O1087">
        <f>IF(D1087=E1087,1,0)</f>
        <v>1</v>
      </c>
      <c r="P1087">
        <v>0</v>
      </c>
      <c r="Q1087">
        <v>0</v>
      </c>
      <c r="S1087" s="19">
        <v>14.3</v>
      </c>
      <c r="T1087" s="19">
        <v>34.799999999999997</v>
      </c>
      <c r="U1087" s="19">
        <v>125</v>
      </c>
      <c r="V1087">
        <v>0</v>
      </c>
      <c r="W1087">
        <v>12.5</v>
      </c>
      <c r="X1087">
        <v>83</v>
      </c>
    </row>
    <row r="1088" spans="1:24">
      <c r="A1088" s="2" t="s">
        <v>1141</v>
      </c>
      <c r="B1088" t="s">
        <v>2368</v>
      </c>
      <c r="C1088" s="13">
        <v>15.851272015655576</v>
      </c>
      <c r="D1088">
        <v>1</v>
      </c>
      <c r="E1088">
        <v>1</v>
      </c>
      <c r="F1088" s="16">
        <v>43250</v>
      </c>
      <c r="G1088">
        <v>775</v>
      </c>
      <c r="H1088">
        <v>11.8</v>
      </c>
      <c r="I1088">
        <v>98.6</v>
      </c>
      <c r="J1088">
        <v>0.6</v>
      </c>
      <c r="K1088">
        <v>0</v>
      </c>
      <c r="L1088" s="19">
        <v>1.9</v>
      </c>
      <c r="O1088">
        <f>IF(D1088=E1088,1,0)</f>
        <v>1</v>
      </c>
      <c r="P1088">
        <v>0</v>
      </c>
      <c r="Q1088">
        <v>0</v>
      </c>
      <c r="S1088" s="19">
        <v>43.7</v>
      </c>
      <c r="T1088" s="19">
        <v>54.2</v>
      </c>
      <c r="U1088" s="19">
        <v>67</v>
      </c>
      <c r="V1088">
        <v>0.15151515151515152</v>
      </c>
      <c r="W1088">
        <v>9.4</v>
      </c>
      <c r="X1088">
        <v>86</v>
      </c>
    </row>
    <row r="1089" spans="1:24">
      <c r="A1089" s="2" t="s">
        <v>201</v>
      </c>
      <c r="B1089" t="s">
        <v>2369</v>
      </c>
      <c r="C1089" s="13">
        <v>15.625</v>
      </c>
      <c r="D1089">
        <v>0</v>
      </c>
      <c r="E1089">
        <v>0</v>
      </c>
      <c r="F1089" s="16">
        <v>48036</v>
      </c>
      <c r="G1089">
        <v>133</v>
      </c>
      <c r="H1089">
        <v>12</v>
      </c>
      <c r="I1089">
        <v>97.7</v>
      </c>
      <c r="J1089">
        <v>0</v>
      </c>
      <c r="K1089">
        <v>0</v>
      </c>
      <c r="L1089" s="19">
        <v>3.6</v>
      </c>
      <c r="O1089">
        <f>IF(D1089=E1089,1,0)</f>
        <v>1</v>
      </c>
      <c r="P1089">
        <v>0</v>
      </c>
      <c r="Q1089">
        <v>1</v>
      </c>
      <c r="S1089" s="19">
        <v>12.8</v>
      </c>
      <c r="T1089" s="19">
        <v>28.9</v>
      </c>
      <c r="U1089" s="19">
        <v>101.5</v>
      </c>
      <c r="V1089">
        <v>0.16981132075471697</v>
      </c>
      <c r="W1089">
        <v>5.9</v>
      </c>
      <c r="X1089">
        <v>85.5</v>
      </c>
    </row>
    <row r="1090" spans="1:24">
      <c r="A1090" s="3" t="s">
        <v>307</v>
      </c>
      <c r="B1090" t="s">
        <v>2370</v>
      </c>
      <c r="C1090" s="13">
        <v>63.052011776251227</v>
      </c>
      <c r="D1090">
        <v>0</v>
      </c>
      <c r="E1090">
        <v>0</v>
      </c>
      <c r="F1090" s="16">
        <v>69710</v>
      </c>
      <c r="G1090">
        <v>39267</v>
      </c>
      <c r="H1090">
        <v>29.7</v>
      </c>
      <c r="I1090">
        <v>50.3</v>
      </c>
      <c r="J1090">
        <v>3.2</v>
      </c>
      <c r="K1090">
        <v>27.8</v>
      </c>
      <c r="L1090" s="19">
        <v>7.3</v>
      </c>
      <c r="O1090">
        <f>IF(D1090=E1090,1,0)</f>
        <v>1</v>
      </c>
      <c r="P1090">
        <v>1</v>
      </c>
      <c r="Q1090" t="s">
        <v>2516</v>
      </c>
      <c r="S1090" s="19">
        <v>11.8</v>
      </c>
      <c r="T1090" s="19">
        <v>33.700000000000003</v>
      </c>
      <c r="U1090" s="19">
        <v>97.8</v>
      </c>
      <c r="V1090">
        <v>2.9263061130687912E-2</v>
      </c>
      <c r="W1090">
        <v>3.6</v>
      </c>
      <c r="X1090">
        <v>84.2</v>
      </c>
    </row>
    <row r="1091" spans="1:24">
      <c r="A1091" s="3" t="s">
        <v>36</v>
      </c>
      <c r="B1091" t="s">
        <v>2371</v>
      </c>
      <c r="C1091" s="13">
        <v>35.133574007220211</v>
      </c>
      <c r="D1091">
        <v>1</v>
      </c>
      <c r="E1091">
        <v>1</v>
      </c>
      <c r="F1091" s="16">
        <v>39597</v>
      </c>
      <c r="G1091">
        <v>13195</v>
      </c>
      <c r="H1091">
        <v>10.1</v>
      </c>
      <c r="I1091">
        <v>85.6</v>
      </c>
      <c r="J1091">
        <v>0.7</v>
      </c>
      <c r="K1091">
        <v>12</v>
      </c>
      <c r="L1091" s="19">
        <v>12.8</v>
      </c>
      <c r="M1091">
        <v>0</v>
      </c>
      <c r="N1091" s="10">
        <v>0.40489999999999998</v>
      </c>
      <c r="O1091">
        <f>IF(D1091=E1091,1,0)</f>
        <v>1</v>
      </c>
      <c r="P1091">
        <v>0</v>
      </c>
      <c r="Q1091">
        <v>0</v>
      </c>
      <c r="R1091">
        <v>2012</v>
      </c>
      <c r="S1091" s="19">
        <v>21.2</v>
      </c>
      <c r="T1091" s="19">
        <v>37.700000000000003</v>
      </c>
      <c r="U1091" s="19">
        <v>90.2</v>
      </c>
      <c r="V1091">
        <v>8.8165355770989579E-2</v>
      </c>
      <c r="W1091">
        <v>9.4</v>
      </c>
      <c r="X1091">
        <v>83.6</v>
      </c>
    </row>
    <row r="1092" spans="1:24">
      <c r="A1092" s="2" t="s">
        <v>1142</v>
      </c>
      <c r="B1092" t="s">
        <v>2372</v>
      </c>
      <c r="C1092" s="13">
        <v>33.565459610027851</v>
      </c>
      <c r="D1092">
        <v>0</v>
      </c>
      <c r="E1092">
        <v>0</v>
      </c>
      <c r="F1092" s="16">
        <v>44656</v>
      </c>
      <c r="G1092">
        <v>1251</v>
      </c>
      <c r="H1092">
        <v>12.2</v>
      </c>
      <c r="I1092">
        <v>96.2</v>
      </c>
      <c r="J1092">
        <v>0.2</v>
      </c>
      <c r="K1092">
        <v>0.3</v>
      </c>
      <c r="L1092" s="19">
        <v>3.4</v>
      </c>
      <c r="O1092">
        <f>IF(D1092=E1092,1,0)</f>
        <v>1</v>
      </c>
      <c r="P1092">
        <v>0</v>
      </c>
      <c r="Q1092">
        <v>0</v>
      </c>
      <c r="S1092" s="19">
        <v>23.3</v>
      </c>
      <c r="T1092" s="19">
        <v>42.8</v>
      </c>
      <c r="U1092" s="19">
        <v>95.5</v>
      </c>
      <c r="V1092">
        <v>2.4844720496894408E-2</v>
      </c>
      <c r="W1092">
        <v>12.9</v>
      </c>
      <c r="X1092">
        <v>91.2</v>
      </c>
    </row>
    <row r="1093" spans="1:24">
      <c r="A1093" s="2" t="s">
        <v>1143</v>
      </c>
      <c r="B1093" t="s">
        <v>2373</v>
      </c>
      <c r="C1093" s="13">
        <v>29.117647058823533</v>
      </c>
      <c r="D1093">
        <v>1</v>
      </c>
      <c r="E1093">
        <v>1</v>
      </c>
      <c r="F1093" s="16">
        <v>53958</v>
      </c>
      <c r="G1093">
        <v>528</v>
      </c>
      <c r="H1093">
        <v>8.1</v>
      </c>
      <c r="I1093">
        <v>91.3</v>
      </c>
      <c r="J1093">
        <v>0</v>
      </c>
      <c r="K1093">
        <v>8.6999999999999993</v>
      </c>
      <c r="L1093" s="19">
        <v>6.1</v>
      </c>
      <c r="M1093">
        <v>1</v>
      </c>
      <c r="N1093" s="10">
        <v>0.79210000000000003</v>
      </c>
      <c r="O1093">
        <f>IF(D1093=E1093,1,0)</f>
        <v>1</v>
      </c>
      <c r="P1093">
        <v>0</v>
      </c>
      <c r="Q1093">
        <v>0</v>
      </c>
      <c r="R1093">
        <v>2013</v>
      </c>
      <c r="S1093" s="19">
        <v>22.5</v>
      </c>
      <c r="T1093" s="19">
        <v>41.7</v>
      </c>
      <c r="U1093" s="19">
        <v>92</v>
      </c>
      <c r="V1093">
        <v>0.29756097560975608</v>
      </c>
      <c r="W1093">
        <v>1.5</v>
      </c>
      <c r="X1093">
        <v>91.3</v>
      </c>
    </row>
    <row r="1094" spans="1:24">
      <c r="A1094" s="3" t="s">
        <v>308</v>
      </c>
      <c r="B1094" t="s">
        <v>1454</v>
      </c>
      <c r="C1094" s="13">
        <v>44.926324589821299</v>
      </c>
      <c r="D1094">
        <v>1</v>
      </c>
      <c r="E1094">
        <v>1</v>
      </c>
      <c r="F1094" s="16">
        <v>102228</v>
      </c>
      <c r="G1094">
        <v>8202</v>
      </c>
      <c r="H1094">
        <v>44.8</v>
      </c>
      <c r="I1094">
        <v>80.8</v>
      </c>
      <c r="J1094">
        <v>2.5</v>
      </c>
      <c r="K1094">
        <v>10.9</v>
      </c>
      <c r="L1094" s="19">
        <v>3.2</v>
      </c>
      <c r="M1094">
        <v>1</v>
      </c>
      <c r="N1094" s="10">
        <v>0.57410000000000005</v>
      </c>
      <c r="O1094">
        <f>IF(D1094=E1094,1,0)</f>
        <v>1</v>
      </c>
      <c r="P1094">
        <v>1</v>
      </c>
      <c r="Q1094" t="s">
        <v>2516</v>
      </c>
      <c r="R1094">
        <v>2011</v>
      </c>
      <c r="S1094" s="19">
        <v>10.6</v>
      </c>
      <c r="T1094" s="19">
        <v>36.4</v>
      </c>
      <c r="U1094" s="19">
        <v>99.9</v>
      </c>
      <c r="V1094">
        <v>6.5814215870628051E-2</v>
      </c>
      <c r="W1094">
        <v>2.1</v>
      </c>
      <c r="X1094">
        <v>97.5</v>
      </c>
    </row>
    <row r="1095" spans="1:24">
      <c r="A1095" s="2" t="s">
        <v>2528</v>
      </c>
      <c r="B1095" t="s">
        <v>2374</v>
      </c>
      <c r="C1095" s="13">
        <v>25.071225071225072</v>
      </c>
      <c r="D1095">
        <v>0</v>
      </c>
      <c r="E1095">
        <v>0</v>
      </c>
      <c r="F1095" s="16">
        <v>41923</v>
      </c>
      <c r="G1095">
        <v>344</v>
      </c>
      <c r="H1095">
        <v>8.9</v>
      </c>
      <c r="I1095">
        <v>98.5</v>
      </c>
      <c r="J1095">
        <v>0</v>
      </c>
      <c r="K1095">
        <v>0.6</v>
      </c>
      <c r="L1095" s="19">
        <v>5.0999999999999996</v>
      </c>
      <c r="O1095">
        <f>IF(D1095=E1095,1,0)</f>
        <v>1</v>
      </c>
      <c r="P1095">
        <v>0</v>
      </c>
      <c r="Q1095">
        <v>1</v>
      </c>
      <c r="S1095" s="19">
        <v>18.600000000000001</v>
      </c>
      <c r="T1095" s="19">
        <v>45.4</v>
      </c>
      <c r="U1095" s="19">
        <v>126.3</v>
      </c>
      <c r="V1095">
        <v>7.746478873239436E-2</v>
      </c>
      <c r="W1095">
        <v>10.3</v>
      </c>
      <c r="X1095">
        <v>77.099999999999994</v>
      </c>
    </row>
    <row r="1096" spans="1:24">
      <c r="A1096" s="2" t="s">
        <v>1144</v>
      </c>
      <c r="B1096" t="s">
        <v>2375</v>
      </c>
      <c r="C1096" s="13">
        <v>74.186243985281635</v>
      </c>
      <c r="D1096">
        <v>1</v>
      </c>
      <c r="E1096">
        <v>1</v>
      </c>
      <c r="F1096" s="16">
        <v>48750</v>
      </c>
      <c r="G1096">
        <v>10865</v>
      </c>
      <c r="H1096">
        <v>13.3</v>
      </c>
      <c r="I1096">
        <v>20.2</v>
      </c>
      <c r="J1096">
        <v>10.3</v>
      </c>
      <c r="K1096">
        <v>64.599999999999994</v>
      </c>
      <c r="L1096" s="19">
        <v>12.1</v>
      </c>
      <c r="M1096">
        <v>0</v>
      </c>
      <c r="N1096" s="10">
        <v>0.49440000000000001</v>
      </c>
      <c r="O1096">
        <f>IF(D1096=E1096,1,0)</f>
        <v>1</v>
      </c>
      <c r="P1096">
        <v>0</v>
      </c>
      <c r="Q1096">
        <v>0</v>
      </c>
      <c r="R1096">
        <v>2013</v>
      </c>
      <c r="S1096" s="19">
        <v>13.9</v>
      </c>
      <c r="T1096" s="19">
        <v>30.4</v>
      </c>
      <c r="U1096" s="19">
        <v>97.6</v>
      </c>
      <c r="V1096">
        <v>8.7526049419470078E-2</v>
      </c>
      <c r="W1096">
        <v>12.8</v>
      </c>
      <c r="X1096">
        <v>64.2</v>
      </c>
    </row>
    <row r="1097" spans="1:24">
      <c r="A1097" s="2" t="s">
        <v>202</v>
      </c>
      <c r="B1097" t="s">
        <v>2376</v>
      </c>
      <c r="C1097" s="13">
        <v>17.36641221374046</v>
      </c>
      <c r="D1097">
        <v>1</v>
      </c>
      <c r="E1097">
        <v>1</v>
      </c>
      <c r="F1097" s="16">
        <v>34010</v>
      </c>
      <c r="G1097">
        <v>1984</v>
      </c>
      <c r="H1097">
        <v>7.7</v>
      </c>
      <c r="I1097">
        <v>91.9</v>
      </c>
      <c r="J1097">
        <v>4.8</v>
      </c>
      <c r="K1097">
        <v>0</v>
      </c>
      <c r="L1097" s="19">
        <v>10.199999999999999</v>
      </c>
      <c r="M1097">
        <v>1</v>
      </c>
      <c r="N1097" s="10">
        <f>51/(51+42)</f>
        <v>0.54838709677419351</v>
      </c>
      <c r="O1097">
        <f>IF(D1097=E1097,1,0)</f>
        <v>1</v>
      </c>
      <c r="P1097">
        <v>0</v>
      </c>
      <c r="Q1097">
        <v>1</v>
      </c>
      <c r="R1097">
        <v>2014</v>
      </c>
      <c r="S1097" s="19">
        <v>21.4</v>
      </c>
      <c r="T1097" s="19">
        <v>42.5</v>
      </c>
      <c r="U1097" s="19">
        <v>73</v>
      </c>
      <c r="V1097">
        <v>0.1577889447236181</v>
      </c>
      <c r="W1097">
        <v>11.2</v>
      </c>
      <c r="X1097">
        <v>87.1</v>
      </c>
    </row>
    <row r="1098" spans="1:24">
      <c r="A1098" s="2" t="s">
        <v>1145</v>
      </c>
      <c r="B1098" t="s">
        <v>2503</v>
      </c>
      <c r="C1098" s="13">
        <v>45.432835820895519</v>
      </c>
      <c r="D1098">
        <v>1</v>
      </c>
      <c r="E1098">
        <v>1</v>
      </c>
      <c r="F1098" s="16">
        <v>24500</v>
      </c>
      <c r="G1098">
        <v>493</v>
      </c>
      <c r="H1098">
        <v>4.3</v>
      </c>
      <c r="I1098">
        <v>2.6</v>
      </c>
      <c r="J1098">
        <v>88.6</v>
      </c>
      <c r="K1098">
        <v>6.1</v>
      </c>
      <c r="L1098" s="19">
        <v>11.5</v>
      </c>
      <c r="M1098">
        <v>1</v>
      </c>
      <c r="N1098" s="10">
        <v>0.74639999999999995</v>
      </c>
      <c r="O1098">
        <f>IF(D1098=E1098,1,0)</f>
        <v>1</v>
      </c>
      <c r="P1098">
        <v>0</v>
      </c>
      <c r="Q1098">
        <v>0</v>
      </c>
      <c r="R1098">
        <v>2012</v>
      </c>
      <c r="S1098" s="19">
        <v>24.9</v>
      </c>
      <c r="T1098" s="19">
        <v>40.200000000000003</v>
      </c>
      <c r="U1098" s="19">
        <v>77.3</v>
      </c>
      <c r="V1098">
        <v>0.32954545454545453</v>
      </c>
      <c r="W1098">
        <v>12.5</v>
      </c>
      <c r="X1098">
        <v>76.3</v>
      </c>
    </row>
    <row r="1099" spans="1:24">
      <c r="A1099" s="2" t="s">
        <v>203</v>
      </c>
      <c r="B1099" t="s">
        <v>2377</v>
      </c>
      <c r="C1099" s="13">
        <v>51.615321190315569</v>
      </c>
      <c r="D1099">
        <v>1</v>
      </c>
      <c r="E1099">
        <v>1</v>
      </c>
      <c r="F1099" s="16">
        <v>61940</v>
      </c>
      <c r="G1099">
        <v>12941</v>
      </c>
      <c r="H1099">
        <v>33.5</v>
      </c>
      <c r="I1099">
        <v>76.7</v>
      </c>
      <c r="J1099">
        <v>17.3</v>
      </c>
      <c r="K1099">
        <v>2.2999999999999998</v>
      </c>
      <c r="L1099" s="19">
        <v>5.5</v>
      </c>
      <c r="M1099">
        <v>1</v>
      </c>
      <c r="N1099" s="10">
        <f>869/(869+544)</f>
        <v>0.61500353857041756</v>
      </c>
      <c r="O1099">
        <f>IF(D1099=E1099,1,0)</f>
        <v>1</v>
      </c>
      <c r="P1099">
        <v>0</v>
      </c>
      <c r="Q1099">
        <v>1</v>
      </c>
      <c r="R1099">
        <v>2014</v>
      </c>
      <c r="S1099" s="19">
        <v>21.2</v>
      </c>
      <c r="T1099" s="19">
        <v>42.3</v>
      </c>
      <c r="U1099" s="19">
        <v>79.599999999999994</v>
      </c>
      <c r="V1099">
        <v>0.28615443866743695</v>
      </c>
      <c r="W1099">
        <v>5</v>
      </c>
      <c r="X1099">
        <v>92</v>
      </c>
    </row>
    <row r="1100" spans="1:24">
      <c r="A1100" s="3" t="s">
        <v>309</v>
      </c>
      <c r="B1100" t="s">
        <v>2378</v>
      </c>
      <c r="C1100" s="13">
        <v>51.519616872352181</v>
      </c>
      <c r="D1100">
        <v>1</v>
      </c>
      <c r="E1100">
        <v>1</v>
      </c>
      <c r="F1100" s="16">
        <v>66359</v>
      </c>
      <c r="G1100">
        <v>16800</v>
      </c>
      <c r="H1100">
        <v>35</v>
      </c>
      <c r="I1100">
        <v>87.4</v>
      </c>
      <c r="J1100">
        <v>3.4</v>
      </c>
      <c r="K1100">
        <v>7.9</v>
      </c>
      <c r="L1100" s="19">
        <v>5.0999999999999996</v>
      </c>
      <c r="M1100">
        <v>1</v>
      </c>
      <c r="N1100" s="10">
        <v>0.56279999999999997</v>
      </c>
      <c r="O1100">
        <f>IF(D1100=E1100,1,0)</f>
        <v>1</v>
      </c>
      <c r="P1100">
        <v>1</v>
      </c>
      <c r="Q1100" t="s">
        <v>2516</v>
      </c>
      <c r="R1100">
        <v>2012</v>
      </c>
      <c r="S1100" s="19">
        <v>14.9</v>
      </c>
      <c r="T1100" s="19">
        <v>36.299999999999997</v>
      </c>
      <c r="U1100" s="19">
        <v>101.5</v>
      </c>
      <c r="V1100">
        <v>0.11225997045790251</v>
      </c>
      <c r="W1100">
        <v>4.9000000000000004</v>
      </c>
      <c r="X1100">
        <v>91.7</v>
      </c>
    </row>
    <row r="1101" spans="1:24">
      <c r="A1101" t="s">
        <v>1146</v>
      </c>
      <c r="B1101" t="s">
        <v>2379</v>
      </c>
      <c r="C1101" s="13">
        <v>33.574879227053138</v>
      </c>
      <c r="D1101">
        <v>0</v>
      </c>
      <c r="E1101">
        <v>0</v>
      </c>
      <c r="F1101" s="16">
        <v>55625</v>
      </c>
      <c r="G1101">
        <v>94</v>
      </c>
      <c r="H1101">
        <v>12.9</v>
      </c>
      <c r="I1101">
        <v>97.9</v>
      </c>
      <c r="J1101">
        <v>0</v>
      </c>
      <c r="K1101">
        <v>0</v>
      </c>
      <c r="L1101" s="19">
        <v>20</v>
      </c>
      <c r="O1101">
        <f>IF(D1101=E1101,1,0)</f>
        <v>1</v>
      </c>
      <c r="P1101">
        <v>0</v>
      </c>
      <c r="Q1101">
        <v>0</v>
      </c>
      <c r="S1101" s="19">
        <v>14.9</v>
      </c>
      <c r="T1101" s="19">
        <v>34.299999999999997</v>
      </c>
      <c r="U1101" s="19">
        <v>95.8</v>
      </c>
      <c r="V1101">
        <v>0</v>
      </c>
      <c r="W1101">
        <v>0</v>
      </c>
      <c r="X1101">
        <v>80.599999999999994</v>
      </c>
    </row>
    <row r="1102" spans="1:24">
      <c r="A1102" s="2" t="s">
        <v>204</v>
      </c>
      <c r="B1102" t="s">
        <v>1305</v>
      </c>
      <c r="C1102" s="13">
        <v>22.58064516129032</v>
      </c>
      <c r="D1102">
        <v>1</v>
      </c>
      <c r="E1102">
        <v>1</v>
      </c>
      <c r="F1102" s="16">
        <v>40938</v>
      </c>
      <c r="G1102">
        <v>507</v>
      </c>
      <c r="H1102">
        <v>11.7</v>
      </c>
      <c r="I1102">
        <v>98.2</v>
      </c>
      <c r="J1102">
        <v>0.6</v>
      </c>
      <c r="K1102">
        <v>1.2</v>
      </c>
      <c r="L1102" s="19">
        <v>6.8</v>
      </c>
      <c r="M1102">
        <v>1</v>
      </c>
      <c r="N1102" s="10">
        <v>0.6552</v>
      </c>
      <c r="O1102">
        <f>IF(D1102=E1102,1,0)</f>
        <v>1</v>
      </c>
      <c r="P1102">
        <v>0</v>
      </c>
      <c r="Q1102">
        <v>1</v>
      </c>
      <c r="R1102">
        <v>2012</v>
      </c>
      <c r="S1102" s="19">
        <v>17</v>
      </c>
      <c r="T1102" s="19">
        <v>28.3</v>
      </c>
      <c r="U1102" s="19">
        <v>106.9</v>
      </c>
      <c r="V1102">
        <v>0.18378378378378379</v>
      </c>
      <c r="W1102">
        <v>12.6</v>
      </c>
      <c r="X1102">
        <v>94</v>
      </c>
    </row>
    <row r="1103" spans="1:24">
      <c r="A1103" s="2" t="s">
        <v>1147</v>
      </c>
      <c r="B1103" t="s">
        <v>2380</v>
      </c>
      <c r="C1103" s="13">
        <v>26.896551724137929</v>
      </c>
      <c r="D1103">
        <v>0</v>
      </c>
      <c r="E1103">
        <v>0</v>
      </c>
      <c r="F1103" s="16">
        <v>47917</v>
      </c>
      <c r="G1103">
        <v>744</v>
      </c>
      <c r="H1103">
        <v>8.8000000000000007</v>
      </c>
      <c r="I1103">
        <v>97.6</v>
      </c>
      <c r="J1103">
        <v>0.4</v>
      </c>
      <c r="K1103">
        <v>2</v>
      </c>
      <c r="L1103" s="19">
        <v>12.1</v>
      </c>
      <c r="O1103">
        <f>IF(D1103=E1103,1,0)</f>
        <v>1</v>
      </c>
      <c r="P1103">
        <v>0</v>
      </c>
      <c r="Q1103">
        <v>0</v>
      </c>
      <c r="S1103" s="19">
        <v>19.600000000000001</v>
      </c>
      <c r="T1103" s="19">
        <v>38.799999999999997</v>
      </c>
      <c r="U1103" s="19">
        <v>126.1</v>
      </c>
      <c r="V1103">
        <v>5.2419354838709679E-2</v>
      </c>
      <c r="W1103">
        <v>14.8</v>
      </c>
      <c r="X1103">
        <v>80.099999999999994</v>
      </c>
    </row>
    <row r="1104" spans="1:24">
      <c r="A1104" s="2" t="s">
        <v>1148</v>
      </c>
      <c r="B1104" t="s">
        <v>2381</v>
      </c>
      <c r="C1104" s="13">
        <v>20.193637621023512</v>
      </c>
      <c r="D1104">
        <v>1</v>
      </c>
      <c r="E1104">
        <v>1</v>
      </c>
      <c r="F1104" s="16">
        <v>39722</v>
      </c>
      <c r="G1104">
        <v>909</v>
      </c>
      <c r="H1104">
        <v>9.6</v>
      </c>
      <c r="I1104">
        <v>99.4</v>
      </c>
      <c r="J1104">
        <v>0</v>
      </c>
      <c r="K1104">
        <v>0</v>
      </c>
      <c r="L1104" s="19">
        <v>22.5</v>
      </c>
      <c r="M1104">
        <v>1</v>
      </c>
      <c r="O1104">
        <f>IF(D1104=E1104,1,0)</f>
        <v>1</v>
      </c>
      <c r="P1104">
        <v>0</v>
      </c>
      <c r="Q1104">
        <v>0</v>
      </c>
      <c r="R1104">
        <v>2012</v>
      </c>
      <c r="S1104" s="19">
        <v>12.9</v>
      </c>
      <c r="T1104" s="19">
        <v>30.3</v>
      </c>
      <c r="U1104" s="19">
        <v>89</v>
      </c>
      <c r="V1104">
        <v>0.38823529411764707</v>
      </c>
      <c r="W1104">
        <v>23.6</v>
      </c>
      <c r="X1104">
        <v>86.1</v>
      </c>
    </row>
    <row r="1105" spans="1:24">
      <c r="A1105" s="2" t="s">
        <v>1149</v>
      </c>
      <c r="B1105" t="s">
        <v>2382</v>
      </c>
      <c r="C1105" s="13">
        <v>27.079303675048354</v>
      </c>
      <c r="D1105">
        <v>0</v>
      </c>
      <c r="E1105">
        <v>0</v>
      </c>
      <c r="F1105" s="16">
        <v>40057</v>
      </c>
      <c r="G1105">
        <v>589</v>
      </c>
      <c r="H1105">
        <v>2</v>
      </c>
      <c r="I1105">
        <v>65.900000000000006</v>
      </c>
      <c r="J1105">
        <v>22.9</v>
      </c>
      <c r="K1105">
        <v>0</v>
      </c>
      <c r="L1105" s="19">
        <v>2</v>
      </c>
      <c r="O1105">
        <f>IF(D1105=E1105,1,0)</f>
        <v>1</v>
      </c>
      <c r="P1105">
        <v>0</v>
      </c>
      <c r="Q1105">
        <v>0</v>
      </c>
      <c r="S1105" s="19">
        <v>26.7</v>
      </c>
      <c r="T1105" s="19">
        <v>46.1</v>
      </c>
      <c r="U1105" s="19">
        <v>119.8</v>
      </c>
      <c r="V1105">
        <v>0.27810650887573962</v>
      </c>
      <c r="W1105">
        <v>20.9</v>
      </c>
      <c r="X1105">
        <v>54.6</v>
      </c>
    </row>
    <row r="1106" spans="1:24">
      <c r="A1106" s="2" t="s">
        <v>1150</v>
      </c>
      <c r="B1106" t="s">
        <v>2383</v>
      </c>
      <c r="C1106" s="13">
        <v>36.314363143631432</v>
      </c>
      <c r="D1106">
        <v>1</v>
      </c>
      <c r="E1106">
        <v>1</v>
      </c>
      <c r="F1106" s="16">
        <v>38021</v>
      </c>
      <c r="G1106">
        <v>822</v>
      </c>
      <c r="H1106">
        <v>9.5</v>
      </c>
      <c r="I1106">
        <v>94</v>
      </c>
      <c r="J1106">
        <v>0</v>
      </c>
      <c r="K1106">
        <v>5</v>
      </c>
      <c r="L1106" s="19">
        <v>0.6</v>
      </c>
      <c r="M1106">
        <v>1</v>
      </c>
      <c r="N1106" s="10">
        <v>0.63039999999999996</v>
      </c>
      <c r="O1106">
        <f>IF(D1106=E1106,1,0)</f>
        <v>1</v>
      </c>
      <c r="P1106">
        <v>0</v>
      </c>
      <c r="Q1106">
        <v>0</v>
      </c>
      <c r="R1106">
        <v>2012</v>
      </c>
      <c r="S1106" s="19">
        <v>17.399999999999999</v>
      </c>
      <c r="T1106" s="19">
        <v>30.5</v>
      </c>
      <c r="U1106" s="19">
        <v>85.1</v>
      </c>
      <c r="V1106">
        <v>3.484320557491289E-2</v>
      </c>
      <c r="W1106">
        <v>15.3</v>
      </c>
      <c r="X1106">
        <v>85.2</v>
      </c>
    </row>
    <row r="1107" spans="1:24">
      <c r="A1107" s="2" t="s">
        <v>1151</v>
      </c>
      <c r="B1107" t="s">
        <v>1404</v>
      </c>
      <c r="C1107" s="13">
        <v>37.310195227765725</v>
      </c>
      <c r="D1107">
        <v>1</v>
      </c>
      <c r="E1107">
        <v>1</v>
      </c>
      <c r="F1107" s="16">
        <v>35729</v>
      </c>
      <c r="G1107">
        <v>441</v>
      </c>
      <c r="H1107">
        <v>9.3000000000000007</v>
      </c>
      <c r="I1107">
        <v>99.8</v>
      </c>
      <c r="J1107">
        <v>0</v>
      </c>
      <c r="K1107">
        <v>0.2</v>
      </c>
      <c r="L1107" s="19">
        <v>5.2</v>
      </c>
      <c r="M1107">
        <v>0</v>
      </c>
      <c r="N1107" s="10">
        <v>0.46029999999999999</v>
      </c>
      <c r="O1107">
        <f>IF(D1107=E1107,1,0)</f>
        <v>1</v>
      </c>
      <c r="P1107">
        <v>0</v>
      </c>
      <c r="Q1107">
        <v>0</v>
      </c>
      <c r="R1107">
        <v>2014</v>
      </c>
      <c r="S1107" s="19">
        <v>44.2</v>
      </c>
      <c r="T1107" s="19">
        <v>55.4</v>
      </c>
      <c r="U1107" s="19">
        <v>83</v>
      </c>
      <c r="V1107">
        <v>6.8027210884353748E-2</v>
      </c>
      <c r="W1107">
        <v>11.3</v>
      </c>
      <c r="X1107">
        <v>77</v>
      </c>
    </row>
    <row r="1108" spans="1:24">
      <c r="A1108" s="2" t="s">
        <v>1152</v>
      </c>
      <c r="B1108" t="s">
        <v>2384</v>
      </c>
      <c r="C1108" s="13">
        <v>28.726569473371022</v>
      </c>
      <c r="D1108">
        <v>1</v>
      </c>
      <c r="E1108">
        <v>1</v>
      </c>
      <c r="F1108" s="16">
        <v>37617</v>
      </c>
      <c r="G1108">
        <v>12668</v>
      </c>
      <c r="H1108">
        <v>12.5</v>
      </c>
      <c r="I1108">
        <v>92.1</v>
      </c>
      <c r="J1108">
        <v>3.8</v>
      </c>
      <c r="K1108">
        <v>2.5</v>
      </c>
      <c r="L1108" s="19">
        <v>7.2</v>
      </c>
      <c r="M1108">
        <v>1</v>
      </c>
      <c r="N1108" s="10">
        <v>0.60350000000000004</v>
      </c>
      <c r="O1108">
        <f>IF(D1108=E1108,1,0)</f>
        <v>1</v>
      </c>
      <c r="P1108">
        <v>0</v>
      </c>
      <c r="Q1108">
        <v>0</v>
      </c>
      <c r="R1108">
        <v>2012</v>
      </c>
      <c r="S1108" s="19">
        <v>22.7</v>
      </c>
      <c r="T1108" s="19">
        <v>41.4</v>
      </c>
      <c r="U1108" s="19">
        <v>109.7</v>
      </c>
      <c r="V1108">
        <v>0.18778871259289015</v>
      </c>
      <c r="W1108">
        <v>13.5</v>
      </c>
      <c r="X1108">
        <v>83.3</v>
      </c>
    </row>
    <row r="1109" spans="1:24">
      <c r="A1109" s="2" t="s">
        <v>1153</v>
      </c>
      <c r="B1109" t="s">
        <v>2385</v>
      </c>
      <c r="C1109" s="13">
        <v>23.560209424083769</v>
      </c>
      <c r="D1109">
        <v>0</v>
      </c>
      <c r="E1109">
        <v>0</v>
      </c>
      <c r="F1109" s="16">
        <v>31250</v>
      </c>
      <c r="G1109">
        <v>166</v>
      </c>
      <c r="H1109">
        <v>17.100000000000001</v>
      </c>
      <c r="I1109">
        <v>100</v>
      </c>
      <c r="J1109">
        <v>0</v>
      </c>
      <c r="K1109">
        <v>0</v>
      </c>
      <c r="L1109" s="19">
        <v>30.5</v>
      </c>
      <c r="O1109">
        <f>IF(D1109=E1109,1,0)</f>
        <v>1</v>
      </c>
      <c r="P1109">
        <v>0</v>
      </c>
      <c r="Q1109">
        <v>0</v>
      </c>
      <c r="S1109" s="19">
        <v>22.9</v>
      </c>
      <c r="T1109" s="19">
        <v>35.299999999999997</v>
      </c>
      <c r="U1109" s="19">
        <v>72.900000000000006</v>
      </c>
      <c r="V1109">
        <v>0.13559322033898305</v>
      </c>
      <c r="W1109">
        <v>14.6</v>
      </c>
      <c r="X1109">
        <v>73.900000000000006</v>
      </c>
    </row>
    <row r="1110" spans="1:24">
      <c r="A1110" s="2" t="s">
        <v>1154</v>
      </c>
      <c r="B1110" t="s">
        <v>2386</v>
      </c>
      <c r="C1110" s="13">
        <v>15.06395073424917</v>
      </c>
      <c r="D1110">
        <v>1</v>
      </c>
      <c r="E1110">
        <v>1</v>
      </c>
      <c r="F1110" s="16">
        <v>59762</v>
      </c>
      <c r="G1110">
        <v>1668</v>
      </c>
      <c r="H1110">
        <v>29.4</v>
      </c>
      <c r="I1110">
        <v>98.1</v>
      </c>
      <c r="J1110">
        <v>0</v>
      </c>
      <c r="K1110">
        <v>0.1</v>
      </c>
      <c r="L1110" s="19">
        <v>1.5</v>
      </c>
      <c r="M1110">
        <v>1</v>
      </c>
      <c r="N1110" s="10">
        <f>631/(631+197)</f>
        <v>0.76207729468599039</v>
      </c>
      <c r="O1110">
        <f>IF(D1110=E1110,1,0)</f>
        <v>1</v>
      </c>
      <c r="P1110">
        <v>0</v>
      </c>
      <c r="Q1110">
        <v>0</v>
      </c>
      <c r="R1110">
        <v>2012</v>
      </c>
      <c r="S1110" s="19">
        <v>16.8</v>
      </c>
      <c r="T1110" s="19">
        <v>33</v>
      </c>
      <c r="U1110" s="19">
        <v>102.9</v>
      </c>
      <c r="V1110">
        <v>0.23737373737373738</v>
      </c>
      <c r="W1110">
        <v>3.2</v>
      </c>
      <c r="X1110">
        <v>91.3</v>
      </c>
    </row>
    <row r="1111" spans="1:24">
      <c r="A1111" s="2" t="s">
        <v>1155</v>
      </c>
      <c r="B1111" t="s">
        <v>2387</v>
      </c>
      <c r="C1111" s="13">
        <v>17.021276595744681</v>
      </c>
      <c r="D1111">
        <v>0</v>
      </c>
      <c r="E1111">
        <v>0</v>
      </c>
      <c r="F1111" s="16">
        <v>53438</v>
      </c>
      <c r="G1111">
        <v>182</v>
      </c>
      <c r="H1111">
        <v>15</v>
      </c>
      <c r="I1111">
        <v>84.6</v>
      </c>
      <c r="J1111">
        <v>3.3</v>
      </c>
      <c r="K1111">
        <v>3.8</v>
      </c>
      <c r="L1111" s="19">
        <v>15.6</v>
      </c>
      <c r="O1111">
        <f>IF(D1111=E1111,1,0)</f>
        <v>1</v>
      </c>
      <c r="P1111">
        <v>0</v>
      </c>
      <c r="Q1111">
        <v>0</v>
      </c>
      <c r="S1111" s="19">
        <v>18.7</v>
      </c>
      <c r="T1111" s="19">
        <v>37.5</v>
      </c>
      <c r="U1111" s="19">
        <v>87.6</v>
      </c>
      <c r="V1111">
        <v>2.7397260273972601E-2</v>
      </c>
      <c r="W1111">
        <v>19.2</v>
      </c>
      <c r="X1111">
        <v>80</v>
      </c>
    </row>
    <row r="1112" spans="1:24">
      <c r="A1112" s="2" t="s">
        <v>1156</v>
      </c>
      <c r="B1112" t="s">
        <v>2388</v>
      </c>
      <c r="C1112" s="13">
        <v>25.454545454545453</v>
      </c>
      <c r="D1112">
        <v>0</v>
      </c>
      <c r="E1112">
        <v>0</v>
      </c>
      <c r="F1112" s="16">
        <v>52417</v>
      </c>
      <c r="G1112">
        <v>542</v>
      </c>
      <c r="H1112">
        <v>15.4</v>
      </c>
      <c r="I1112">
        <v>100</v>
      </c>
      <c r="J1112">
        <v>0</v>
      </c>
      <c r="K1112">
        <v>0</v>
      </c>
      <c r="L1112" s="19">
        <v>14.5</v>
      </c>
      <c r="O1112">
        <f>IF(D1112=E1112,1,0)</f>
        <v>1</v>
      </c>
      <c r="P1112">
        <v>0</v>
      </c>
      <c r="Q1112">
        <v>0</v>
      </c>
      <c r="S1112" s="19">
        <v>22.7</v>
      </c>
      <c r="T1112" s="19">
        <v>42.5</v>
      </c>
      <c r="U1112" s="19">
        <v>103</v>
      </c>
      <c r="V1112">
        <v>0.19806763285024154</v>
      </c>
      <c r="W1112">
        <v>4.7</v>
      </c>
      <c r="X1112">
        <v>88.3</v>
      </c>
    </row>
    <row r="1113" spans="1:24">
      <c r="A1113" s="2" t="s">
        <v>1157</v>
      </c>
      <c r="B1113" t="s">
        <v>2389</v>
      </c>
      <c r="C1113" s="13">
        <v>20.84592145015106</v>
      </c>
      <c r="D1113">
        <v>0</v>
      </c>
      <c r="E1113">
        <v>0</v>
      </c>
      <c r="F1113" s="16">
        <v>24091</v>
      </c>
      <c r="G1113">
        <v>483</v>
      </c>
      <c r="H1113">
        <v>1.1000000000000001</v>
      </c>
      <c r="I1113">
        <v>59</v>
      </c>
      <c r="J1113">
        <v>39.1</v>
      </c>
      <c r="K1113">
        <v>0</v>
      </c>
      <c r="L1113" s="19">
        <v>15.6</v>
      </c>
      <c r="O1113">
        <f>IF(D1113=E1113,1,0)</f>
        <v>1</v>
      </c>
      <c r="P1113">
        <v>0</v>
      </c>
      <c r="Q1113">
        <v>0</v>
      </c>
      <c r="S1113" s="19">
        <v>22.6</v>
      </c>
      <c r="T1113" s="19">
        <v>27.4</v>
      </c>
      <c r="U1113" s="19">
        <v>110</v>
      </c>
      <c r="V1113">
        <v>0.41176470588235292</v>
      </c>
      <c r="W1113">
        <v>37.1</v>
      </c>
      <c r="X1113">
        <v>64.7</v>
      </c>
    </row>
    <row r="1114" spans="1:24">
      <c r="A1114" s="2" t="s">
        <v>1158</v>
      </c>
      <c r="B1114" t="s">
        <v>1504</v>
      </c>
      <c r="C1114" s="13">
        <v>56.867588932806321</v>
      </c>
      <c r="D1114">
        <v>0</v>
      </c>
      <c r="E1114">
        <v>0</v>
      </c>
      <c r="F1114" s="16">
        <v>122596</v>
      </c>
      <c r="G1114">
        <v>1503</v>
      </c>
      <c r="H1114">
        <v>63.1</v>
      </c>
      <c r="I1114">
        <v>92.5</v>
      </c>
      <c r="J1114">
        <v>0.6</v>
      </c>
      <c r="K1114">
        <v>4.9000000000000004</v>
      </c>
      <c r="L1114" s="19">
        <v>3.8</v>
      </c>
      <c r="O1114">
        <f>IF(D1114=E1114,1,0)</f>
        <v>1</v>
      </c>
      <c r="P1114">
        <v>0</v>
      </c>
      <c r="Q1114">
        <v>0</v>
      </c>
      <c r="S1114" s="19">
        <v>7.1</v>
      </c>
      <c r="T1114" s="19">
        <v>39.4</v>
      </c>
      <c r="U1114" s="19">
        <v>103.9</v>
      </c>
      <c r="V1114">
        <v>2.9350104821802937E-2</v>
      </c>
      <c r="W1114">
        <v>1</v>
      </c>
      <c r="X1114">
        <v>96.9</v>
      </c>
    </row>
    <row r="1115" spans="1:24">
      <c r="A1115" s="2" t="s">
        <v>1159</v>
      </c>
      <c r="B1115" t="s">
        <v>2390</v>
      </c>
      <c r="C1115" s="13">
        <v>24.044585987261147</v>
      </c>
      <c r="D1115">
        <v>0</v>
      </c>
      <c r="E1115">
        <v>0</v>
      </c>
      <c r="F1115" s="16">
        <v>53750</v>
      </c>
      <c r="G1115">
        <v>1077</v>
      </c>
      <c r="H1115">
        <v>13.6</v>
      </c>
      <c r="I1115">
        <v>94.3</v>
      </c>
      <c r="J1115">
        <v>3</v>
      </c>
      <c r="K1115">
        <v>1.3</v>
      </c>
      <c r="L1115" s="19">
        <v>6.3</v>
      </c>
      <c r="O1115">
        <f>IF(D1115=E1115,1,0)</f>
        <v>1</v>
      </c>
      <c r="P1115">
        <v>0</v>
      </c>
      <c r="Q1115">
        <v>0</v>
      </c>
      <c r="S1115" s="19">
        <v>17.399999999999999</v>
      </c>
      <c r="T1115" s="19">
        <v>38.5</v>
      </c>
      <c r="U1115" s="19">
        <v>98.7</v>
      </c>
      <c r="V1115">
        <v>4.1407867494824016E-2</v>
      </c>
      <c r="W1115">
        <v>4.4000000000000004</v>
      </c>
      <c r="X1115">
        <v>90.8</v>
      </c>
    </row>
    <row r="1116" spans="1:24">
      <c r="A1116" s="2" t="s">
        <v>1160</v>
      </c>
      <c r="B1116" t="s">
        <v>2391</v>
      </c>
      <c r="C1116" s="13">
        <v>17.321016166281755</v>
      </c>
      <c r="D1116">
        <v>0</v>
      </c>
      <c r="E1116">
        <v>0</v>
      </c>
      <c r="F1116" s="16">
        <v>39375</v>
      </c>
      <c r="G1116">
        <v>563</v>
      </c>
      <c r="H1116">
        <v>6.4</v>
      </c>
      <c r="I1116">
        <v>90.6</v>
      </c>
      <c r="J1116">
        <v>6</v>
      </c>
      <c r="K1116">
        <v>2.1</v>
      </c>
      <c r="L1116" s="19">
        <v>16.7</v>
      </c>
      <c r="O1116">
        <f>IF(D1116=E1116,1,0)</f>
        <v>1</v>
      </c>
      <c r="P1116">
        <v>0</v>
      </c>
      <c r="Q1116">
        <v>0</v>
      </c>
      <c r="S1116" s="19">
        <v>23.3</v>
      </c>
      <c r="T1116" s="19">
        <v>41</v>
      </c>
      <c r="U1116" s="19">
        <v>94.1</v>
      </c>
      <c r="V1116">
        <v>0.47982062780269058</v>
      </c>
      <c r="W1116">
        <v>13.9</v>
      </c>
      <c r="X1116">
        <v>82.1</v>
      </c>
    </row>
    <row r="1117" spans="1:24">
      <c r="A1117" s="2" t="s">
        <v>1161</v>
      </c>
      <c r="B1117" t="s">
        <v>2392</v>
      </c>
      <c r="C1117" s="13">
        <v>38.386308068459655</v>
      </c>
      <c r="D1117">
        <v>0</v>
      </c>
      <c r="E1117">
        <v>0</v>
      </c>
      <c r="F1117" s="16">
        <v>37813</v>
      </c>
      <c r="G1117">
        <v>619</v>
      </c>
      <c r="H1117">
        <v>12.9</v>
      </c>
      <c r="I1117">
        <v>73.5</v>
      </c>
      <c r="J1117">
        <v>14.9</v>
      </c>
      <c r="K1117">
        <v>8.9</v>
      </c>
      <c r="L1117" s="19">
        <v>13.3</v>
      </c>
      <c r="O1117">
        <f>IF(D1117=E1117,1,0)</f>
        <v>1</v>
      </c>
      <c r="P1117">
        <v>0</v>
      </c>
      <c r="Q1117">
        <v>0</v>
      </c>
      <c r="S1117" s="19">
        <v>21.8</v>
      </c>
      <c r="T1117" s="19">
        <v>36.4</v>
      </c>
      <c r="U1117" s="19">
        <v>164.5</v>
      </c>
      <c r="V1117">
        <v>0.15865384615384615</v>
      </c>
      <c r="W1117">
        <v>5.4</v>
      </c>
      <c r="X1117">
        <v>85.7</v>
      </c>
    </row>
    <row r="1118" spans="1:24">
      <c r="A1118" s="2" t="s">
        <v>205</v>
      </c>
      <c r="B1118" t="s">
        <v>2393</v>
      </c>
      <c r="C1118" s="13">
        <v>68.351870576339735</v>
      </c>
      <c r="D1118">
        <v>1</v>
      </c>
      <c r="E1118">
        <v>1</v>
      </c>
      <c r="F1118" s="16">
        <v>57153</v>
      </c>
      <c r="G1118">
        <v>2452</v>
      </c>
      <c r="H1118">
        <v>14</v>
      </c>
      <c r="I1118">
        <v>72.8</v>
      </c>
      <c r="J1118">
        <v>11.6</v>
      </c>
      <c r="K1118">
        <v>13.4</v>
      </c>
      <c r="L1118" s="19">
        <v>13.8</v>
      </c>
      <c r="M1118">
        <v>1</v>
      </c>
      <c r="N1118" s="10">
        <v>0.62209999999999999</v>
      </c>
      <c r="O1118">
        <f>IF(D1118=E1118,1,0)</f>
        <v>1</v>
      </c>
      <c r="P1118">
        <v>0</v>
      </c>
      <c r="Q1118">
        <v>1</v>
      </c>
      <c r="R1118">
        <v>2012</v>
      </c>
      <c r="S1118" s="19">
        <v>16.2</v>
      </c>
      <c r="T1118" s="19">
        <v>40.5</v>
      </c>
      <c r="U1118" s="19">
        <v>92.9</v>
      </c>
      <c r="V1118">
        <v>3.6286019210245463E-2</v>
      </c>
      <c r="W1118">
        <v>12.9</v>
      </c>
      <c r="X1118">
        <v>82</v>
      </c>
    </row>
    <row r="1119" spans="1:24">
      <c r="A1119" s="2" t="s">
        <v>1162</v>
      </c>
      <c r="B1119" t="s">
        <v>2394</v>
      </c>
      <c r="C1119" s="13">
        <v>24.701195219123505</v>
      </c>
      <c r="D1119">
        <v>1</v>
      </c>
      <c r="E1119">
        <v>1</v>
      </c>
      <c r="F1119" s="16">
        <v>34609</v>
      </c>
      <c r="G1119">
        <v>752</v>
      </c>
      <c r="H1119">
        <v>3.4</v>
      </c>
      <c r="I1119">
        <v>95.3</v>
      </c>
      <c r="J1119">
        <v>4</v>
      </c>
      <c r="K1119">
        <v>0.7</v>
      </c>
      <c r="L1119" s="19">
        <v>16.899999999999999</v>
      </c>
      <c r="O1119">
        <f>IF(D1119=E1119,1,0)</f>
        <v>1</v>
      </c>
      <c r="P1119">
        <v>0</v>
      </c>
      <c r="Q1119">
        <v>0</v>
      </c>
      <c r="S1119" s="19">
        <v>19.3</v>
      </c>
      <c r="T1119" s="19">
        <v>39.1</v>
      </c>
      <c r="U1119" s="19">
        <v>96.9</v>
      </c>
      <c r="V1119">
        <v>0.17391304347826086</v>
      </c>
      <c r="W1119">
        <v>22.1</v>
      </c>
      <c r="X1119">
        <v>72.3</v>
      </c>
    </row>
    <row r="1120" spans="1:24">
      <c r="A1120" s="2" t="s">
        <v>1163</v>
      </c>
      <c r="B1120" t="s">
        <v>2395</v>
      </c>
      <c r="C1120" s="13">
        <v>29.337539432176658</v>
      </c>
      <c r="D1120">
        <v>1</v>
      </c>
      <c r="E1120">
        <v>1</v>
      </c>
      <c r="F1120" s="16">
        <v>42820</v>
      </c>
      <c r="G1120">
        <v>2787</v>
      </c>
      <c r="H1120">
        <v>4.5</v>
      </c>
      <c r="I1120">
        <v>92.6</v>
      </c>
      <c r="J1120">
        <v>0</v>
      </c>
      <c r="K1120">
        <v>4.0999999999999996</v>
      </c>
      <c r="L1120" s="19">
        <v>5.7</v>
      </c>
      <c r="M1120">
        <v>1</v>
      </c>
      <c r="N1120" s="10">
        <v>0.72840000000000005</v>
      </c>
      <c r="O1120">
        <f>IF(D1120=E1120,1,0)</f>
        <v>1</v>
      </c>
      <c r="P1120">
        <v>0</v>
      </c>
      <c r="Q1120">
        <v>0</v>
      </c>
      <c r="R1120">
        <v>2013</v>
      </c>
      <c r="S1120" s="19">
        <v>25.9</v>
      </c>
      <c r="T1120" s="19">
        <v>45.3</v>
      </c>
      <c r="U1120" s="19">
        <v>85.2</v>
      </c>
      <c r="V1120">
        <v>9.4339622641509441E-2</v>
      </c>
      <c r="W1120">
        <v>3.2</v>
      </c>
      <c r="X1120">
        <v>86.3</v>
      </c>
    </row>
    <row r="1121" spans="1:24">
      <c r="A1121" s="2" t="s">
        <v>1164</v>
      </c>
      <c r="B1121" t="s">
        <v>2396</v>
      </c>
      <c r="C1121" s="13">
        <v>38.716465018411363</v>
      </c>
      <c r="D1121">
        <v>1</v>
      </c>
      <c r="E1121">
        <v>1</v>
      </c>
      <c r="F1121" s="16">
        <v>102891</v>
      </c>
      <c r="G1121">
        <v>1052</v>
      </c>
      <c r="H1121">
        <v>29</v>
      </c>
      <c r="I1121">
        <v>97.1</v>
      </c>
      <c r="J1121">
        <v>0</v>
      </c>
      <c r="K1121">
        <v>2.4</v>
      </c>
      <c r="L1121" s="19">
        <v>3.6</v>
      </c>
      <c r="M1121">
        <v>1</v>
      </c>
      <c r="N1121" s="10">
        <v>0.54759999999999998</v>
      </c>
      <c r="O1121">
        <f>IF(D1121=E1121,1,0)</f>
        <v>1</v>
      </c>
      <c r="P1121">
        <v>0</v>
      </c>
      <c r="Q1121">
        <v>0</v>
      </c>
      <c r="R1121">
        <v>2012</v>
      </c>
      <c r="S1121" s="19">
        <v>7.4</v>
      </c>
      <c r="T1121" s="19">
        <v>36.1</v>
      </c>
      <c r="U1121" s="19">
        <v>125.8</v>
      </c>
      <c r="V1121">
        <v>0</v>
      </c>
      <c r="W1121">
        <v>1.8</v>
      </c>
      <c r="X1121">
        <v>97.3</v>
      </c>
    </row>
    <row r="1122" spans="1:24">
      <c r="A1122" s="2" t="s">
        <v>1165</v>
      </c>
      <c r="B1122" t="s">
        <v>2397</v>
      </c>
      <c r="C1122" s="13">
        <v>15.789473684210526</v>
      </c>
      <c r="D1122">
        <v>0</v>
      </c>
      <c r="E1122">
        <v>0</v>
      </c>
      <c r="F1122" s="16">
        <v>37500</v>
      </c>
      <c r="G1122">
        <v>10</v>
      </c>
      <c r="H1122">
        <v>0</v>
      </c>
      <c r="I1122">
        <v>100</v>
      </c>
      <c r="J1122">
        <v>0</v>
      </c>
      <c r="K1122">
        <v>0</v>
      </c>
      <c r="L1122" s="19">
        <v>100</v>
      </c>
      <c r="O1122">
        <f>IF(D1122=E1122,1,0)</f>
        <v>1</v>
      </c>
      <c r="P1122">
        <v>0</v>
      </c>
      <c r="Q1122">
        <v>0</v>
      </c>
      <c r="S1122" s="19">
        <v>80</v>
      </c>
      <c r="T1122" s="19">
        <v>65</v>
      </c>
      <c r="U1122" s="19">
        <v>66.7</v>
      </c>
      <c r="V1122">
        <v>0</v>
      </c>
      <c r="W1122">
        <v>0</v>
      </c>
      <c r="X1122">
        <v>100</v>
      </c>
    </row>
    <row r="1123" spans="1:24">
      <c r="A1123" s="2" t="s">
        <v>206</v>
      </c>
      <c r="B1123" t="s">
        <v>1473</v>
      </c>
      <c r="C1123" s="13">
        <v>49.541865008392264</v>
      </c>
      <c r="D1123">
        <v>1</v>
      </c>
      <c r="E1123">
        <v>1</v>
      </c>
      <c r="F1123" s="16">
        <v>76605</v>
      </c>
      <c r="G1123">
        <v>54943</v>
      </c>
      <c r="H1123">
        <v>30.3</v>
      </c>
      <c r="I1123">
        <v>82.5</v>
      </c>
      <c r="J1123">
        <v>3.5</v>
      </c>
      <c r="K1123">
        <v>8.9</v>
      </c>
      <c r="L1123" s="19">
        <v>5.6</v>
      </c>
      <c r="M1123">
        <v>1</v>
      </c>
      <c r="N1123" s="10">
        <v>0.64239999999999997</v>
      </c>
      <c r="O1123">
        <f>IF(D1123=E1123,1,0)</f>
        <v>1</v>
      </c>
      <c r="P1123">
        <v>0</v>
      </c>
      <c r="Q1123">
        <v>1</v>
      </c>
      <c r="R1123">
        <v>2012</v>
      </c>
      <c r="S1123" s="19">
        <v>17.399999999999999</v>
      </c>
      <c r="T1123" s="19">
        <v>39.200000000000003</v>
      </c>
      <c r="U1123" s="19">
        <v>94.2</v>
      </c>
      <c r="V1123">
        <v>5.9537856440511308E-2</v>
      </c>
      <c r="W1123">
        <v>3</v>
      </c>
      <c r="X1123">
        <v>92.5</v>
      </c>
    </row>
    <row r="1124" spans="1:24">
      <c r="A1124" s="2" t="s">
        <v>1166</v>
      </c>
      <c r="B1124" t="s">
        <v>2398</v>
      </c>
      <c r="C1124" s="13">
        <v>30.341880341880341</v>
      </c>
      <c r="D1124">
        <v>1</v>
      </c>
      <c r="E1124">
        <v>1</v>
      </c>
      <c r="F1124" s="16">
        <v>45139</v>
      </c>
      <c r="G1124">
        <v>940</v>
      </c>
      <c r="H1124">
        <v>7.5</v>
      </c>
      <c r="I1124">
        <v>92.8</v>
      </c>
      <c r="J1124">
        <v>0.4</v>
      </c>
      <c r="K1124">
        <v>3.2</v>
      </c>
      <c r="L1124" s="19">
        <v>7.7</v>
      </c>
      <c r="M1124">
        <v>1</v>
      </c>
      <c r="N1124" s="10">
        <v>0.75270000000000004</v>
      </c>
      <c r="O1124">
        <f>IF(D1124=E1124,1,0)</f>
        <v>1</v>
      </c>
      <c r="P1124">
        <v>0</v>
      </c>
      <c r="Q1124">
        <v>0</v>
      </c>
      <c r="R1124">
        <v>2012</v>
      </c>
      <c r="S1124" s="19">
        <v>26.8</v>
      </c>
      <c r="T1124" s="19">
        <v>39.6</v>
      </c>
      <c r="U1124" s="19">
        <v>98.7</v>
      </c>
      <c r="V1124">
        <v>2.1798365122615803E-2</v>
      </c>
      <c r="W1124">
        <v>9.1999999999999993</v>
      </c>
      <c r="X1124">
        <v>88.5</v>
      </c>
    </row>
    <row r="1125" spans="1:24">
      <c r="A1125" s="2" t="s">
        <v>1167</v>
      </c>
      <c r="B1125" t="s">
        <v>2399</v>
      </c>
      <c r="C1125" s="13">
        <v>24.480874316939889</v>
      </c>
      <c r="D1125">
        <v>1</v>
      </c>
      <c r="E1125">
        <v>1</v>
      </c>
      <c r="F1125" s="16">
        <v>31648</v>
      </c>
      <c r="G1125">
        <v>1424</v>
      </c>
      <c r="H1125">
        <v>7.7</v>
      </c>
      <c r="I1125">
        <v>99.1</v>
      </c>
      <c r="J1125">
        <v>0</v>
      </c>
      <c r="K1125">
        <v>0.6</v>
      </c>
      <c r="L1125" s="19">
        <v>4.7</v>
      </c>
      <c r="M1125">
        <v>1</v>
      </c>
      <c r="N1125" s="10">
        <v>0.623</v>
      </c>
      <c r="O1125">
        <f>IF(D1125=E1125,1,0)</f>
        <v>1</v>
      </c>
      <c r="P1125">
        <v>0</v>
      </c>
      <c r="Q1125">
        <v>0</v>
      </c>
      <c r="R1125">
        <v>2013</v>
      </c>
      <c r="S1125" s="19">
        <v>16.899999999999999</v>
      </c>
      <c r="T1125" s="19">
        <v>36.700000000000003</v>
      </c>
      <c r="U1125" s="19">
        <v>80</v>
      </c>
      <c r="V1125">
        <v>0.14457831325301204</v>
      </c>
      <c r="W1125">
        <v>13.7</v>
      </c>
      <c r="X1125">
        <v>85.1</v>
      </c>
    </row>
    <row r="1126" spans="1:24">
      <c r="A1126" s="2" t="s">
        <v>1168</v>
      </c>
      <c r="B1126" t="s">
        <v>2400</v>
      </c>
      <c r="C1126" s="13">
        <v>40.934730056406124</v>
      </c>
      <c r="D1126">
        <v>1</v>
      </c>
      <c r="E1126">
        <v>1</v>
      </c>
      <c r="F1126" s="16">
        <v>49659</v>
      </c>
      <c r="G1126">
        <v>3614</v>
      </c>
      <c r="H1126">
        <v>20.100000000000001</v>
      </c>
      <c r="I1126">
        <v>97.7</v>
      </c>
      <c r="J1126">
        <v>0</v>
      </c>
      <c r="K1126">
        <v>1.1000000000000001</v>
      </c>
      <c r="L1126" s="19">
        <v>1.6</v>
      </c>
      <c r="M1126">
        <v>1</v>
      </c>
      <c r="N1126" s="10">
        <v>0.52080000000000004</v>
      </c>
      <c r="O1126">
        <f>IF(D1126=E1126,1,0)</f>
        <v>1</v>
      </c>
      <c r="P1126">
        <v>0</v>
      </c>
      <c r="Q1126">
        <v>0</v>
      </c>
      <c r="R1126">
        <v>2013</v>
      </c>
      <c r="S1126" s="19">
        <v>12.9</v>
      </c>
      <c r="T1126" s="19">
        <v>34.799999999999997</v>
      </c>
      <c r="U1126" s="19">
        <v>93.2</v>
      </c>
      <c r="V1126">
        <v>0.12395543175487465</v>
      </c>
      <c r="W1126">
        <v>4.5999999999999996</v>
      </c>
      <c r="X1126">
        <v>94.3</v>
      </c>
    </row>
    <row r="1127" spans="1:24">
      <c r="A1127" s="2" t="s">
        <v>1169</v>
      </c>
      <c r="B1127" t="s">
        <v>2401</v>
      </c>
      <c r="C1127" s="13">
        <v>29.774305555555557</v>
      </c>
      <c r="D1127">
        <v>1</v>
      </c>
      <c r="E1127">
        <v>1</v>
      </c>
      <c r="F1127" s="16">
        <v>46667</v>
      </c>
      <c r="G1127">
        <v>1502</v>
      </c>
      <c r="H1127">
        <v>21</v>
      </c>
      <c r="I1127">
        <v>89</v>
      </c>
      <c r="J1127">
        <v>2.5</v>
      </c>
      <c r="K1127">
        <v>8.5</v>
      </c>
      <c r="L1127" s="19">
        <v>2.7</v>
      </c>
      <c r="M1127">
        <v>1</v>
      </c>
      <c r="N1127" s="10">
        <v>0.64290000000000003</v>
      </c>
      <c r="O1127">
        <f>IF(D1127=E1127,1,0)</f>
        <v>1</v>
      </c>
      <c r="P1127">
        <v>0</v>
      </c>
      <c r="Q1127">
        <v>0</v>
      </c>
      <c r="R1127">
        <v>2012</v>
      </c>
      <c r="S1127" s="19">
        <v>20.100000000000001</v>
      </c>
      <c r="T1127" s="19">
        <v>43</v>
      </c>
      <c r="U1127" s="19">
        <v>100</v>
      </c>
      <c r="V1127">
        <v>0.20884146341463414</v>
      </c>
      <c r="W1127">
        <v>3.6</v>
      </c>
      <c r="X1127">
        <v>90.5</v>
      </c>
    </row>
    <row r="1128" spans="1:24">
      <c r="A1128" s="2" t="s">
        <v>1170</v>
      </c>
      <c r="B1128" t="s">
        <v>2402</v>
      </c>
      <c r="C1128" s="13">
        <v>30.201342281879196</v>
      </c>
      <c r="D1128">
        <v>0</v>
      </c>
      <c r="E1128">
        <v>0</v>
      </c>
      <c r="F1128" s="16">
        <v>46786</v>
      </c>
      <c r="G1128">
        <v>667</v>
      </c>
      <c r="H1128">
        <v>13.6</v>
      </c>
      <c r="I1128">
        <v>95.1</v>
      </c>
      <c r="J1128">
        <v>2.8</v>
      </c>
      <c r="K1128">
        <v>2.1</v>
      </c>
      <c r="L1128" s="19">
        <v>5</v>
      </c>
      <c r="O1128">
        <f>IF(D1128=E1128,1,0)</f>
        <v>1</v>
      </c>
      <c r="P1128">
        <v>0</v>
      </c>
      <c r="Q1128">
        <v>0</v>
      </c>
      <c r="S1128" s="19">
        <v>23.2</v>
      </c>
      <c r="T1128" s="19">
        <v>40.1</v>
      </c>
      <c r="U1128" s="19">
        <v>85.8</v>
      </c>
      <c r="V1128">
        <v>9.1240875912408759E-2</v>
      </c>
      <c r="W1128">
        <v>4.5</v>
      </c>
      <c r="X1128">
        <v>88.9</v>
      </c>
    </row>
    <row r="1129" spans="1:24">
      <c r="A1129" s="2" t="s">
        <v>1171</v>
      </c>
      <c r="B1129" t="s">
        <v>2403</v>
      </c>
      <c r="C1129" s="13">
        <v>37.634408602150536</v>
      </c>
      <c r="D1129">
        <v>1</v>
      </c>
      <c r="E1129">
        <v>1</v>
      </c>
      <c r="F1129" s="16">
        <v>26875</v>
      </c>
      <c r="G1129">
        <v>38</v>
      </c>
      <c r="H1129">
        <v>9.4</v>
      </c>
      <c r="I1129">
        <v>89.5</v>
      </c>
      <c r="J1129">
        <v>0</v>
      </c>
      <c r="K1129">
        <v>10.5</v>
      </c>
      <c r="L1129" s="19">
        <v>16.7</v>
      </c>
      <c r="M1129">
        <v>1</v>
      </c>
      <c r="N1129" s="10">
        <v>0.71430000000000005</v>
      </c>
      <c r="O1129">
        <f>IF(D1129=E1129,1,0)</f>
        <v>1</v>
      </c>
      <c r="P1129">
        <v>0</v>
      </c>
      <c r="Q1129">
        <v>0</v>
      </c>
      <c r="R1129">
        <v>2012</v>
      </c>
      <c r="S1129" s="19">
        <v>26.3</v>
      </c>
      <c r="T1129" s="19">
        <v>55.5</v>
      </c>
      <c r="U1129" s="19">
        <v>111.1</v>
      </c>
      <c r="V1129">
        <v>0</v>
      </c>
      <c r="W1129">
        <v>28.6</v>
      </c>
      <c r="X1129">
        <v>68.8</v>
      </c>
    </row>
    <row r="1130" spans="1:24">
      <c r="A1130" s="2" t="s">
        <v>1172</v>
      </c>
      <c r="B1130" t="s">
        <v>2404</v>
      </c>
      <c r="C1130" s="13">
        <v>30.012771392081738</v>
      </c>
      <c r="D1130">
        <v>1</v>
      </c>
      <c r="E1130">
        <v>1</v>
      </c>
      <c r="F1130" s="16">
        <v>41250</v>
      </c>
      <c r="G1130">
        <v>1326</v>
      </c>
      <c r="H1130">
        <v>15.3</v>
      </c>
      <c r="I1130">
        <v>98</v>
      </c>
      <c r="J1130">
        <v>0</v>
      </c>
      <c r="K1130">
        <v>1.1000000000000001</v>
      </c>
      <c r="L1130" s="19">
        <v>9.8000000000000007</v>
      </c>
      <c r="M1130">
        <v>1</v>
      </c>
      <c r="N1130" s="10">
        <f>272/(272+185)</f>
        <v>0.59518599562363239</v>
      </c>
      <c r="O1130">
        <f>IF(D1130=E1130,1,0)</f>
        <v>1</v>
      </c>
      <c r="P1130">
        <v>0</v>
      </c>
      <c r="Q1130">
        <v>0</v>
      </c>
      <c r="R1130">
        <v>2012</v>
      </c>
      <c r="S1130" s="19">
        <v>27.1</v>
      </c>
      <c r="T1130" s="19">
        <v>40.700000000000003</v>
      </c>
      <c r="U1130" s="19">
        <v>80.400000000000006</v>
      </c>
      <c r="V1130">
        <v>0.14638783269961977</v>
      </c>
      <c r="W1130">
        <v>9.6</v>
      </c>
      <c r="X1130">
        <v>85.2</v>
      </c>
    </row>
    <row r="1131" spans="1:24">
      <c r="A1131" s="2" t="s">
        <v>1173</v>
      </c>
      <c r="B1131" t="s">
        <v>2405</v>
      </c>
      <c r="C1131" s="13">
        <v>28.896103896103899</v>
      </c>
      <c r="D1131">
        <v>1</v>
      </c>
      <c r="E1131">
        <v>1</v>
      </c>
      <c r="F1131" s="16">
        <v>40288</v>
      </c>
      <c r="G1131">
        <v>598</v>
      </c>
      <c r="H1131">
        <v>8.1999999999999993</v>
      </c>
      <c r="I1131">
        <v>99.3</v>
      </c>
      <c r="J1131">
        <v>0.7</v>
      </c>
      <c r="K1131">
        <v>0</v>
      </c>
      <c r="L1131" s="19">
        <v>8.1999999999999993</v>
      </c>
      <c r="M1131">
        <v>1</v>
      </c>
      <c r="N1131" s="10">
        <v>0.7429</v>
      </c>
      <c r="O1131">
        <f>IF(D1131=E1131,1,0)</f>
        <v>1</v>
      </c>
      <c r="P1131">
        <v>0</v>
      </c>
      <c r="Q1131">
        <v>0</v>
      </c>
      <c r="R1131">
        <v>2012</v>
      </c>
      <c r="S1131" s="19">
        <v>20.399999999999999</v>
      </c>
      <c r="T1131" s="19">
        <v>45.6</v>
      </c>
      <c r="U1131" s="19">
        <v>97.4</v>
      </c>
      <c r="V1131">
        <v>6.3291139240506333E-2</v>
      </c>
      <c r="W1131">
        <v>17.600000000000001</v>
      </c>
      <c r="X1131">
        <v>80</v>
      </c>
    </row>
    <row r="1132" spans="1:24">
      <c r="A1132" s="2" t="s">
        <v>1174</v>
      </c>
      <c r="B1132" t="s">
        <v>2406</v>
      </c>
      <c r="C1132" s="13">
        <v>35.429262394195888</v>
      </c>
      <c r="D1132">
        <v>0</v>
      </c>
      <c r="E1132">
        <v>0</v>
      </c>
      <c r="F1132" s="16">
        <v>65234</v>
      </c>
      <c r="G1132">
        <v>634</v>
      </c>
      <c r="H1132">
        <v>15.7</v>
      </c>
      <c r="I1132">
        <v>95.4</v>
      </c>
      <c r="J1132">
        <v>0</v>
      </c>
      <c r="K1132">
        <v>4.5999999999999996</v>
      </c>
      <c r="L1132" s="19">
        <v>1.9</v>
      </c>
      <c r="O1132">
        <f>IF(D1132=E1132,1,0)</f>
        <v>1</v>
      </c>
      <c r="P1132">
        <v>0</v>
      </c>
      <c r="Q1132">
        <v>0</v>
      </c>
      <c r="S1132" s="19">
        <v>13.1</v>
      </c>
      <c r="T1132" s="19">
        <v>38.1</v>
      </c>
      <c r="U1132" s="19">
        <v>111.3</v>
      </c>
      <c r="V1132">
        <v>6.3241106719367585E-2</v>
      </c>
      <c r="W1132">
        <v>8.6999999999999993</v>
      </c>
      <c r="X1132">
        <v>94.5</v>
      </c>
    </row>
    <row r="1133" spans="1:24">
      <c r="A1133" s="2" t="s">
        <v>1175</v>
      </c>
      <c r="B1133" t="s">
        <v>1308</v>
      </c>
      <c r="C1133" s="13">
        <v>23.340961098398168</v>
      </c>
      <c r="D1133">
        <v>0</v>
      </c>
      <c r="E1133">
        <v>0</v>
      </c>
      <c r="F1133" s="16">
        <v>39141</v>
      </c>
      <c r="G1133">
        <v>799</v>
      </c>
      <c r="H1133">
        <v>5.8</v>
      </c>
      <c r="I1133">
        <v>100</v>
      </c>
      <c r="J1133">
        <v>0</v>
      </c>
      <c r="K1133">
        <v>0</v>
      </c>
      <c r="L1133" s="19">
        <v>17.8</v>
      </c>
      <c r="O1133">
        <f>IF(D1133=E1133,1,0)</f>
        <v>1</v>
      </c>
      <c r="P1133">
        <v>0</v>
      </c>
      <c r="Q1133">
        <v>0</v>
      </c>
      <c r="S1133" s="19">
        <v>17.5</v>
      </c>
      <c r="T1133" s="19">
        <v>36</v>
      </c>
      <c r="U1133" s="19">
        <v>93.9</v>
      </c>
      <c r="V1133">
        <v>7.8066914498141265E-2</v>
      </c>
      <c r="W1133">
        <v>30.9</v>
      </c>
      <c r="X1133">
        <v>73.099999999999994</v>
      </c>
    </row>
    <row r="1134" spans="1:24">
      <c r="A1134" s="2" t="s">
        <v>207</v>
      </c>
      <c r="B1134" t="s">
        <v>1460</v>
      </c>
      <c r="C1134" s="13">
        <v>46.090373280943027</v>
      </c>
      <c r="D1134">
        <v>0</v>
      </c>
      <c r="E1134">
        <v>0</v>
      </c>
      <c r="F1134" s="16">
        <v>144625</v>
      </c>
      <c r="G1134">
        <v>1473</v>
      </c>
      <c r="H1134">
        <v>65.5</v>
      </c>
      <c r="I1134">
        <v>97.6</v>
      </c>
      <c r="J1134">
        <v>0</v>
      </c>
      <c r="K1134">
        <v>1.3</v>
      </c>
      <c r="L1134" s="19">
        <v>3.7</v>
      </c>
      <c r="O1134">
        <f>IF(D1134=E1134,1,0)</f>
        <v>1</v>
      </c>
      <c r="P1134">
        <v>0</v>
      </c>
      <c r="Q1134">
        <v>1</v>
      </c>
      <c r="S1134" s="19">
        <v>20.399999999999999</v>
      </c>
      <c r="T1134" s="19">
        <v>44.7</v>
      </c>
      <c r="U1134" s="19">
        <v>93.3</v>
      </c>
      <c r="V1134">
        <v>2.1141649048625793E-2</v>
      </c>
      <c r="W1134">
        <v>0.5</v>
      </c>
      <c r="X1134">
        <v>98.3</v>
      </c>
    </row>
    <row r="1135" spans="1:24">
      <c r="A1135" s="2" t="s">
        <v>1176</v>
      </c>
      <c r="B1135" t="s">
        <v>2407</v>
      </c>
      <c r="C1135" s="13">
        <v>22.427293064876956</v>
      </c>
      <c r="D1135">
        <v>1</v>
      </c>
      <c r="E1135">
        <v>1</v>
      </c>
      <c r="F1135" s="16">
        <v>61941</v>
      </c>
      <c r="G1135">
        <v>2120</v>
      </c>
      <c r="H1135">
        <v>34.4</v>
      </c>
      <c r="I1135">
        <v>97</v>
      </c>
      <c r="J1135">
        <v>0.5</v>
      </c>
      <c r="K1135">
        <v>0.8</v>
      </c>
      <c r="L1135" s="19">
        <v>1.9</v>
      </c>
      <c r="M1135">
        <v>1</v>
      </c>
      <c r="N1135" s="10">
        <v>0.71289999999999998</v>
      </c>
      <c r="O1135">
        <f>IF(D1135=E1135,1,0)</f>
        <v>1</v>
      </c>
      <c r="P1135">
        <v>0</v>
      </c>
      <c r="Q1135">
        <v>0</v>
      </c>
      <c r="R1135">
        <v>2012</v>
      </c>
      <c r="S1135" s="19">
        <v>22.9</v>
      </c>
      <c r="T1135" s="19">
        <v>36.299999999999997</v>
      </c>
      <c r="U1135" s="19">
        <v>95.4</v>
      </c>
      <c r="V1135">
        <v>0.24375743162901309</v>
      </c>
      <c r="W1135">
        <v>1.5</v>
      </c>
      <c r="X1135">
        <v>94.1</v>
      </c>
    </row>
    <row r="1136" spans="1:24">
      <c r="A1136" s="2" t="s">
        <v>1177</v>
      </c>
      <c r="B1136" t="s">
        <v>2408</v>
      </c>
      <c r="C1136" s="13">
        <v>26.475365457498647</v>
      </c>
      <c r="D1136">
        <v>1</v>
      </c>
      <c r="E1136">
        <v>1</v>
      </c>
      <c r="F1136" s="16">
        <v>60313</v>
      </c>
      <c r="G1136">
        <v>2686</v>
      </c>
      <c r="H1136">
        <v>28.1</v>
      </c>
      <c r="I1136">
        <v>95.5</v>
      </c>
      <c r="J1136">
        <v>0.5</v>
      </c>
      <c r="K1136">
        <v>2.9</v>
      </c>
      <c r="L1136" s="19">
        <v>5.3</v>
      </c>
      <c r="M1136">
        <v>1</v>
      </c>
      <c r="N1136" s="10">
        <f>251/350</f>
        <v>0.71714285714285719</v>
      </c>
      <c r="O1136">
        <f>IF(D1136=E1136,1,0)</f>
        <v>1</v>
      </c>
      <c r="P1136">
        <v>0</v>
      </c>
      <c r="Q1136">
        <v>0</v>
      </c>
      <c r="R1136">
        <v>2012</v>
      </c>
      <c r="S1136" s="19">
        <v>22.2</v>
      </c>
      <c r="T1136" s="19">
        <v>38.299999999999997</v>
      </c>
      <c r="U1136" s="19">
        <v>96.1</v>
      </c>
      <c r="V1136">
        <v>0.15854738706820196</v>
      </c>
      <c r="W1136">
        <v>9.9</v>
      </c>
      <c r="X1136">
        <v>92.9</v>
      </c>
    </row>
    <row r="1137" spans="1:24">
      <c r="A1137" s="2" t="s">
        <v>1178</v>
      </c>
      <c r="B1137" t="s">
        <v>1463</v>
      </c>
      <c r="C1137" s="13">
        <v>46.533127889060097</v>
      </c>
      <c r="D1137">
        <v>0</v>
      </c>
      <c r="E1137">
        <v>0</v>
      </c>
      <c r="F1137" s="16">
        <v>100625</v>
      </c>
      <c r="G1137">
        <v>507</v>
      </c>
      <c r="H1137">
        <v>49.9</v>
      </c>
      <c r="I1137">
        <v>94.7</v>
      </c>
      <c r="J1137">
        <v>0</v>
      </c>
      <c r="K1137">
        <v>0.8</v>
      </c>
      <c r="L1137" s="19">
        <v>5.8</v>
      </c>
      <c r="O1137">
        <f>IF(D1137=E1137,1,0)</f>
        <v>1</v>
      </c>
      <c r="P1137">
        <v>0</v>
      </c>
      <c r="Q1137">
        <v>0</v>
      </c>
      <c r="S1137" s="19">
        <v>20.7</v>
      </c>
      <c r="T1137" s="19">
        <v>45.9</v>
      </c>
      <c r="U1137" s="19">
        <v>101.2</v>
      </c>
      <c r="V1137">
        <v>2.7624309392265192E-2</v>
      </c>
      <c r="W1137">
        <v>1.5</v>
      </c>
      <c r="X1137">
        <v>98</v>
      </c>
    </row>
    <row r="1138" spans="1:24">
      <c r="A1138" s="2" t="s">
        <v>208</v>
      </c>
      <c r="B1138" t="s">
        <v>2409</v>
      </c>
      <c r="C1138" s="13">
        <v>32.702571567200387</v>
      </c>
      <c r="D1138">
        <v>1</v>
      </c>
      <c r="E1138">
        <v>1</v>
      </c>
      <c r="F1138" s="16">
        <v>65556</v>
      </c>
      <c r="G1138">
        <v>9745</v>
      </c>
      <c r="H1138">
        <v>23.1</v>
      </c>
      <c r="I1138">
        <v>81.2</v>
      </c>
      <c r="J1138">
        <v>8.8000000000000007</v>
      </c>
      <c r="K1138">
        <v>5.8</v>
      </c>
      <c r="L1138" s="19">
        <v>3.8</v>
      </c>
      <c r="M1138">
        <v>1</v>
      </c>
      <c r="N1138" s="10">
        <v>0.50290000000000001</v>
      </c>
      <c r="O1138">
        <f>IF(D1138=E1138,1,0)</f>
        <v>1</v>
      </c>
      <c r="P1138">
        <v>0</v>
      </c>
      <c r="Q1138">
        <v>1</v>
      </c>
      <c r="R1138">
        <v>2012</v>
      </c>
      <c r="S1138" s="19">
        <v>12</v>
      </c>
      <c r="T1138" s="19">
        <v>35.1</v>
      </c>
      <c r="U1138" s="19">
        <v>119.3</v>
      </c>
      <c r="V1138">
        <v>0.18184733803720335</v>
      </c>
      <c r="W1138">
        <v>5.9</v>
      </c>
      <c r="X1138">
        <v>90.5</v>
      </c>
    </row>
    <row r="1139" spans="1:24">
      <c r="A1139" s="2" t="s">
        <v>1179</v>
      </c>
      <c r="B1139" t="s">
        <v>1353</v>
      </c>
      <c r="C1139" s="13">
        <v>29.565217391304348</v>
      </c>
      <c r="D1139">
        <v>0</v>
      </c>
      <c r="E1139">
        <v>0</v>
      </c>
      <c r="F1139" s="16">
        <v>53750</v>
      </c>
      <c r="G1139">
        <v>228</v>
      </c>
      <c r="H1139">
        <v>9.6</v>
      </c>
      <c r="I1139">
        <v>88.2</v>
      </c>
      <c r="J1139">
        <v>0</v>
      </c>
      <c r="K1139">
        <v>11.8</v>
      </c>
      <c r="L1139" s="19">
        <v>1.5</v>
      </c>
      <c r="O1139">
        <f>IF(D1139=E1139,1,0)</f>
        <v>1</v>
      </c>
      <c r="P1139">
        <v>0</v>
      </c>
      <c r="Q1139">
        <v>0</v>
      </c>
      <c r="S1139" s="19">
        <v>6.1</v>
      </c>
      <c r="T1139" s="19">
        <v>31.8</v>
      </c>
      <c r="U1139" s="19">
        <v>86.9</v>
      </c>
      <c r="V1139">
        <v>6.1855670103092786E-2</v>
      </c>
      <c r="W1139">
        <v>15.4</v>
      </c>
      <c r="X1139">
        <v>85.2</v>
      </c>
    </row>
    <row r="1140" spans="1:24">
      <c r="A1140" s="2" t="s">
        <v>1180</v>
      </c>
      <c r="B1140" t="s">
        <v>2410</v>
      </c>
      <c r="C1140" s="13">
        <v>27.168105219893135</v>
      </c>
      <c r="D1140">
        <v>1</v>
      </c>
      <c r="E1140">
        <v>1</v>
      </c>
      <c r="F1140" s="16">
        <v>46288</v>
      </c>
      <c r="G1140">
        <v>4229</v>
      </c>
      <c r="H1140">
        <v>18.2</v>
      </c>
      <c r="I1140">
        <v>94.9</v>
      </c>
      <c r="J1140">
        <v>1.3</v>
      </c>
      <c r="K1140">
        <v>1.2</v>
      </c>
      <c r="L1140" s="19">
        <v>5.5</v>
      </c>
      <c r="M1140">
        <v>1</v>
      </c>
      <c r="O1140">
        <f>IF(D1140=E1140,1,0)</f>
        <v>1</v>
      </c>
      <c r="P1140">
        <v>0</v>
      </c>
      <c r="Q1140">
        <v>0</v>
      </c>
      <c r="R1140">
        <v>2012</v>
      </c>
      <c r="S1140" s="19">
        <v>21.5</v>
      </c>
      <c r="T1140" s="19">
        <v>38.1</v>
      </c>
      <c r="U1140" s="19">
        <v>115.1</v>
      </c>
      <c r="V1140">
        <v>0.24697469746974698</v>
      </c>
      <c r="W1140">
        <v>2.4</v>
      </c>
      <c r="X1140">
        <v>89.4</v>
      </c>
    </row>
    <row r="1141" spans="1:24">
      <c r="A1141" s="2" t="s">
        <v>209</v>
      </c>
      <c r="B1141" t="s">
        <v>2411</v>
      </c>
      <c r="C1141" s="13">
        <v>27.559055118110237</v>
      </c>
      <c r="D1141">
        <v>1</v>
      </c>
      <c r="E1141">
        <v>1</v>
      </c>
      <c r="F1141" s="16">
        <v>25938</v>
      </c>
      <c r="G1141">
        <v>618</v>
      </c>
      <c r="H1141">
        <v>13.4</v>
      </c>
      <c r="I1141">
        <v>50</v>
      </c>
      <c r="J1141">
        <v>31.2</v>
      </c>
      <c r="K1141">
        <v>9.1999999999999993</v>
      </c>
      <c r="L1141" s="19">
        <v>12.1</v>
      </c>
      <c r="M1141">
        <v>1</v>
      </c>
      <c r="O1141">
        <f>IF(D1141=E1141,1,0)</f>
        <v>1</v>
      </c>
      <c r="P1141">
        <v>0</v>
      </c>
      <c r="Q1141">
        <v>1</v>
      </c>
      <c r="R1141">
        <v>2014</v>
      </c>
      <c r="S1141" s="19">
        <v>28.2</v>
      </c>
      <c r="T1141" s="19">
        <v>42.2</v>
      </c>
      <c r="U1141" s="19">
        <v>88.4</v>
      </c>
      <c r="V1141">
        <v>0.46861924686192469</v>
      </c>
      <c r="W1141">
        <v>17.8</v>
      </c>
      <c r="X1141">
        <v>72.7</v>
      </c>
    </row>
    <row r="1142" spans="1:24">
      <c r="A1142" s="2" t="s">
        <v>1181</v>
      </c>
      <c r="B1142" t="s">
        <v>2412</v>
      </c>
      <c r="C1142" s="13">
        <v>29.211469534050178</v>
      </c>
      <c r="D1142">
        <v>0</v>
      </c>
      <c r="E1142">
        <v>0</v>
      </c>
      <c r="F1142" s="16">
        <v>56786</v>
      </c>
      <c r="G1142">
        <v>683</v>
      </c>
      <c r="H1142">
        <v>15.9</v>
      </c>
      <c r="I1142">
        <v>94.4</v>
      </c>
      <c r="J1142">
        <v>0</v>
      </c>
      <c r="K1142">
        <v>0.4</v>
      </c>
      <c r="L1142" s="19">
        <v>12.4</v>
      </c>
      <c r="O1142">
        <f>IF(D1142=E1142,1,0)</f>
        <v>1</v>
      </c>
      <c r="P1142">
        <v>0</v>
      </c>
      <c r="Q1142">
        <v>0</v>
      </c>
      <c r="S1142" s="19">
        <v>12.6</v>
      </c>
      <c r="T1142" s="19">
        <v>37.4</v>
      </c>
      <c r="U1142" s="19">
        <v>91.9</v>
      </c>
      <c r="V1142">
        <v>1.2605042016806723E-2</v>
      </c>
      <c r="W1142">
        <v>10.3</v>
      </c>
      <c r="X1142">
        <v>97.1</v>
      </c>
    </row>
    <row r="1143" spans="1:24">
      <c r="A1143" s="2" t="s">
        <v>1182</v>
      </c>
      <c r="B1143" t="s">
        <v>1378</v>
      </c>
      <c r="C1143" s="13">
        <v>32.835820895522389</v>
      </c>
      <c r="D1143">
        <v>0</v>
      </c>
      <c r="E1143">
        <v>0</v>
      </c>
      <c r="F1143" s="16">
        <v>61607</v>
      </c>
      <c r="G1143">
        <v>57</v>
      </c>
      <c r="H1143">
        <v>11.4</v>
      </c>
      <c r="I1143">
        <v>100</v>
      </c>
      <c r="J1143">
        <v>0</v>
      </c>
      <c r="K1143">
        <v>0</v>
      </c>
      <c r="L1143" s="19">
        <v>0</v>
      </c>
      <c r="O1143">
        <f>IF(D1143=E1143,1,0)</f>
        <v>1</v>
      </c>
      <c r="P1143">
        <v>0</v>
      </c>
      <c r="Q1143">
        <v>0</v>
      </c>
      <c r="S1143" s="19">
        <v>3.5</v>
      </c>
      <c r="T1143" s="19">
        <v>32.4</v>
      </c>
      <c r="U1143" s="19">
        <v>147.80000000000001</v>
      </c>
      <c r="V1143">
        <v>0</v>
      </c>
      <c r="W1143">
        <v>0</v>
      </c>
      <c r="X1143">
        <v>100</v>
      </c>
    </row>
    <row r="1144" spans="1:24">
      <c r="A1144" s="3" t="s">
        <v>310</v>
      </c>
      <c r="B1144" t="s">
        <v>1545</v>
      </c>
      <c r="C1144" s="13">
        <v>74.602346805736644</v>
      </c>
      <c r="D1144">
        <v>0</v>
      </c>
      <c r="E1144">
        <v>0</v>
      </c>
      <c r="F1144" s="16">
        <v>46082</v>
      </c>
      <c r="G1144">
        <v>7329</v>
      </c>
      <c r="H1144">
        <v>22.7</v>
      </c>
      <c r="I1144">
        <v>6.3</v>
      </c>
      <c r="J1144">
        <v>85.8</v>
      </c>
      <c r="K1144">
        <v>3.1</v>
      </c>
      <c r="L1144" s="19">
        <v>20.9</v>
      </c>
      <c r="O1144">
        <f>IF(D1144=E1144,1,0)</f>
        <v>1</v>
      </c>
      <c r="P1144">
        <v>1</v>
      </c>
      <c r="Q1144" t="s">
        <v>2516</v>
      </c>
      <c r="S1144" s="19">
        <v>10.5</v>
      </c>
      <c r="T1144" s="19">
        <v>28</v>
      </c>
      <c r="U1144" s="19">
        <v>78.3</v>
      </c>
      <c r="V1144">
        <v>6.8773234200743494E-2</v>
      </c>
      <c r="W1144">
        <v>15.6</v>
      </c>
      <c r="X1144">
        <v>96</v>
      </c>
    </row>
    <row r="1145" spans="1:24">
      <c r="A1145" s="2" t="s">
        <v>37</v>
      </c>
      <c r="B1145" t="s">
        <v>2413</v>
      </c>
      <c r="C1145" s="13">
        <v>77.526786956723413</v>
      </c>
      <c r="D1145">
        <v>1</v>
      </c>
      <c r="E1145">
        <v>1</v>
      </c>
      <c r="F1145" s="16">
        <v>34951</v>
      </c>
      <c r="G1145">
        <v>40801</v>
      </c>
      <c r="H1145">
        <v>55.3</v>
      </c>
      <c r="I1145">
        <v>60.6</v>
      </c>
      <c r="J1145">
        <v>16.2</v>
      </c>
      <c r="K1145">
        <v>4.9000000000000004</v>
      </c>
      <c r="L1145" s="19">
        <v>6.2</v>
      </c>
      <c r="M1145">
        <v>1</v>
      </c>
      <c r="N1145" s="10">
        <v>0.70650000000000002</v>
      </c>
      <c r="O1145">
        <f>IF(D1145=E1145,1,0)</f>
        <v>1</v>
      </c>
      <c r="P1145">
        <v>0</v>
      </c>
      <c r="Q1145">
        <v>0</v>
      </c>
      <c r="R1145">
        <v>2012</v>
      </c>
      <c r="S1145" s="19">
        <v>11</v>
      </c>
      <c r="T1145" s="19">
        <v>24.2</v>
      </c>
      <c r="U1145" s="19">
        <v>99.2</v>
      </c>
      <c r="V1145">
        <v>0.37642027320311505</v>
      </c>
      <c r="W1145">
        <v>13.3</v>
      </c>
      <c r="X1145">
        <v>93.2</v>
      </c>
    </row>
    <row r="1146" spans="1:24">
      <c r="A1146" s="2" t="s">
        <v>1183</v>
      </c>
      <c r="B1146" t="s">
        <v>2414</v>
      </c>
      <c r="C1146" s="13">
        <v>16.123188405797102</v>
      </c>
      <c r="D1146">
        <v>1</v>
      </c>
      <c r="E1146">
        <v>1</v>
      </c>
      <c r="F1146" s="16">
        <v>39821</v>
      </c>
      <c r="G1146">
        <v>651</v>
      </c>
      <c r="H1146">
        <v>20.2</v>
      </c>
      <c r="I1146">
        <v>97.8</v>
      </c>
      <c r="J1146">
        <v>0</v>
      </c>
      <c r="K1146">
        <v>0</v>
      </c>
      <c r="L1146" s="19">
        <v>4.0999999999999996</v>
      </c>
      <c r="M1146">
        <v>1</v>
      </c>
      <c r="N1146" s="10">
        <v>0.78949999999999998</v>
      </c>
      <c r="O1146">
        <f>IF(D1146=E1146,1,0)</f>
        <v>1</v>
      </c>
      <c r="P1146">
        <v>0</v>
      </c>
      <c r="Q1146">
        <v>0</v>
      </c>
      <c r="R1146">
        <v>2013</v>
      </c>
      <c r="S1146" s="19">
        <v>26.9</v>
      </c>
      <c r="T1146" s="19">
        <v>43.5</v>
      </c>
      <c r="U1146" s="19">
        <v>100.9</v>
      </c>
      <c r="V1146">
        <v>0.27335640138408307</v>
      </c>
      <c r="W1146">
        <v>1.6</v>
      </c>
      <c r="X1146">
        <v>86.5</v>
      </c>
    </row>
    <row r="1147" spans="1:24">
      <c r="A1147" s="2" t="s">
        <v>1184</v>
      </c>
      <c r="B1147" t="s">
        <v>2415</v>
      </c>
      <c r="C1147" s="13">
        <v>24.780316344463969</v>
      </c>
      <c r="D1147">
        <v>1</v>
      </c>
      <c r="E1147">
        <v>1</v>
      </c>
      <c r="F1147" s="16">
        <v>38438</v>
      </c>
      <c r="G1147">
        <v>595</v>
      </c>
      <c r="H1147">
        <v>6.7</v>
      </c>
      <c r="I1147">
        <v>92.9</v>
      </c>
      <c r="J1147">
        <v>0</v>
      </c>
      <c r="K1147">
        <v>7.1</v>
      </c>
      <c r="L1147" s="19">
        <v>12.3</v>
      </c>
      <c r="M1147">
        <v>1</v>
      </c>
      <c r="O1147">
        <f>IF(D1147=E1147,1,0)</f>
        <v>1</v>
      </c>
      <c r="P1147">
        <v>0</v>
      </c>
      <c r="Q1147">
        <v>0</v>
      </c>
      <c r="R1147">
        <v>2013</v>
      </c>
      <c r="S1147" s="19">
        <v>31.4</v>
      </c>
      <c r="T1147" s="19">
        <v>46</v>
      </c>
      <c r="U1147" s="19">
        <v>114.8</v>
      </c>
      <c r="V1147">
        <v>0.27626459143968873</v>
      </c>
      <c r="W1147">
        <v>5.3</v>
      </c>
      <c r="X1147">
        <v>84.2</v>
      </c>
    </row>
    <row r="1148" spans="1:24">
      <c r="A1148" s="2" t="s">
        <v>2526</v>
      </c>
      <c r="B1148" t="s">
        <v>2527</v>
      </c>
      <c r="C1148" s="13">
        <v>10</v>
      </c>
      <c r="D1148">
        <v>0</v>
      </c>
      <c r="E1148">
        <v>0</v>
      </c>
      <c r="O1148">
        <f>IF(D1148=E1148,1,0)</f>
        <v>1</v>
      </c>
    </row>
    <row r="1149" spans="1:24">
      <c r="A1149" s="2" t="s">
        <v>1185</v>
      </c>
      <c r="B1149" t="s">
        <v>2416</v>
      </c>
      <c r="C1149" s="13">
        <v>26.402943882244713</v>
      </c>
      <c r="D1149">
        <v>0</v>
      </c>
      <c r="E1149">
        <v>0</v>
      </c>
      <c r="F1149" s="16">
        <v>66619</v>
      </c>
      <c r="G1149">
        <v>1665</v>
      </c>
      <c r="H1149">
        <v>18.100000000000001</v>
      </c>
      <c r="I1149">
        <v>96.7</v>
      </c>
      <c r="J1149">
        <v>0</v>
      </c>
      <c r="K1149">
        <v>1</v>
      </c>
      <c r="L1149" s="19">
        <v>7.8</v>
      </c>
      <c r="O1149">
        <f>IF(D1149=E1149,1,0)</f>
        <v>1</v>
      </c>
      <c r="P1149">
        <v>0</v>
      </c>
      <c r="Q1149">
        <v>0</v>
      </c>
      <c r="S1149" s="19">
        <v>13.1</v>
      </c>
      <c r="T1149" s="19">
        <v>33.1</v>
      </c>
      <c r="U1149" s="19">
        <v>87.7</v>
      </c>
      <c r="V1149">
        <v>0.20987654320987653</v>
      </c>
      <c r="W1149">
        <v>1.5</v>
      </c>
      <c r="X1149">
        <v>93</v>
      </c>
    </row>
    <row r="1150" spans="1:24">
      <c r="A1150" s="2" t="s">
        <v>1186</v>
      </c>
      <c r="B1150" t="s">
        <v>2417</v>
      </c>
      <c r="C1150" s="13">
        <v>21.936031701103879</v>
      </c>
      <c r="D1150">
        <v>1</v>
      </c>
      <c r="E1150">
        <v>1</v>
      </c>
      <c r="F1150" s="16">
        <v>38227</v>
      </c>
      <c r="G1150">
        <v>5833</v>
      </c>
      <c r="H1150">
        <v>19.600000000000001</v>
      </c>
      <c r="I1150">
        <v>94.4</v>
      </c>
      <c r="J1150">
        <v>0.4</v>
      </c>
      <c r="K1150">
        <v>1.9</v>
      </c>
      <c r="L1150" s="19">
        <v>5</v>
      </c>
      <c r="M1150">
        <v>1</v>
      </c>
      <c r="N1150" s="10">
        <v>0.61860000000000004</v>
      </c>
      <c r="O1150">
        <f>IF(D1150=E1150,1,0)</f>
        <v>1</v>
      </c>
      <c r="P1150">
        <v>0</v>
      </c>
      <c r="Q1150">
        <v>0</v>
      </c>
      <c r="R1150">
        <v>2013</v>
      </c>
      <c r="S1150" s="19">
        <v>18.5</v>
      </c>
      <c r="T1150" s="19">
        <v>37.299999999999997</v>
      </c>
      <c r="U1150" s="19">
        <v>98.5</v>
      </c>
      <c r="V1150">
        <v>0.12637100619933239</v>
      </c>
      <c r="W1150">
        <v>12.4</v>
      </c>
      <c r="X1150">
        <v>83</v>
      </c>
    </row>
    <row r="1151" spans="1:24">
      <c r="A1151" s="2" t="s">
        <v>1187</v>
      </c>
      <c r="B1151" t="s">
        <v>2418</v>
      </c>
      <c r="C1151" s="13">
        <v>34.315789473684212</v>
      </c>
      <c r="D1151">
        <v>0</v>
      </c>
      <c r="E1151">
        <v>0</v>
      </c>
      <c r="F1151" s="16">
        <v>50750</v>
      </c>
      <c r="G1151">
        <v>384</v>
      </c>
      <c r="H1151">
        <v>13.9</v>
      </c>
      <c r="I1151">
        <v>96.6</v>
      </c>
      <c r="J1151">
        <v>0</v>
      </c>
      <c r="K1151">
        <v>0</v>
      </c>
      <c r="L1151" s="19">
        <v>11.2</v>
      </c>
      <c r="O1151">
        <f>IF(D1151=E1151,1,0)</f>
        <v>1</v>
      </c>
      <c r="P1151">
        <v>0</v>
      </c>
      <c r="Q1151">
        <v>0</v>
      </c>
      <c r="S1151" s="19">
        <v>23.4</v>
      </c>
      <c r="T1151" s="19">
        <v>38.5</v>
      </c>
      <c r="U1151" s="19">
        <v>103.2</v>
      </c>
      <c r="V1151">
        <v>6.7114093959731544E-2</v>
      </c>
      <c r="W1151">
        <v>11.8</v>
      </c>
      <c r="X1151">
        <v>93.2</v>
      </c>
    </row>
    <row r="1152" spans="1:24">
      <c r="A1152" s="2" t="s">
        <v>1188</v>
      </c>
      <c r="B1152" t="s">
        <v>2419</v>
      </c>
      <c r="C1152" s="13">
        <v>21.095334685598377</v>
      </c>
      <c r="D1152">
        <v>1</v>
      </c>
      <c r="E1152">
        <v>1</v>
      </c>
      <c r="F1152" s="16">
        <v>41250</v>
      </c>
      <c r="G1152">
        <v>116</v>
      </c>
      <c r="H1152">
        <v>3.4</v>
      </c>
      <c r="I1152">
        <v>96.6</v>
      </c>
      <c r="J1152">
        <v>0</v>
      </c>
      <c r="K1152">
        <v>3.4</v>
      </c>
      <c r="L1152" s="19">
        <v>1.6</v>
      </c>
      <c r="M1152">
        <v>1</v>
      </c>
      <c r="N1152" s="10">
        <v>0.73080000000000001</v>
      </c>
      <c r="O1152">
        <f>IF(D1152=E1152,1,0)</f>
        <v>1</v>
      </c>
      <c r="P1152">
        <v>0</v>
      </c>
      <c r="Q1152">
        <v>0</v>
      </c>
      <c r="R1152">
        <v>2014</v>
      </c>
      <c r="S1152" s="19">
        <v>25</v>
      </c>
      <c r="T1152" s="19">
        <v>52.1</v>
      </c>
      <c r="U1152" s="19">
        <v>96.6</v>
      </c>
      <c r="V1152">
        <v>0.21153846153846154</v>
      </c>
      <c r="W1152">
        <v>0</v>
      </c>
      <c r="X1152">
        <v>81.8</v>
      </c>
    </row>
    <row r="1153" spans="1:24">
      <c r="A1153" s="2" t="s">
        <v>1189</v>
      </c>
      <c r="B1153" t="s">
        <v>2420</v>
      </c>
      <c r="C1153" s="13">
        <v>90.190190190190194</v>
      </c>
      <c r="D1153">
        <v>1</v>
      </c>
      <c r="E1153">
        <v>1</v>
      </c>
      <c r="F1153" s="16">
        <v>19953</v>
      </c>
      <c r="G1153">
        <v>1676</v>
      </c>
      <c r="H1153">
        <v>10.9</v>
      </c>
      <c r="I1153">
        <v>4.3</v>
      </c>
      <c r="J1153">
        <v>91.6</v>
      </c>
      <c r="K1153">
        <v>0.1</v>
      </c>
      <c r="L1153" s="19">
        <v>16.899999999999999</v>
      </c>
      <c r="M1153">
        <v>1</v>
      </c>
      <c r="N1153" s="10">
        <v>0.74909999999999999</v>
      </c>
      <c r="O1153">
        <f>IF(D1153=E1153,1,0)</f>
        <v>1</v>
      </c>
      <c r="P1153">
        <v>0</v>
      </c>
      <c r="Q1153">
        <v>0</v>
      </c>
      <c r="R1153">
        <v>2012</v>
      </c>
      <c r="S1153" s="19">
        <v>22.3</v>
      </c>
      <c r="T1153" s="19">
        <v>36.6</v>
      </c>
      <c r="U1153" s="19">
        <v>78.5</v>
      </c>
      <c r="V1153">
        <v>0.33086053412462907</v>
      </c>
      <c r="W1153">
        <v>39.9</v>
      </c>
      <c r="X1153">
        <v>76.8</v>
      </c>
    </row>
    <row r="1154" spans="1:24">
      <c r="A1154" s="2" t="s">
        <v>1190</v>
      </c>
      <c r="B1154" t="s">
        <v>2421</v>
      </c>
      <c r="C1154" s="13">
        <v>17.1875</v>
      </c>
      <c r="D1154">
        <v>1</v>
      </c>
      <c r="E1154">
        <v>1</v>
      </c>
      <c r="F1154" s="16">
        <v>44375</v>
      </c>
      <c r="G1154">
        <v>374</v>
      </c>
      <c r="H1154">
        <v>8.1</v>
      </c>
      <c r="I1154">
        <v>97.9</v>
      </c>
      <c r="J1154">
        <v>0</v>
      </c>
      <c r="K1154">
        <v>0</v>
      </c>
      <c r="L1154" s="19">
        <v>20.7</v>
      </c>
      <c r="M1154">
        <v>1</v>
      </c>
      <c r="N1154" s="10">
        <v>0.58889999999999998</v>
      </c>
      <c r="O1154">
        <f>IF(D1154=E1154,1,0)</f>
        <v>1</v>
      </c>
      <c r="P1154">
        <v>0</v>
      </c>
      <c r="Q1154">
        <v>0</v>
      </c>
      <c r="R1154">
        <v>2012</v>
      </c>
      <c r="S1154" s="19">
        <v>15.8</v>
      </c>
      <c r="T1154" s="19">
        <v>34.299999999999997</v>
      </c>
      <c r="U1154" s="19">
        <v>93.8</v>
      </c>
      <c r="V1154">
        <v>0.29166666666666669</v>
      </c>
      <c r="W1154">
        <v>15.4</v>
      </c>
      <c r="X1154">
        <v>81</v>
      </c>
    </row>
    <row r="1155" spans="1:24">
      <c r="A1155" s="2" t="s">
        <v>210</v>
      </c>
      <c r="B1155" t="s">
        <v>2422</v>
      </c>
      <c r="C1155" s="13">
        <v>23.089700996677742</v>
      </c>
      <c r="D1155">
        <v>0</v>
      </c>
      <c r="E1155">
        <v>0</v>
      </c>
      <c r="F1155" s="16">
        <v>41607</v>
      </c>
      <c r="G1155">
        <v>211</v>
      </c>
      <c r="H1155">
        <v>5.0999999999999996</v>
      </c>
      <c r="I1155">
        <v>98.6</v>
      </c>
      <c r="J1155">
        <v>0</v>
      </c>
      <c r="K1155">
        <v>1.4</v>
      </c>
      <c r="L1155" s="19">
        <v>0</v>
      </c>
      <c r="O1155">
        <f>IF(D1155=E1155,1,0)</f>
        <v>1</v>
      </c>
      <c r="P1155">
        <v>0</v>
      </c>
      <c r="Q1155">
        <v>1</v>
      </c>
      <c r="S1155" s="19">
        <v>34.6</v>
      </c>
      <c r="T1155" s="19">
        <v>54</v>
      </c>
      <c r="U1155" s="19">
        <v>85.1</v>
      </c>
      <c r="V1155">
        <v>5.8823529411764705E-2</v>
      </c>
      <c r="W1155">
        <v>8.1</v>
      </c>
      <c r="X1155">
        <v>89.2</v>
      </c>
    </row>
    <row r="1156" spans="1:24">
      <c r="A1156" s="2" t="s">
        <v>1191</v>
      </c>
      <c r="B1156" t="s">
        <v>2423</v>
      </c>
      <c r="C1156" s="13">
        <v>31.962025316455694</v>
      </c>
      <c r="D1156">
        <v>1</v>
      </c>
      <c r="E1156">
        <v>1</v>
      </c>
      <c r="F1156" s="16">
        <v>33889</v>
      </c>
      <c r="G1156">
        <v>747</v>
      </c>
      <c r="H1156">
        <v>10.3</v>
      </c>
      <c r="I1156">
        <v>99.1</v>
      </c>
      <c r="J1156">
        <v>0</v>
      </c>
      <c r="K1156">
        <v>0.5</v>
      </c>
      <c r="L1156" s="19">
        <v>5.4</v>
      </c>
      <c r="M1156">
        <v>1</v>
      </c>
      <c r="N1156" s="10">
        <f>150/(150+123)</f>
        <v>0.5494505494505495</v>
      </c>
      <c r="O1156">
        <f>IF(D1156=E1156,1,0)</f>
        <v>1</v>
      </c>
      <c r="P1156">
        <v>0</v>
      </c>
      <c r="Q1156">
        <v>0</v>
      </c>
      <c r="R1156">
        <v>2012</v>
      </c>
      <c r="S1156" s="19">
        <v>22.8</v>
      </c>
      <c r="T1156" s="19">
        <v>43</v>
      </c>
      <c r="U1156" s="19">
        <v>124.3</v>
      </c>
      <c r="V1156">
        <v>0.12569832402234637</v>
      </c>
      <c r="W1156">
        <v>12.6</v>
      </c>
      <c r="X1156">
        <v>81.7</v>
      </c>
    </row>
    <row r="1157" spans="1:24">
      <c r="A1157" s="2" t="s">
        <v>1192</v>
      </c>
      <c r="B1157" t="s">
        <v>2424</v>
      </c>
      <c r="C1157" s="13">
        <v>20.33898305084746</v>
      </c>
      <c r="D1157">
        <v>0</v>
      </c>
      <c r="E1157">
        <v>0</v>
      </c>
      <c r="F1157" s="16">
        <v>28500</v>
      </c>
      <c r="G1157">
        <v>115</v>
      </c>
      <c r="H1157">
        <v>0</v>
      </c>
      <c r="I1157">
        <v>96.5</v>
      </c>
      <c r="J1157">
        <v>0</v>
      </c>
      <c r="K1157">
        <v>3.5</v>
      </c>
      <c r="L1157" s="19">
        <v>24.5</v>
      </c>
      <c r="O1157">
        <f>IF(D1157=E1157,1,0)</f>
        <v>1</v>
      </c>
      <c r="P1157">
        <v>0</v>
      </c>
      <c r="Q1157">
        <v>0</v>
      </c>
      <c r="S1157" s="19">
        <v>30.4</v>
      </c>
      <c r="T1157" s="19">
        <v>52.5</v>
      </c>
      <c r="U1157" s="19">
        <v>101.8</v>
      </c>
      <c r="V1157">
        <v>0.04</v>
      </c>
      <c r="W1157">
        <v>5.4</v>
      </c>
      <c r="X1157">
        <v>74.5</v>
      </c>
    </row>
    <row r="1158" spans="1:24">
      <c r="A1158" s="2" t="s">
        <v>38</v>
      </c>
      <c r="B1158" t="s">
        <v>1528</v>
      </c>
      <c r="C1158" s="13">
        <v>64.544564152791381</v>
      </c>
      <c r="D1158">
        <v>1</v>
      </c>
      <c r="E1158">
        <v>1</v>
      </c>
      <c r="F1158" s="16">
        <v>87494</v>
      </c>
      <c r="G1158">
        <v>24388</v>
      </c>
      <c r="H1158">
        <v>56.1</v>
      </c>
      <c r="I1158">
        <v>68.8</v>
      </c>
      <c r="J1158">
        <v>0.8</v>
      </c>
      <c r="K1158">
        <v>12.4</v>
      </c>
      <c r="L1158" s="19">
        <v>5</v>
      </c>
      <c r="M1158">
        <v>1</v>
      </c>
      <c r="N1158" s="10">
        <v>0.61460000000000004</v>
      </c>
      <c r="O1158">
        <f>IF(D1158=E1158,1,0)</f>
        <v>1</v>
      </c>
      <c r="P1158">
        <v>0</v>
      </c>
      <c r="Q1158">
        <v>0</v>
      </c>
      <c r="R1158">
        <v>2012</v>
      </c>
      <c r="S1158" s="19">
        <v>12</v>
      </c>
      <c r="T1158" s="19">
        <v>36.9</v>
      </c>
      <c r="U1158" s="19">
        <v>97.5</v>
      </c>
      <c r="V1158">
        <v>0.13054105099433397</v>
      </c>
      <c r="W1158">
        <v>3.4</v>
      </c>
      <c r="X1158">
        <v>93.2</v>
      </c>
    </row>
    <row r="1159" spans="1:24">
      <c r="A1159" s="2" t="s">
        <v>1193</v>
      </c>
      <c r="B1159" t="s">
        <v>2425</v>
      </c>
      <c r="C1159" s="13">
        <v>34.346504559270521</v>
      </c>
      <c r="D1159">
        <v>0</v>
      </c>
      <c r="E1159">
        <v>0</v>
      </c>
      <c r="F1159" s="16">
        <v>56964</v>
      </c>
      <c r="G1159">
        <v>245</v>
      </c>
      <c r="H1159">
        <v>7</v>
      </c>
      <c r="I1159">
        <v>80.8</v>
      </c>
      <c r="J1159">
        <v>0</v>
      </c>
      <c r="K1159">
        <v>19.2</v>
      </c>
      <c r="L1159" s="19">
        <v>20.2</v>
      </c>
      <c r="O1159">
        <f>IF(D1159=E1159,1,0)</f>
        <v>1</v>
      </c>
      <c r="P1159">
        <v>0</v>
      </c>
      <c r="Q1159">
        <v>0</v>
      </c>
      <c r="S1159" s="19">
        <v>16.7</v>
      </c>
      <c r="T1159" s="19">
        <v>36.5</v>
      </c>
      <c r="U1159" s="19">
        <v>91.4</v>
      </c>
      <c r="V1159">
        <v>2.197802197802198E-2</v>
      </c>
      <c r="W1159">
        <v>17.3</v>
      </c>
      <c r="X1159">
        <v>90.1</v>
      </c>
    </row>
    <row r="1160" spans="1:24">
      <c r="A1160" s="2" t="s">
        <v>1194</v>
      </c>
      <c r="B1160" t="s">
        <v>2426</v>
      </c>
      <c r="C1160" s="13">
        <v>20.175438596491226</v>
      </c>
      <c r="D1160">
        <v>1</v>
      </c>
      <c r="E1160">
        <v>1</v>
      </c>
      <c r="F1160" s="16">
        <v>30438</v>
      </c>
      <c r="G1160">
        <v>413</v>
      </c>
      <c r="H1160">
        <v>1.8</v>
      </c>
      <c r="I1160">
        <v>97.3</v>
      </c>
      <c r="J1160">
        <v>0</v>
      </c>
      <c r="K1160">
        <v>0</v>
      </c>
      <c r="L1160" s="19">
        <v>12</v>
      </c>
      <c r="M1160">
        <v>1</v>
      </c>
      <c r="N1160" s="10">
        <v>0.69230000000000003</v>
      </c>
      <c r="O1160">
        <f>IF(D1160=E1160,1,0)</f>
        <v>1</v>
      </c>
      <c r="P1160">
        <v>0</v>
      </c>
      <c r="Q1160">
        <v>0</v>
      </c>
      <c r="R1160">
        <v>2013</v>
      </c>
      <c r="S1160" s="19">
        <v>33.4</v>
      </c>
      <c r="T1160" s="19">
        <v>43.7</v>
      </c>
      <c r="U1160" s="19">
        <v>93</v>
      </c>
      <c r="V1160">
        <v>0.26457399103139012</v>
      </c>
      <c r="W1160">
        <v>16.5</v>
      </c>
      <c r="X1160">
        <v>84.9</v>
      </c>
    </row>
    <row r="1161" spans="1:24">
      <c r="A1161" s="2" t="s">
        <v>1195</v>
      </c>
      <c r="B1161" t="s">
        <v>2427</v>
      </c>
      <c r="C1161" s="13">
        <v>30.136986301369863</v>
      </c>
      <c r="D1161">
        <v>0</v>
      </c>
      <c r="E1161">
        <v>0</v>
      </c>
      <c r="F1161" s="16">
        <v>45446</v>
      </c>
      <c r="G1161">
        <v>346</v>
      </c>
      <c r="H1161">
        <v>7.3</v>
      </c>
      <c r="I1161">
        <v>100</v>
      </c>
      <c r="J1161">
        <v>0</v>
      </c>
      <c r="K1161">
        <v>0</v>
      </c>
      <c r="L1161" s="19">
        <v>1.7</v>
      </c>
      <c r="O1161">
        <f>IF(D1161=E1161,1,0)</f>
        <v>1</v>
      </c>
      <c r="P1161">
        <v>0</v>
      </c>
      <c r="Q1161">
        <v>0</v>
      </c>
      <c r="S1161" s="19">
        <v>22.3</v>
      </c>
      <c r="T1161" s="19">
        <v>46.3</v>
      </c>
      <c r="U1161" s="19">
        <v>127.6</v>
      </c>
      <c r="V1161">
        <v>1.3793103448275862E-2</v>
      </c>
      <c r="W1161">
        <v>3.9</v>
      </c>
      <c r="X1161">
        <v>93.5</v>
      </c>
    </row>
    <row r="1162" spans="1:24">
      <c r="A1162" s="2" t="s">
        <v>1196</v>
      </c>
      <c r="B1162" t="s">
        <v>2428</v>
      </c>
      <c r="C1162" s="13">
        <v>20.771144278606965</v>
      </c>
      <c r="D1162">
        <v>1</v>
      </c>
      <c r="E1162">
        <v>1</v>
      </c>
      <c r="F1162" s="16">
        <v>24118</v>
      </c>
      <c r="G1162">
        <v>1522</v>
      </c>
      <c r="H1162">
        <v>16.7</v>
      </c>
      <c r="I1162">
        <v>98.5</v>
      </c>
      <c r="J1162">
        <v>0.5</v>
      </c>
      <c r="K1162">
        <v>0</v>
      </c>
      <c r="L1162" s="19">
        <v>15.8</v>
      </c>
      <c r="M1162">
        <v>1</v>
      </c>
      <c r="N1162" s="10">
        <v>0.5161</v>
      </c>
      <c r="O1162">
        <f>IF(D1162=E1162,1,0)</f>
        <v>1</v>
      </c>
      <c r="P1162">
        <v>0</v>
      </c>
      <c r="Q1162">
        <v>0</v>
      </c>
      <c r="R1162">
        <v>2016</v>
      </c>
      <c r="S1162" s="19">
        <v>28.6</v>
      </c>
      <c r="T1162" s="19">
        <v>36.799999999999997</v>
      </c>
      <c r="U1162" s="19">
        <v>57.6</v>
      </c>
      <c r="V1162">
        <v>0.41329479768786126</v>
      </c>
      <c r="W1162">
        <v>36.200000000000003</v>
      </c>
      <c r="X1162">
        <v>76.599999999999994</v>
      </c>
    </row>
    <row r="1163" spans="1:24">
      <c r="A1163" s="2" t="s">
        <v>211</v>
      </c>
      <c r="B1163" t="s">
        <v>1314</v>
      </c>
      <c r="C1163" s="13">
        <v>24.326672458731537</v>
      </c>
      <c r="D1163">
        <v>0</v>
      </c>
      <c r="E1163">
        <v>0</v>
      </c>
      <c r="F1163" s="16">
        <v>51474</v>
      </c>
      <c r="G1163">
        <v>2762</v>
      </c>
      <c r="H1163">
        <v>17.5</v>
      </c>
      <c r="I1163">
        <v>95.7</v>
      </c>
      <c r="J1163">
        <v>0</v>
      </c>
      <c r="K1163">
        <v>4.0999999999999996</v>
      </c>
      <c r="L1163" s="19">
        <v>4.2</v>
      </c>
      <c r="O1163">
        <f>IF(D1163=E1163,1,0)</f>
        <v>1</v>
      </c>
      <c r="P1163">
        <v>0</v>
      </c>
      <c r="Q1163">
        <v>1</v>
      </c>
      <c r="S1163" s="19">
        <v>18.2</v>
      </c>
      <c r="T1163" s="19">
        <v>39.1</v>
      </c>
      <c r="U1163" s="19">
        <v>91.5</v>
      </c>
      <c r="V1163">
        <v>0.16604477611940299</v>
      </c>
      <c r="W1163">
        <v>8.1999999999999993</v>
      </c>
      <c r="X1163">
        <v>90.7</v>
      </c>
    </row>
    <row r="1164" spans="1:24">
      <c r="A1164" s="3" t="s">
        <v>311</v>
      </c>
      <c r="B1164" t="s">
        <v>1514</v>
      </c>
      <c r="C1164" s="13">
        <v>59.265714606994266</v>
      </c>
      <c r="D1164">
        <v>1</v>
      </c>
      <c r="E1164">
        <v>1</v>
      </c>
      <c r="F1164" s="16">
        <v>66822</v>
      </c>
      <c r="G1164">
        <v>22249</v>
      </c>
      <c r="H1164">
        <v>30.1</v>
      </c>
      <c r="I1164">
        <v>73.5</v>
      </c>
      <c r="J1164">
        <v>3</v>
      </c>
      <c r="K1164">
        <v>16.2</v>
      </c>
      <c r="L1164" s="19">
        <v>7.6</v>
      </c>
      <c r="M1164">
        <v>0</v>
      </c>
      <c r="N1164" s="10">
        <v>0.45200000000000001</v>
      </c>
      <c r="O1164">
        <f>IF(D1164=E1164,1,0)</f>
        <v>1</v>
      </c>
      <c r="P1164">
        <v>1</v>
      </c>
      <c r="Q1164" t="s">
        <v>2516</v>
      </c>
      <c r="R1164">
        <v>2012</v>
      </c>
      <c r="S1164" s="19">
        <v>16</v>
      </c>
      <c r="T1164" s="19">
        <v>37.9</v>
      </c>
      <c r="U1164" s="19">
        <v>97.9</v>
      </c>
      <c r="V1164">
        <v>8.6708635229837266E-2</v>
      </c>
      <c r="W1164">
        <v>6.3</v>
      </c>
      <c r="X1164">
        <v>88.6</v>
      </c>
    </row>
    <row r="1165" spans="1:24">
      <c r="A1165" s="2" t="s">
        <v>1197</v>
      </c>
      <c r="B1165" t="s">
        <v>2429</v>
      </c>
      <c r="C1165" s="13">
        <v>39.659685863874344</v>
      </c>
      <c r="D1165">
        <v>0</v>
      </c>
      <c r="E1165">
        <v>0</v>
      </c>
      <c r="F1165" s="16">
        <v>49375</v>
      </c>
      <c r="G1165">
        <v>1037</v>
      </c>
      <c r="H1165">
        <v>10.8</v>
      </c>
      <c r="I1165">
        <v>97.3</v>
      </c>
      <c r="J1165">
        <v>0</v>
      </c>
      <c r="K1165">
        <v>2.4</v>
      </c>
      <c r="L1165" s="19">
        <v>3.1</v>
      </c>
      <c r="O1165">
        <f>IF(D1165=E1165,1,0)</f>
        <v>1</v>
      </c>
      <c r="P1165">
        <v>0</v>
      </c>
      <c r="Q1165">
        <v>0</v>
      </c>
      <c r="S1165" s="19">
        <v>22.5</v>
      </c>
      <c r="T1165" s="19">
        <v>40.1</v>
      </c>
      <c r="U1165" s="19">
        <v>114.7</v>
      </c>
      <c r="V1165">
        <v>7.7647058823529416E-2</v>
      </c>
      <c r="W1165">
        <v>6.3</v>
      </c>
      <c r="X1165">
        <v>90.8</v>
      </c>
    </row>
    <row r="1166" spans="1:24">
      <c r="A1166" s="2" t="s">
        <v>1198</v>
      </c>
      <c r="B1166" t="s">
        <v>2430</v>
      </c>
      <c r="C1166" s="13">
        <v>28.444211629125199</v>
      </c>
      <c r="D1166">
        <v>1</v>
      </c>
      <c r="E1166">
        <v>1</v>
      </c>
      <c r="F1166" s="16">
        <v>43910</v>
      </c>
      <c r="G1166">
        <v>3425</v>
      </c>
      <c r="H1166">
        <v>10.9</v>
      </c>
      <c r="I1166">
        <v>97.5</v>
      </c>
      <c r="J1166">
        <v>0</v>
      </c>
      <c r="K1166">
        <v>0.7</v>
      </c>
      <c r="L1166" s="19">
        <v>4.5999999999999996</v>
      </c>
      <c r="M1166">
        <v>0</v>
      </c>
      <c r="N1166" s="10">
        <v>0.46060000000000001</v>
      </c>
      <c r="O1166">
        <f>IF(D1166=E1166,1,0)</f>
        <v>1</v>
      </c>
      <c r="P1166">
        <v>0</v>
      </c>
      <c r="Q1166">
        <v>0</v>
      </c>
      <c r="R1166">
        <v>2014</v>
      </c>
      <c r="S1166" s="19">
        <v>20.2</v>
      </c>
      <c r="T1166" s="19">
        <v>37.4</v>
      </c>
      <c r="U1166" s="19">
        <v>101.6</v>
      </c>
      <c r="V1166">
        <v>0.15587044534412955</v>
      </c>
      <c r="W1166">
        <v>13</v>
      </c>
      <c r="X1166">
        <v>87</v>
      </c>
    </row>
    <row r="1167" spans="1:24">
      <c r="A1167" s="2" t="s">
        <v>1199</v>
      </c>
      <c r="B1167" t="s">
        <v>2431</v>
      </c>
      <c r="C1167" s="13">
        <v>28.517823639774857</v>
      </c>
      <c r="D1167">
        <v>0</v>
      </c>
      <c r="E1167">
        <v>0</v>
      </c>
      <c r="F1167" s="16">
        <v>71875</v>
      </c>
      <c r="G1167">
        <v>363</v>
      </c>
      <c r="H1167">
        <v>11.9</v>
      </c>
      <c r="I1167">
        <v>89.8</v>
      </c>
      <c r="J1167">
        <v>0</v>
      </c>
      <c r="K1167">
        <v>5.8</v>
      </c>
      <c r="L1167" s="19">
        <v>12.2</v>
      </c>
      <c r="O1167">
        <f>IF(D1167=E1167,1,0)</f>
        <v>1</v>
      </c>
      <c r="P1167">
        <v>0</v>
      </c>
      <c r="Q1167">
        <v>0</v>
      </c>
      <c r="S1167" s="19">
        <v>10.7</v>
      </c>
      <c r="T1167" s="19">
        <v>38.6</v>
      </c>
      <c r="U1167" s="19">
        <v>116.1</v>
      </c>
      <c r="V1167">
        <v>0.32231404958677684</v>
      </c>
      <c r="W1167">
        <v>4.4000000000000004</v>
      </c>
      <c r="X1167">
        <v>79.599999999999994</v>
      </c>
    </row>
    <row r="1168" spans="1:24">
      <c r="A1168" s="2" t="s">
        <v>1200</v>
      </c>
      <c r="B1168" t="s">
        <v>2432</v>
      </c>
      <c r="C1168" s="13">
        <v>30.299785867237688</v>
      </c>
      <c r="D1168">
        <v>1</v>
      </c>
      <c r="E1168">
        <v>1</v>
      </c>
      <c r="F1168" s="16">
        <v>39358</v>
      </c>
      <c r="G1168">
        <v>1691</v>
      </c>
      <c r="H1168">
        <v>13.8</v>
      </c>
      <c r="I1168">
        <v>93.4</v>
      </c>
      <c r="J1168">
        <v>1.8</v>
      </c>
      <c r="K1168">
        <v>4.3</v>
      </c>
      <c r="L1168" s="19">
        <v>7.6</v>
      </c>
      <c r="M1168">
        <v>1</v>
      </c>
      <c r="O1168">
        <f>IF(D1168=E1168,1,0)</f>
        <v>1</v>
      </c>
      <c r="P1168">
        <v>0</v>
      </c>
      <c r="Q1168">
        <v>0</v>
      </c>
      <c r="R1168">
        <v>2012</v>
      </c>
      <c r="S1168" s="19">
        <v>18.600000000000001</v>
      </c>
      <c r="T1168" s="19">
        <v>38.9</v>
      </c>
      <c r="U1168" s="19">
        <v>86.4</v>
      </c>
      <c r="V1168">
        <v>0.19076005961251863</v>
      </c>
      <c r="W1168">
        <v>7.9</v>
      </c>
      <c r="X1168">
        <v>85.3</v>
      </c>
    </row>
    <row r="1169" spans="1:24">
      <c r="A1169" s="3" t="s">
        <v>312</v>
      </c>
      <c r="B1169" t="s">
        <v>2433</v>
      </c>
      <c r="C1169" s="13">
        <v>49.481121660410686</v>
      </c>
      <c r="D1169">
        <v>1</v>
      </c>
      <c r="E1169">
        <v>1</v>
      </c>
      <c r="F1169" s="16">
        <v>83512</v>
      </c>
      <c r="G1169">
        <v>1859</v>
      </c>
      <c r="H1169">
        <v>46</v>
      </c>
      <c r="I1169">
        <v>83.1</v>
      </c>
      <c r="J1169">
        <v>2.2000000000000002</v>
      </c>
      <c r="K1169">
        <v>7</v>
      </c>
      <c r="L1169" s="19">
        <v>4.0999999999999996</v>
      </c>
      <c r="M1169">
        <v>1</v>
      </c>
      <c r="N1169" s="10">
        <v>0.61819999999999997</v>
      </c>
      <c r="O1169">
        <f>IF(D1169=E1169,1,0)</f>
        <v>1</v>
      </c>
      <c r="P1169">
        <v>1</v>
      </c>
      <c r="Q1169" t="s">
        <v>2516</v>
      </c>
      <c r="R1169">
        <v>2013</v>
      </c>
      <c r="S1169" s="19">
        <v>9.9</v>
      </c>
      <c r="T1169" s="19">
        <v>31</v>
      </c>
      <c r="U1169" s="19">
        <v>108.6</v>
      </c>
      <c r="V1169">
        <v>1.2515644555694618E-2</v>
      </c>
      <c r="W1169">
        <v>2.8</v>
      </c>
      <c r="X1169">
        <v>94.9</v>
      </c>
    </row>
    <row r="1170" spans="1:24">
      <c r="A1170" s="2" t="s">
        <v>212</v>
      </c>
      <c r="B1170" t="s">
        <v>2434</v>
      </c>
      <c r="C1170" s="13">
        <v>56.504599211563736</v>
      </c>
      <c r="D1170">
        <v>1</v>
      </c>
      <c r="E1170">
        <v>1</v>
      </c>
      <c r="F1170" s="16">
        <v>111964</v>
      </c>
      <c r="G1170">
        <v>3859</v>
      </c>
      <c r="H1170">
        <v>35.1</v>
      </c>
      <c r="I1170">
        <v>86.2</v>
      </c>
      <c r="J1170">
        <v>2.4</v>
      </c>
      <c r="K1170">
        <v>9.5</v>
      </c>
      <c r="L1170" s="19">
        <v>3.5</v>
      </c>
      <c r="M1170">
        <v>0</v>
      </c>
      <c r="N1170" s="10">
        <v>0.41689999999999999</v>
      </c>
      <c r="O1170">
        <f>IF(D1170=E1170,1,0)</f>
        <v>1</v>
      </c>
      <c r="P1170">
        <v>0</v>
      </c>
      <c r="Q1170">
        <v>1</v>
      </c>
      <c r="R1170">
        <v>2012</v>
      </c>
      <c r="S1170" s="19">
        <v>16.2</v>
      </c>
      <c r="T1170" s="19">
        <v>43</v>
      </c>
      <c r="U1170" s="19">
        <v>106.4</v>
      </c>
      <c r="V1170">
        <v>5.3864168618266976E-2</v>
      </c>
      <c r="W1170">
        <v>1.7</v>
      </c>
      <c r="X1170">
        <v>94</v>
      </c>
    </row>
    <row r="1171" spans="1:24">
      <c r="A1171" s="2" t="s">
        <v>1201</v>
      </c>
      <c r="B1171" t="s">
        <v>2435</v>
      </c>
      <c r="C1171" s="13">
        <v>27.669902912621357</v>
      </c>
      <c r="D1171">
        <v>1</v>
      </c>
      <c r="E1171">
        <v>1</v>
      </c>
      <c r="F1171" s="16">
        <v>34375</v>
      </c>
      <c r="G1171">
        <v>211</v>
      </c>
      <c r="H1171">
        <v>0</v>
      </c>
      <c r="I1171">
        <v>97.2</v>
      </c>
      <c r="J1171">
        <v>0</v>
      </c>
      <c r="K1171">
        <v>2.8</v>
      </c>
      <c r="L1171" s="19">
        <v>3.2</v>
      </c>
      <c r="M1171">
        <v>1</v>
      </c>
      <c r="N1171" s="10">
        <v>0.56000000000000005</v>
      </c>
      <c r="O1171">
        <f>IF(D1171=E1171,1,0)</f>
        <v>1</v>
      </c>
      <c r="P1171">
        <v>0</v>
      </c>
      <c r="Q1171">
        <v>0</v>
      </c>
      <c r="R1171">
        <v>2014</v>
      </c>
      <c r="S1171" s="19">
        <v>14.2</v>
      </c>
      <c r="T1171" s="19">
        <v>34.4</v>
      </c>
      <c r="U1171" s="19">
        <v>99.1</v>
      </c>
      <c r="V1171">
        <v>0.10526315789473684</v>
      </c>
      <c r="W1171">
        <v>17</v>
      </c>
      <c r="X1171">
        <v>75.599999999999994</v>
      </c>
    </row>
    <row r="1172" spans="1:24">
      <c r="A1172" s="2" t="s">
        <v>1202</v>
      </c>
      <c r="B1172" t="s">
        <v>2436</v>
      </c>
      <c r="C1172" s="13">
        <v>32.483221476510067</v>
      </c>
      <c r="D1172">
        <v>1</v>
      </c>
      <c r="E1172">
        <v>1</v>
      </c>
      <c r="F1172" s="16">
        <v>48080</v>
      </c>
      <c r="G1172">
        <v>1372</v>
      </c>
      <c r="H1172">
        <v>25.1</v>
      </c>
      <c r="I1172">
        <v>95</v>
      </c>
      <c r="J1172">
        <v>0</v>
      </c>
      <c r="K1172">
        <v>0.9</v>
      </c>
      <c r="L1172" s="19">
        <v>5.3</v>
      </c>
      <c r="M1172">
        <v>1</v>
      </c>
      <c r="N1172" s="10">
        <v>0.72870000000000001</v>
      </c>
      <c r="O1172">
        <f>IF(D1172=E1172,1,0)</f>
        <v>1</v>
      </c>
      <c r="P1172">
        <v>0</v>
      </c>
      <c r="Q1172">
        <v>0</v>
      </c>
      <c r="R1172">
        <v>2012</v>
      </c>
      <c r="S1172" s="19">
        <v>24.5</v>
      </c>
      <c r="T1172" s="19">
        <v>39</v>
      </c>
      <c r="U1172" s="19">
        <v>82.9</v>
      </c>
      <c r="V1172">
        <v>0.10526315789473684</v>
      </c>
      <c r="W1172">
        <v>4.5999999999999996</v>
      </c>
      <c r="X1172">
        <v>90.9</v>
      </c>
    </row>
    <row r="1173" spans="1:24">
      <c r="A1173" s="2" t="s">
        <v>1203</v>
      </c>
      <c r="B1173" t="s">
        <v>1307</v>
      </c>
      <c r="C1173" s="13">
        <v>23.273657289002557</v>
      </c>
      <c r="D1173">
        <v>0</v>
      </c>
      <c r="E1173">
        <v>0</v>
      </c>
      <c r="F1173" s="16">
        <v>28125</v>
      </c>
      <c r="G1173">
        <v>114</v>
      </c>
      <c r="H1173">
        <v>5.3</v>
      </c>
      <c r="I1173">
        <v>100</v>
      </c>
      <c r="J1173">
        <v>0</v>
      </c>
      <c r="K1173">
        <v>0</v>
      </c>
      <c r="L1173" s="19">
        <v>27.5</v>
      </c>
      <c r="O1173">
        <f>IF(D1173=E1173,1,0)</f>
        <v>1</v>
      </c>
      <c r="P1173">
        <v>0</v>
      </c>
      <c r="Q1173">
        <v>0</v>
      </c>
      <c r="S1173" s="19">
        <v>16.7</v>
      </c>
      <c r="T1173" s="19">
        <v>35.799999999999997</v>
      </c>
      <c r="U1173" s="19">
        <v>81</v>
      </c>
      <c r="V1173">
        <v>0.10638297872340426</v>
      </c>
      <c r="W1173">
        <v>40.700000000000003</v>
      </c>
      <c r="X1173">
        <v>78.7</v>
      </c>
    </row>
    <row r="1174" spans="1:24">
      <c r="A1174" s="2" t="s">
        <v>1204</v>
      </c>
      <c r="B1174" t="s">
        <v>2437</v>
      </c>
      <c r="C1174" s="13">
        <v>28.39506172839506</v>
      </c>
      <c r="D1174">
        <v>0</v>
      </c>
      <c r="E1174">
        <v>0</v>
      </c>
      <c r="F1174" s="16">
        <v>35000</v>
      </c>
      <c r="G1174">
        <v>78</v>
      </c>
      <c r="H1174">
        <v>3.6</v>
      </c>
      <c r="I1174">
        <v>100</v>
      </c>
      <c r="J1174">
        <v>0</v>
      </c>
      <c r="K1174">
        <v>0</v>
      </c>
      <c r="L1174" s="19">
        <v>0</v>
      </c>
      <c r="O1174">
        <f>IF(D1174=E1174,1,0)</f>
        <v>1</v>
      </c>
      <c r="P1174">
        <v>0</v>
      </c>
      <c r="Q1174">
        <v>0</v>
      </c>
      <c r="S1174" s="19">
        <v>6.4</v>
      </c>
      <c r="T1174" s="19">
        <v>40.5</v>
      </c>
      <c r="U1174" s="19">
        <v>160</v>
      </c>
      <c r="V1174">
        <v>0.2</v>
      </c>
      <c r="W1174">
        <v>40.9</v>
      </c>
      <c r="X1174">
        <v>63.6</v>
      </c>
    </row>
    <row r="1175" spans="1:24">
      <c r="A1175" s="2" t="s">
        <v>1205</v>
      </c>
      <c r="B1175" t="s">
        <v>2438</v>
      </c>
      <c r="C1175" s="13">
        <v>22.012948793407887</v>
      </c>
      <c r="D1175">
        <v>1</v>
      </c>
      <c r="E1175">
        <v>1</v>
      </c>
      <c r="F1175" s="16">
        <v>41500</v>
      </c>
      <c r="G1175">
        <v>420</v>
      </c>
      <c r="H1175">
        <v>8.1999999999999993</v>
      </c>
      <c r="I1175">
        <v>100</v>
      </c>
      <c r="J1175">
        <v>0</v>
      </c>
      <c r="K1175">
        <v>0</v>
      </c>
      <c r="L1175" s="19">
        <v>7</v>
      </c>
      <c r="M1175">
        <v>1</v>
      </c>
      <c r="O1175">
        <f>IF(D1175=E1175,1,0)</f>
        <v>1</v>
      </c>
      <c r="P1175">
        <v>0</v>
      </c>
      <c r="Q1175">
        <v>0</v>
      </c>
      <c r="R1175">
        <v>2013</v>
      </c>
      <c r="S1175" s="19">
        <v>18.600000000000001</v>
      </c>
      <c r="T1175" s="19">
        <v>37.5</v>
      </c>
      <c r="U1175" s="19">
        <v>110</v>
      </c>
      <c r="V1175">
        <v>0.23780487804878048</v>
      </c>
      <c r="W1175">
        <v>11.5</v>
      </c>
      <c r="X1175">
        <v>82.4</v>
      </c>
    </row>
    <row r="1176" spans="1:24">
      <c r="A1176" s="2" t="s">
        <v>1206</v>
      </c>
      <c r="B1176" t="s">
        <v>2439</v>
      </c>
      <c r="C1176" s="13">
        <v>30.451612903225804</v>
      </c>
      <c r="D1176">
        <v>1</v>
      </c>
      <c r="E1176">
        <v>1</v>
      </c>
      <c r="F1176" s="16">
        <v>23558</v>
      </c>
      <c r="G1176">
        <v>1382</v>
      </c>
      <c r="H1176">
        <v>1.3</v>
      </c>
      <c r="I1176">
        <v>90.7</v>
      </c>
      <c r="J1176">
        <v>0.5</v>
      </c>
      <c r="K1176">
        <v>4.2</v>
      </c>
      <c r="L1176" s="19">
        <v>20.3</v>
      </c>
      <c r="M1176">
        <v>1</v>
      </c>
      <c r="N1176" s="10">
        <f>30/(30+18)</f>
        <v>0.625</v>
      </c>
      <c r="O1176">
        <f>IF(D1176=E1176,1,0)</f>
        <v>1</v>
      </c>
      <c r="P1176">
        <v>0</v>
      </c>
      <c r="Q1176">
        <v>0</v>
      </c>
      <c r="R1176">
        <v>2014</v>
      </c>
      <c r="S1176" s="19">
        <v>21.4</v>
      </c>
      <c r="T1176" s="19">
        <v>38.700000000000003</v>
      </c>
      <c r="U1176" s="19">
        <v>90.4</v>
      </c>
      <c r="V1176">
        <v>0.15853658536585366</v>
      </c>
      <c r="W1176">
        <v>24.2</v>
      </c>
      <c r="X1176">
        <v>68.099999999999994</v>
      </c>
    </row>
    <row r="1177" spans="1:24">
      <c r="A1177" s="2" t="s">
        <v>1207</v>
      </c>
      <c r="B1177" t="s">
        <v>2440</v>
      </c>
      <c r="C1177" s="13">
        <v>22.587719298245617</v>
      </c>
      <c r="D1177">
        <v>0</v>
      </c>
      <c r="E1177">
        <v>0</v>
      </c>
      <c r="F1177" s="16">
        <v>51458</v>
      </c>
      <c r="G1177">
        <v>633</v>
      </c>
      <c r="H1177">
        <v>9</v>
      </c>
      <c r="I1177">
        <v>98.9</v>
      </c>
      <c r="J1177">
        <v>0</v>
      </c>
      <c r="K1177">
        <v>0</v>
      </c>
      <c r="L1177" s="19">
        <v>8</v>
      </c>
      <c r="O1177">
        <f>IF(D1177=E1177,1,0)</f>
        <v>1</v>
      </c>
      <c r="P1177">
        <v>0</v>
      </c>
      <c r="Q1177">
        <v>0</v>
      </c>
      <c r="S1177" s="19">
        <v>11.8</v>
      </c>
      <c r="T1177" s="19">
        <v>38.1</v>
      </c>
      <c r="U1177" s="19">
        <v>90.1</v>
      </c>
      <c r="V1177">
        <v>7.5555555555555556E-2</v>
      </c>
      <c r="W1177">
        <v>1.6</v>
      </c>
      <c r="X1177">
        <v>85.1</v>
      </c>
    </row>
    <row r="1178" spans="1:24">
      <c r="A1178" s="2" t="s">
        <v>1208</v>
      </c>
      <c r="B1178" t="s">
        <v>2441</v>
      </c>
      <c r="C1178" s="13">
        <v>40.243902439024396</v>
      </c>
      <c r="D1178">
        <v>1</v>
      </c>
      <c r="E1178">
        <v>1</v>
      </c>
      <c r="F1178" s="16">
        <v>47461</v>
      </c>
      <c r="G1178">
        <v>1505</v>
      </c>
      <c r="H1178">
        <v>13.5</v>
      </c>
      <c r="I1178">
        <v>96.3</v>
      </c>
      <c r="J1178">
        <v>0.2</v>
      </c>
      <c r="K1178">
        <v>2.2999999999999998</v>
      </c>
      <c r="L1178" s="19">
        <v>4.5999999999999996</v>
      </c>
      <c r="M1178">
        <v>1</v>
      </c>
      <c r="N1178" s="10">
        <v>0.72560000000000002</v>
      </c>
      <c r="O1178">
        <f>IF(D1178=E1178,1,0)</f>
        <v>1</v>
      </c>
      <c r="P1178">
        <v>0</v>
      </c>
      <c r="Q1178">
        <v>0</v>
      </c>
      <c r="R1178">
        <v>2012</v>
      </c>
      <c r="S1178" s="19">
        <v>22</v>
      </c>
      <c r="T1178" s="19">
        <v>39.799999999999997</v>
      </c>
      <c r="U1178" s="19">
        <v>100.7</v>
      </c>
      <c r="V1178">
        <v>0.13353566009104703</v>
      </c>
      <c r="W1178">
        <v>8</v>
      </c>
      <c r="X1178">
        <v>89.1</v>
      </c>
    </row>
    <row r="1179" spans="1:24">
      <c r="A1179" s="2" t="s">
        <v>1209</v>
      </c>
      <c r="B1179" t="s">
        <v>2442</v>
      </c>
      <c r="C1179" s="13">
        <v>24.600638977635782</v>
      </c>
      <c r="D1179">
        <v>0</v>
      </c>
      <c r="E1179">
        <v>0</v>
      </c>
      <c r="F1179" s="16">
        <v>58026</v>
      </c>
      <c r="G1179">
        <v>1154</v>
      </c>
      <c r="H1179">
        <v>18.2</v>
      </c>
      <c r="I1179">
        <v>99.6</v>
      </c>
      <c r="J1179">
        <v>0</v>
      </c>
      <c r="K1179">
        <v>0</v>
      </c>
      <c r="L1179" s="19">
        <v>4.5</v>
      </c>
      <c r="O1179">
        <f>IF(D1179=E1179,1,0)</f>
        <v>1</v>
      </c>
      <c r="P1179">
        <v>0</v>
      </c>
      <c r="Q1179">
        <v>0</v>
      </c>
      <c r="S1179" s="19">
        <v>11.4</v>
      </c>
      <c r="T1179" s="19">
        <v>37.5</v>
      </c>
      <c r="U1179" s="19">
        <v>105.7</v>
      </c>
      <c r="V1179">
        <v>0.27111111111111114</v>
      </c>
      <c r="W1179">
        <v>1.8</v>
      </c>
      <c r="X1179">
        <v>94.2</v>
      </c>
    </row>
    <row r="1180" spans="1:24">
      <c r="A1180" s="3" t="s">
        <v>313</v>
      </c>
      <c r="B1180" t="s">
        <v>2443</v>
      </c>
      <c r="C1180" s="13">
        <v>57.198179881885956</v>
      </c>
      <c r="D1180">
        <v>1</v>
      </c>
      <c r="E1180">
        <v>1</v>
      </c>
      <c r="F1180" s="16">
        <v>76458</v>
      </c>
      <c r="G1180">
        <v>13214</v>
      </c>
      <c r="H1180">
        <v>36.9</v>
      </c>
      <c r="I1180">
        <v>72.599999999999994</v>
      </c>
      <c r="J1180">
        <v>7.2</v>
      </c>
      <c r="K1180">
        <v>13.5</v>
      </c>
      <c r="L1180" s="19">
        <v>8.1999999999999993</v>
      </c>
      <c r="M1180">
        <v>1</v>
      </c>
      <c r="N1180" s="10">
        <v>0.70599999999999996</v>
      </c>
      <c r="O1180">
        <f>IF(D1180=E1180,1,0)</f>
        <v>1</v>
      </c>
      <c r="P1180">
        <v>1</v>
      </c>
      <c r="Q1180" t="s">
        <v>2516</v>
      </c>
      <c r="R1180">
        <v>2012</v>
      </c>
      <c r="S1180" s="19">
        <v>11.2</v>
      </c>
      <c r="T1180" s="19">
        <v>36.5</v>
      </c>
      <c r="U1180" s="19">
        <v>89.4</v>
      </c>
      <c r="V1180">
        <v>4.6875E-2</v>
      </c>
      <c r="W1180">
        <v>7.8</v>
      </c>
      <c r="X1180">
        <v>92.2</v>
      </c>
    </row>
    <row r="1181" spans="1:24">
      <c r="A1181" s="2" t="s">
        <v>213</v>
      </c>
      <c r="B1181" t="s">
        <v>2444</v>
      </c>
      <c r="C1181" s="13">
        <v>32.187070151306742</v>
      </c>
      <c r="D1181">
        <v>0</v>
      </c>
      <c r="E1181">
        <v>0</v>
      </c>
      <c r="F1181" s="16">
        <v>42303</v>
      </c>
      <c r="G1181">
        <v>1706</v>
      </c>
      <c r="H1181">
        <v>16.100000000000001</v>
      </c>
      <c r="I1181">
        <v>98.4</v>
      </c>
      <c r="J1181">
        <v>0.3</v>
      </c>
      <c r="K1181">
        <v>0.4</v>
      </c>
      <c r="L1181" s="19">
        <v>6.2</v>
      </c>
      <c r="O1181">
        <f>IF(D1181=E1181,1,0)</f>
        <v>1</v>
      </c>
      <c r="P1181">
        <v>0</v>
      </c>
      <c r="Q1181">
        <v>1</v>
      </c>
      <c r="S1181" s="19">
        <v>19.600000000000001</v>
      </c>
      <c r="T1181" s="19">
        <v>43.4</v>
      </c>
      <c r="U1181" s="19">
        <v>79.8</v>
      </c>
      <c r="V1181">
        <v>0.40027894002789399</v>
      </c>
      <c r="W1181">
        <v>10.6</v>
      </c>
      <c r="X1181">
        <v>88.2</v>
      </c>
    </row>
    <row r="1182" spans="1:24">
      <c r="A1182" s="2" t="s">
        <v>1210</v>
      </c>
      <c r="B1182" t="s">
        <v>2445</v>
      </c>
      <c r="C1182" s="13">
        <v>28.095238095238095</v>
      </c>
      <c r="D1182">
        <v>1</v>
      </c>
      <c r="E1182">
        <v>1</v>
      </c>
      <c r="F1182" s="16">
        <v>48403</v>
      </c>
      <c r="G1182">
        <v>1234</v>
      </c>
      <c r="H1182">
        <v>11.1</v>
      </c>
      <c r="I1182">
        <v>96.6</v>
      </c>
      <c r="J1182">
        <v>0</v>
      </c>
      <c r="K1182">
        <v>3.2</v>
      </c>
      <c r="L1182" s="19">
        <v>5</v>
      </c>
      <c r="M1182">
        <v>1</v>
      </c>
      <c r="N1182" s="10">
        <v>0.7</v>
      </c>
      <c r="O1182">
        <f>IF(D1182=E1182,1,0)</f>
        <v>1</v>
      </c>
      <c r="P1182">
        <v>0</v>
      </c>
      <c r="Q1182">
        <v>0</v>
      </c>
      <c r="R1182">
        <v>2012</v>
      </c>
      <c r="S1182" s="19">
        <v>16.3</v>
      </c>
      <c r="T1182" s="19">
        <v>37.1</v>
      </c>
      <c r="U1182" s="19">
        <v>89.6</v>
      </c>
      <c r="V1182">
        <v>7.8585461689587424E-2</v>
      </c>
      <c r="W1182">
        <v>6.6</v>
      </c>
      <c r="X1182">
        <v>92.1</v>
      </c>
    </row>
    <row r="1183" spans="1:24">
      <c r="A1183" s="2" t="s">
        <v>214</v>
      </c>
      <c r="B1183" t="s">
        <v>2446</v>
      </c>
      <c r="C1183" s="13">
        <v>36.278175408610188</v>
      </c>
      <c r="D1183">
        <v>1</v>
      </c>
      <c r="E1183">
        <v>1</v>
      </c>
      <c r="F1183" s="16">
        <v>60861</v>
      </c>
      <c r="G1183">
        <v>14456</v>
      </c>
      <c r="H1183">
        <v>34.6</v>
      </c>
      <c r="I1183">
        <v>95.8</v>
      </c>
      <c r="J1183">
        <v>0.4</v>
      </c>
      <c r="K1183">
        <v>0.7</v>
      </c>
      <c r="L1183" s="19">
        <v>4.8</v>
      </c>
      <c r="M1183">
        <v>1</v>
      </c>
      <c r="N1183" s="10">
        <v>0.64659999999999995</v>
      </c>
      <c r="O1183">
        <f>IF(D1183=E1183,1,0)</f>
        <v>1</v>
      </c>
      <c r="P1183">
        <v>0</v>
      </c>
      <c r="Q1183">
        <v>1</v>
      </c>
      <c r="R1183">
        <v>2012</v>
      </c>
      <c r="S1183" s="19">
        <v>17.899999999999999</v>
      </c>
      <c r="T1183" s="19">
        <v>36.5</v>
      </c>
      <c r="U1183" s="19">
        <v>95.8</v>
      </c>
      <c r="V1183">
        <v>0.17725691265336019</v>
      </c>
      <c r="W1183">
        <v>4.7</v>
      </c>
      <c r="X1183">
        <v>94.7</v>
      </c>
    </row>
    <row r="1184" spans="1:24">
      <c r="A1184" s="2" t="s">
        <v>1211</v>
      </c>
      <c r="B1184" t="s">
        <v>1555</v>
      </c>
      <c r="C1184" s="13">
        <v>87.974481658692184</v>
      </c>
      <c r="D1184">
        <v>1</v>
      </c>
      <c r="E1184">
        <v>1</v>
      </c>
      <c r="F1184" s="16">
        <v>24721</v>
      </c>
      <c r="G1184">
        <v>4505</v>
      </c>
      <c r="H1184">
        <v>3.3</v>
      </c>
      <c r="I1184">
        <v>10.4</v>
      </c>
      <c r="J1184">
        <v>81.599999999999994</v>
      </c>
      <c r="K1184">
        <v>7.1</v>
      </c>
      <c r="L1184" s="19">
        <v>26.2</v>
      </c>
      <c r="M1184">
        <v>1</v>
      </c>
      <c r="N1184" s="10">
        <f>545/(545+251)</f>
        <v>0.6846733668341709</v>
      </c>
      <c r="O1184">
        <f>IF(D1184=E1184,1,0)</f>
        <v>1</v>
      </c>
      <c r="P1184">
        <v>0</v>
      </c>
      <c r="Q1184">
        <v>0</v>
      </c>
      <c r="R1184">
        <v>2013</v>
      </c>
      <c r="S1184" s="19">
        <v>6.1</v>
      </c>
      <c r="T1184" s="19">
        <v>32.1</v>
      </c>
      <c r="U1184" s="19">
        <v>183.5</v>
      </c>
      <c r="V1184">
        <v>0.278503046127067</v>
      </c>
      <c r="W1184">
        <v>40.299999999999997</v>
      </c>
      <c r="X1184">
        <v>59.9</v>
      </c>
    </row>
    <row r="1185" spans="1:24">
      <c r="A1185" s="2" t="s">
        <v>1212</v>
      </c>
      <c r="B1185" t="s">
        <v>2447</v>
      </c>
      <c r="C1185" s="13">
        <v>35.672514619883039</v>
      </c>
      <c r="D1185">
        <v>0</v>
      </c>
      <c r="E1185">
        <v>0</v>
      </c>
      <c r="F1185" s="16">
        <v>36477</v>
      </c>
      <c r="G1185">
        <v>844</v>
      </c>
      <c r="H1185">
        <v>11.2</v>
      </c>
      <c r="I1185">
        <v>92.2</v>
      </c>
      <c r="J1185">
        <v>0.8</v>
      </c>
      <c r="K1185">
        <v>5.3</v>
      </c>
      <c r="L1185" s="19">
        <v>5.8</v>
      </c>
      <c r="O1185">
        <f>IF(D1185=E1185,1,0)</f>
        <v>1</v>
      </c>
      <c r="P1185">
        <v>0</v>
      </c>
      <c r="Q1185">
        <v>0</v>
      </c>
      <c r="S1185" s="19">
        <v>14.9</v>
      </c>
      <c r="T1185" s="19">
        <v>37.1</v>
      </c>
      <c r="U1185" s="19">
        <v>107.9</v>
      </c>
      <c r="V1185">
        <v>0.21739130434782608</v>
      </c>
      <c r="W1185">
        <v>22.6</v>
      </c>
      <c r="X1185">
        <v>86.8</v>
      </c>
    </row>
    <row r="1186" spans="1:24">
      <c r="A1186" s="2" t="s">
        <v>1213</v>
      </c>
      <c r="B1186" t="s">
        <v>2448</v>
      </c>
      <c r="C1186" s="13">
        <v>37.830687830687829</v>
      </c>
      <c r="D1186">
        <v>1</v>
      </c>
      <c r="E1186">
        <v>1</v>
      </c>
      <c r="F1186" s="16">
        <v>64886</v>
      </c>
      <c r="G1186">
        <v>1394</v>
      </c>
      <c r="H1186">
        <v>19.899999999999999</v>
      </c>
      <c r="I1186">
        <v>88.7</v>
      </c>
      <c r="J1186">
        <v>3.9</v>
      </c>
      <c r="K1186">
        <v>4.3</v>
      </c>
      <c r="L1186" s="19">
        <v>8.1999999999999993</v>
      </c>
      <c r="M1186">
        <v>1</v>
      </c>
      <c r="N1186" s="10">
        <v>0.58250000000000002</v>
      </c>
      <c r="O1186">
        <f>IF(D1186=E1186,1,0)</f>
        <v>1</v>
      </c>
      <c r="P1186">
        <v>0</v>
      </c>
      <c r="Q1186">
        <v>0</v>
      </c>
      <c r="R1186">
        <v>2012</v>
      </c>
      <c r="S1186" s="19">
        <v>11.9</v>
      </c>
      <c r="T1186" s="19">
        <v>38.299999999999997</v>
      </c>
      <c r="U1186" s="19">
        <v>102.6</v>
      </c>
      <c r="V1186">
        <v>5.6310679611650483E-2</v>
      </c>
      <c r="W1186">
        <v>4.3</v>
      </c>
      <c r="X1186">
        <v>95.3</v>
      </c>
    </row>
    <row r="1187" spans="1:24">
      <c r="A1187" s="2" t="s">
        <v>1214</v>
      </c>
      <c r="B1187" t="s">
        <v>2449</v>
      </c>
      <c r="C1187" s="13">
        <v>24.967769660507091</v>
      </c>
      <c r="D1187">
        <v>1</v>
      </c>
      <c r="E1187">
        <v>1</v>
      </c>
      <c r="F1187" s="16">
        <v>33058</v>
      </c>
      <c r="G1187">
        <v>5398</v>
      </c>
      <c r="H1187">
        <v>7.6</v>
      </c>
      <c r="I1187">
        <v>92.8</v>
      </c>
      <c r="J1187">
        <v>0.7</v>
      </c>
      <c r="K1187">
        <v>5.2</v>
      </c>
      <c r="L1187" s="19">
        <v>10.199999999999999</v>
      </c>
      <c r="M1187">
        <v>0</v>
      </c>
      <c r="N1187" s="10">
        <v>0.4395</v>
      </c>
      <c r="O1187">
        <f>IF(D1187=E1187,1,0)</f>
        <v>1</v>
      </c>
      <c r="P1187">
        <v>0</v>
      </c>
      <c r="Q1187">
        <v>0</v>
      </c>
      <c r="R1187">
        <v>2013</v>
      </c>
      <c r="S1187" s="19">
        <v>29.2</v>
      </c>
      <c r="T1187" s="19">
        <v>44.5</v>
      </c>
      <c r="U1187" s="19">
        <v>93</v>
      </c>
      <c r="V1187">
        <v>9.7766540244416347E-2</v>
      </c>
      <c r="W1187">
        <v>15.4</v>
      </c>
      <c r="X1187">
        <v>79.599999999999994</v>
      </c>
    </row>
    <row r="1188" spans="1:24">
      <c r="A1188" s="2" t="s">
        <v>1215</v>
      </c>
      <c r="B1188" t="s">
        <v>2450</v>
      </c>
      <c r="C1188" s="13">
        <v>15.92760180995475</v>
      </c>
      <c r="D1188">
        <v>1</v>
      </c>
      <c r="E1188">
        <v>1</v>
      </c>
      <c r="F1188" s="16">
        <v>49167</v>
      </c>
      <c r="G1188">
        <v>787</v>
      </c>
      <c r="H1188">
        <v>13</v>
      </c>
      <c r="I1188">
        <v>99.5</v>
      </c>
      <c r="J1188">
        <v>0</v>
      </c>
      <c r="K1188">
        <v>0</v>
      </c>
      <c r="L1188" s="19">
        <v>9.3000000000000007</v>
      </c>
      <c r="M1188">
        <v>1</v>
      </c>
      <c r="N1188" s="10">
        <f>38/(38+17)</f>
        <v>0.69090909090909092</v>
      </c>
      <c r="O1188">
        <f>IF(D1188=E1188,1,0)</f>
        <v>1</v>
      </c>
      <c r="P1188">
        <v>0</v>
      </c>
      <c r="Q1188">
        <v>0</v>
      </c>
      <c r="R1188">
        <v>2013</v>
      </c>
      <c r="S1188" s="19">
        <v>5.8</v>
      </c>
      <c r="T1188" s="19">
        <v>33.5</v>
      </c>
      <c r="U1188" s="19">
        <v>111</v>
      </c>
      <c r="V1188">
        <v>0.41608391608391609</v>
      </c>
      <c r="W1188">
        <v>5.3</v>
      </c>
      <c r="X1188">
        <v>91.7</v>
      </c>
    </row>
    <row r="1189" spans="1:24">
      <c r="A1189" s="2" t="s">
        <v>215</v>
      </c>
      <c r="B1189" t="s">
        <v>2451</v>
      </c>
      <c r="C1189" s="13">
        <v>48.942042318307266</v>
      </c>
      <c r="D1189">
        <v>0</v>
      </c>
      <c r="E1189">
        <v>0</v>
      </c>
      <c r="F1189" s="16">
        <v>68916</v>
      </c>
      <c r="G1189">
        <v>13009</v>
      </c>
      <c r="H1189">
        <v>33.799999999999997</v>
      </c>
      <c r="I1189">
        <v>73.8</v>
      </c>
      <c r="J1189">
        <v>0.6</v>
      </c>
      <c r="K1189">
        <v>20.5</v>
      </c>
      <c r="L1189" s="19">
        <v>7.7</v>
      </c>
      <c r="O1189">
        <f>IF(D1189=E1189,1,0)</f>
        <v>1</v>
      </c>
      <c r="P1189">
        <v>0</v>
      </c>
      <c r="Q1189">
        <v>1</v>
      </c>
      <c r="S1189" s="19">
        <v>12.8</v>
      </c>
      <c r="T1189" s="19">
        <v>33.799999999999997</v>
      </c>
      <c r="U1189" s="19">
        <v>103.2</v>
      </c>
      <c r="V1189">
        <v>0.10501600853788687</v>
      </c>
      <c r="W1189">
        <v>2.5</v>
      </c>
      <c r="X1189">
        <v>86.5</v>
      </c>
    </row>
    <row r="1190" spans="1:24">
      <c r="A1190" s="2" t="s">
        <v>1216</v>
      </c>
      <c r="B1190" t="s">
        <v>2452</v>
      </c>
      <c r="C1190" s="13">
        <v>73.23449524671797</v>
      </c>
      <c r="D1190">
        <v>1</v>
      </c>
      <c r="E1190">
        <v>1</v>
      </c>
      <c r="F1190" s="16">
        <v>47987</v>
      </c>
      <c r="G1190">
        <v>89382</v>
      </c>
      <c r="H1190">
        <v>15.9</v>
      </c>
      <c r="I1190">
        <v>23.2</v>
      </c>
      <c r="J1190">
        <v>17.100000000000001</v>
      </c>
      <c r="K1190">
        <v>52.2</v>
      </c>
      <c r="L1190" s="19">
        <v>9.4</v>
      </c>
      <c r="M1190">
        <v>0</v>
      </c>
      <c r="N1190" s="10">
        <v>0.44640000000000002</v>
      </c>
      <c r="O1190">
        <f>IF(D1190=E1190,1,0)</f>
        <v>1</v>
      </c>
      <c r="P1190">
        <v>0</v>
      </c>
      <c r="Q1190">
        <v>0</v>
      </c>
      <c r="R1190">
        <v>2012</v>
      </c>
      <c r="S1190" s="19">
        <v>11.3</v>
      </c>
      <c r="T1190" s="19">
        <v>30.7</v>
      </c>
      <c r="U1190" s="19">
        <v>104.7</v>
      </c>
      <c r="V1190">
        <v>0.16119638207482528</v>
      </c>
      <c r="W1190">
        <v>10.9</v>
      </c>
      <c r="X1190">
        <v>69.7</v>
      </c>
    </row>
    <row r="1191" spans="1:24">
      <c r="A1191" s="2" t="s">
        <v>1217</v>
      </c>
      <c r="B1191" t="s">
        <v>2453</v>
      </c>
      <c r="C1191" s="13">
        <v>26.481715006305169</v>
      </c>
      <c r="D1191">
        <v>0</v>
      </c>
      <c r="E1191">
        <v>0</v>
      </c>
      <c r="F1191" s="16">
        <v>39516</v>
      </c>
      <c r="G1191">
        <v>1239</v>
      </c>
      <c r="H1191">
        <v>11.4</v>
      </c>
      <c r="I1191">
        <v>96.8</v>
      </c>
      <c r="J1191">
        <v>0</v>
      </c>
      <c r="K1191">
        <v>0.8</v>
      </c>
      <c r="L1191" s="19">
        <v>8.4</v>
      </c>
      <c r="O1191">
        <f>IF(D1191=E1191,1,0)</f>
        <v>1</v>
      </c>
      <c r="P1191">
        <v>0</v>
      </c>
      <c r="Q1191">
        <v>0</v>
      </c>
      <c r="S1191" s="19">
        <v>27.1</v>
      </c>
      <c r="T1191" s="19">
        <v>42.7</v>
      </c>
      <c r="U1191" s="19">
        <v>88.3</v>
      </c>
      <c r="V1191">
        <v>0.11956521739130435</v>
      </c>
      <c r="W1191">
        <v>10.7</v>
      </c>
      <c r="X1191">
        <v>84.2</v>
      </c>
    </row>
    <row r="1192" spans="1:24">
      <c r="A1192" s="2" t="s">
        <v>1218</v>
      </c>
      <c r="B1192" t="s">
        <v>2454</v>
      </c>
      <c r="C1192" s="13">
        <v>43.679391128552744</v>
      </c>
      <c r="D1192">
        <v>0</v>
      </c>
      <c r="E1192">
        <v>0</v>
      </c>
      <c r="F1192" s="16">
        <v>155750</v>
      </c>
      <c r="G1192">
        <v>2737</v>
      </c>
      <c r="H1192">
        <v>54.8</v>
      </c>
      <c r="I1192">
        <v>91.7</v>
      </c>
      <c r="J1192">
        <v>0.7</v>
      </c>
      <c r="K1192">
        <v>0.2</v>
      </c>
      <c r="L1192" s="19">
        <v>4.5</v>
      </c>
      <c r="O1192">
        <f>IF(D1192=E1192,1,0)</f>
        <v>1</v>
      </c>
      <c r="P1192">
        <v>0</v>
      </c>
      <c r="Q1192">
        <v>0</v>
      </c>
      <c r="S1192" s="19">
        <v>17.899999999999999</v>
      </c>
      <c r="T1192" s="19">
        <v>45.7</v>
      </c>
      <c r="U1192" s="19">
        <v>80.400000000000006</v>
      </c>
      <c r="V1192">
        <v>2.1566401816118047E-2</v>
      </c>
      <c r="W1192">
        <v>0</v>
      </c>
      <c r="X1192">
        <v>97.1</v>
      </c>
    </row>
    <row r="1193" spans="1:24">
      <c r="A1193" s="2" t="s">
        <v>1219</v>
      </c>
      <c r="B1193" t="s">
        <v>1273</v>
      </c>
      <c r="C1193" s="13">
        <v>13.82716049382716</v>
      </c>
      <c r="D1193">
        <v>0</v>
      </c>
      <c r="E1193">
        <v>0</v>
      </c>
      <c r="F1193" s="16">
        <v>42313</v>
      </c>
      <c r="G1193">
        <v>1224</v>
      </c>
      <c r="H1193">
        <v>17.2</v>
      </c>
      <c r="I1193">
        <v>96.5</v>
      </c>
      <c r="J1193">
        <v>0</v>
      </c>
      <c r="K1193">
        <v>3.5</v>
      </c>
      <c r="L1193" s="19">
        <v>10</v>
      </c>
      <c r="O1193">
        <f>IF(D1193=E1193,1,0)</f>
        <v>1</v>
      </c>
      <c r="P1193">
        <v>0</v>
      </c>
      <c r="Q1193">
        <v>0</v>
      </c>
      <c r="S1193" s="19">
        <v>33</v>
      </c>
      <c r="T1193" s="19">
        <v>43.1</v>
      </c>
      <c r="U1193" s="19">
        <v>89.8</v>
      </c>
      <c r="V1193">
        <v>0.15789473684210525</v>
      </c>
      <c r="W1193">
        <v>6.3</v>
      </c>
      <c r="X1193">
        <v>87.7</v>
      </c>
    </row>
    <row r="1194" spans="1:24">
      <c r="A1194" s="2" t="s">
        <v>1220</v>
      </c>
      <c r="B1194" t="s">
        <v>2455</v>
      </c>
      <c r="C1194" s="13">
        <v>20.27027027027027</v>
      </c>
      <c r="D1194">
        <v>0</v>
      </c>
      <c r="E1194">
        <v>0</v>
      </c>
      <c r="F1194" s="16">
        <v>48438</v>
      </c>
      <c r="G1194">
        <v>532</v>
      </c>
      <c r="H1194">
        <v>7.1</v>
      </c>
      <c r="I1194">
        <v>100</v>
      </c>
      <c r="J1194">
        <v>0</v>
      </c>
      <c r="K1194">
        <v>0</v>
      </c>
      <c r="L1194" s="19">
        <v>4.8</v>
      </c>
      <c r="O1194">
        <f>IF(D1194=E1194,1,0)</f>
        <v>1</v>
      </c>
      <c r="P1194">
        <v>0</v>
      </c>
      <c r="Q1194">
        <v>0</v>
      </c>
      <c r="S1194" s="19">
        <v>18.399999999999999</v>
      </c>
      <c r="T1194" s="19">
        <v>32.1</v>
      </c>
      <c r="U1194" s="19">
        <v>130.30000000000001</v>
      </c>
      <c r="V1194">
        <v>6.0109289617486336E-2</v>
      </c>
      <c r="W1194">
        <v>4.5999999999999996</v>
      </c>
      <c r="X1194">
        <v>86.6</v>
      </c>
    </row>
    <row r="1195" spans="1:24">
      <c r="A1195" s="2" t="s">
        <v>1221</v>
      </c>
      <c r="B1195" t="s">
        <v>2456</v>
      </c>
      <c r="C1195" s="13">
        <v>24.774774774774773</v>
      </c>
      <c r="D1195">
        <v>0</v>
      </c>
      <c r="E1195">
        <v>0</v>
      </c>
      <c r="F1195" s="16">
        <v>40417</v>
      </c>
      <c r="G1195">
        <v>334</v>
      </c>
      <c r="H1195">
        <v>4</v>
      </c>
      <c r="I1195">
        <v>93.1</v>
      </c>
      <c r="J1195">
        <v>0</v>
      </c>
      <c r="K1195">
        <v>1.8</v>
      </c>
      <c r="L1195" s="19">
        <v>3.5</v>
      </c>
      <c r="O1195">
        <f>IF(D1195=E1195,1,0)</f>
        <v>1</v>
      </c>
      <c r="P1195">
        <v>0</v>
      </c>
      <c r="Q1195">
        <v>0</v>
      </c>
      <c r="S1195" s="19">
        <v>33.799999999999997</v>
      </c>
      <c r="T1195" s="19">
        <v>48</v>
      </c>
      <c r="U1195" s="19">
        <v>107.5</v>
      </c>
      <c r="V1195">
        <v>9.2105263157894732E-2</v>
      </c>
      <c r="W1195">
        <v>4.5999999999999996</v>
      </c>
      <c r="X1195">
        <v>88.7</v>
      </c>
    </row>
    <row r="1196" spans="1:24">
      <c r="A1196" s="2" t="s">
        <v>1222</v>
      </c>
      <c r="B1196" t="s">
        <v>2457</v>
      </c>
      <c r="C1196" s="13">
        <v>17.460317460317459</v>
      </c>
      <c r="D1196">
        <v>0</v>
      </c>
      <c r="E1196">
        <v>0</v>
      </c>
      <c r="F1196" s="16">
        <v>40417</v>
      </c>
      <c r="G1196">
        <v>214</v>
      </c>
      <c r="H1196">
        <v>3.8</v>
      </c>
      <c r="I1196">
        <v>92.5</v>
      </c>
      <c r="J1196">
        <v>0</v>
      </c>
      <c r="K1196">
        <v>6.1</v>
      </c>
      <c r="L1196" s="19">
        <v>5.6</v>
      </c>
      <c r="O1196">
        <f>IF(D1196=E1196,1,0)</f>
        <v>1</v>
      </c>
      <c r="P1196">
        <v>0</v>
      </c>
      <c r="Q1196">
        <v>0</v>
      </c>
      <c r="S1196" s="19">
        <v>28.5</v>
      </c>
      <c r="T1196" s="19">
        <v>42.9</v>
      </c>
      <c r="U1196" s="19">
        <v>100</v>
      </c>
      <c r="V1196">
        <v>0.10204081632653061</v>
      </c>
      <c r="W1196">
        <v>7.2</v>
      </c>
      <c r="X1196">
        <v>92.5</v>
      </c>
    </row>
    <row r="1197" spans="1:24">
      <c r="A1197" s="2" t="s">
        <v>39</v>
      </c>
      <c r="B1197" t="s">
        <v>2458</v>
      </c>
      <c r="C1197" s="13">
        <v>26.56</v>
      </c>
      <c r="D1197">
        <v>1</v>
      </c>
      <c r="E1197">
        <v>1</v>
      </c>
      <c r="F1197" s="16">
        <v>35000</v>
      </c>
      <c r="G1197">
        <v>972</v>
      </c>
      <c r="H1197">
        <v>13.1</v>
      </c>
      <c r="I1197">
        <v>91.2</v>
      </c>
      <c r="J1197">
        <v>0</v>
      </c>
      <c r="K1197">
        <v>6</v>
      </c>
      <c r="L1197" s="19">
        <v>6.2</v>
      </c>
      <c r="O1197">
        <f>IF(D1197=E1197,1,0)</f>
        <v>1</v>
      </c>
      <c r="P1197">
        <v>0</v>
      </c>
      <c r="Q1197">
        <v>0</v>
      </c>
      <c r="S1197" s="19">
        <v>19.899999999999999</v>
      </c>
      <c r="T1197" s="19">
        <v>37.4</v>
      </c>
      <c r="U1197" s="19">
        <v>100.4</v>
      </c>
      <c r="V1197">
        <v>0.12441314553990611</v>
      </c>
      <c r="W1197">
        <v>16.100000000000001</v>
      </c>
      <c r="X1197">
        <v>86</v>
      </c>
    </row>
    <row r="1198" spans="1:24">
      <c r="A1198" s="2" t="s">
        <v>1223</v>
      </c>
      <c r="B1198" t="s">
        <v>2459</v>
      </c>
      <c r="C1198" s="13">
        <v>23.908045977011493</v>
      </c>
      <c r="D1198">
        <v>0</v>
      </c>
      <c r="E1198">
        <v>0</v>
      </c>
      <c r="F1198" s="16">
        <v>9583</v>
      </c>
      <c r="G1198">
        <v>11</v>
      </c>
      <c r="H1198">
        <v>0</v>
      </c>
      <c r="I1198">
        <v>100</v>
      </c>
      <c r="J1198">
        <v>0</v>
      </c>
      <c r="K1198">
        <v>0</v>
      </c>
      <c r="L1198" s="19" t="s">
        <v>758</v>
      </c>
      <c r="O1198">
        <f>IF(D1198=E1198,1,0)</f>
        <v>1</v>
      </c>
      <c r="P1198">
        <v>0</v>
      </c>
      <c r="Q1198">
        <v>0</v>
      </c>
      <c r="S1198" s="19">
        <v>27.3</v>
      </c>
      <c r="T1198" s="19">
        <v>49.8</v>
      </c>
      <c r="U1198" s="19">
        <v>22.2</v>
      </c>
      <c r="V1198">
        <v>0</v>
      </c>
      <c r="W1198">
        <v>0</v>
      </c>
      <c r="X1198">
        <v>71.400000000000006</v>
      </c>
    </row>
    <row r="1199" spans="1:24">
      <c r="A1199" s="2" t="s">
        <v>1224</v>
      </c>
      <c r="B1199" t="s">
        <v>1377</v>
      </c>
      <c r="C1199" s="13">
        <v>32.800000000000004</v>
      </c>
      <c r="D1199">
        <v>1</v>
      </c>
      <c r="E1199">
        <v>1</v>
      </c>
      <c r="F1199" s="16">
        <v>49375</v>
      </c>
      <c r="G1199">
        <v>122</v>
      </c>
      <c r="H1199">
        <v>0</v>
      </c>
      <c r="I1199">
        <v>95.1</v>
      </c>
      <c r="J1199">
        <v>0</v>
      </c>
      <c r="K1199">
        <v>4.9000000000000004</v>
      </c>
      <c r="L1199" s="19">
        <v>0</v>
      </c>
      <c r="M1199">
        <v>1</v>
      </c>
      <c r="N1199" s="10">
        <v>0.7288</v>
      </c>
      <c r="O1199">
        <f>IF(D1199=E1199,1,0)</f>
        <v>1</v>
      </c>
      <c r="P1199">
        <v>0</v>
      </c>
      <c r="Q1199">
        <v>0</v>
      </c>
      <c r="R1199">
        <v>2012</v>
      </c>
      <c r="S1199" s="19">
        <v>23</v>
      </c>
      <c r="T1199" s="19">
        <v>47.6</v>
      </c>
      <c r="U1199" s="19">
        <v>125.9</v>
      </c>
      <c r="V1199">
        <v>0.13207547169811321</v>
      </c>
      <c r="W1199">
        <v>0</v>
      </c>
      <c r="X1199">
        <v>81.8</v>
      </c>
    </row>
    <row r="1200" spans="1:24">
      <c r="A1200" s="3" t="s">
        <v>216</v>
      </c>
      <c r="B1200" t="s">
        <v>1490</v>
      </c>
      <c r="C1200" s="13">
        <v>53.221036389353216</v>
      </c>
      <c r="D1200">
        <v>1</v>
      </c>
      <c r="E1200">
        <v>1</v>
      </c>
      <c r="F1200" s="16">
        <v>64795</v>
      </c>
      <c r="G1200">
        <v>26348</v>
      </c>
      <c r="H1200">
        <v>28</v>
      </c>
      <c r="I1200">
        <v>42.1</v>
      </c>
      <c r="J1200">
        <v>1.6</v>
      </c>
      <c r="K1200">
        <v>48.1</v>
      </c>
      <c r="L1200" s="19">
        <v>6.8</v>
      </c>
      <c r="M1200">
        <v>1</v>
      </c>
      <c r="N1200" s="10">
        <v>0.55249999999999999</v>
      </c>
      <c r="O1200">
        <f>IF(D1200=E1200,1,0)</f>
        <v>1</v>
      </c>
      <c r="P1200">
        <v>0</v>
      </c>
      <c r="Q1200">
        <v>1</v>
      </c>
      <c r="R1200">
        <v>2012</v>
      </c>
      <c r="S1200" s="19">
        <v>10.5</v>
      </c>
      <c r="T1200" s="19">
        <v>30.5</v>
      </c>
      <c r="U1200" s="19">
        <v>107.1</v>
      </c>
      <c r="V1200">
        <v>0.16112498357208568</v>
      </c>
      <c r="W1200">
        <v>8.3000000000000007</v>
      </c>
      <c r="X1200">
        <v>74.3</v>
      </c>
    </row>
    <row r="1201" spans="1:24">
      <c r="A1201" s="2" t="s">
        <v>1225</v>
      </c>
      <c r="B1201" t="s">
        <v>1336</v>
      </c>
      <c r="C1201" s="13">
        <v>26.455026455026452</v>
      </c>
      <c r="D1201">
        <v>0</v>
      </c>
      <c r="E1201">
        <v>0</v>
      </c>
      <c r="F1201" s="16">
        <v>26778</v>
      </c>
      <c r="G1201">
        <v>902</v>
      </c>
      <c r="H1201">
        <v>6.3</v>
      </c>
      <c r="I1201">
        <v>100</v>
      </c>
      <c r="J1201">
        <v>0</v>
      </c>
      <c r="K1201">
        <v>0</v>
      </c>
      <c r="L1201" s="19">
        <v>3</v>
      </c>
      <c r="O1201">
        <f>IF(D1201=E1201,1,0)</f>
        <v>1</v>
      </c>
      <c r="P1201">
        <v>0</v>
      </c>
      <c r="Q1201">
        <v>0</v>
      </c>
      <c r="S1201" s="19">
        <v>24.9</v>
      </c>
      <c r="T1201" s="19">
        <v>40.799999999999997</v>
      </c>
      <c r="U1201" s="19">
        <v>111.7</v>
      </c>
      <c r="V1201">
        <v>0.26190476190476192</v>
      </c>
      <c r="W1201">
        <v>13.5</v>
      </c>
      <c r="X1201">
        <v>76</v>
      </c>
    </row>
    <row r="1202" spans="1:24">
      <c r="A1202" s="3" t="s">
        <v>314</v>
      </c>
      <c r="B1202" t="s">
        <v>1483</v>
      </c>
      <c r="C1202" s="13">
        <v>51.666480882844724</v>
      </c>
      <c r="D1202">
        <v>1</v>
      </c>
      <c r="E1202">
        <v>1</v>
      </c>
      <c r="F1202" s="16">
        <v>85092</v>
      </c>
      <c r="G1202">
        <v>7078</v>
      </c>
      <c r="H1202">
        <v>45.2</v>
      </c>
      <c r="I1202">
        <v>82.1</v>
      </c>
      <c r="J1202">
        <v>2.2999999999999998</v>
      </c>
      <c r="K1202">
        <v>5.4</v>
      </c>
      <c r="L1202" s="19">
        <v>6.8</v>
      </c>
      <c r="M1202">
        <v>1</v>
      </c>
      <c r="N1202" s="10">
        <v>0.5796</v>
      </c>
      <c r="O1202">
        <f>IF(D1202=E1202,1,0)</f>
        <v>1</v>
      </c>
      <c r="P1202">
        <v>1</v>
      </c>
      <c r="Q1202" t="s">
        <v>2516</v>
      </c>
      <c r="R1202">
        <v>2012</v>
      </c>
      <c r="S1202" s="19">
        <v>11.6</v>
      </c>
      <c r="T1202" s="19">
        <v>38.700000000000003</v>
      </c>
      <c r="U1202" s="19">
        <v>94.5</v>
      </c>
      <c r="V1202">
        <v>9.6546602302265139E-2</v>
      </c>
      <c r="W1202">
        <v>4.3</v>
      </c>
      <c r="X1202">
        <v>95.4</v>
      </c>
    </row>
    <row r="1203" spans="1:24">
      <c r="A1203" s="2" t="s">
        <v>1226</v>
      </c>
      <c r="B1203" t="s">
        <v>1334</v>
      </c>
      <c r="C1203" s="13">
        <v>26.141171231351588</v>
      </c>
      <c r="D1203">
        <v>1</v>
      </c>
      <c r="E1203">
        <v>1</v>
      </c>
      <c r="F1203" s="16">
        <v>28509</v>
      </c>
      <c r="G1203">
        <v>8700</v>
      </c>
      <c r="H1203">
        <v>10.4</v>
      </c>
      <c r="I1203">
        <v>96.6</v>
      </c>
      <c r="J1203">
        <v>0.7</v>
      </c>
      <c r="K1203">
        <v>1</v>
      </c>
      <c r="L1203" s="19">
        <v>17</v>
      </c>
      <c r="M1203">
        <v>1</v>
      </c>
      <c r="O1203">
        <f>IF(D1203=E1203,1,0)</f>
        <v>1</v>
      </c>
      <c r="P1203">
        <v>0</v>
      </c>
      <c r="Q1203">
        <v>0</v>
      </c>
      <c r="R1203">
        <v>2012</v>
      </c>
      <c r="S1203" s="19">
        <v>24.3</v>
      </c>
      <c r="T1203" s="19">
        <v>38</v>
      </c>
      <c r="U1203" s="19">
        <v>92.4</v>
      </c>
      <c r="V1203">
        <v>0.28901408450704225</v>
      </c>
      <c r="W1203">
        <v>21.3</v>
      </c>
      <c r="X1203">
        <v>78.900000000000006</v>
      </c>
    </row>
    <row r="1204" spans="1:24">
      <c r="A1204" s="2" t="s">
        <v>217</v>
      </c>
      <c r="B1204" t="s">
        <v>1532</v>
      </c>
      <c r="C1204" s="13">
        <v>65.552292749039992</v>
      </c>
      <c r="D1204">
        <v>1</v>
      </c>
      <c r="E1204">
        <v>1</v>
      </c>
      <c r="F1204" s="16">
        <v>50049</v>
      </c>
      <c r="G1204">
        <v>4502</v>
      </c>
      <c r="H1204">
        <v>33.6</v>
      </c>
      <c r="I1204">
        <v>83.3</v>
      </c>
      <c r="J1204">
        <v>10.5</v>
      </c>
      <c r="K1204">
        <v>2.1</v>
      </c>
      <c r="L1204" s="19">
        <v>3.9</v>
      </c>
      <c r="M1204">
        <v>1</v>
      </c>
      <c r="N1204" s="10">
        <v>0.67500000000000004</v>
      </c>
      <c r="O1204">
        <f>IF(D1204=E1204,1,0)</f>
        <v>1</v>
      </c>
      <c r="P1204">
        <v>0</v>
      </c>
      <c r="Q1204">
        <v>1</v>
      </c>
      <c r="R1204">
        <v>2012</v>
      </c>
      <c r="S1204" s="19">
        <v>16.100000000000001</v>
      </c>
      <c r="T1204" s="19">
        <v>41.5</v>
      </c>
      <c r="U1204" s="19">
        <v>87.8</v>
      </c>
      <c r="V1204">
        <v>7.9099004714510215E-2</v>
      </c>
      <c r="W1204">
        <v>7.9</v>
      </c>
      <c r="X1204">
        <v>86.9</v>
      </c>
    </row>
    <row r="1205" spans="1:24">
      <c r="A1205" s="2" t="s">
        <v>1227</v>
      </c>
      <c r="B1205" t="s">
        <v>1279</v>
      </c>
      <c r="C1205" s="13">
        <v>15.217391304347828</v>
      </c>
      <c r="D1205">
        <v>0</v>
      </c>
      <c r="E1205">
        <v>0</v>
      </c>
      <c r="F1205" s="16">
        <v>27292</v>
      </c>
      <c r="G1205">
        <v>133</v>
      </c>
      <c r="H1205">
        <v>1.9</v>
      </c>
      <c r="I1205">
        <v>100</v>
      </c>
      <c r="J1205">
        <v>0</v>
      </c>
      <c r="K1205">
        <v>0</v>
      </c>
      <c r="L1205" s="19">
        <v>17.3</v>
      </c>
      <c r="M1205">
        <v>1</v>
      </c>
      <c r="N1205" s="10">
        <v>0.75260000000000005</v>
      </c>
      <c r="O1205">
        <f>IF(D1205=E1205,1,0)</f>
        <v>1</v>
      </c>
      <c r="P1205">
        <v>0</v>
      </c>
      <c r="Q1205">
        <v>0</v>
      </c>
      <c r="R1205">
        <v>2012</v>
      </c>
      <c r="S1205" s="19">
        <v>27.1</v>
      </c>
      <c r="T1205" s="19">
        <v>43.8</v>
      </c>
      <c r="U1205" s="19">
        <v>107.8</v>
      </c>
      <c r="V1205">
        <v>0.10909090909090909</v>
      </c>
      <c r="W1205">
        <v>33.299999999999997</v>
      </c>
      <c r="X1205">
        <v>66</v>
      </c>
    </row>
    <row r="1206" spans="1:24">
      <c r="A1206" s="2" t="s">
        <v>1228</v>
      </c>
      <c r="B1206" t="s">
        <v>1277</v>
      </c>
      <c r="C1206" s="13">
        <v>15.177065767284992</v>
      </c>
      <c r="D1206">
        <v>0</v>
      </c>
      <c r="E1206">
        <v>0</v>
      </c>
      <c r="F1206" s="16">
        <v>41827</v>
      </c>
      <c r="G1206">
        <v>1065</v>
      </c>
      <c r="H1206">
        <v>10.4</v>
      </c>
      <c r="I1206">
        <v>100</v>
      </c>
      <c r="J1206">
        <v>0</v>
      </c>
      <c r="K1206">
        <v>0</v>
      </c>
      <c r="L1206" s="19">
        <v>7.3</v>
      </c>
      <c r="O1206">
        <f>IF(D1206=E1206,1,0)</f>
        <v>1</v>
      </c>
      <c r="P1206">
        <v>0</v>
      </c>
      <c r="Q1206">
        <v>0</v>
      </c>
      <c r="S1206" s="19">
        <v>25.9</v>
      </c>
      <c r="T1206" s="19">
        <v>41.5</v>
      </c>
      <c r="U1206" s="19">
        <v>111.3</v>
      </c>
      <c r="V1206">
        <v>0.18826405867970661</v>
      </c>
      <c r="W1206">
        <v>5.5</v>
      </c>
      <c r="X1206">
        <v>87.3</v>
      </c>
    </row>
    <row r="1207" spans="1:24">
      <c r="A1207" s="3" t="s">
        <v>315</v>
      </c>
      <c r="B1207" t="s">
        <v>2460</v>
      </c>
      <c r="C1207" s="13">
        <v>66.243354991139995</v>
      </c>
      <c r="D1207">
        <v>1</v>
      </c>
      <c r="E1207">
        <v>1</v>
      </c>
      <c r="F1207" s="16">
        <v>69679</v>
      </c>
      <c r="G1207">
        <v>16542</v>
      </c>
      <c r="H1207">
        <v>34.299999999999997</v>
      </c>
      <c r="I1207">
        <v>63.1</v>
      </c>
      <c r="J1207">
        <v>16.2</v>
      </c>
      <c r="K1207">
        <v>15</v>
      </c>
      <c r="L1207" s="19">
        <v>5.3</v>
      </c>
      <c r="M1207">
        <v>1</v>
      </c>
      <c r="N1207" s="10">
        <v>0.71099999999999997</v>
      </c>
      <c r="O1207">
        <f>IF(D1207=E1207,1,0)</f>
        <v>1</v>
      </c>
      <c r="P1207">
        <v>1</v>
      </c>
      <c r="Q1207" t="s">
        <v>2516</v>
      </c>
      <c r="R1207">
        <v>2012</v>
      </c>
      <c r="S1207" s="19">
        <v>28.3</v>
      </c>
      <c r="T1207" s="19">
        <v>45.1</v>
      </c>
      <c r="U1207" s="19">
        <v>90.2</v>
      </c>
      <c r="V1207">
        <v>2.6570048309178744E-2</v>
      </c>
      <c r="W1207">
        <v>2.5</v>
      </c>
      <c r="X1207">
        <v>87.6</v>
      </c>
    </row>
    <row r="1208" spans="1:24">
      <c r="A1208" s="3" t="s">
        <v>316</v>
      </c>
      <c r="B1208" t="s">
        <v>1505</v>
      </c>
      <c r="C1208" s="13">
        <v>57.237991266375545</v>
      </c>
      <c r="D1208">
        <v>0</v>
      </c>
      <c r="E1208">
        <v>0</v>
      </c>
      <c r="F1208" s="16">
        <v>132866</v>
      </c>
      <c r="G1208">
        <v>12657</v>
      </c>
      <c r="H1208">
        <v>72.2</v>
      </c>
      <c r="I1208">
        <v>96</v>
      </c>
      <c r="J1208">
        <v>0.2</v>
      </c>
      <c r="K1208">
        <v>2.8</v>
      </c>
      <c r="L1208" s="19">
        <v>6.3</v>
      </c>
      <c r="O1208">
        <f>IF(D1208=E1208,1,0)</f>
        <v>1</v>
      </c>
      <c r="P1208">
        <v>1</v>
      </c>
      <c r="Q1208" t="s">
        <v>2516</v>
      </c>
      <c r="S1208" s="19">
        <v>19.3</v>
      </c>
      <c r="T1208" s="19">
        <v>41.9</v>
      </c>
      <c r="U1208" s="19">
        <v>96.6</v>
      </c>
      <c r="V1208">
        <v>2.564102564102564E-2</v>
      </c>
      <c r="W1208">
        <v>1.9</v>
      </c>
      <c r="X1208">
        <v>98.5</v>
      </c>
    </row>
    <row r="1209" spans="1:24">
      <c r="A1209" s="2" t="s">
        <v>1229</v>
      </c>
      <c r="B1209" t="s">
        <v>2461</v>
      </c>
      <c r="C1209" s="13">
        <v>24.761904761904763</v>
      </c>
      <c r="D1209">
        <v>0</v>
      </c>
      <c r="E1209">
        <v>0</v>
      </c>
      <c r="F1209" s="16">
        <v>35833</v>
      </c>
      <c r="G1209">
        <v>685</v>
      </c>
      <c r="H1209">
        <v>5.4</v>
      </c>
      <c r="I1209">
        <v>98.8</v>
      </c>
      <c r="J1209">
        <v>0</v>
      </c>
      <c r="K1209">
        <v>0</v>
      </c>
      <c r="L1209" s="19">
        <v>6.5</v>
      </c>
      <c r="O1209">
        <f>IF(D1209=E1209,1,0)</f>
        <v>1</v>
      </c>
      <c r="P1209">
        <v>0</v>
      </c>
      <c r="Q1209">
        <v>0</v>
      </c>
      <c r="S1209" s="19">
        <v>27.4</v>
      </c>
      <c r="T1209" s="19">
        <v>48</v>
      </c>
      <c r="U1209" s="19">
        <v>67.5</v>
      </c>
      <c r="V1209">
        <v>6.6455696202531639E-2</v>
      </c>
      <c r="W1209">
        <v>8.6999999999999993</v>
      </c>
      <c r="X1209">
        <v>85.6</v>
      </c>
    </row>
    <row r="1210" spans="1:24">
      <c r="A1210" s="3" t="s">
        <v>317</v>
      </c>
      <c r="B1210" t="s">
        <v>2462</v>
      </c>
      <c r="C1210" s="13">
        <v>56.447662655734213</v>
      </c>
      <c r="D1210">
        <v>1</v>
      </c>
      <c r="E1210">
        <v>1</v>
      </c>
      <c r="F1210" s="16">
        <v>59974</v>
      </c>
      <c r="G1210">
        <v>24494</v>
      </c>
      <c r="H1210">
        <v>42.7</v>
      </c>
      <c r="I1210">
        <v>67.3</v>
      </c>
      <c r="J1210">
        <v>8.1</v>
      </c>
      <c r="K1210">
        <v>9.3000000000000007</v>
      </c>
      <c r="L1210" s="19">
        <v>6.3</v>
      </c>
      <c r="M1210">
        <v>1</v>
      </c>
      <c r="N1210" s="10">
        <v>0.50439999999999996</v>
      </c>
      <c r="O1210">
        <f>IF(D1210=E1210,1,0)</f>
        <v>1</v>
      </c>
      <c r="P1210">
        <v>1</v>
      </c>
      <c r="Q1210" t="s">
        <v>2516</v>
      </c>
      <c r="R1210">
        <v>2012</v>
      </c>
      <c r="S1210" s="19">
        <v>20.100000000000001</v>
      </c>
      <c r="T1210" s="19">
        <v>38.799999999999997</v>
      </c>
      <c r="U1210" s="19">
        <v>90.4</v>
      </c>
      <c r="V1210">
        <v>0.16251471165162809</v>
      </c>
      <c r="W1210">
        <v>4.5</v>
      </c>
      <c r="X1210">
        <v>92.2</v>
      </c>
    </row>
    <row r="1211" spans="1:24">
      <c r="A1211" s="2" t="s">
        <v>1230</v>
      </c>
      <c r="B1211" t="s">
        <v>2463</v>
      </c>
      <c r="C1211" s="13">
        <v>29.346622369878183</v>
      </c>
      <c r="D1211">
        <v>1</v>
      </c>
      <c r="E1211">
        <v>1</v>
      </c>
      <c r="F1211" s="16">
        <v>39393</v>
      </c>
      <c r="G1211">
        <v>3195</v>
      </c>
      <c r="H1211">
        <v>10.5</v>
      </c>
      <c r="I1211">
        <v>98.1</v>
      </c>
      <c r="J1211">
        <v>0.4</v>
      </c>
      <c r="K1211">
        <v>1</v>
      </c>
      <c r="L1211" s="19">
        <v>7.7</v>
      </c>
      <c r="M1211">
        <v>1</v>
      </c>
      <c r="N1211" s="10">
        <v>0.67330000000000001</v>
      </c>
      <c r="O1211">
        <f>IF(D1211=E1211,1,0)</f>
        <v>1</v>
      </c>
      <c r="P1211">
        <v>0</v>
      </c>
      <c r="Q1211">
        <v>0</v>
      </c>
      <c r="R1211">
        <v>2013</v>
      </c>
      <c r="S1211" s="19">
        <v>26.6</v>
      </c>
      <c r="T1211" s="19">
        <v>41.8</v>
      </c>
      <c r="U1211" s="19">
        <v>95.8</v>
      </c>
      <c r="V1211">
        <v>0.16164584864070536</v>
      </c>
      <c r="W1211">
        <v>8</v>
      </c>
      <c r="X1211">
        <v>85.7</v>
      </c>
    </row>
    <row r="1212" spans="1:24">
      <c r="A1212" s="3" t="s">
        <v>318</v>
      </c>
      <c r="B1212" t="s">
        <v>2464</v>
      </c>
      <c r="C1212" s="13">
        <v>55.718129835183319</v>
      </c>
      <c r="D1212">
        <v>0</v>
      </c>
      <c r="E1212">
        <v>0</v>
      </c>
      <c r="F1212" s="16">
        <v>86229</v>
      </c>
      <c r="G1212">
        <v>53141</v>
      </c>
      <c r="H1212">
        <v>59.6</v>
      </c>
      <c r="I1212">
        <v>84.1</v>
      </c>
      <c r="J1212">
        <v>3.2</v>
      </c>
      <c r="K1212">
        <v>5.0999999999999996</v>
      </c>
      <c r="L1212" s="19">
        <v>5.6</v>
      </c>
      <c r="O1212">
        <f>IF(D1212=E1212,1,0)</f>
        <v>1</v>
      </c>
      <c r="P1212">
        <v>1</v>
      </c>
      <c r="Q1212" t="s">
        <v>2516</v>
      </c>
      <c r="S1212" s="19">
        <v>16.899999999999999</v>
      </c>
      <c r="T1212" s="19">
        <v>37.6</v>
      </c>
      <c r="U1212" s="19">
        <v>90.4</v>
      </c>
      <c r="V1212">
        <v>7.6793869088236835E-2</v>
      </c>
      <c r="W1212">
        <v>3.5</v>
      </c>
      <c r="X1212">
        <v>95.2</v>
      </c>
    </row>
    <row r="1213" spans="1:24">
      <c r="A1213" s="2" t="s">
        <v>1231</v>
      </c>
      <c r="B1213" t="s">
        <v>2465</v>
      </c>
      <c r="C1213" s="13">
        <v>10.561797752808989</v>
      </c>
      <c r="D1213">
        <v>0</v>
      </c>
      <c r="E1213">
        <v>0</v>
      </c>
      <c r="F1213" s="16">
        <v>35536</v>
      </c>
      <c r="G1213">
        <v>128</v>
      </c>
      <c r="H1213">
        <v>3.6</v>
      </c>
      <c r="I1213">
        <v>100</v>
      </c>
      <c r="J1213">
        <v>0</v>
      </c>
      <c r="K1213">
        <v>0</v>
      </c>
      <c r="L1213" s="19">
        <v>7.4</v>
      </c>
      <c r="O1213">
        <f>IF(D1213=E1213,1,0)</f>
        <v>1</v>
      </c>
      <c r="P1213">
        <v>0</v>
      </c>
      <c r="Q1213">
        <v>0</v>
      </c>
      <c r="S1213" s="19">
        <v>11.7</v>
      </c>
      <c r="T1213" s="19">
        <v>41.1</v>
      </c>
      <c r="U1213" s="19">
        <v>120.7</v>
      </c>
      <c r="V1213">
        <v>0.15555555555555556</v>
      </c>
      <c r="W1213">
        <v>34.799999999999997</v>
      </c>
      <c r="X1213">
        <v>81.900000000000006</v>
      </c>
    </row>
    <row r="1214" spans="1:24">
      <c r="A1214" s="3" t="s">
        <v>319</v>
      </c>
      <c r="B1214" t="s">
        <v>2466</v>
      </c>
      <c r="C1214" s="13">
        <v>62.805764107532092</v>
      </c>
      <c r="D1214">
        <v>1</v>
      </c>
      <c r="E1214">
        <v>1</v>
      </c>
      <c r="F1214" s="16">
        <v>55869</v>
      </c>
      <c r="G1214">
        <v>37030</v>
      </c>
      <c r="H1214">
        <v>37.6</v>
      </c>
      <c r="I1214">
        <v>53.7</v>
      </c>
      <c r="J1214">
        <v>2.5</v>
      </c>
      <c r="K1214">
        <v>29.8</v>
      </c>
      <c r="L1214" s="19">
        <v>6.5</v>
      </c>
      <c r="M1214">
        <v>1</v>
      </c>
      <c r="N1214" s="10">
        <v>0.61240000000000006</v>
      </c>
      <c r="O1214">
        <f>IF(D1214=E1214,1,0)</f>
        <v>1</v>
      </c>
      <c r="P1214">
        <v>1</v>
      </c>
      <c r="Q1214" t="s">
        <v>2516</v>
      </c>
      <c r="R1214">
        <v>2012</v>
      </c>
      <c r="S1214" s="19">
        <v>16.5</v>
      </c>
      <c r="T1214" s="19">
        <v>35.700000000000003</v>
      </c>
      <c r="U1214" s="19">
        <v>100.3</v>
      </c>
      <c r="V1214">
        <v>0.18102149801451459</v>
      </c>
      <c r="W1214">
        <v>7.4</v>
      </c>
      <c r="X1214">
        <v>86.4</v>
      </c>
    </row>
    <row r="1215" spans="1:24">
      <c r="A1215" s="2" t="s">
        <v>1232</v>
      </c>
      <c r="B1215" t="s">
        <v>1414</v>
      </c>
      <c r="C1215" s="13">
        <v>38.554216867469883</v>
      </c>
      <c r="D1215">
        <v>1</v>
      </c>
      <c r="E1215">
        <v>1</v>
      </c>
      <c r="F1215" s="16">
        <v>29531</v>
      </c>
      <c r="G1215">
        <v>248</v>
      </c>
      <c r="H1215">
        <v>4.2</v>
      </c>
      <c r="I1215">
        <v>99.2</v>
      </c>
      <c r="J1215">
        <v>0</v>
      </c>
      <c r="K1215">
        <v>0</v>
      </c>
      <c r="L1215" s="19">
        <v>17.899999999999999</v>
      </c>
      <c r="M1215">
        <v>0</v>
      </c>
      <c r="N1215" s="10">
        <v>0.29549999999999998</v>
      </c>
      <c r="O1215">
        <f>IF(D1215=E1215,1,0)</f>
        <v>1</v>
      </c>
      <c r="P1215">
        <v>0</v>
      </c>
      <c r="Q1215">
        <v>0</v>
      </c>
      <c r="R1215">
        <v>2014</v>
      </c>
      <c r="S1215" s="19">
        <v>12.5</v>
      </c>
      <c r="T1215" s="19">
        <v>41.3</v>
      </c>
      <c r="U1215" s="19">
        <v>85.1</v>
      </c>
      <c r="V1215">
        <v>0.26851851851851855</v>
      </c>
      <c r="W1215">
        <v>0</v>
      </c>
      <c r="X1215">
        <v>90.4</v>
      </c>
    </row>
    <row r="1216" spans="1:24">
      <c r="A1216" s="2" t="s">
        <v>1233</v>
      </c>
      <c r="B1216" t="s">
        <v>1317</v>
      </c>
      <c r="C1216" s="13">
        <v>24.581589958158993</v>
      </c>
      <c r="D1216">
        <v>0</v>
      </c>
      <c r="E1216">
        <v>0</v>
      </c>
      <c r="F1216" s="16">
        <v>28604</v>
      </c>
      <c r="G1216">
        <v>2515</v>
      </c>
      <c r="H1216">
        <v>6.7</v>
      </c>
      <c r="I1216">
        <v>97.2</v>
      </c>
      <c r="J1216">
        <v>0</v>
      </c>
      <c r="K1216">
        <v>0.2</v>
      </c>
      <c r="L1216" s="19">
        <v>2</v>
      </c>
      <c r="O1216">
        <f>IF(D1216=E1216,1,0)</f>
        <v>1</v>
      </c>
      <c r="P1216">
        <v>0</v>
      </c>
      <c r="Q1216">
        <v>0</v>
      </c>
      <c r="S1216" s="19">
        <v>23.8</v>
      </c>
      <c r="T1216" s="19">
        <v>39.6</v>
      </c>
      <c r="U1216" s="19">
        <v>81.900000000000006</v>
      </c>
      <c r="V1216">
        <v>9.5045500505561167E-2</v>
      </c>
      <c r="W1216">
        <v>18.5</v>
      </c>
      <c r="X1216">
        <v>77.3</v>
      </c>
    </row>
    <row r="1217" spans="1:24">
      <c r="A1217" s="2" t="s">
        <v>1234</v>
      </c>
      <c r="B1217" t="s">
        <v>2467</v>
      </c>
      <c r="C1217" s="13">
        <v>38.873994638069703</v>
      </c>
      <c r="D1217">
        <v>0</v>
      </c>
      <c r="E1217">
        <v>0</v>
      </c>
      <c r="F1217" s="16">
        <v>33750</v>
      </c>
      <c r="G1217">
        <v>617</v>
      </c>
      <c r="H1217">
        <v>8</v>
      </c>
      <c r="I1217">
        <v>97.7</v>
      </c>
      <c r="J1217">
        <v>0</v>
      </c>
      <c r="K1217">
        <v>0</v>
      </c>
      <c r="L1217" s="19">
        <v>12</v>
      </c>
      <c r="O1217">
        <f>IF(D1217=E1217,1,0)</f>
        <v>1</v>
      </c>
      <c r="P1217">
        <v>0</v>
      </c>
      <c r="Q1217">
        <v>0</v>
      </c>
      <c r="S1217" s="19">
        <v>34</v>
      </c>
      <c r="T1217" s="19">
        <v>48.1</v>
      </c>
      <c r="U1217" s="19">
        <v>77.3</v>
      </c>
      <c r="V1217">
        <v>0.12903225806451613</v>
      </c>
      <c r="W1217">
        <v>1</v>
      </c>
      <c r="X1217">
        <v>84.7</v>
      </c>
    </row>
    <row r="1218" spans="1:24">
      <c r="A1218" s="2" t="s">
        <v>1235</v>
      </c>
      <c r="B1218" t="s">
        <v>2468</v>
      </c>
      <c r="C1218" s="13">
        <v>30.14354066985646</v>
      </c>
      <c r="D1218">
        <v>0</v>
      </c>
      <c r="E1218">
        <v>0</v>
      </c>
      <c r="F1218" s="16">
        <v>27125</v>
      </c>
      <c r="G1218">
        <v>249</v>
      </c>
      <c r="H1218">
        <v>0</v>
      </c>
      <c r="I1218">
        <v>99.2</v>
      </c>
      <c r="J1218">
        <v>0.8</v>
      </c>
      <c r="K1218">
        <v>0</v>
      </c>
      <c r="L1218" s="19">
        <v>11</v>
      </c>
      <c r="O1218">
        <f>IF(D1218=E1218,1,0)</f>
        <v>1</v>
      </c>
      <c r="P1218">
        <v>0</v>
      </c>
      <c r="Q1218">
        <v>0</v>
      </c>
      <c r="S1218" s="19">
        <v>27.7</v>
      </c>
      <c r="T1218" s="19">
        <v>45.1</v>
      </c>
      <c r="U1218" s="19">
        <v>68.2</v>
      </c>
      <c r="V1218">
        <v>1.9417475728155338E-2</v>
      </c>
      <c r="W1218">
        <v>28.4</v>
      </c>
      <c r="X1218">
        <v>83.2</v>
      </c>
    </row>
    <row r="1219" spans="1:24">
      <c r="A1219" s="2" t="s">
        <v>1236</v>
      </c>
      <c r="B1219" t="s">
        <v>2469</v>
      </c>
      <c r="C1219" s="13">
        <v>32.160392798690673</v>
      </c>
      <c r="D1219">
        <v>1</v>
      </c>
      <c r="E1219">
        <v>1</v>
      </c>
      <c r="F1219" s="16">
        <v>70500</v>
      </c>
      <c r="G1219">
        <v>1436</v>
      </c>
      <c r="H1219">
        <v>27.2</v>
      </c>
      <c r="I1219">
        <v>95.8</v>
      </c>
      <c r="J1219">
        <v>0</v>
      </c>
      <c r="K1219">
        <v>0.9</v>
      </c>
      <c r="L1219" s="19">
        <v>2.5</v>
      </c>
      <c r="M1219">
        <v>1</v>
      </c>
      <c r="N1219" s="10">
        <v>0.65100000000000002</v>
      </c>
      <c r="O1219">
        <f>IF(D1219=E1219,1,0)</f>
        <v>1</v>
      </c>
      <c r="P1219">
        <v>0</v>
      </c>
      <c r="Q1219">
        <v>0</v>
      </c>
      <c r="R1219">
        <v>2012</v>
      </c>
      <c r="S1219" s="19">
        <v>15.6</v>
      </c>
      <c r="T1219" s="19">
        <v>38.9</v>
      </c>
      <c r="U1219" s="19">
        <v>91</v>
      </c>
      <c r="V1219">
        <v>0.12186379928315412</v>
      </c>
      <c r="W1219">
        <v>2</v>
      </c>
      <c r="X1219">
        <v>94.9</v>
      </c>
    </row>
    <row r="1220" spans="1:24">
      <c r="A1220" s="2" t="s">
        <v>1237</v>
      </c>
      <c r="B1220" t="s">
        <v>2470</v>
      </c>
      <c r="C1220" s="13">
        <v>23.929471032745592</v>
      </c>
      <c r="D1220">
        <v>0</v>
      </c>
      <c r="E1220">
        <v>0</v>
      </c>
      <c r="F1220" s="16">
        <v>34911</v>
      </c>
      <c r="G1220">
        <v>683</v>
      </c>
      <c r="H1220">
        <v>6.9</v>
      </c>
      <c r="I1220">
        <v>99.7</v>
      </c>
      <c r="J1220">
        <v>0</v>
      </c>
      <c r="K1220">
        <v>0.3</v>
      </c>
      <c r="L1220" s="19">
        <v>10.6</v>
      </c>
      <c r="O1220">
        <f>IF(D1220=E1220,1,0)</f>
        <v>1</v>
      </c>
      <c r="P1220">
        <v>0</v>
      </c>
      <c r="Q1220">
        <v>0</v>
      </c>
      <c r="S1220" s="19">
        <v>17</v>
      </c>
      <c r="T1220" s="19">
        <v>27.8</v>
      </c>
      <c r="U1220" s="19">
        <v>92.9</v>
      </c>
      <c r="V1220">
        <v>0.36144578313253012</v>
      </c>
      <c r="W1220">
        <v>12.2</v>
      </c>
      <c r="X1220">
        <v>76.3</v>
      </c>
    </row>
    <row r="1221" spans="1:24">
      <c r="A1221" s="2" t="s">
        <v>218</v>
      </c>
      <c r="B1221" t="s">
        <v>1292</v>
      </c>
      <c r="C1221" s="13">
        <v>18.875502008032129</v>
      </c>
      <c r="D1221">
        <v>0</v>
      </c>
      <c r="E1221">
        <v>0</v>
      </c>
      <c r="F1221" s="16">
        <v>29861</v>
      </c>
      <c r="G1221">
        <v>232</v>
      </c>
      <c r="H1221">
        <v>12.4</v>
      </c>
      <c r="I1221">
        <v>98.7</v>
      </c>
      <c r="J1221">
        <v>0</v>
      </c>
      <c r="K1221">
        <v>0</v>
      </c>
      <c r="L1221" s="19">
        <v>13.2</v>
      </c>
      <c r="O1221">
        <f>IF(D1221=E1221,1,0)</f>
        <v>1</v>
      </c>
      <c r="P1221">
        <v>0</v>
      </c>
      <c r="Q1221">
        <v>1</v>
      </c>
      <c r="S1221" s="19">
        <v>22.4</v>
      </c>
      <c r="T1221" s="19">
        <v>33.700000000000003</v>
      </c>
      <c r="U1221" s="19">
        <v>103.5</v>
      </c>
      <c r="V1221">
        <v>0.11494252873563218</v>
      </c>
      <c r="W1221">
        <v>17.7</v>
      </c>
      <c r="X1221">
        <v>79.099999999999994</v>
      </c>
    </row>
    <row r="1222" spans="1:24">
      <c r="A1222" s="2" t="s">
        <v>1238</v>
      </c>
      <c r="B1222" t="s">
        <v>1453</v>
      </c>
      <c r="C1222" s="13">
        <v>44.776719860533724</v>
      </c>
      <c r="D1222">
        <v>0</v>
      </c>
      <c r="E1222">
        <v>0</v>
      </c>
      <c r="F1222" s="16">
        <v>77297</v>
      </c>
      <c r="G1222">
        <v>5344</v>
      </c>
      <c r="H1222">
        <v>30.4</v>
      </c>
      <c r="I1222">
        <v>88.6</v>
      </c>
      <c r="J1222">
        <v>1.7</v>
      </c>
      <c r="K1222">
        <v>8.9</v>
      </c>
      <c r="L1222" s="19">
        <v>4.3</v>
      </c>
      <c r="O1222">
        <f>IF(D1222=E1222,1,0)</f>
        <v>1</v>
      </c>
      <c r="P1222">
        <v>0</v>
      </c>
      <c r="Q1222">
        <v>0</v>
      </c>
      <c r="S1222" s="19">
        <v>23.7</v>
      </c>
      <c r="T1222" s="19">
        <v>42.2</v>
      </c>
      <c r="U1222" s="19">
        <v>99.6</v>
      </c>
      <c r="V1222">
        <v>7.9021636876763876E-2</v>
      </c>
      <c r="W1222">
        <v>2.4</v>
      </c>
      <c r="X1222">
        <v>91.1</v>
      </c>
    </row>
    <row r="1223" spans="1:24">
      <c r="A1223" s="2" t="s">
        <v>219</v>
      </c>
      <c r="B1223" t="s">
        <v>2471</v>
      </c>
      <c r="C1223" s="13">
        <v>52.104825291181371</v>
      </c>
      <c r="D1223">
        <v>1</v>
      </c>
      <c r="E1223">
        <v>1</v>
      </c>
      <c r="F1223" s="16">
        <v>60063</v>
      </c>
      <c r="G1223">
        <v>8546</v>
      </c>
      <c r="H1223">
        <v>44.2</v>
      </c>
      <c r="I1223">
        <v>78.7</v>
      </c>
      <c r="J1223">
        <v>3.7</v>
      </c>
      <c r="K1223">
        <v>5</v>
      </c>
      <c r="L1223" s="19">
        <v>3.9</v>
      </c>
      <c r="M1223">
        <v>1</v>
      </c>
      <c r="N1223" s="10">
        <v>0.71740000000000004</v>
      </c>
      <c r="O1223">
        <f>IF(D1223=E1223,1,0)</f>
        <v>1</v>
      </c>
      <c r="P1223">
        <v>0</v>
      </c>
      <c r="Q1223">
        <v>1</v>
      </c>
      <c r="R1223">
        <v>2013</v>
      </c>
      <c r="S1223" s="19">
        <v>29.8</v>
      </c>
      <c r="T1223" s="19">
        <v>46.6</v>
      </c>
      <c r="U1223" s="19">
        <v>74.900000000000006</v>
      </c>
      <c r="V1223">
        <v>0.15403304178814384</v>
      </c>
      <c r="W1223">
        <v>4.7</v>
      </c>
      <c r="X1223">
        <v>93.7</v>
      </c>
    </row>
    <row r="1224" spans="1:24">
      <c r="A1224" s="3" t="s">
        <v>320</v>
      </c>
      <c r="B1224" t="s">
        <v>2472</v>
      </c>
      <c r="C1224" s="13">
        <v>74.096419194458406</v>
      </c>
      <c r="D1224">
        <v>1</v>
      </c>
      <c r="E1224">
        <v>1</v>
      </c>
      <c r="F1224" s="16">
        <v>128028</v>
      </c>
      <c r="G1224">
        <v>26928</v>
      </c>
      <c r="H1224">
        <v>77.400000000000006</v>
      </c>
      <c r="I1224">
        <v>84.1</v>
      </c>
      <c r="J1224">
        <v>0.7</v>
      </c>
      <c r="K1224">
        <v>2.9</v>
      </c>
      <c r="L1224" s="19">
        <v>3.1</v>
      </c>
      <c r="M1224">
        <v>1</v>
      </c>
      <c r="N1224" s="10">
        <v>0.753</v>
      </c>
      <c r="O1224">
        <f>IF(D1224=E1224,1,0)</f>
        <v>1</v>
      </c>
      <c r="P1224">
        <v>1</v>
      </c>
      <c r="Q1224" t="s">
        <v>2516</v>
      </c>
      <c r="R1224">
        <v>2012</v>
      </c>
      <c r="S1224" s="19">
        <v>23.3</v>
      </c>
      <c r="T1224" s="19">
        <v>44.5</v>
      </c>
      <c r="U1224" s="19">
        <v>95.8</v>
      </c>
      <c r="V1224">
        <v>0.10410816432657306</v>
      </c>
      <c r="W1224">
        <v>1.8</v>
      </c>
      <c r="X1224">
        <v>98.2</v>
      </c>
    </row>
    <row r="1225" spans="1:24">
      <c r="A1225" s="2" t="s">
        <v>2524</v>
      </c>
      <c r="B1225" t="s">
        <v>2525</v>
      </c>
      <c r="C1225" s="13">
        <v>33.43</v>
      </c>
      <c r="D1225">
        <v>1</v>
      </c>
      <c r="E1225">
        <v>1</v>
      </c>
    </row>
    <row r="1226" spans="1:24">
      <c r="A1226" s="2" t="s">
        <v>220</v>
      </c>
      <c r="B1226" t="s">
        <v>2473</v>
      </c>
      <c r="C1226" s="13">
        <v>14.903846153846153</v>
      </c>
      <c r="D1226">
        <v>0</v>
      </c>
      <c r="E1226">
        <v>0</v>
      </c>
      <c r="F1226" s="16">
        <v>46875</v>
      </c>
      <c r="G1226">
        <v>99</v>
      </c>
      <c r="H1226">
        <v>5.6</v>
      </c>
      <c r="I1226">
        <v>97</v>
      </c>
      <c r="J1226">
        <v>0</v>
      </c>
      <c r="K1226">
        <v>0</v>
      </c>
      <c r="L1226" s="19">
        <v>6.3</v>
      </c>
      <c r="M1226">
        <v>0</v>
      </c>
      <c r="N1226" s="10">
        <v>0.45710000000000001</v>
      </c>
      <c r="O1226">
        <f>IF(D1225=E1225,1,0)</f>
        <v>1</v>
      </c>
      <c r="P1226">
        <v>0</v>
      </c>
      <c r="Q1226">
        <v>1</v>
      </c>
      <c r="R1226">
        <v>2012</v>
      </c>
      <c r="S1226" s="19">
        <v>19.7</v>
      </c>
      <c r="T1226" s="19">
        <v>30.6</v>
      </c>
      <c r="U1226" s="19">
        <v>112.6</v>
      </c>
      <c r="V1226">
        <v>0</v>
      </c>
      <c r="W1226">
        <v>12</v>
      </c>
      <c r="X1226">
        <v>79.599999999999994</v>
      </c>
    </row>
    <row r="1227" spans="1:24">
      <c r="A1227" s="2" t="s">
        <v>1239</v>
      </c>
      <c r="B1227" t="s">
        <v>2474</v>
      </c>
      <c r="C1227" s="13">
        <v>34.34903047091413</v>
      </c>
      <c r="D1227">
        <v>0</v>
      </c>
      <c r="E1227">
        <v>0</v>
      </c>
      <c r="F1227" s="16">
        <v>30833</v>
      </c>
      <c r="G1227">
        <v>508</v>
      </c>
      <c r="H1227">
        <v>10</v>
      </c>
      <c r="I1227">
        <v>94.3</v>
      </c>
      <c r="J1227">
        <v>0</v>
      </c>
      <c r="K1227">
        <v>2.2000000000000002</v>
      </c>
      <c r="L1227" s="19">
        <v>20.2</v>
      </c>
      <c r="O1227">
        <f>IF(D1227=E1227,1,0)</f>
        <v>1</v>
      </c>
      <c r="P1227">
        <v>0</v>
      </c>
      <c r="Q1227">
        <v>0</v>
      </c>
      <c r="S1227" s="19">
        <v>20.7</v>
      </c>
      <c r="T1227" s="19">
        <v>42.2</v>
      </c>
      <c r="U1227" s="19">
        <v>95.4</v>
      </c>
      <c r="V1227">
        <v>0.16964285714285715</v>
      </c>
      <c r="W1227">
        <v>11.9</v>
      </c>
      <c r="X1227">
        <v>65.599999999999994</v>
      </c>
    </row>
    <row r="1228" spans="1:24">
      <c r="A1228" s="2" t="s">
        <v>1240</v>
      </c>
      <c r="B1228" t="s">
        <v>2475</v>
      </c>
      <c r="C1228" s="13">
        <v>26.206896551724139</v>
      </c>
      <c r="D1228">
        <v>1</v>
      </c>
      <c r="E1228">
        <v>1</v>
      </c>
      <c r="F1228" s="16">
        <v>37500</v>
      </c>
      <c r="G1228">
        <v>1622</v>
      </c>
      <c r="H1228">
        <v>17.600000000000001</v>
      </c>
      <c r="I1228">
        <v>99.6</v>
      </c>
      <c r="J1228">
        <v>0</v>
      </c>
      <c r="K1228">
        <v>0.2</v>
      </c>
      <c r="L1228" s="19">
        <v>4.9000000000000004</v>
      </c>
      <c r="M1228">
        <v>1</v>
      </c>
      <c r="O1228">
        <f>IF(D1228=E1228,1,0)</f>
        <v>1</v>
      </c>
      <c r="P1228">
        <v>0</v>
      </c>
      <c r="Q1228">
        <v>0</v>
      </c>
      <c r="R1228">
        <v>2013</v>
      </c>
      <c r="S1228" s="19">
        <v>28.9</v>
      </c>
      <c r="T1228" s="19">
        <v>45.4</v>
      </c>
      <c r="U1228" s="19">
        <v>85.2</v>
      </c>
      <c r="V1228">
        <v>0.14640883977900551</v>
      </c>
      <c r="W1228">
        <v>12.2</v>
      </c>
      <c r="X1228">
        <v>88.7</v>
      </c>
    </row>
    <row r="1229" spans="1:24">
      <c r="A1229" s="2" t="s">
        <v>1241</v>
      </c>
      <c r="B1229" t="s">
        <v>2476</v>
      </c>
      <c r="C1229" s="13">
        <v>24.679487179487182</v>
      </c>
      <c r="D1229">
        <v>1</v>
      </c>
      <c r="E1229">
        <v>1</v>
      </c>
      <c r="F1229" s="16">
        <v>49750</v>
      </c>
      <c r="G1229">
        <v>695</v>
      </c>
      <c r="H1229">
        <v>21.3</v>
      </c>
      <c r="I1229">
        <v>97.7</v>
      </c>
      <c r="J1229">
        <v>0</v>
      </c>
      <c r="K1229">
        <v>1.4</v>
      </c>
      <c r="L1229" s="19">
        <v>5.6</v>
      </c>
      <c r="O1229">
        <f>IF(D1229=E1229,1,0)</f>
        <v>1</v>
      </c>
      <c r="P1229">
        <v>0</v>
      </c>
      <c r="Q1229">
        <v>0</v>
      </c>
      <c r="S1229" s="19">
        <v>23.2</v>
      </c>
      <c r="T1229" s="19">
        <v>43.5</v>
      </c>
      <c r="U1229" s="19">
        <v>100.3</v>
      </c>
      <c r="V1229">
        <v>0.17647058823529413</v>
      </c>
      <c r="W1229">
        <v>3.4</v>
      </c>
      <c r="X1229">
        <v>81.5</v>
      </c>
    </row>
    <row r="1230" spans="1:24">
      <c r="A1230" s="2" t="s">
        <v>221</v>
      </c>
      <c r="B1230" t="s">
        <v>1319</v>
      </c>
      <c r="C1230" s="13">
        <v>24.679487179487182</v>
      </c>
      <c r="D1230">
        <v>1</v>
      </c>
      <c r="E1230">
        <v>1</v>
      </c>
      <c r="F1230" s="16">
        <v>33421</v>
      </c>
      <c r="G1230">
        <v>1262</v>
      </c>
      <c r="H1230">
        <v>11.8</v>
      </c>
      <c r="I1230">
        <v>92.2</v>
      </c>
      <c r="J1230">
        <v>4.7</v>
      </c>
      <c r="K1230">
        <v>0.2</v>
      </c>
      <c r="L1230" s="19">
        <v>6.8</v>
      </c>
      <c r="M1230">
        <v>1</v>
      </c>
      <c r="N1230" s="10">
        <v>0.58079999999999998</v>
      </c>
      <c r="O1230">
        <f>IF(D1230=E1230,1,0)</f>
        <v>1</v>
      </c>
      <c r="P1230">
        <v>0</v>
      </c>
      <c r="Q1230">
        <v>1</v>
      </c>
      <c r="R1230">
        <v>2014</v>
      </c>
      <c r="S1230" s="19">
        <v>17.7</v>
      </c>
      <c r="T1230" s="19">
        <v>31.7</v>
      </c>
      <c r="U1230" s="19">
        <v>88.6</v>
      </c>
      <c r="V1230">
        <v>0.14150943396226415</v>
      </c>
      <c r="W1230">
        <v>10.8</v>
      </c>
      <c r="X1230">
        <v>90.7</v>
      </c>
    </row>
    <row r="1231" spans="1:24">
      <c r="A1231" s="3" t="s">
        <v>222</v>
      </c>
      <c r="B1231" t="s">
        <v>2477</v>
      </c>
      <c r="C1231" s="13">
        <v>48.94227321620653</v>
      </c>
      <c r="D1231">
        <v>0</v>
      </c>
      <c r="E1231">
        <v>0</v>
      </c>
      <c r="F1231" s="16">
        <v>91731</v>
      </c>
      <c r="G1231">
        <v>9041</v>
      </c>
      <c r="H1231">
        <v>53.1</v>
      </c>
      <c r="I1231">
        <v>87.5</v>
      </c>
      <c r="J1231">
        <v>0.1</v>
      </c>
      <c r="K1231">
        <v>4</v>
      </c>
      <c r="L1231" s="19">
        <v>5.3</v>
      </c>
      <c r="M1231">
        <v>1</v>
      </c>
      <c r="N1231" s="10">
        <v>0.52739999999999998</v>
      </c>
      <c r="O1231">
        <f>IF(D1231=E1231,1,0)</f>
        <v>1</v>
      </c>
      <c r="P1231">
        <v>0</v>
      </c>
      <c r="Q1231">
        <v>1</v>
      </c>
      <c r="R1231">
        <v>2014</v>
      </c>
      <c r="S1231" s="19">
        <v>20.9</v>
      </c>
      <c r="T1231" s="19">
        <v>42.1</v>
      </c>
      <c r="U1231" s="19">
        <v>89</v>
      </c>
      <c r="V1231">
        <v>2.1763708309779535E-2</v>
      </c>
      <c r="W1231">
        <v>2.4</v>
      </c>
      <c r="X1231">
        <v>96.8</v>
      </c>
    </row>
    <row r="1232" spans="1:24">
      <c r="A1232" s="2" t="s">
        <v>1242</v>
      </c>
      <c r="B1232" t="s">
        <v>2478</v>
      </c>
      <c r="C1232" s="13">
        <v>36.709351959642994</v>
      </c>
      <c r="D1232">
        <v>1</v>
      </c>
      <c r="E1232">
        <v>1</v>
      </c>
      <c r="F1232" s="16">
        <v>80518</v>
      </c>
      <c r="G1232">
        <v>3215</v>
      </c>
      <c r="H1232">
        <v>28.9</v>
      </c>
      <c r="I1232">
        <v>91.1</v>
      </c>
      <c r="J1232">
        <v>2.8</v>
      </c>
      <c r="K1232">
        <v>3.1</v>
      </c>
      <c r="L1232" s="19">
        <v>3.2</v>
      </c>
      <c r="M1232">
        <v>1</v>
      </c>
      <c r="N1232" s="10">
        <v>0.58940000000000003</v>
      </c>
      <c r="O1232">
        <f>IF(D1232=E1232,1,0)</f>
        <v>1</v>
      </c>
      <c r="P1232">
        <v>0</v>
      </c>
      <c r="Q1232">
        <v>0</v>
      </c>
      <c r="R1232">
        <v>2012</v>
      </c>
      <c r="S1232" s="19">
        <v>15.6</v>
      </c>
      <c r="T1232" s="19">
        <v>38.5</v>
      </c>
      <c r="U1232" s="19">
        <v>94.3</v>
      </c>
      <c r="V1232">
        <v>6.3414634146341464E-2</v>
      </c>
      <c r="W1232">
        <v>3.1</v>
      </c>
      <c r="X1232">
        <v>98.2</v>
      </c>
    </row>
    <row r="1233" spans="1:24">
      <c r="A1233" s="2" t="s">
        <v>1243</v>
      </c>
      <c r="B1233" t="s">
        <v>2479</v>
      </c>
      <c r="C1233" s="13">
        <v>22.033898305084744</v>
      </c>
      <c r="D1233">
        <v>1</v>
      </c>
      <c r="E1233">
        <v>1</v>
      </c>
      <c r="F1233" s="16">
        <v>38281</v>
      </c>
      <c r="G1233">
        <v>254</v>
      </c>
      <c r="H1233">
        <v>6.3</v>
      </c>
      <c r="I1233">
        <v>98</v>
      </c>
      <c r="J1233">
        <v>0</v>
      </c>
      <c r="K1233">
        <v>2</v>
      </c>
      <c r="L1233" s="19">
        <v>0</v>
      </c>
      <c r="M1233">
        <v>1</v>
      </c>
      <c r="N1233" s="10">
        <v>0.7097</v>
      </c>
      <c r="O1233">
        <f>IF(D1233=E1233,1,0)</f>
        <v>1</v>
      </c>
      <c r="P1233">
        <v>0</v>
      </c>
      <c r="Q1233">
        <v>0</v>
      </c>
      <c r="R1233">
        <v>2012</v>
      </c>
      <c r="S1233" s="19">
        <v>34.6</v>
      </c>
      <c r="T1233" s="19">
        <v>42.5</v>
      </c>
      <c r="U1233" s="19">
        <v>100</v>
      </c>
      <c r="V1233">
        <v>0.1891891891891892</v>
      </c>
      <c r="W1233">
        <v>12.5</v>
      </c>
      <c r="X1233">
        <v>91.4</v>
      </c>
    </row>
    <row r="1234" spans="1:24">
      <c r="A1234" s="2" t="s">
        <v>321</v>
      </c>
      <c r="B1234" t="s">
        <v>1446</v>
      </c>
      <c r="C1234" s="13">
        <v>43.284193284193286</v>
      </c>
      <c r="D1234">
        <v>0</v>
      </c>
      <c r="E1234">
        <v>0</v>
      </c>
      <c r="F1234" s="16">
        <v>74965</v>
      </c>
      <c r="G1234">
        <v>6791</v>
      </c>
      <c r="H1234">
        <v>20.7</v>
      </c>
      <c r="I1234">
        <v>85.1</v>
      </c>
      <c r="J1234">
        <v>1.6</v>
      </c>
      <c r="K1234">
        <v>9.6999999999999993</v>
      </c>
      <c r="L1234" s="19">
        <v>9.9</v>
      </c>
      <c r="O1234">
        <f>IF(D1234=E1234,1,0)</f>
        <v>1</v>
      </c>
      <c r="P1234">
        <v>1</v>
      </c>
      <c r="Q1234" t="s">
        <v>2516</v>
      </c>
      <c r="S1234" s="19">
        <v>16.899999999999999</v>
      </c>
      <c r="T1234" s="19">
        <v>40.9</v>
      </c>
      <c r="U1234" s="19">
        <v>102.1</v>
      </c>
      <c r="V1234">
        <v>5.3656597774244835E-2</v>
      </c>
      <c r="W1234">
        <v>2.6</v>
      </c>
      <c r="X1234">
        <v>93.5</v>
      </c>
    </row>
    <row r="1235" spans="1:24">
      <c r="A1235" s="2" t="s">
        <v>1244</v>
      </c>
      <c r="B1235" t="s">
        <v>2480</v>
      </c>
      <c r="C1235" s="13">
        <v>24.634420697412825</v>
      </c>
      <c r="D1235">
        <v>1</v>
      </c>
      <c r="E1235">
        <v>1</v>
      </c>
      <c r="F1235" s="16">
        <v>36875</v>
      </c>
      <c r="G1235">
        <v>975</v>
      </c>
      <c r="H1235">
        <v>4.0999999999999996</v>
      </c>
      <c r="I1235">
        <v>99.7</v>
      </c>
      <c r="J1235">
        <v>0</v>
      </c>
      <c r="K1235">
        <v>0.3</v>
      </c>
      <c r="L1235" s="19">
        <v>9.1999999999999993</v>
      </c>
      <c r="M1235">
        <v>0</v>
      </c>
      <c r="N1235" s="10">
        <v>0.29330000000000001</v>
      </c>
      <c r="O1235">
        <f>IF(D1235=E1235,1,0)</f>
        <v>1</v>
      </c>
      <c r="P1235">
        <v>0</v>
      </c>
      <c r="Q1235">
        <v>0</v>
      </c>
      <c r="R1235">
        <v>2014</v>
      </c>
      <c r="S1235" s="19">
        <v>21.2</v>
      </c>
      <c r="T1235" s="19">
        <v>31.5</v>
      </c>
      <c r="U1235" s="19">
        <v>101.4</v>
      </c>
      <c r="V1235">
        <v>0.171990171990172</v>
      </c>
      <c r="W1235">
        <v>14.3</v>
      </c>
      <c r="X1235">
        <v>92.3</v>
      </c>
    </row>
    <row r="1236" spans="1:24">
      <c r="A1236" s="2" t="s">
        <v>1245</v>
      </c>
      <c r="B1236" t="s">
        <v>1423</v>
      </c>
      <c r="C1236" s="13">
        <v>39.71917141665508</v>
      </c>
      <c r="D1236">
        <v>1</v>
      </c>
      <c r="E1236">
        <v>1</v>
      </c>
      <c r="F1236" s="16">
        <v>78125</v>
      </c>
      <c r="G1236">
        <v>3562</v>
      </c>
      <c r="H1236">
        <v>22.2</v>
      </c>
      <c r="I1236">
        <v>83.5</v>
      </c>
      <c r="J1236">
        <v>0</v>
      </c>
      <c r="K1236">
        <v>13.5</v>
      </c>
      <c r="L1236" s="19">
        <v>10.7</v>
      </c>
      <c r="M1236">
        <v>0</v>
      </c>
      <c r="N1236" s="10">
        <v>0.26179999999999998</v>
      </c>
      <c r="O1236">
        <f>IF(D1236=E1236,1,0)</f>
        <v>1</v>
      </c>
      <c r="P1236">
        <v>0</v>
      </c>
      <c r="Q1236">
        <v>0</v>
      </c>
      <c r="R1236">
        <v>2013</v>
      </c>
      <c r="S1236" s="19">
        <v>14.8</v>
      </c>
      <c r="T1236" s="19">
        <v>40</v>
      </c>
      <c r="U1236" s="19">
        <v>97.5</v>
      </c>
      <c r="V1236">
        <v>6.9955817378497792E-2</v>
      </c>
      <c r="W1236">
        <v>1.7</v>
      </c>
      <c r="X1236">
        <v>88.9</v>
      </c>
    </row>
    <row r="1237" spans="1:24">
      <c r="A1237" s="3" t="s">
        <v>322</v>
      </c>
      <c r="B1237" t="s">
        <v>1492</v>
      </c>
      <c r="C1237" s="13">
        <v>53.56446815057955</v>
      </c>
      <c r="D1237">
        <v>1</v>
      </c>
      <c r="E1237">
        <v>1</v>
      </c>
      <c r="F1237" s="16">
        <v>63012</v>
      </c>
      <c r="G1237">
        <v>13678</v>
      </c>
      <c r="H1237">
        <v>20.7</v>
      </c>
      <c r="I1237">
        <v>75.3</v>
      </c>
      <c r="J1237">
        <v>0.8</v>
      </c>
      <c r="K1237">
        <v>18.7</v>
      </c>
      <c r="L1237" s="19">
        <v>7.5</v>
      </c>
      <c r="M1237">
        <v>1</v>
      </c>
      <c r="N1237" s="10">
        <v>0.51049999999999995</v>
      </c>
      <c r="O1237">
        <f>IF(D1237=E1237,1,0)</f>
        <v>1</v>
      </c>
      <c r="P1237">
        <v>1</v>
      </c>
      <c r="Q1237" t="s">
        <v>2516</v>
      </c>
      <c r="R1237">
        <v>2011</v>
      </c>
      <c r="S1237" s="19">
        <v>19.8</v>
      </c>
      <c r="T1237" s="19">
        <v>41.6</v>
      </c>
      <c r="U1237" s="19">
        <v>99</v>
      </c>
      <c r="V1237">
        <v>0.15582870737509913</v>
      </c>
      <c r="W1237">
        <v>6.6</v>
      </c>
      <c r="X1237">
        <v>83.7</v>
      </c>
    </row>
    <row r="1238" spans="1:24">
      <c r="A1238" s="3" t="s">
        <v>323</v>
      </c>
      <c r="B1238" t="s">
        <v>1412</v>
      </c>
      <c r="C1238" s="13">
        <v>38.33117570907379</v>
      </c>
      <c r="D1238">
        <v>1</v>
      </c>
      <c r="E1238">
        <v>1</v>
      </c>
      <c r="F1238" s="16">
        <v>47694</v>
      </c>
      <c r="G1238">
        <v>10817</v>
      </c>
      <c r="H1238">
        <v>15.3</v>
      </c>
      <c r="I1238">
        <v>96.3</v>
      </c>
      <c r="J1238">
        <v>0.7</v>
      </c>
      <c r="K1238">
        <v>1.5</v>
      </c>
      <c r="L1238" s="19">
        <v>7.1</v>
      </c>
      <c r="M1238">
        <v>1</v>
      </c>
      <c r="N1238" s="10">
        <v>0.51019999999999999</v>
      </c>
      <c r="O1238">
        <f>IF(D1238=E1238,1,0)</f>
        <v>1</v>
      </c>
      <c r="P1238">
        <v>1</v>
      </c>
      <c r="Q1238" t="s">
        <v>2516</v>
      </c>
      <c r="R1238">
        <v>2012</v>
      </c>
      <c r="S1238" s="19">
        <v>16.399999999999999</v>
      </c>
      <c r="T1238" s="19">
        <v>34.6</v>
      </c>
      <c r="U1238" s="19">
        <v>84.5</v>
      </c>
      <c r="V1238">
        <v>0.20085166784953867</v>
      </c>
      <c r="W1238">
        <v>12</v>
      </c>
      <c r="X1238">
        <v>85.6</v>
      </c>
    </row>
    <row r="1239" spans="1:24">
      <c r="A1239" s="2" t="s">
        <v>1246</v>
      </c>
      <c r="B1239" t="s">
        <v>2481</v>
      </c>
      <c r="C1239" s="13">
        <v>34.110787172011662</v>
      </c>
      <c r="D1239">
        <v>0</v>
      </c>
      <c r="E1239">
        <v>0</v>
      </c>
      <c r="F1239" s="16">
        <v>42188</v>
      </c>
      <c r="G1239">
        <v>798</v>
      </c>
      <c r="H1239">
        <v>15.2</v>
      </c>
      <c r="I1239">
        <v>97.9</v>
      </c>
      <c r="J1239">
        <v>0.4</v>
      </c>
      <c r="K1239">
        <v>1.3</v>
      </c>
      <c r="L1239" s="19">
        <v>2.7</v>
      </c>
      <c r="O1239">
        <f>IF(D1239=E1239,1,0)</f>
        <v>1</v>
      </c>
      <c r="P1239">
        <v>0</v>
      </c>
      <c r="Q1239">
        <v>0</v>
      </c>
      <c r="S1239" s="19">
        <v>22.6</v>
      </c>
      <c r="T1239" s="19">
        <v>42.7</v>
      </c>
      <c r="U1239" s="19">
        <v>82.2</v>
      </c>
      <c r="V1239">
        <v>6.9486404833836862E-2</v>
      </c>
      <c r="W1239">
        <v>7.1</v>
      </c>
      <c r="X1239">
        <v>88.9</v>
      </c>
    </row>
    <row r="1240" spans="1:24">
      <c r="A1240" s="2" t="s">
        <v>1247</v>
      </c>
      <c r="B1240" t="s">
        <v>2482</v>
      </c>
      <c r="C1240" s="13">
        <v>15.976331360946746</v>
      </c>
      <c r="D1240">
        <v>0</v>
      </c>
      <c r="E1240">
        <v>0</v>
      </c>
      <c r="F1240" s="16">
        <v>37727</v>
      </c>
      <c r="G1240">
        <v>256</v>
      </c>
      <c r="H1240">
        <v>0</v>
      </c>
      <c r="I1240">
        <v>97.3</v>
      </c>
      <c r="J1240">
        <v>0</v>
      </c>
      <c r="K1240">
        <v>2.7</v>
      </c>
      <c r="L1240" s="19">
        <v>13.4</v>
      </c>
      <c r="O1240">
        <f>IF(D1240=E1240,1,0)</f>
        <v>1</v>
      </c>
      <c r="P1240">
        <v>0</v>
      </c>
      <c r="Q1240">
        <v>0</v>
      </c>
      <c r="S1240" s="19">
        <v>13.7</v>
      </c>
      <c r="T1240" s="19">
        <v>34.299999999999997</v>
      </c>
      <c r="U1240" s="19">
        <v>153.5</v>
      </c>
      <c r="V1240">
        <v>0.17307692307692307</v>
      </c>
      <c r="W1240">
        <v>12.8</v>
      </c>
      <c r="X1240">
        <v>75.599999999999994</v>
      </c>
    </row>
    <row r="1241" spans="1:24">
      <c r="A1241" s="2" t="s">
        <v>1248</v>
      </c>
      <c r="B1241" t="s">
        <v>2483</v>
      </c>
      <c r="C1241" s="13">
        <v>19.92110453648915</v>
      </c>
      <c r="D1241">
        <v>1</v>
      </c>
      <c r="E1241">
        <v>1</v>
      </c>
      <c r="F1241" s="16">
        <v>40096</v>
      </c>
      <c r="G1241">
        <v>676</v>
      </c>
      <c r="H1241">
        <v>20.5</v>
      </c>
      <c r="I1241">
        <v>98.5</v>
      </c>
      <c r="J1241">
        <v>0.3</v>
      </c>
      <c r="K1241">
        <v>0</v>
      </c>
      <c r="L1241" s="19">
        <v>6.3</v>
      </c>
      <c r="M1241">
        <v>1</v>
      </c>
      <c r="O1241">
        <f>IF(D1241=E1241,1,0)</f>
        <v>1</v>
      </c>
      <c r="P1241">
        <v>0</v>
      </c>
      <c r="Q1241">
        <v>0</v>
      </c>
      <c r="R1241">
        <v>2013</v>
      </c>
      <c r="S1241" s="19">
        <v>28.8</v>
      </c>
      <c r="T1241" s="19">
        <v>42</v>
      </c>
      <c r="U1241" s="19">
        <v>94.8</v>
      </c>
      <c r="V1241">
        <v>0.30855018587360594</v>
      </c>
      <c r="W1241">
        <v>14</v>
      </c>
      <c r="X1241">
        <v>87.3</v>
      </c>
    </row>
    <row r="1242" spans="1:24">
      <c r="A1242" s="2" t="s">
        <v>324</v>
      </c>
      <c r="B1242" t="s">
        <v>2484</v>
      </c>
      <c r="C1242" s="13">
        <v>61.480290172460997</v>
      </c>
      <c r="D1242">
        <v>1</v>
      </c>
      <c r="E1242">
        <v>1</v>
      </c>
      <c r="F1242" s="16">
        <v>71332</v>
      </c>
      <c r="G1242">
        <v>32475</v>
      </c>
      <c r="H1242">
        <v>44</v>
      </c>
      <c r="I1242">
        <v>62.4</v>
      </c>
      <c r="J1242">
        <v>9.5</v>
      </c>
      <c r="K1242">
        <v>13</v>
      </c>
      <c r="L1242" s="19">
        <v>6.2</v>
      </c>
      <c r="M1242">
        <v>1</v>
      </c>
      <c r="N1242" s="10">
        <v>0.64290000000000003</v>
      </c>
      <c r="O1242">
        <f>IF(D1242=E1242,1,0)</f>
        <v>1</v>
      </c>
      <c r="P1242">
        <v>1</v>
      </c>
      <c r="Q1242" t="s">
        <v>2516</v>
      </c>
      <c r="R1242">
        <v>2012</v>
      </c>
      <c r="S1242" s="19">
        <v>12.3</v>
      </c>
      <c r="T1242" s="19">
        <v>36.200000000000003</v>
      </c>
      <c r="U1242" s="19">
        <v>95.4</v>
      </c>
      <c r="V1242">
        <v>0.12369380315917375</v>
      </c>
      <c r="W1242">
        <v>4.4000000000000004</v>
      </c>
      <c r="X1242">
        <v>92.9</v>
      </c>
    </row>
    <row r="1243" spans="1:24">
      <c r="A1243" s="2" t="s">
        <v>1249</v>
      </c>
      <c r="B1243" t="s">
        <v>2485</v>
      </c>
      <c r="C1243" s="13">
        <v>22.524271844660191</v>
      </c>
      <c r="D1243">
        <v>1</v>
      </c>
      <c r="E1243">
        <v>1</v>
      </c>
      <c r="F1243" s="16">
        <v>57000</v>
      </c>
      <c r="G1243">
        <v>520</v>
      </c>
      <c r="H1243">
        <v>6.1</v>
      </c>
      <c r="I1243">
        <v>98.1</v>
      </c>
      <c r="J1243">
        <v>0</v>
      </c>
      <c r="K1243">
        <v>0</v>
      </c>
      <c r="L1243" s="19">
        <v>3.9</v>
      </c>
      <c r="M1243">
        <v>1</v>
      </c>
      <c r="O1243">
        <f>IF(D1243=E1243,1,0)</f>
        <v>1</v>
      </c>
      <c r="P1243">
        <v>0</v>
      </c>
      <c r="Q1243">
        <v>0</v>
      </c>
      <c r="R1243">
        <v>2013</v>
      </c>
      <c r="S1243" s="19">
        <v>19.8</v>
      </c>
      <c r="T1243" s="19">
        <v>44.6</v>
      </c>
      <c r="U1243" s="19">
        <v>73.3</v>
      </c>
      <c r="V1243">
        <v>0.1652542372881356</v>
      </c>
      <c r="W1243">
        <v>4.3</v>
      </c>
      <c r="X1243">
        <v>86</v>
      </c>
    </row>
    <row r="1244" spans="1:24">
      <c r="A1244" s="3" t="s">
        <v>325</v>
      </c>
      <c r="B1244" t="s">
        <v>2486</v>
      </c>
      <c r="C1244" s="13">
        <v>50.319180522565318</v>
      </c>
      <c r="D1244">
        <v>1</v>
      </c>
      <c r="E1244">
        <v>1</v>
      </c>
      <c r="F1244" s="16">
        <v>57120</v>
      </c>
      <c r="G1244">
        <v>24414</v>
      </c>
      <c r="H1244">
        <v>29.8</v>
      </c>
      <c r="I1244">
        <v>72.599999999999994</v>
      </c>
      <c r="J1244">
        <v>1.8</v>
      </c>
      <c r="K1244">
        <v>22.8</v>
      </c>
      <c r="L1244" s="19">
        <v>8.8000000000000007</v>
      </c>
      <c r="M1244">
        <v>1</v>
      </c>
      <c r="N1244" s="10">
        <v>0.50539999999999996</v>
      </c>
      <c r="O1244">
        <f>IF(D1244=E1244,1,0)</f>
        <v>1</v>
      </c>
      <c r="P1244">
        <v>1</v>
      </c>
      <c r="Q1244" t="s">
        <v>2516</v>
      </c>
      <c r="R1244">
        <v>2012</v>
      </c>
      <c r="S1244" s="19">
        <v>13.9</v>
      </c>
      <c r="T1244" s="19">
        <v>35</v>
      </c>
      <c r="U1244" s="19">
        <v>93.9</v>
      </c>
      <c r="V1244">
        <v>0.14457699463718945</v>
      </c>
      <c r="W1244">
        <v>8.6999999999999993</v>
      </c>
      <c r="X1244">
        <v>85.6</v>
      </c>
    </row>
    <row r="1245" spans="1:24">
      <c r="A1245" s="2" t="s">
        <v>1250</v>
      </c>
      <c r="B1245" t="s">
        <v>2487</v>
      </c>
      <c r="C1245" s="13">
        <v>28.710462287104622</v>
      </c>
      <c r="D1245">
        <v>0</v>
      </c>
      <c r="E1245">
        <v>0</v>
      </c>
      <c r="F1245" s="16">
        <v>41063</v>
      </c>
      <c r="G1245">
        <v>1131</v>
      </c>
      <c r="H1245">
        <v>11.2</v>
      </c>
      <c r="I1245">
        <v>96.9</v>
      </c>
      <c r="J1245">
        <v>0</v>
      </c>
      <c r="K1245">
        <v>1.9</v>
      </c>
      <c r="L1245" s="19">
        <v>11.9</v>
      </c>
      <c r="O1245">
        <f>IF(D1245=E1245,1,0)</f>
        <v>1</v>
      </c>
      <c r="P1245">
        <v>0</v>
      </c>
      <c r="Q1245">
        <v>0</v>
      </c>
      <c r="S1245" s="19">
        <v>15.8</v>
      </c>
      <c r="T1245" s="19">
        <v>36.200000000000003</v>
      </c>
      <c r="U1245" s="19">
        <v>95.3</v>
      </c>
      <c r="V1245">
        <v>0.18451025056947609</v>
      </c>
      <c r="W1245">
        <v>16.2</v>
      </c>
      <c r="X1245">
        <v>87.6</v>
      </c>
    </row>
    <row r="1246" spans="1:24">
      <c r="A1246" s="2" t="s">
        <v>1251</v>
      </c>
      <c r="B1246" t="s">
        <v>2488</v>
      </c>
      <c r="C1246" s="13">
        <v>48.787995382839554</v>
      </c>
      <c r="D1246">
        <v>1</v>
      </c>
      <c r="E1246">
        <v>1</v>
      </c>
      <c r="F1246" s="16">
        <v>46904</v>
      </c>
      <c r="G1246">
        <v>10677</v>
      </c>
      <c r="H1246">
        <v>13.6</v>
      </c>
      <c r="I1246">
        <v>86.1</v>
      </c>
      <c r="J1246">
        <v>1</v>
      </c>
      <c r="K1246">
        <v>11.2</v>
      </c>
      <c r="L1246" s="19">
        <v>11.4</v>
      </c>
      <c r="M1246">
        <v>1</v>
      </c>
      <c r="N1246" s="10">
        <v>0.5111</v>
      </c>
      <c r="O1246">
        <f>IF(D1246=E1246,1,0)</f>
        <v>1</v>
      </c>
      <c r="P1246">
        <v>0</v>
      </c>
      <c r="Q1246">
        <v>0</v>
      </c>
      <c r="R1246">
        <v>2012</v>
      </c>
      <c r="S1246" s="19">
        <v>16.399999999999999</v>
      </c>
      <c r="T1246" s="19">
        <v>39.6</v>
      </c>
      <c r="U1246" s="19">
        <v>102.3</v>
      </c>
      <c r="V1246">
        <v>0.14704585537918871</v>
      </c>
      <c r="W1246">
        <v>7.3</v>
      </c>
      <c r="X1246">
        <v>86.2</v>
      </c>
    </row>
    <row r="1247" spans="1:24">
      <c r="A1247" s="2" t="s">
        <v>1252</v>
      </c>
      <c r="B1247" t="s">
        <v>2489</v>
      </c>
      <c r="C1247" s="13">
        <v>25.168918918918919</v>
      </c>
      <c r="D1247">
        <v>1</v>
      </c>
      <c r="E1247">
        <v>1</v>
      </c>
      <c r="F1247" s="16">
        <v>47303</v>
      </c>
      <c r="G1247">
        <v>1118</v>
      </c>
      <c r="H1247">
        <v>9.1</v>
      </c>
      <c r="I1247">
        <v>93.4</v>
      </c>
      <c r="J1247">
        <v>0.4</v>
      </c>
      <c r="K1247">
        <v>2.5</v>
      </c>
      <c r="L1247" s="19">
        <v>8.1999999999999993</v>
      </c>
      <c r="M1247">
        <v>1</v>
      </c>
      <c r="N1247" s="10">
        <v>0.67090000000000005</v>
      </c>
      <c r="O1247">
        <f>IF(D1247=E1247,1,0)</f>
        <v>1</v>
      </c>
      <c r="P1247">
        <v>0</v>
      </c>
      <c r="Q1247">
        <v>0</v>
      </c>
      <c r="R1247">
        <v>2012</v>
      </c>
      <c r="S1247" s="19">
        <v>14.8</v>
      </c>
      <c r="T1247" s="19">
        <v>37.299999999999997</v>
      </c>
      <c r="U1247" s="19">
        <v>96.8</v>
      </c>
      <c r="V1247">
        <v>6.4367816091954022E-2</v>
      </c>
      <c r="W1247">
        <v>10.199999999999999</v>
      </c>
      <c r="X1247">
        <v>88.6</v>
      </c>
    </row>
    <row r="1248" spans="1:24">
      <c r="A1248" s="2" t="s">
        <v>1253</v>
      </c>
      <c r="B1248" t="s">
        <v>2490</v>
      </c>
      <c r="C1248" s="13">
        <v>35.438144329896907</v>
      </c>
      <c r="D1248">
        <v>0</v>
      </c>
      <c r="E1248">
        <v>0</v>
      </c>
      <c r="F1248" s="16">
        <v>44792</v>
      </c>
      <c r="G1248">
        <v>1453</v>
      </c>
      <c r="H1248">
        <v>12.8</v>
      </c>
      <c r="I1248">
        <v>98.4</v>
      </c>
      <c r="J1248">
        <v>0</v>
      </c>
      <c r="K1248">
        <v>0</v>
      </c>
      <c r="L1248" s="19">
        <v>3.8</v>
      </c>
      <c r="O1248">
        <f>IF(D1248=E1248,1,0)</f>
        <v>1</v>
      </c>
      <c r="P1248">
        <v>0</v>
      </c>
      <c r="Q1248">
        <v>0</v>
      </c>
      <c r="S1248" s="19">
        <v>27.2</v>
      </c>
      <c r="T1248" s="19">
        <v>42.9</v>
      </c>
      <c r="U1248" s="19">
        <v>88.5</v>
      </c>
      <c r="V1248">
        <v>0.15544871794871795</v>
      </c>
      <c r="W1248">
        <v>8.8000000000000007</v>
      </c>
      <c r="X1248">
        <v>86.3</v>
      </c>
    </row>
    <row r="1249" spans="1:24">
      <c r="A1249" s="2" t="s">
        <v>1254</v>
      </c>
      <c r="B1249" t="s">
        <v>2491</v>
      </c>
      <c r="C1249" s="13">
        <v>12.949640287769784</v>
      </c>
      <c r="D1249">
        <v>1</v>
      </c>
      <c r="E1249">
        <v>1</v>
      </c>
      <c r="F1249" s="16">
        <v>40188</v>
      </c>
      <c r="G1249">
        <v>686</v>
      </c>
      <c r="H1249">
        <v>7.8</v>
      </c>
      <c r="I1249">
        <v>99.4</v>
      </c>
      <c r="J1249">
        <v>0</v>
      </c>
      <c r="K1249">
        <v>0.6</v>
      </c>
      <c r="L1249" s="19">
        <v>10.4</v>
      </c>
      <c r="M1249">
        <v>1</v>
      </c>
      <c r="O1249">
        <f>IF(D1249=E1249,1,0)</f>
        <v>1</v>
      </c>
      <c r="P1249">
        <v>0</v>
      </c>
      <c r="Q1249">
        <v>0</v>
      </c>
      <c r="R1249">
        <v>2014</v>
      </c>
      <c r="S1249" s="19">
        <v>15.5</v>
      </c>
      <c r="T1249" s="19">
        <v>31</v>
      </c>
      <c r="U1249" s="19">
        <v>94.9</v>
      </c>
      <c r="V1249">
        <v>7.582938388625593E-2</v>
      </c>
      <c r="W1249">
        <v>23.4</v>
      </c>
      <c r="X1249">
        <v>82.3</v>
      </c>
    </row>
    <row r="1250" spans="1:24">
      <c r="A1250" s="2" t="s">
        <v>1255</v>
      </c>
      <c r="B1250" t="s">
        <v>2492</v>
      </c>
      <c r="C1250" s="13">
        <v>16.145833333333336</v>
      </c>
      <c r="D1250">
        <v>0</v>
      </c>
      <c r="E1250">
        <v>0</v>
      </c>
      <c r="F1250" s="16">
        <v>55938</v>
      </c>
      <c r="G1250">
        <v>67</v>
      </c>
      <c r="H1250">
        <v>25.6</v>
      </c>
      <c r="I1250">
        <v>91</v>
      </c>
      <c r="J1250">
        <v>0</v>
      </c>
      <c r="K1250">
        <v>0</v>
      </c>
      <c r="L1250" s="19">
        <v>0</v>
      </c>
      <c r="O1250">
        <f>IF(D1250=E1250,1,0)</f>
        <v>1</v>
      </c>
      <c r="P1250">
        <v>0</v>
      </c>
      <c r="Q1250">
        <v>0</v>
      </c>
      <c r="S1250" s="19">
        <v>11.9</v>
      </c>
      <c r="T1250" s="19">
        <v>34.9</v>
      </c>
      <c r="U1250" s="19">
        <v>76.3</v>
      </c>
      <c r="V1250">
        <v>0</v>
      </c>
      <c r="W1250">
        <v>0</v>
      </c>
      <c r="X1250">
        <v>95.3</v>
      </c>
    </row>
    <row r="1251" spans="1:24">
      <c r="A1251" s="2" t="s">
        <v>1256</v>
      </c>
      <c r="B1251" t="s">
        <v>1401</v>
      </c>
      <c r="C1251" s="13">
        <v>36.853932584269664</v>
      </c>
      <c r="D1251">
        <v>0</v>
      </c>
      <c r="E1251">
        <v>0</v>
      </c>
      <c r="F1251" s="16">
        <v>51250</v>
      </c>
      <c r="G1251">
        <v>785</v>
      </c>
      <c r="H1251">
        <v>12.7</v>
      </c>
      <c r="I1251">
        <v>98.9</v>
      </c>
      <c r="J1251">
        <v>0</v>
      </c>
      <c r="K1251">
        <v>0.4</v>
      </c>
      <c r="L1251" s="19">
        <v>11.4</v>
      </c>
      <c r="O1251">
        <f>IF(D1251=E1251,1,0)</f>
        <v>1</v>
      </c>
      <c r="P1251">
        <v>0</v>
      </c>
      <c r="Q1251">
        <v>0</v>
      </c>
      <c r="S1251" s="19">
        <v>23.8</v>
      </c>
      <c r="T1251" s="19">
        <v>40.6</v>
      </c>
      <c r="U1251" s="19">
        <v>88.7</v>
      </c>
      <c r="V1251">
        <v>0.10163934426229508</v>
      </c>
      <c r="W1251">
        <v>4.4000000000000004</v>
      </c>
      <c r="X1251">
        <v>91</v>
      </c>
    </row>
    <row r="1252" spans="1:24">
      <c r="A1252" s="2" t="s">
        <v>223</v>
      </c>
      <c r="B1252" t="s">
        <v>2493</v>
      </c>
      <c r="C1252" s="13">
        <v>43.751930323058872</v>
      </c>
      <c r="D1252">
        <v>1</v>
      </c>
      <c r="E1252">
        <v>1</v>
      </c>
      <c r="F1252" s="16">
        <v>82007</v>
      </c>
      <c r="G1252">
        <v>15065</v>
      </c>
      <c r="H1252">
        <v>29.9</v>
      </c>
      <c r="I1252">
        <v>85.5</v>
      </c>
      <c r="J1252">
        <v>2.1</v>
      </c>
      <c r="K1252">
        <v>9.4</v>
      </c>
      <c r="L1252" s="19">
        <v>4.4000000000000004</v>
      </c>
      <c r="M1252">
        <v>1</v>
      </c>
      <c r="N1252" s="10">
        <v>0.5958</v>
      </c>
      <c r="O1252">
        <f>IF(D1252=E1252,1,0)</f>
        <v>1</v>
      </c>
      <c r="P1252">
        <v>0</v>
      </c>
      <c r="Q1252">
        <v>1</v>
      </c>
      <c r="R1252">
        <v>2012</v>
      </c>
      <c r="S1252" s="19">
        <v>11.5</v>
      </c>
      <c r="T1252" s="19">
        <v>33.4</v>
      </c>
      <c r="U1252" s="19">
        <v>99.1</v>
      </c>
      <c r="V1252">
        <v>0.13057912209516784</v>
      </c>
      <c r="W1252">
        <v>1.7</v>
      </c>
      <c r="X1252">
        <v>91.9</v>
      </c>
    </row>
    <row r="1253" spans="1:24">
      <c r="A1253" s="2" t="s">
        <v>1257</v>
      </c>
      <c r="B1253" t="s">
        <v>2494</v>
      </c>
      <c r="C1253" s="13">
        <v>28.529121421520237</v>
      </c>
      <c r="D1253">
        <v>1</v>
      </c>
      <c r="E1253">
        <v>1</v>
      </c>
      <c r="F1253" s="16">
        <v>29224</v>
      </c>
      <c r="G1253">
        <v>1859</v>
      </c>
      <c r="H1253">
        <v>8.9</v>
      </c>
      <c r="I1253">
        <v>97.3</v>
      </c>
      <c r="J1253">
        <v>0</v>
      </c>
      <c r="K1253">
        <v>0.5</v>
      </c>
      <c r="L1253" s="19">
        <v>14.6</v>
      </c>
      <c r="M1253">
        <v>1</v>
      </c>
      <c r="O1253">
        <f>IF(D1253=E1253,1,0)</f>
        <v>1</v>
      </c>
      <c r="P1253">
        <v>0</v>
      </c>
      <c r="Q1253">
        <v>0</v>
      </c>
      <c r="R1253">
        <v>2013</v>
      </c>
      <c r="S1253" s="19">
        <v>21.5</v>
      </c>
      <c r="T1253" s="19">
        <v>39</v>
      </c>
      <c r="U1253" s="19">
        <v>96.7</v>
      </c>
      <c r="V1253">
        <v>0.32537313432835818</v>
      </c>
      <c r="W1253">
        <v>13.7</v>
      </c>
      <c r="X1253">
        <v>78.599999999999994</v>
      </c>
    </row>
    <row r="1254" spans="1:24">
      <c r="A1254" s="2" t="s">
        <v>1258</v>
      </c>
      <c r="B1254" t="s">
        <v>2495</v>
      </c>
      <c r="C1254" s="13">
        <v>60.781303309450699</v>
      </c>
      <c r="D1254">
        <v>1</v>
      </c>
      <c r="E1254">
        <v>1</v>
      </c>
      <c r="F1254" s="16">
        <v>50874</v>
      </c>
      <c r="G1254">
        <v>24375</v>
      </c>
      <c r="H1254">
        <v>15.1</v>
      </c>
      <c r="I1254">
        <v>40.200000000000003</v>
      </c>
      <c r="J1254">
        <v>28.5</v>
      </c>
      <c r="K1254">
        <v>25.9</v>
      </c>
      <c r="L1254" s="19">
        <v>11.1</v>
      </c>
      <c r="M1254">
        <v>1</v>
      </c>
      <c r="N1254" s="10">
        <v>0.54410000000000003</v>
      </c>
      <c r="O1254">
        <f>IF(D1254=E1254,1,0)</f>
        <v>1</v>
      </c>
      <c r="P1254">
        <v>0</v>
      </c>
      <c r="Q1254">
        <v>0</v>
      </c>
      <c r="R1254">
        <v>2013</v>
      </c>
      <c r="S1254" s="19">
        <v>12.6</v>
      </c>
      <c r="T1254" s="19">
        <v>31.3</v>
      </c>
      <c r="U1254" s="19">
        <v>92</v>
      </c>
      <c r="V1254">
        <v>0.18097819391400763</v>
      </c>
      <c r="W1254">
        <v>11.5</v>
      </c>
      <c r="X1254">
        <v>82.2</v>
      </c>
    </row>
    <row r="1255" spans="1:24">
      <c r="A1255" s="5" t="s">
        <v>2529</v>
      </c>
      <c r="B1255" t="s">
        <v>2535</v>
      </c>
      <c r="C1255" s="21">
        <v>31.336963097398669</v>
      </c>
      <c r="D1255" s="4">
        <v>0</v>
      </c>
      <c r="E1255">
        <v>0</v>
      </c>
      <c r="F1255" s="17"/>
      <c r="G1255" s="4"/>
      <c r="H1255" s="4"/>
      <c r="I1255" s="4"/>
      <c r="L1255" s="20"/>
      <c r="M1255" s="4"/>
      <c r="N1255" s="11"/>
      <c r="O1255">
        <f>IF(D1255=E1255,1,0)</f>
        <v>1</v>
      </c>
      <c r="P1255" s="4"/>
      <c r="Q1255" s="4"/>
      <c r="R1255" s="4"/>
      <c r="S1255" s="20"/>
      <c r="T1255" s="20"/>
      <c r="U1255" s="20"/>
    </row>
    <row r="1256" spans="1:24">
      <c r="A1256" s="5" t="s">
        <v>2532</v>
      </c>
      <c r="B1256" t="s">
        <v>2536</v>
      </c>
      <c r="C1256" s="21">
        <v>34.069400630914828</v>
      </c>
      <c r="D1256" s="4">
        <v>0</v>
      </c>
      <c r="E1256">
        <v>0</v>
      </c>
      <c r="F1256" s="17"/>
      <c r="G1256" s="4"/>
      <c r="H1256" s="4"/>
      <c r="I1256" s="4"/>
      <c r="L1256" s="20"/>
      <c r="M1256" s="4"/>
      <c r="N1256" s="11"/>
      <c r="O1256">
        <f>IF(D1256=E1256,1,0)</f>
        <v>1</v>
      </c>
      <c r="P1256" s="4"/>
      <c r="Q1256" s="4"/>
      <c r="R1256" s="4"/>
      <c r="S1256" s="20"/>
      <c r="T1256" s="20"/>
      <c r="U1256" s="20"/>
    </row>
    <row r="1257" spans="1:24">
      <c r="A1257" s="6" t="s">
        <v>2533</v>
      </c>
      <c r="B1257" t="s">
        <v>2537</v>
      </c>
      <c r="C1257" s="21">
        <v>44</v>
      </c>
      <c r="D1257" s="4">
        <v>0</v>
      </c>
      <c r="E1257">
        <v>0</v>
      </c>
      <c r="F1257" s="17"/>
      <c r="G1257" s="4"/>
      <c r="H1257" s="4"/>
      <c r="I1257" s="4"/>
      <c r="L1257" s="20"/>
      <c r="M1257" s="4"/>
      <c r="N1257" s="11"/>
      <c r="O1257">
        <f>IF(D1257=E1257,1,0)</f>
        <v>1</v>
      </c>
      <c r="P1257" s="4"/>
      <c r="Q1257" s="4"/>
      <c r="R1257" s="4"/>
      <c r="S1257" s="20"/>
      <c r="T1257" s="20"/>
      <c r="U1257" s="20"/>
    </row>
    <row r="1258" spans="1:24">
      <c r="A1258" s="5"/>
      <c r="B1258" s="5"/>
      <c r="C1258" s="14"/>
      <c r="D1258" s="4"/>
      <c r="F1258" s="17"/>
      <c r="G1258" s="4"/>
      <c r="H1258" s="4"/>
      <c r="I1258" s="4"/>
      <c r="L1258" s="20"/>
      <c r="M1258" s="4"/>
      <c r="N1258" s="11"/>
      <c r="P1258" s="4"/>
      <c r="Q1258" s="4"/>
      <c r="R1258" s="4"/>
      <c r="S1258" s="20"/>
      <c r="T1258" s="20"/>
      <c r="U1258" s="20"/>
    </row>
    <row r="1259" spans="1:24">
      <c r="A1259" s="5"/>
      <c r="B1259" s="5"/>
      <c r="C1259" s="14"/>
      <c r="D1259" s="4"/>
      <c r="F1259" s="17"/>
      <c r="G1259" s="4"/>
      <c r="H1259" s="4"/>
      <c r="I1259" s="4"/>
      <c r="L1259" s="20"/>
      <c r="M1259" s="4"/>
      <c r="N1259" s="11"/>
      <c r="P1259" s="4"/>
      <c r="Q1259" s="4"/>
      <c r="R1259" s="4"/>
      <c r="S1259" s="20"/>
      <c r="T1259" s="20"/>
      <c r="U1259" s="20"/>
    </row>
    <row r="1260" spans="1:24">
      <c r="A1260" s="5"/>
      <c r="B1260" s="5"/>
      <c r="C1260" s="14"/>
      <c r="D1260" s="4"/>
      <c r="F1260" s="17"/>
      <c r="G1260" s="4"/>
      <c r="H1260" s="4"/>
      <c r="I1260" s="4"/>
      <c r="L1260" s="20"/>
      <c r="M1260" s="4"/>
      <c r="N1260" s="11"/>
      <c r="P1260" s="4"/>
      <c r="Q1260" s="4"/>
      <c r="R1260" s="4"/>
      <c r="S1260" s="20"/>
      <c r="T1260" s="20"/>
      <c r="U1260" s="20"/>
    </row>
    <row r="1261" spans="1:24">
      <c r="A1261" s="5"/>
      <c r="B1261" s="5"/>
      <c r="C1261" s="14"/>
      <c r="D1261" s="4"/>
      <c r="F1261" s="17"/>
      <c r="G1261" s="4"/>
      <c r="H1261" s="4"/>
      <c r="I1261" s="4"/>
      <c r="L1261" s="20"/>
      <c r="M1261" s="4"/>
      <c r="N1261" s="11"/>
      <c r="P1261" s="4"/>
      <c r="Q1261" s="4"/>
      <c r="R1261" s="4"/>
      <c r="S1261" s="20"/>
      <c r="T1261" s="20"/>
      <c r="U1261" s="20"/>
    </row>
    <row r="1262" spans="1:24">
      <c r="A1262" s="5"/>
      <c r="B1262" s="5"/>
      <c r="C1262" s="14"/>
      <c r="D1262" s="4"/>
      <c r="F1262" s="17"/>
      <c r="G1262" s="4"/>
      <c r="H1262" s="4"/>
      <c r="I1262" s="4"/>
      <c r="L1262" s="20"/>
      <c r="M1262" s="4"/>
      <c r="N1262" s="11"/>
      <c r="P1262" s="4"/>
      <c r="Q1262" s="4"/>
      <c r="R1262" s="4"/>
      <c r="S1262" s="20"/>
      <c r="T1262" s="20"/>
      <c r="U1262" s="20"/>
    </row>
    <row r="1263" spans="1:24">
      <c r="A1263" s="5"/>
      <c r="B1263" s="5"/>
      <c r="C1263" s="14"/>
      <c r="D1263" s="4"/>
      <c r="F1263" s="17"/>
      <c r="G1263" s="4"/>
      <c r="H1263" s="4"/>
      <c r="I1263" s="4"/>
      <c r="L1263" s="20"/>
      <c r="M1263" s="4"/>
      <c r="N1263" s="11"/>
      <c r="P1263" s="4"/>
      <c r="Q1263" s="4"/>
      <c r="R1263" s="4"/>
      <c r="S1263" s="20"/>
      <c r="T1263" s="20"/>
      <c r="U1263" s="20"/>
    </row>
    <row r="1264" spans="1:24">
      <c r="A1264" s="6"/>
      <c r="B1264" s="6"/>
      <c r="C1264" s="14"/>
      <c r="D1264" s="4"/>
      <c r="F1264" s="17"/>
      <c r="G1264" s="4"/>
      <c r="H1264" s="4"/>
      <c r="I1264" s="4"/>
      <c r="L1264" s="20"/>
      <c r="M1264" s="4"/>
      <c r="N1264" s="11"/>
      <c r="P1264" s="4"/>
      <c r="Q1264" s="4"/>
      <c r="R1264" s="4"/>
      <c r="S1264" s="20"/>
      <c r="T1264" s="20"/>
      <c r="U1264" s="20"/>
    </row>
    <row r="1265" spans="1:21">
      <c r="A1265" s="6"/>
      <c r="B1265" s="6"/>
      <c r="C1265" s="14"/>
      <c r="D1265" s="4"/>
      <c r="F1265" s="17"/>
      <c r="G1265" s="4"/>
      <c r="H1265" s="4"/>
      <c r="I1265" s="4"/>
      <c r="L1265" s="20"/>
      <c r="M1265" s="4"/>
      <c r="N1265" s="11"/>
      <c r="P1265" s="4"/>
      <c r="Q1265" s="4"/>
      <c r="R1265" s="4"/>
      <c r="S1265" s="20"/>
      <c r="T1265" s="20"/>
      <c r="U1265" s="20"/>
    </row>
    <row r="1266" spans="1:21">
      <c r="A1266" s="6"/>
      <c r="B1266" s="6"/>
      <c r="C1266" s="14"/>
      <c r="D1266" s="4"/>
      <c r="F1266" s="17"/>
      <c r="G1266" s="4"/>
      <c r="H1266" s="4"/>
      <c r="I1266" s="4"/>
      <c r="L1266" s="20"/>
      <c r="M1266" s="4"/>
      <c r="N1266" s="11"/>
      <c r="P1266" s="4"/>
      <c r="Q1266" s="4"/>
      <c r="R1266" s="4"/>
      <c r="S1266" s="20"/>
      <c r="T1266" s="20"/>
      <c r="U1266" s="20"/>
    </row>
    <row r="1267" spans="1:21">
      <c r="A1267" s="6"/>
      <c r="B1267" s="6"/>
      <c r="C1267" s="14"/>
      <c r="D1267" s="4"/>
      <c r="F1267" s="17"/>
      <c r="G1267" s="4"/>
      <c r="H1267" s="4"/>
      <c r="I1267" s="4"/>
      <c r="L1267" s="20"/>
      <c r="M1267" s="4"/>
      <c r="N1267" s="11"/>
      <c r="P1267" s="4"/>
      <c r="Q1267" s="4"/>
      <c r="R1267" s="4"/>
      <c r="S1267" s="20"/>
      <c r="T1267" s="20"/>
      <c r="U1267" s="20"/>
    </row>
    <row r="1268" spans="1:21">
      <c r="A1268" s="5"/>
      <c r="B1268" s="5"/>
      <c r="C1268" s="14"/>
      <c r="D1268" s="4"/>
      <c r="F1268" s="17"/>
      <c r="G1268" s="4"/>
      <c r="H1268" s="4"/>
      <c r="I1268" s="4"/>
      <c r="L1268" s="20"/>
      <c r="M1268" s="4"/>
      <c r="N1268" s="11"/>
      <c r="P1268" s="4"/>
      <c r="Q1268" s="4"/>
      <c r="R1268" s="4"/>
      <c r="S1268" s="20"/>
      <c r="T1268" s="20"/>
      <c r="U1268" s="20"/>
    </row>
    <row r="1269" spans="1:21">
      <c r="A1269" s="5"/>
      <c r="B1269" s="5"/>
      <c r="C1269" s="14"/>
      <c r="D1269" s="4"/>
      <c r="F1269" s="17"/>
      <c r="G1269" s="4"/>
      <c r="H1269" s="4"/>
      <c r="I1269" s="4"/>
      <c r="L1269" s="20"/>
      <c r="M1269" s="4"/>
      <c r="N1269" s="11"/>
      <c r="P1269" s="4"/>
      <c r="Q1269" s="4"/>
      <c r="R1269" s="4"/>
      <c r="S1269" s="20"/>
      <c r="T1269" s="20"/>
      <c r="U1269" s="20"/>
    </row>
    <row r="1270" spans="1:21">
      <c r="A1270" s="5"/>
      <c r="B1270" s="5"/>
      <c r="C1270" s="14"/>
      <c r="D1270" s="4"/>
      <c r="F1270" s="17"/>
      <c r="G1270" s="4"/>
      <c r="H1270" s="4"/>
      <c r="I1270" s="4"/>
      <c r="L1270" s="20"/>
      <c r="M1270" s="4"/>
      <c r="N1270" s="11"/>
      <c r="P1270" s="4"/>
      <c r="Q1270" s="4"/>
      <c r="R1270" s="4"/>
      <c r="S1270" s="20"/>
      <c r="T1270" s="20"/>
      <c r="U1270" s="20"/>
    </row>
    <row r="1271" spans="1:21">
      <c r="A1271" s="6"/>
      <c r="B1271" s="6"/>
      <c r="C1271" s="14"/>
      <c r="D1271" s="4"/>
      <c r="F1271" s="17"/>
      <c r="G1271" s="4"/>
      <c r="H1271" s="4"/>
      <c r="I1271" s="4"/>
      <c r="L1271" s="20"/>
      <c r="M1271" s="4"/>
      <c r="N1271" s="11"/>
      <c r="P1271" s="4"/>
      <c r="Q1271" s="4"/>
      <c r="R1271" s="4"/>
      <c r="S1271" s="20"/>
      <c r="T1271" s="20"/>
      <c r="U1271" s="20"/>
    </row>
    <row r="1272" spans="1:21">
      <c r="A1272" s="5"/>
      <c r="B1272" s="5"/>
      <c r="C1272" s="14"/>
      <c r="D1272" s="4"/>
      <c r="F1272" s="17"/>
      <c r="G1272" s="4"/>
      <c r="H1272" s="4"/>
      <c r="I1272" s="4"/>
      <c r="L1272" s="20"/>
      <c r="M1272" s="4"/>
      <c r="N1272" s="11"/>
      <c r="P1272" s="4"/>
      <c r="Q1272" s="4"/>
      <c r="R1272" s="4"/>
      <c r="S1272" s="20"/>
      <c r="T1272" s="20"/>
      <c r="U1272" s="20"/>
    </row>
    <row r="1273" spans="1:21">
      <c r="A1273" s="6"/>
      <c r="B1273" s="6"/>
      <c r="C1273" s="14"/>
      <c r="D1273" s="4"/>
      <c r="F1273" s="17"/>
      <c r="G1273" s="4"/>
      <c r="H1273" s="4"/>
      <c r="I1273" s="4"/>
      <c r="L1273" s="20"/>
      <c r="M1273" s="4"/>
      <c r="N1273" s="11"/>
      <c r="P1273" s="4"/>
      <c r="Q1273" s="4"/>
      <c r="R1273" s="4"/>
      <c r="S1273" s="20"/>
      <c r="T1273" s="20"/>
      <c r="U1273" s="20"/>
    </row>
    <row r="1274" spans="1:21">
      <c r="A1274" s="6"/>
      <c r="B1274" s="6"/>
      <c r="C1274" s="14"/>
      <c r="D1274" s="4"/>
      <c r="F1274" s="17"/>
      <c r="G1274" s="4"/>
      <c r="H1274" s="4"/>
      <c r="I1274" s="4"/>
      <c r="L1274" s="20"/>
      <c r="M1274" s="4"/>
      <c r="N1274" s="11"/>
      <c r="P1274" s="4"/>
      <c r="Q1274" s="4"/>
      <c r="R1274" s="4"/>
      <c r="S1274" s="20"/>
      <c r="T1274" s="20"/>
      <c r="U1274" s="20"/>
    </row>
    <row r="1275" spans="1:21">
      <c r="A1275" s="6"/>
      <c r="B1275" s="6"/>
      <c r="C1275" s="14"/>
      <c r="D1275" s="4"/>
      <c r="F1275" s="17"/>
      <c r="G1275" s="4"/>
      <c r="H1275" s="4"/>
      <c r="I1275" s="4"/>
      <c r="L1275" s="20"/>
      <c r="M1275" s="4"/>
      <c r="N1275" s="11"/>
      <c r="P1275" s="4"/>
      <c r="Q1275" s="4"/>
      <c r="R1275" s="4"/>
      <c r="S1275" s="20"/>
      <c r="T1275" s="20"/>
      <c r="U1275" s="20"/>
    </row>
    <row r="1276" spans="1:21">
      <c r="A1276" s="6"/>
      <c r="B1276" s="6"/>
      <c r="C1276" s="14"/>
      <c r="D1276" s="4"/>
      <c r="F1276" s="17"/>
      <c r="G1276" s="4"/>
      <c r="H1276" s="4"/>
      <c r="I1276" s="4"/>
      <c r="L1276" s="20"/>
      <c r="M1276" s="4"/>
      <c r="N1276" s="11"/>
      <c r="P1276" s="4"/>
      <c r="Q1276" s="4"/>
      <c r="R1276" s="4"/>
      <c r="S1276" s="20"/>
      <c r="T1276" s="20"/>
      <c r="U1276" s="20"/>
    </row>
    <row r="1277" spans="1:21">
      <c r="A1277" s="6"/>
      <c r="B1277" s="6"/>
      <c r="C1277" s="14"/>
      <c r="D1277" s="4"/>
      <c r="F1277" s="17"/>
      <c r="G1277" s="4"/>
      <c r="H1277" s="4"/>
      <c r="I1277" s="4"/>
      <c r="L1277" s="20"/>
      <c r="M1277" s="4"/>
      <c r="N1277" s="11"/>
      <c r="P1277" s="4"/>
      <c r="Q1277" s="4"/>
      <c r="R1277" s="4"/>
      <c r="S1277" s="20"/>
      <c r="T1277" s="20"/>
      <c r="U1277" s="20"/>
    </row>
    <row r="1278" spans="1:21">
      <c r="A1278" s="6"/>
      <c r="B1278" s="6"/>
      <c r="C1278" s="14"/>
      <c r="D1278" s="4"/>
      <c r="F1278" s="17"/>
      <c r="G1278" s="4"/>
      <c r="H1278" s="4"/>
      <c r="I1278" s="4"/>
      <c r="L1278" s="20"/>
      <c r="M1278" s="4"/>
      <c r="N1278" s="11"/>
      <c r="P1278" s="4"/>
      <c r="Q1278" s="4"/>
      <c r="R1278" s="4"/>
      <c r="S1278" s="20"/>
      <c r="T1278" s="20"/>
      <c r="U1278" s="20"/>
    </row>
    <row r="1279" spans="1:21">
      <c r="A1279" s="5"/>
      <c r="B1279" s="5"/>
      <c r="C1279" s="14"/>
      <c r="D1279" s="4"/>
      <c r="F1279" s="17"/>
      <c r="G1279" s="4"/>
      <c r="H1279" s="4"/>
      <c r="I1279" s="4"/>
      <c r="L1279" s="20"/>
      <c r="M1279" s="4"/>
      <c r="N1279" s="11"/>
      <c r="P1279" s="4"/>
      <c r="Q1279" s="4"/>
      <c r="R1279" s="4"/>
      <c r="S1279" s="20"/>
      <c r="T1279" s="20"/>
      <c r="U1279" s="20"/>
    </row>
    <row r="1280" spans="1:21">
      <c r="A1280" s="5"/>
      <c r="B1280" s="5"/>
      <c r="C1280" s="14"/>
      <c r="D1280" s="4"/>
      <c r="F1280" s="17"/>
      <c r="G1280" s="4"/>
      <c r="H1280" s="4"/>
      <c r="I1280" s="4"/>
      <c r="L1280" s="20"/>
      <c r="M1280" s="4"/>
      <c r="N1280" s="11"/>
      <c r="P1280" s="4"/>
      <c r="Q1280" s="4"/>
      <c r="R1280" s="4"/>
      <c r="S1280" s="20"/>
      <c r="T1280" s="20"/>
      <c r="U1280" s="20"/>
    </row>
    <row r="1281" spans="1:21">
      <c r="A1281" s="5"/>
      <c r="B1281" s="5"/>
      <c r="C1281" s="14"/>
      <c r="D1281" s="4"/>
      <c r="F1281" s="17"/>
      <c r="G1281" s="4"/>
      <c r="H1281" s="4"/>
      <c r="I1281" s="4"/>
      <c r="L1281" s="20"/>
      <c r="M1281" s="4"/>
      <c r="N1281" s="11"/>
      <c r="P1281" s="7"/>
      <c r="Q1281" s="7"/>
      <c r="R1281" s="4"/>
      <c r="S1281" s="20"/>
      <c r="T1281" s="20"/>
      <c r="U1281" s="20"/>
    </row>
    <row r="1282" spans="1:21">
      <c r="A1282" s="5"/>
      <c r="B1282" s="5"/>
      <c r="C1282" s="14"/>
      <c r="D1282" s="4"/>
      <c r="F1282" s="17"/>
      <c r="G1282" s="4"/>
      <c r="H1282" s="4"/>
      <c r="I1282" s="4"/>
      <c r="L1282" s="20"/>
      <c r="M1282" s="4"/>
      <c r="N1282" s="11"/>
      <c r="P1282" s="4"/>
      <c r="Q1282" s="4"/>
      <c r="R1282" s="4"/>
      <c r="S1282" s="20"/>
      <c r="T1282" s="20"/>
      <c r="U1282" s="20"/>
    </row>
    <row r="1283" spans="1:21">
      <c r="A1283" s="5"/>
      <c r="B1283" s="5"/>
      <c r="C1283" s="14"/>
      <c r="D1283" s="4"/>
      <c r="F1283" s="17"/>
      <c r="G1283" s="4"/>
      <c r="H1283" s="4"/>
      <c r="I1283" s="4"/>
      <c r="L1283" s="20"/>
      <c r="M1283" s="4"/>
      <c r="N1283" s="11"/>
      <c r="P1283" s="4"/>
      <c r="Q1283" s="4"/>
      <c r="R1283" s="4"/>
      <c r="S1283" s="20"/>
      <c r="T1283" s="20"/>
      <c r="U1283" s="20"/>
    </row>
    <row r="1284" spans="1:21">
      <c r="A1284" s="5"/>
      <c r="B1284" s="5"/>
      <c r="C1284" s="14"/>
      <c r="D1284" s="4"/>
      <c r="F1284" s="17"/>
      <c r="G1284" s="4"/>
      <c r="H1284" s="4"/>
      <c r="I1284" s="4"/>
      <c r="L1284" s="20"/>
      <c r="M1284" s="4"/>
      <c r="N1284" s="11"/>
      <c r="P1284" s="4"/>
      <c r="Q1284" s="4"/>
      <c r="R1284" s="4"/>
      <c r="S1284" s="20"/>
      <c r="T1284" s="20"/>
      <c r="U1284" s="20"/>
    </row>
    <row r="1285" spans="1:21">
      <c r="A1285" s="5"/>
      <c r="B1285" s="5"/>
      <c r="C1285" s="14"/>
      <c r="D1285" s="4"/>
      <c r="F1285" s="17"/>
      <c r="G1285" s="4"/>
      <c r="H1285" s="4"/>
      <c r="I1285" s="4"/>
      <c r="L1285" s="20"/>
      <c r="M1285" s="4"/>
      <c r="N1285" s="11"/>
      <c r="P1285" s="4"/>
      <c r="Q1285" s="4"/>
      <c r="R1285" s="4"/>
      <c r="S1285" s="20"/>
      <c r="T1285" s="20"/>
      <c r="U1285" s="20"/>
    </row>
    <row r="1286" spans="1:21">
      <c r="A1286" s="5"/>
      <c r="B1286" s="5"/>
      <c r="C1286" s="14"/>
      <c r="D1286" s="4"/>
      <c r="F1286" s="17"/>
      <c r="G1286" s="4"/>
      <c r="H1286" s="4"/>
      <c r="I1286" s="4"/>
      <c r="L1286" s="20"/>
      <c r="M1286" s="4"/>
      <c r="N1286" s="11"/>
      <c r="P1286" s="4"/>
      <c r="Q1286" s="4"/>
      <c r="R1286" s="4"/>
      <c r="S1286" s="20"/>
      <c r="T1286" s="20"/>
      <c r="U1286" s="20"/>
    </row>
    <row r="1287" spans="1:21">
      <c r="A1287" s="5"/>
      <c r="B1287" s="5"/>
      <c r="C1287" s="14"/>
      <c r="D1287" s="4"/>
      <c r="F1287" s="17"/>
      <c r="G1287" s="4"/>
      <c r="H1287" s="4"/>
      <c r="I1287" s="4"/>
      <c r="L1287" s="20"/>
      <c r="M1287" s="4"/>
      <c r="N1287" s="11"/>
      <c r="P1287" s="4"/>
      <c r="Q1287" s="4"/>
      <c r="R1287" s="4"/>
      <c r="S1287" s="20"/>
      <c r="T1287" s="20"/>
      <c r="U1287" s="20"/>
    </row>
    <row r="1288" spans="1:21">
      <c r="A1288" s="5"/>
      <c r="B1288" s="5"/>
      <c r="C1288" s="14"/>
      <c r="D1288" s="4"/>
      <c r="F1288" s="17"/>
      <c r="G1288" s="4"/>
      <c r="H1288" s="4"/>
      <c r="I1288" s="4"/>
      <c r="L1288" s="20"/>
      <c r="M1288" s="4"/>
      <c r="N1288" s="11"/>
      <c r="P1288" s="4"/>
      <c r="Q1288" s="4"/>
      <c r="R1288" s="4"/>
      <c r="S1288" s="20"/>
      <c r="T1288" s="20"/>
      <c r="U1288" s="20"/>
    </row>
    <row r="1289" spans="1:21">
      <c r="A1289" s="5"/>
      <c r="B1289" s="5"/>
      <c r="C1289" s="14"/>
      <c r="D1289" s="4"/>
      <c r="F1289" s="17"/>
      <c r="G1289" s="4"/>
      <c r="H1289" s="4"/>
      <c r="I1289" s="4"/>
      <c r="L1289" s="20"/>
      <c r="M1289" s="4"/>
      <c r="N1289" s="11"/>
      <c r="P1289" s="4"/>
      <c r="Q1289" s="4"/>
      <c r="R1289" s="4"/>
      <c r="S1289" s="20"/>
      <c r="T1289" s="20"/>
      <c r="U1289" s="20"/>
    </row>
    <row r="1290" spans="1:21">
      <c r="A1290" s="5"/>
      <c r="B1290" s="5"/>
      <c r="C1290" s="14"/>
      <c r="D1290" s="4"/>
      <c r="F1290" s="17"/>
      <c r="G1290" s="4"/>
      <c r="H1290" s="4"/>
      <c r="I1290" s="4"/>
      <c r="L1290" s="20"/>
      <c r="M1290" s="4"/>
      <c r="N1290" s="11"/>
      <c r="P1290" s="4"/>
      <c r="Q1290" s="4"/>
      <c r="R1290" s="4"/>
      <c r="S1290" s="20"/>
      <c r="T1290" s="20"/>
      <c r="U1290" s="20"/>
    </row>
    <row r="1291" spans="1:21">
      <c r="A1291" s="5"/>
      <c r="B1291" s="5"/>
      <c r="C1291" s="14"/>
      <c r="D1291" s="4"/>
      <c r="F1291" s="17"/>
      <c r="G1291" s="4"/>
      <c r="H1291" s="4"/>
      <c r="I1291" s="4"/>
      <c r="L1291" s="20"/>
      <c r="M1291" s="4"/>
      <c r="N1291" s="11"/>
      <c r="P1291" s="4"/>
      <c r="Q1291" s="4"/>
      <c r="R1291" s="4"/>
      <c r="S1291" s="20"/>
      <c r="T1291" s="20"/>
      <c r="U1291" s="20"/>
    </row>
    <row r="1292" spans="1:21">
      <c r="A1292" s="2"/>
      <c r="B1292" s="2"/>
    </row>
    <row r="1293" spans="1:21">
      <c r="A1293" s="2"/>
      <c r="B1293" s="2"/>
    </row>
    <row r="1294" spans="1:21">
      <c r="A1294" s="2"/>
      <c r="B1294" s="2"/>
    </row>
    <row r="1295" spans="1:21">
      <c r="A1295" s="5"/>
      <c r="B1295" s="5"/>
      <c r="C1295" s="14"/>
      <c r="D1295" s="4"/>
      <c r="F1295" s="17"/>
      <c r="G1295" s="4"/>
      <c r="H1295" s="4"/>
      <c r="I1295" s="4"/>
      <c r="L1295" s="20"/>
      <c r="M1295" s="4"/>
      <c r="N1295" s="11"/>
      <c r="P1295" s="4"/>
      <c r="Q1295" s="4"/>
      <c r="R1295" s="4"/>
      <c r="S1295" s="20"/>
      <c r="T1295" s="20"/>
      <c r="U1295" s="20"/>
    </row>
    <row r="1296" spans="1:21">
      <c r="A1296" s="2"/>
      <c r="B1296" s="2"/>
    </row>
    <row r="1297" spans="1:21">
      <c r="A1297" s="5"/>
      <c r="B1297" s="5"/>
      <c r="C1297" s="14"/>
      <c r="D1297" s="4"/>
      <c r="F1297" s="17"/>
      <c r="G1297" s="4"/>
      <c r="H1297" s="4"/>
      <c r="I1297" s="4"/>
      <c r="L1297" s="20"/>
      <c r="M1297" s="4"/>
      <c r="N1297" s="11"/>
      <c r="P1297" s="4"/>
      <c r="Q1297" s="4"/>
      <c r="R1297" s="4"/>
      <c r="S1297" s="20"/>
      <c r="T1297" s="20"/>
      <c r="U1297" s="20"/>
    </row>
    <row r="1298" spans="1:21">
      <c r="A1298" s="5"/>
      <c r="B1298" s="5"/>
      <c r="C1298" s="14"/>
      <c r="D1298" s="4"/>
      <c r="F1298" s="17"/>
      <c r="G1298" s="4"/>
      <c r="H1298" s="4"/>
      <c r="I1298" s="4"/>
      <c r="L1298" s="20"/>
      <c r="M1298" s="4"/>
      <c r="N1298" s="11"/>
      <c r="P1298" s="4"/>
      <c r="Q1298" s="4"/>
      <c r="R1298" s="4"/>
      <c r="S1298" s="20"/>
      <c r="T1298" s="20"/>
      <c r="U1298" s="20"/>
    </row>
    <row r="1299" spans="1:21">
      <c r="A1299" s="6"/>
      <c r="B1299" s="6"/>
      <c r="C1299" s="14"/>
      <c r="D1299" s="4"/>
      <c r="F1299" s="17"/>
      <c r="G1299" s="4"/>
      <c r="H1299" s="4"/>
      <c r="I1299" s="4"/>
      <c r="L1299" s="20"/>
      <c r="M1299" s="4"/>
      <c r="N1299" s="11"/>
      <c r="P1299" s="4"/>
      <c r="Q1299" s="4"/>
      <c r="R1299" s="4"/>
      <c r="S1299" s="20"/>
      <c r="T1299" s="20"/>
      <c r="U1299" s="20"/>
    </row>
    <row r="1300" spans="1:21">
      <c r="A1300" s="2"/>
      <c r="B1300" s="2"/>
    </row>
    <row r="1301" spans="1:21">
      <c r="A1301" s="2"/>
      <c r="B1301" s="2"/>
    </row>
    <row r="1302" spans="1:21">
      <c r="A1302" s="2"/>
      <c r="B1302" s="2"/>
    </row>
    <row r="1303" spans="1:21">
      <c r="A1303" s="5"/>
      <c r="B1303" s="5"/>
      <c r="C1303" s="14"/>
      <c r="D1303" s="4"/>
      <c r="F1303" s="17"/>
      <c r="G1303" s="4"/>
      <c r="H1303" s="4"/>
      <c r="I1303" s="4"/>
      <c r="L1303" s="20"/>
      <c r="M1303" s="4"/>
      <c r="N1303" s="11"/>
      <c r="P1303" s="4"/>
      <c r="Q1303" s="4"/>
      <c r="R1303" s="4"/>
      <c r="S1303" s="20"/>
      <c r="T1303" s="20"/>
      <c r="U1303" s="20"/>
    </row>
    <row r="1304" spans="1:21">
      <c r="A1304" s="5"/>
      <c r="B1304" s="5"/>
      <c r="C1304" s="14"/>
      <c r="D1304" s="4"/>
      <c r="F1304" s="17"/>
      <c r="G1304" s="4"/>
      <c r="H1304" s="4"/>
      <c r="I1304" s="4"/>
      <c r="L1304" s="20"/>
      <c r="M1304" s="4"/>
      <c r="N1304" s="11"/>
      <c r="P1304" s="4"/>
      <c r="Q1304" s="4"/>
      <c r="R1304" s="4"/>
      <c r="S1304" s="20"/>
      <c r="T1304" s="20"/>
      <c r="U1304" s="20"/>
    </row>
    <row r="1305" spans="1:21">
      <c r="A1305" s="5"/>
      <c r="B1305" s="5"/>
      <c r="C1305" s="14"/>
      <c r="D1305" s="4"/>
      <c r="F1305" s="17"/>
      <c r="G1305" s="4"/>
      <c r="H1305" s="4"/>
      <c r="I1305" s="4"/>
      <c r="L1305" s="20"/>
      <c r="M1305" s="4"/>
      <c r="N1305" s="11"/>
      <c r="P1305" s="4"/>
      <c r="Q1305" s="4"/>
      <c r="R1305" s="4"/>
      <c r="S1305" s="20"/>
      <c r="T1305" s="20"/>
      <c r="U1305" s="20"/>
    </row>
    <row r="1306" spans="1:21">
      <c r="A1306" s="5"/>
      <c r="B1306" s="5"/>
      <c r="C1306" s="14"/>
      <c r="D1306" s="4"/>
      <c r="F1306" s="17"/>
      <c r="G1306" s="4"/>
      <c r="H1306" s="4"/>
      <c r="I1306" s="4"/>
      <c r="L1306" s="20"/>
      <c r="M1306" s="4"/>
      <c r="N1306" s="11"/>
      <c r="P1306" s="4"/>
      <c r="Q1306" s="4"/>
      <c r="R1306" s="4"/>
      <c r="S1306" s="20"/>
      <c r="T1306" s="20"/>
      <c r="U1306" s="20"/>
    </row>
    <row r="1307" spans="1:21">
      <c r="A1307" s="2"/>
      <c r="B1307" s="2"/>
    </row>
    <row r="1308" spans="1:21">
      <c r="A1308" s="5"/>
      <c r="B1308" s="5"/>
      <c r="C1308" s="14"/>
      <c r="D1308" s="4"/>
      <c r="F1308" s="17"/>
      <c r="G1308" s="4"/>
      <c r="H1308" s="4"/>
      <c r="I1308" s="4"/>
      <c r="L1308" s="20"/>
      <c r="M1308" s="4"/>
      <c r="N1308" s="11"/>
      <c r="P1308" s="4"/>
      <c r="Q1308" s="4"/>
      <c r="R1308" s="4"/>
      <c r="S1308" s="20"/>
      <c r="T1308" s="20"/>
      <c r="U1308" s="20"/>
    </row>
    <row r="1309" spans="1:21">
      <c r="A1309" s="2"/>
      <c r="B1309" s="2"/>
    </row>
    <row r="1310" spans="1:21">
      <c r="A1310" s="5"/>
      <c r="B1310" s="5"/>
      <c r="C1310" s="14"/>
      <c r="D1310" s="4"/>
      <c r="F1310" s="17"/>
      <c r="G1310" s="4"/>
      <c r="H1310" s="4"/>
      <c r="I1310" s="4"/>
      <c r="L1310" s="20"/>
      <c r="M1310" s="4"/>
      <c r="N1310" s="11"/>
      <c r="P1310" s="4"/>
      <c r="Q1310" s="4"/>
      <c r="R1310" s="4"/>
      <c r="S1310" s="20"/>
      <c r="T1310" s="20"/>
      <c r="U1310" s="20"/>
    </row>
    <row r="1311" spans="1:21">
      <c r="A1311" s="5"/>
      <c r="B1311" s="5"/>
      <c r="C1311" s="14"/>
      <c r="D1311" s="4"/>
      <c r="F1311" s="17"/>
      <c r="G1311" s="4"/>
      <c r="H1311" s="4"/>
      <c r="I1311" s="4"/>
      <c r="L1311" s="20"/>
      <c r="M1311" s="4"/>
      <c r="N1311" s="11"/>
      <c r="P1311" s="4"/>
      <c r="Q1311" s="4"/>
      <c r="R1311" s="4"/>
      <c r="S1311" s="20"/>
      <c r="T1311" s="20"/>
      <c r="U1311" s="20"/>
    </row>
    <row r="1312" spans="1:21">
      <c r="A1312" s="6"/>
      <c r="B1312" s="6"/>
      <c r="C1312" s="14"/>
      <c r="D1312" s="4"/>
      <c r="F1312" s="17"/>
      <c r="G1312" s="4"/>
      <c r="H1312" s="4"/>
      <c r="I1312" s="4"/>
      <c r="L1312" s="20"/>
      <c r="M1312" s="4"/>
      <c r="N1312" s="11"/>
      <c r="P1312" s="4"/>
      <c r="Q1312" s="4"/>
      <c r="R1312" s="4"/>
      <c r="S1312" s="20"/>
      <c r="T1312" s="20"/>
      <c r="U1312" s="20"/>
    </row>
    <row r="1313" spans="1:21">
      <c r="A1313" s="2"/>
      <c r="B1313" s="2"/>
    </row>
    <row r="1314" spans="1:21">
      <c r="A1314" s="5"/>
      <c r="B1314" s="5"/>
      <c r="C1314" s="14"/>
      <c r="D1314" s="4"/>
      <c r="F1314" s="17"/>
      <c r="G1314" s="4"/>
      <c r="H1314" s="4"/>
      <c r="I1314" s="4"/>
      <c r="L1314" s="20"/>
      <c r="M1314" s="4"/>
      <c r="N1314" s="11"/>
      <c r="P1314" s="4"/>
      <c r="Q1314" s="4"/>
      <c r="R1314" s="4"/>
      <c r="S1314" s="20"/>
      <c r="T1314" s="20"/>
      <c r="U1314" s="20"/>
    </row>
    <row r="1315" spans="1:21">
      <c r="A1315" s="5"/>
      <c r="B1315" s="5"/>
      <c r="C1315" s="14"/>
      <c r="D1315" s="4"/>
      <c r="F1315" s="17"/>
      <c r="G1315" s="4"/>
      <c r="H1315" s="4"/>
      <c r="I1315" s="4"/>
      <c r="L1315" s="20"/>
      <c r="M1315" s="4"/>
      <c r="N1315" s="11"/>
      <c r="P1315" s="4"/>
      <c r="Q1315" s="4"/>
      <c r="R1315" s="4"/>
      <c r="S1315" s="20"/>
      <c r="T1315" s="20"/>
      <c r="U1315" s="20"/>
    </row>
    <row r="1316" spans="1:21">
      <c r="A1316" s="5"/>
      <c r="B1316" s="5"/>
      <c r="C1316" s="14"/>
      <c r="D1316" s="4"/>
      <c r="F1316" s="17"/>
      <c r="G1316" s="4"/>
      <c r="H1316" s="4"/>
      <c r="I1316" s="4"/>
      <c r="L1316" s="20"/>
      <c r="M1316" s="4"/>
      <c r="N1316" s="11"/>
      <c r="P1316" s="4"/>
      <c r="Q1316" s="4"/>
      <c r="R1316" s="4"/>
      <c r="S1316" s="20"/>
      <c r="T1316" s="20"/>
      <c r="U1316" s="20"/>
    </row>
    <row r="1317" spans="1:21">
      <c r="A1317" s="5"/>
      <c r="B1317" s="5"/>
      <c r="C1317" s="14"/>
      <c r="D1317" s="4"/>
      <c r="F1317" s="17"/>
      <c r="G1317" s="4"/>
      <c r="H1317" s="4"/>
      <c r="I1317" s="4"/>
      <c r="L1317" s="20"/>
      <c r="M1317" s="4"/>
      <c r="N1317" s="11"/>
      <c r="P1317" s="4"/>
      <c r="Q1317" s="4"/>
      <c r="R1317" s="4"/>
      <c r="S1317" s="20"/>
      <c r="T1317" s="20"/>
      <c r="U1317" s="20"/>
    </row>
    <row r="1318" spans="1:21">
      <c r="A1318" s="5"/>
      <c r="B1318" s="5"/>
      <c r="C1318" s="14"/>
      <c r="D1318" s="4"/>
      <c r="F1318" s="17"/>
      <c r="G1318" s="4"/>
      <c r="H1318" s="4"/>
      <c r="I1318" s="4"/>
      <c r="L1318" s="20"/>
      <c r="M1318" s="4"/>
      <c r="N1318" s="11"/>
      <c r="P1318" s="4"/>
      <c r="Q1318" s="4"/>
      <c r="R1318" s="4"/>
      <c r="S1318" s="20"/>
      <c r="T1318" s="20"/>
      <c r="U1318" s="20"/>
    </row>
    <row r="1319" spans="1:21">
      <c r="A1319" s="2"/>
      <c r="B1319" s="2"/>
    </row>
    <row r="1320" spans="1:21">
      <c r="A1320" s="2"/>
      <c r="B1320" s="2"/>
    </row>
    <row r="1321" spans="1:21">
      <c r="A1321" s="2"/>
      <c r="B1321" s="2"/>
    </row>
    <row r="1322" spans="1:21">
      <c r="A1322" s="2"/>
      <c r="B1322" s="2"/>
    </row>
    <row r="1323" spans="1:21">
      <c r="A1323" s="2"/>
      <c r="B1323" s="2"/>
    </row>
    <row r="1324" spans="1:21">
      <c r="A1324" s="5"/>
      <c r="B1324" s="5"/>
      <c r="C1324" s="14"/>
      <c r="D1324" s="4"/>
      <c r="F1324" s="17"/>
      <c r="G1324" s="4"/>
      <c r="H1324" s="4"/>
      <c r="I1324" s="4"/>
      <c r="L1324" s="20"/>
      <c r="M1324" s="4"/>
      <c r="N1324" s="11"/>
      <c r="P1324" s="4"/>
      <c r="Q1324" s="4"/>
      <c r="R1324" s="4"/>
      <c r="S1324" s="20"/>
      <c r="T1324" s="20"/>
      <c r="U1324" s="20"/>
    </row>
    <row r="1325" spans="1:21">
      <c r="A1325" s="5"/>
      <c r="B1325" s="5"/>
      <c r="C1325" s="14"/>
      <c r="D1325" s="4"/>
      <c r="F1325" s="17"/>
      <c r="G1325" s="4"/>
      <c r="H1325" s="4"/>
      <c r="I1325" s="4"/>
      <c r="L1325" s="20"/>
      <c r="M1325" s="4"/>
      <c r="N1325" s="11"/>
      <c r="P1325" s="4"/>
      <c r="Q1325" s="4"/>
      <c r="R1325" s="4"/>
      <c r="S1325" s="20"/>
      <c r="T1325" s="20"/>
      <c r="U1325" s="20"/>
    </row>
    <row r="1326" spans="1:21">
      <c r="A1326" s="2"/>
      <c r="B1326" s="2"/>
    </row>
    <row r="1327" spans="1:21">
      <c r="A1327" s="5"/>
      <c r="B1327" s="5"/>
      <c r="C1327" s="14"/>
      <c r="D1327" s="4"/>
      <c r="F1327" s="17"/>
      <c r="G1327" s="4"/>
      <c r="H1327" s="4"/>
      <c r="I1327" s="4"/>
      <c r="L1327" s="20"/>
      <c r="M1327" s="4"/>
      <c r="N1327" s="11"/>
      <c r="P1327" s="4"/>
      <c r="Q1327" s="4"/>
      <c r="R1327" s="4"/>
      <c r="S1327" s="20"/>
      <c r="T1327" s="20"/>
      <c r="U1327" s="20"/>
    </row>
    <row r="1328" spans="1:21">
      <c r="A1328" s="5"/>
      <c r="B1328" s="5"/>
      <c r="C1328" s="14"/>
      <c r="D1328" s="4"/>
      <c r="F1328" s="17"/>
      <c r="G1328" s="4"/>
      <c r="H1328" s="4"/>
      <c r="I1328" s="4"/>
      <c r="L1328" s="20"/>
      <c r="M1328" s="4"/>
      <c r="N1328" s="11"/>
      <c r="P1328" s="4"/>
      <c r="Q1328" s="4"/>
      <c r="R1328" s="4"/>
      <c r="S1328" s="20"/>
      <c r="T1328" s="20"/>
      <c r="U1328" s="20"/>
    </row>
    <row r="1329" spans="1:21">
      <c r="A1329" s="5"/>
      <c r="B1329" s="5"/>
      <c r="C1329" s="14"/>
      <c r="D1329" s="4"/>
      <c r="F1329" s="17"/>
      <c r="G1329" s="4"/>
      <c r="H1329" s="4"/>
      <c r="I1329" s="4"/>
      <c r="L1329" s="20"/>
      <c r="M1329" s="4"/>
      <c r="N1329" s="11"/>
      <c r="P1329" s="4"/>
      <c r="Q1329" s="4"/>
      <c r="R1329" s="4"/>
      <c r="S1329" s="20"/>
      <c r="T1329" s="20"/>
      <c r="U1329" s="20"/>
    </row>
    <row r="1330" spans="1:21">
      <c r="A1330" s="5"/>
      <c r="B1330" s="5"/>
      <c r="C1330" s="14"/>
      <c r="D1330" s="4"/>
      <c r="F1330" s="17"/>
      <c r="G1330" s="4"/>
      <c r="H1330" s="4"/>
      <c r="I1330" s="4"/>
      <c r="L1330" s="20"/>
      <c r="M1330" s="4"/>
      <c r="N1330" s="11"/>
      <c r="P1330" s="4"/>
      <c r="Q1330" s="4"/>
      <c r="R1330" s="4"/>
      <c r="S1330" s="20"/>
      <c r="T1330" s="20"/>
      <c r="U1330" s="20"/>
    </row>
    <row r="1331" spans="1:21">
      <c r="A1331" s="2"/>
      <c r="B1331" s="2"/>
    </row>
    <row r="1332" spans="1:21">
      <c r="A1332" s="5"/>
      <c r="B1332" s="5"/>
      <c r="C1332" s="14"/>
      <c r="D1332" s="4"/>
      <c r="F1332" s="17"/>
      <c r="G1332" s="4"/>
      <c r="H1332" s="4"/>
      <c r="I1332" s="4"/>
      <c r="L1332" s="20"/>
      <c r="M1332" s="4"/>
      <c r="N1332" s="11"/>
      <c r="P1332" s="4"/>
      <c r="Q1332" s="4"/>
      <c r="R1332" s="4"/>
      <c r="S1332" s="20"/>
      <c r="T1332" s="20"/>
      <c r="U1332" s="20"/>
    </row>
    <row r="1333" spans="1:21">
      <c r="A1333" s="5"/>
      <c r="B1333" s="5"/>
      <c r="C1333" s="14"/>
      <c r="D1333" s="4"/>
      <c r="F1333" s="17"/>
      <c r="G1333" s="4"/>
      <c r="H1333" s="4"/>
      <c r="I1333" s="4"/>
      <c r="L1333" s="20"/>
      <c r="M1333" s="4"/>
      <c r="N1333" s="11"/>
      <c r="P1333" s="4"/>
      <c r="Q1333" s="4"/>
      <c r="R1333" s="4"/>
      <c r="S1333" s="20"/>
      <c r="T1333" s="20"/>
      <c r="U1333" s="20"/>
    </row>
    <row r="1334" spans="1:21">
      <c r="A1334" s="2"/>
      <c r="B1334" s="2"/>
    </row>
    <row r="1335" spans="1:21">
      <c r="A1335" s="2"/>
      <c r="B1335" s="2"/>
    </row>
    <row r="1336" spans="1:21">
      <c r="A1336" s="5"/>
      <c r="B1336" s="5"/>
      <c r="C1336" s="14"/>
      <c r="D1336" s="4"/>
      <c r="F1336" s="17"/>
      <c r="G1336" s="4"/>
      <c r="H1336" s="4"/>
      <c r="I1336" s="4"/>
      <c r="L1336" s="20"/>
      <c r="M1336" s="4"/>
      <c r="N1336" s="11"/>
      <c r="P1336" s="4"/>
      <c r="Q1336" s="4"/>
      <c r="R1336" s="4"/>
      <c r="S1336" s="20"/>
      <c r="T1336" s="20"/>
      <c r="U1336" s="20"/>
    </row>
    <row r="1337" spans="1:21">
      <c r="A1337" s="5"/>
      <c r="B1337" s="5"/>
      <c r="C1337" s="14"/>
      <c r="D1337" s="4"/>
      <c r="F1337" s="17"/>
      <c r="G1337" s="4"/>
      <c r="H1337" s="4"/>
      <c r="I1337" s="4"/>
      <c r="L1337" s="20"/>
      <c r="M1337" s="4"/>
      <c r="N1337" s="11"/>
      <c r="P1337" s="4"/>
      <c r="Q1337" s="4"/>
      <c r="R1337" s="4"/>
      <c r="S1337" s="20"/>
      <c r="T1337" s="20"/>
      <c r="U1337" s="20"/>
    </row>
    <row r="1338" spans="1:21">
      <c r="A1338" s="2"/>
      <c r="B1338" s="2"/>
    </row>
    <row r="1339" spans="1:21">
      <c r="A1339" s="2"/>
      <c r="B1339" s="2"/>
    </row>
    <row r="1340" spans="1:21">
      <c r="A1340" s="2"/>
      <c r="B1340" s="2"/>
    </row>
    <row r="1341" spans="1:21">
      <c r="A1341" s="5"/>
      <c r="B1341" s="5"/>
      <c r="C1341" s="14"/>
      <c r="D1341" s="4"/>
      <c r="F1341" s="17"/>
      <c r="G1341" s="4"/>
      <c r="H1341" s="4"/>
      <c r="I1341" s="4"/>
      <c r="L1341" s="20"/>
      <c r="M1341" s="4"/>
      <c r="N1341" s="11"/>
      <c r="P1341" s="4"/>
      <c r="Q1341" s="4"/>
      <c r="R1341" s="4"/>
      <c r="S1341" s="20"/>
      <c r="T1341" s="20"/>
      <c r="U1341" s="20"/>
    </row>
    <row r="1342" spans="1:21">
      <c r="A1342" s="2"/>
      <c r="B1342" s="2"/>
    </row>
    <row r="1343" spans="1:21">
      <c r="A1343" s="2"/>
      <c r="B1343" s="2"/>
    </row>
    <row r="1344" spans="1:21">
      <c r="A1344" s="5"/>
      <c r="B1344" s="5"/>
      <c r="C1344" s="14"/>
      <c r="D1344" s="4"/>
      <c r="F1344" s="17"/>
      <c r="H1344" s="4"/>
      <c r="I1344" s="4"/>
      <c r="L1344" s="20"/>
      <c r="M1344" s="4"/>
      <c r="N1344" s="11"/>
      <c r="P1344" s="4"/>
      <c r="Q1344" s="4"/>
      <c r="R1344" s="4"/>
    </row>
    <row r="1345" spans="1:21">
      <c r="A1345" s="5"/>
      <c r="B1345" s="5"/>
      <c r="C1345" s="14"/>
      <c r="D1345" s="4"/>
      <c r="F1345" s="17"/>
      <c r="G1345" s="4"/>
      <c r="H1345" s="4"/>
      <c r="I1345" s="4"/>
      <c r="L1345" s="20"/>
      <c r="M1345" s="4"/>
      <c r="N1345" s="11"/>
      <c r="P1345" s="4"/>
      <c r="Q1345" s="4"/>
      <c r="R1345" s="4"/>
      <c r="S1345" s="20"/>
      <c r="T1345" s="20"/>
      <c r="U1345" s="20"/>
    </row>
    <row r="1346" spans="1:21">
      <c r="A1346" s="2"/>
      <c r="B1346" s="2"/>
    </row>
    <row r="1347" spans="1:21">
      <c r="A1347" s="5"/>
      <c r="B1347" s="5"/>
      <c r="C1347" s="14"/>
      <c r="D1347" s="4"/>
      <c r="F1347" s="17"/>
      <c r="G1347" s="4"/>
      <c r="H1347" s="4"/>
      <c r="I1347" s="4"/>
      <c r="L1347" s="20"/>
      <c r="M1347" s="4"/>
      <c r="N1347" s="11"/>
      <c r="P1347" s="4"/>
      <c r="Q1347" s="4"/>
      <c r="R1347" s="4"/>
      <c r="S1347" s="20"/>
      <c r="T1347" s="20"/>
      <c r="U1347" s="20"/>
    </row>
    <row r="1348" spans="1:21">
      <c r="A1348" s="6"/>
      <c r="B1348" s="6"/>
      <c r="C1348" s="14"/>
      <c r="D1348" s="4"/>
      <c r="F1348" s="17"/>
      <c r="G1348" s="4"/>
      <c r="H1348" s="4"/>
      <c r="I1348" s="4"/>
      <c r="L1348" s="20"/>
      <c r="M1348" s="4"/>
      <c r="N1348" s="11"/>
      <c r="P1348" s="4"/>
      <c r="Q1348" s="4"/>
      <c r="R1348" s="4"/>
      <c r="S1348" s="20"/>
      <c r="T1348" s="20"/>
      <c r="U1348" s="20"/>
    </row>
    <row r="1349" spans="1:21">
      <c r="A1349" s="6"/>
      <c r="B1349" s="6"/>
      <c r="C1349" s="14"/>
      <c r="D1349" s="4"/>
      <c r="F1349" s="17"/>
      <c r="G1349" s="4"/>
      <c r="H1349" s="4"/>
      <c r="I1349" s="4"/>
      <c r="L1349" s="20"/>
      <c r="M1349" s="4"/>
      <c r="N1349" s="11"/>
      <c r="P1349" s="4"/>
      <c r="Q1349" s="4"/>
      <c r="R1349" s="4"/>
      <c r="S1349" s="20"/>
      <c r="T1349" s="20"/>
      <c r="U1349" s="20"/>
    </row>
    <row r="1350" spans="1:21">
      <c r="A1350" s="5"/>
      <c r="B1350" s="5"/>
      <c r="C1350" s="14"/>
      <c r="D1350" s="4"/>
      <c r="F1350" s="17"/>
      <c r="G1350" s="4"/>
      <c r="H1350" s="4"/>
      <c r="I1350" s="4"/>
      <c r="L1350" s="20"/>
      <c r="M1350" s="4"/>
      <c r="N1350" s="11"/>
      <c r="P1350" s="4"/>
      <c r="Q1350" s="4"/>
      <c r="R1350" s="4"/>
      <c r="S1350" s="20"/>
      <c r="T1350" s="20"/>
      <c r="U1350" s="20"/>
    </row>
    <row r="1351" spans="1:21">
      <c r="A1351" s="5"/>
      <c r="B1351" s="5"/>
      <c r="C1351" s="14"/>
      <c r="D1351" s="4"/>
      <c r="F1351" s="17"/>
      <c r="G1351" s="4"/>
      <c r="H1351" s="4"/>
      <c r="I1351" s="4"/>
      <c r="L1351" s="20"/>
      <c r="M1351" s="4"/>
      <c r="N1351" s="11"/>
      <c r="P1351" s="4"/>
      <c r="Q1351" s="4"/>
      <c r="R1351" s="4"/>
      <c r="S1351" s="20"/>
      <c r="T1351" s="20"/>
      <c r="U1351" s="20"/>
    </row>
    <row r="1352" spans="1:21">
      <c r="A1352" s="6"/>
      <c r="B1352" s="6"/>
      <c r="C1352" s="14"/>
      <c r="D1352" s="4"/>
      <c r="F1352" s="17"/>
      <c r="G1352" s="4"/>
      <c r="H1352" s="4"/>
      <c r="I1352" s="4"/>
      <c r="L1352" s="20"/>
      <c r="M1352" s="4"/>
      <c r="N1352" s="11"/>
      <c r="P1352" s="4"/>
      <c r="Q1352" s="4"/>
      <c r="R1352" s="4"/>
      <c r="S1352" s="20"/>
      <c r="T1352" s="20"/>
      <c r="U1352" s="20"/>
    </row>
    <row r="1353" spans="1:21">
      <c r="A1353" s="6"/>
      <c r="B1353" s="6"/>
      <c r="C1353" s="14"/>
      <c r="D1353" s="4"/>
      <c r="F1353" s="17"/>
      <c r="G1353" s="4"/>
      <c r="H1353" s="4"/>
      <c r="I1353" s="4"/>
      <c r="L1353" s="20"/>
      <c r="M1353" s="4"/>
      <c r="N1353" s="11"/>
      <c r="P1353" s="4"/>
      <c r="Q1353" s="4"/>
      <c r="R1353" s="4"/>
      <c r="S1353" s="20"/>
      <c r="T1353" s="20"/>
      <c r="U1353" s="20"/>
    </row>
    <row r="1354" spans="1:21">
      <c r="A1354" s="2"/>
      <c r="B1354" s="2"/>
    </row>
    <row r="1355" spans="1:21">
      <c r="A1355" s="5"/>
      <c r="B1355" s="5"/>
      <c r="C1355" s="14"/>
      <c r="D1355" s="4"/>
      <c r="F1355" s="17"/>
      <c r="G1355" s="4"/>
      <c r="H1355" s="4"/>
      <c r="I1355" s="4"/>
      <c r="L1355" s="20"/>
      <c r="M1355" s="4"/>
      <c r="N1355" s="11"/>
      <c r="P1355" s="4"/>
      <c r="Q1355" s="4"/>
      <c r="R1355" s="4"/>
      <c r="S1355" s="20"/>
      <c r="T1355" s="20"/>
      <c r="U1355" s="20"/>
    </row>
    <row r="1356" spans="1:21">
      <c r="A1356" s="5"/>
      <c r="B1356" s="5"/>
      <c r="C1356" s="14"/>
      <c r="D1356" s="4"/>
      <c r="F1356" s="17"/>
      <c r="G1356" s="4"/>
      <c r="H1356" s="4"/>
      <c r="I1356" s="4"/>
      <c r="L1356" s="20"/>
      <c r="M1356" s="4"/>
      <c r="N1356" s="11"/>
      <c r="P1356" s="4"/>
      <c r="Q1356" s="4"/>
      <c r="R1356" s="4"/>
      <c r="S1356" s="20"/>
      <c r="T1356" s="20"/>
      <c r="U1356" s="20"/>
    </row>
    <row r="1357" spans="1:21">
      <c r="A1357" s="2"/>
      <c r="B1357" s="2"/>
    </row>
    <row r="1358" spans="1:21">
      <c r="A1358" s="6"/>
      <c r="B1358" s="6"/>
      <c r="C1358" s="14"/>
      <c r="D1358" s="4"/>
      <c r="F1358" s="17"/>
      <c r="G1358" s="4"/>
      <c r="H1358" s="4"/>
      <c r="I1358" s="4"/>
      <c r="L1358" s="20"/>
      <c r="M1358" s="4"/>
      <c r="N1358" s="11"/>
      <c r="P1358" s="4"/>
      <c r="Q1358" s="4"/>
      <c r="R1358" s="4"/>
      <c r="S1358" s="20"/>
      <c r="T1358" s="20"/>
      <c r="U1358" s="20"/>
    </row>
    <row r="1359" spans="1:21">
      <c r="A1359" s="5"/>
      <c r="B1359" s="5"/>
      <c r="C1359" s="14"/>
      <c r="D1359" s="4"/>
      <c r="F1359" s="17"/>
      <c r="G1359" s="4"/>
      <c r="H1359" s="4"/>
      <c r="I1359" s="4"/>
      <c r="L1359" s="20"/>
      <c r="M1359" s="4"/>
      <c r="N1359" s="11"/>
      <c r="P1359" s="4"/>
      <c r="Q1359" s="4"/>
      <c r="R1359" s="4"/>
      <c r="S1359" s="20"/>
      <c r="T1359" s="20"/>
      <c r="U1359" s="20"/>
    </row>
    <row r="1360" spans="1:21">
      <c r="A1360" s="5"/>
      <c r="B1360" s="5"/>
      <c r="C1360" s="14"/>
      <c r="D1360" s="4"/>
      <c r="F1360" s="17"/>
      <c r="G1360" s="4"/>
      <c r="H1360" s="4"/>
      <c r="I1360" s="4"/>
      <c r="L1360" s="20"/>
      <c r="M1360" s="4"/>
      <c r="N1360" s="11"/>
      <c r="P1360" s="4"/>
      <c r="Q1360" s="4"/>
      <c r="R1360" s="4"/>
      <c r="S1360" s="20"/>
      <c r="T1360" s="20"/>
      <c r="U1360" s="20"/>
    </row>
    <row r="1361" spans="1:21">
      <c r="A1361" s="2"/>
      <c r="B1361" s="2"/>
    </row>
    <row r="1362" spans="1:21">
      <c r="A1362" s="2"/>
      <c r="B1362" s="2"/>
    </row>
    <row r="1363" spans="1:21">
      <c r="A1363" s="5"/>
      <c r="B1363" s="5"/>
      <c r="C1363" s="14"/>
      <c r="D1363" s="4"/>
      <c r="F1363" s="17"/>
      <c r="G1363" s="4"/>
      <c r="H1363" s="4"/>
      <c r="I1363" s="4"/>
      <c r="L1363" s="20"/>
      <c r="M1363" s="4"/>
      <c r="N1363" s="11"/>
      <c r="P1363" s="4"/>
      <c r="Q1363" s="4"/>
      <c r="R1363" s="4"/>
      <c r="S1363" s="20"/>
      <c r="T1363" s="20"/>
      <c r="U1363" s="20"/>
    </row>
    <row r="1364" spans="1:21">
      <c r="A1364" s="5"/>
      <c r="B1364" s="5"/>
      <c r="C1364" s="14"/>
      <c r="D1364" s="4"/>
      <c r="F1364" s="17"/>
      <c r="G1364" s="4"/>
      <c r="H1364" s="4"/>
      <c r="I1364" s="4"/>
      <c r="L1364" s="20"/>
      <c r="M1364" s="4"/>
      <c r="N1364" s="11"/>
      <c r="P1364" s="4"/>
      <c r="Q1364" s="4"/>
      <c r="R1364" s="4"/>
      <c r="S1364" s="20"/>
      <c r="T1364" s="20"/>
      <c r="U1364" s="20"/>
    </row>
    <row r="1365" spans="1:21">
      <c r="A1365" s="6"/>
      <c r="B1365" s="6"/>
      <c r="C1365" s="14"/>
      <c r="D1365" s="4"/>
      <c r="F1365" s="17"/>
      <c r="G1365" s="4"/>
      <c r="H1365" s="4"/>
      <c r="I1365" s="4"/>
      <c r="L1365" s="20"/>
      <c r="M1365" s="4"/>
      <c r="N1365" s="11"/>
      <c r="P1365" s="4"/>
      <c r="Q1365" s="4"/>
      <c r="R1365" s="4"/>
      <c r="S1365" s="20"/>
      <c r="T1365" s="20"/>
      <c r="U1365" s="20"/>
    </row>
    <row r="1366" spans="1:21">
      <c r="A1366" s="2"/>
      <c r="B1366" s="2"/>
    </row>
    <row r="1367" spans="1:21">
      <c r="A1367" s="5"/>
      <c r="B1367" s="5"/>
      <c r="C1367" s="14"/>
      <c r="D1367" s="4"/>
      <c r="F1367" s="17"/>
      <c r="G1367" s="4"/>
      <c r="H1367" s="4"/>
      <c r="I1367" s="4"/>
      <c r="L1367" s="20"/>
      <c r="M1367" s="4"/>
      <c r="N1367" s="11"/>
      <c r="P1367" s="4"/>
      <c r="Q1367" s="4"/>
      <c r="R1367" s="4"/>
      <c r="S1367" s="20"/>
      <c r="T1367" s="20"/>
      <c r="U1367" s="20"/>
    </row>
    <row r="1368" spans="1:21">
      <c r="A1368" s="5"/>
      <c r="B1368" s="5"/>
      <c r="C1368" s="14"/>
      <c r="D1368" s="4"/>
      <c r="F1368" s="17"/>
      <c r="G1368" s="4"/>
      <c r="H1368" s="4"/>
      <c r="I1368" s="4"/>
      <c r="L1368" s="20"/>
      <c r="M1368" s="4"/>
      <c r="N1368" s="11"/>
      <c r="P1368" s="4"/>
      <c r="Q1368" s="4"/>
      <c r="R1368" s="4"/>
      <c r="S1368" s="20"/>
      <c r="T1368" s="20"/>
      <c r="U1368" s="20"/>
    </row>
    <row r="1369" spans="1:21">
      <c r="A1369" s="6"/>
      <c r="B1369" s="6"/>
      <c r="C1369" s="14"/>
      <c r="D1369" s="4"/>
      <c r="F1369" s="17"/>
      <c r="G1369" s="4"/>
      <c r="H1369" s="4"/>
      <c r="I1369" s="4"/>
      <c r="L1369" s="20"/>
      <c r="M1369" s="4"/>
      <c r="N1369" s="11"/>
      <c r="P1369" s="4"/>
      <c r="Q1369" s="4"/>
      <c r="R1369" s="4"/>
      <c r="S1369" s="20"/>
      <c r="T1369" s="20"/>
      <c r="U1369" s="20"/>
    </row>
    <row r="1370" spans="1:21">
      <c r="A1370" s="5"/>
      <c r="B1370" s="5"/>
      <c r="C1370" s="14"/>
      <c r="D1370" s="4"/>
      <c r="F1370" s="17"/>
      <c r="G1370" s="4"/>
      <c r="H1370" s="4"/>
      <c r="I1370" s="4"/>
      <c r="L1370" s="20"/>
      <c r="M1370" s="4"/>
      <c r="N1370" s="11"/>
      <c r="P1370" s="4"/>
      <c r="Q1370" s="4"/>
      <c r="R1370" s="4"/>
      <c r="S1370" s="20"/>
      <c r="T1370" s="20"/>
      <c r="U1370" s="20"/>
    </row>
    <row r="1371" spans="1:21">
      <c r="A1371" s="2"/>
      <c r="B1371" s="2"/>
    </row>
    <row r="1372" spans="1:21">
      <c r="A1372" s="6"/>
      <c r="B1372" s="6"/>
      <c r="C1372" s="14"/>
      <c r="D1372" s="4"/>
      <c r="F1372" s="17"/>
      <c r="G1372" s="4"/>
      <c r="H1372" s="4"/>
      <c r="I1372" s="4"/>
      <c r="L1372" s="20"/>
      <c r="M1372" s="4"/>
      <c r="N1372" s="11"/>
      <c r="P1372" s="4"/>
      <c r="Q1372" s="4"/>
      <c r="R1372" s="4"/>
      <c r="S1372" s="20"/>
      <c r="T1372" s="20"/>
      <c r="U1372" s="20"/>
    </row>
    <row r="1373" spans="1:21">
      <c r="A1373" s="2"/>
      <c r="B1373" s="2"/>
    </row>
    <row r="1374" spans="1:21">
      <c r="A1374" s="5"/>
      <c r="B1374" s="5"/>
      <c r="C1374" s="14"/>
      <c r="D1374" s="4"/>
      <c r="F1374" s="17"/>
      <c r="G1374" s="4"/>
      <c r="H1374" s="4"/>
      <c r="I1374" s="4"/>
      <c r="L1374" s="20"/>
      <c r="M1374" s="4"/>
      <c r="N1374" s="11"/>
      <c r="P1374" s="4"/>
      <c r="Q1374" s="4"/>
      <c r="R1374" s="4"/>
      <c r="S1374" s="20"/>
      <c r="T1374" s="20"/>
      <c r="U1374" s="20"/>
    </row>
    <row r="1375" spans="1:21">
      <c r="A1375" s="5"/>
      <c r="B1375" s="5"/>
      <c r="C1375" s="14"/>
      <c r="D1375" s="4"/>
      <c r="F1375" s="17"/>
      <c r="G1375" s="4"/>
      <c r="H1375" s="4"/>
      <c r="I1375" s="4"/>
      <c r="L1375" s="20"/>
      <c r="M1375" s="4"/>
      <c r="N1375" s="11"/>
      <c r="P1375" s="4"/>
      <c r="Q1375" s="4"/>
      <c r="R1375" s="4"/>
      <c r="S1375" s="20"/>
      <c r="T1375" s="20"/>
      <c r="U1375" s="20"/>
    </row>
    <row r="1376" spans="1:21">
      <c r="A1376" s="5"/>
      <c r="B1376" s="5"/>
      <c r="C1376" s="14"/>
      <c r="D1376" s="4"/>
      <c r="F1376" s="17"/>
      <c r="G1376" s="4"/>
      <c r="H1376" s="4"/>
      <c r="I1376" s="4"/>
      <c r="L1376" s="20"/>
      <c r="M1376" s="4"/>
      <c r="N1376" s="11"/>
      <c r="P1376" s="4"/>
      <c r="Q1376" s="4"/>
      <c r="R1376" s="4"/>
      <c r="S1376" s="20"/>
      <c r="T1376" s="20"/>
      <c r="U1376" s="20"/>
    </row>
    <row r="1377" spans="1:21">
      <c r="A1377" s="2"/>
      <c r="B1377" s="2"/>
    </row>
    <row r="1378" spans="1:21">
      <c r="A1378" s="2"/>
      <c r="B1378" s="2"/>
    </row>
    <row r="1379" spans="1:21">
      <c r="A1379" s="5"/>
      <c r="B1379" s="5"/>
      <c r="C1379" s="14"/>
      <c r="D1379" s="4"/>
      <c r="F1379" s="17"/>
      <c r="G1379" s="4"/>
      <c r="H1379" s="4"/>
      <c r="I1379" s="4"/>
      <c r="L1379" s="20"/>
      <c r="M1379" s="4"/>
      <c r="N1379" s="11"/>
      <c r="P1379" s="4"/>
      <c r="Q1379" s="4"/>
      <c r="R1379" s="4"/>
      <c r="S1379" s="20"/>
      <c r="T1379" s="20"/>
      <c r="U1379" s="20"/>
    </row>
    <row r="1380" spans="1:21">
      <c r="A1380" s="2"/>
      <c r="B1380" s="2"/>
    </row>
    <row r="1381" spans="1:21">
      <c r="A1381" s="5"/>
      <c r="B1381" s="5"/>
      <c r="C1381" s="14"/>
      <c r="D1381" s="4"/>
      <c r="F1381" s="17"/>
      <c r="G1381" s="4"/>
      <c r="H1381" s="4"/>
      <c r="I1381" s="4"/>
      <c r="L1381" s="20"/>
      <c r="M1381" s="4"/>
      <c r="N1381" s="11"/>
      <c r="P1381" s="4"/>
      <c r="Q1381" s="4"/>
      <c r="R1381" s="4"/>
      <c r="S1381" s="20"/>
      <c r="T1381" s="20"/>
      <c r="U1381" s="20"/>
    </row>
    <row r="1382" spans="1:21">
      <c r="A1382" s="2"/>
      <c r="B1382" s="2"/>
    </row>
    <row r="1383" spans="1:21">
      <c r="A1383" s="2"/>
      <c r="B1383" s="2"/>
    </row>
    <row r="1384" spans="1:21">
      <c r="A1384" s="2"/>
      <c r="B1384" s="2"/>
    </row>
    <row r="1385" spans="1:21">
      <c r="A1385" s="5"/>
      <c r="B1385" s="5"/>
      <c r="C1385" s="14"/>
      <c r="D1385" s="4"/>
      <c r="F1385" s="17"/>
      <c r="G1385" s="4"/>
      <c r="H1385" s="4"/>
      <c r="I1385" s="4"/>
      <c r="L1385" s="20"/>
      <c r="M1385" s="4"/>
      <c r="N1385" s="11"/>
      <c r="P1385" s="4"/>
      <c r="Q1385" s="4"/>
      <c r="R1385" s="4"/>
      <c r="S1385" s="20"/>
      <c r="T1385" s="20"/>
      <c r="U1385" s="20"/>
    </row>
    <row r="1386" spans="1:21">
      <c r="A1386" s="5"/>
      <c r="B1386" s="5"/>
      <c r="C1386" s="14"/>
      <c r="D1386" s="4"/>
      <c r="F1386" s="17"/>
      <c r="G1386" s="4"/>
      <c r="H1386" s="4"/>
      <c r="I1386" s="4"/>
      <c r="L1386" s="20"/>
      <c r="M1386" s="4"/>
      <c r="N1386" s="11"/>
      <c r="P1386" s="4"/>
      <c r="Q1386" s="4"/>
      <c r="R1386" s="4"/>
      <c r="S1386" s="20"/>
      <c r="T1386" s="20"/>
      <c r="U1386" s="20"/>
    </row>
    <row r="1387" spans="1:21">
      <c r="A1387" s="5"/>
      <c r="B1387" s="5"/>
      <c r="C1387" s="14"/>
      <c r="D1387" s="4"/>
      <c r="F1387" s="17"/>
      <c r="G1387" s="4"/>
      <c r="H1387" s="4"/>
      <c r="I1387" s="4"/>
      <c r="L1387" s="20"/>
      <c r="M1387" s="4"/>
      <c r="N1387" s="11"/>
      <c r="P1387" s="4"/>
      <c r="Q1387" s="4"/>
      <c r="R1387" s="4"/>
      <c r="S1387" s="20"/>
      <c r="T1387" s="20"/>
      <c r="U1387" s="20"/>
    </row>
    <row r="1388" spans="1:21">
      <c r="A1388" s="5"/>
      <c r="B1388" s="5"/>
      <c r="C1388" s="14"/>
      <c r="D1388" s="4"/>
      <c r="F1388" s="17"/>
      <c r="G1388" s="4"/>
      <c r="H1388" s="4"/>
      <c r="I1388" s="4"/>
      <c r="L1388" s="20"/>
      <c r="M1388" s="4"/>
      <c r="N1388" s="11"/>
      <c r="P1388" s="4"/>
      <c r="Q1388" s="4"/>
      <c r="R1388" s="4"/>
      <c r="S1388" s="20"/>
      <c r="T1388" s="20"/>
      <c r="U1388" s="20"/>
    </row>
    <row r="1389" spans="1:21">
      <c r="A1389" s="5"/>
      <c r="B1389" s="5"/>
      <c r="C1389" s="14"/>
      <c r="D1389" s="4"/>
      <c r="F1389" s="17"/>
      <c r="G1389" s="4"/>
      <c r="H1389" s="4"/>
      <c r="I1389" s="4"/>
      <c r="L1389" s="20"/>
      <c r="M1389" s="4"/>
      <c r="N1389" s="11"/>
      <c r="P1389" s="4"/>
      <c r="Q1389" s="4"/>
      <c r="R1389" s="4"/>
      <c r="S1389" s="20"/>
      <c r="T1389" s="20"/>
      <c r="U1389" s="20"/>
    </row>
    <row r="1390" spans="1:21">
      <c r="A1390" s="5"/>
      <c r="B1390" s="5"/>
      <c r="C1390" s="14"/>
      <c r="D1390" s="4"/>
      <c r="F1390" s="17"/>
      <c r="G1390" s="4"/>
      <c r="H1390" s="4"/>
      <c r="I1390" s="4"/>
      <c r="L1390" s="20"/>
      <c r="M1390" s="4"/>
      <c r="N1390" s="11"/>
      <c r="P1390" s="4"/>
      <c r="Q1390" s="4"/>
      <c r="R1390" s="4"/>
      <c r="S1390" s="20"/>
      <c r="T1390" s="20"/>
      <c r="U1390" s="20"/>
    </row>
    <row r="1391" spans="1:21">
      <c r="A1391" s="5"/>
      <c r="B1391" s="5"/>
      <c r="C1391" s="14"/>
      <c r="D1391" s="4"/>
      <c r="F1391" s="17"/>
      <c r="G1391" s="4"/>
      <c r="H1391" s="4"/>
      <c r="I1391" s="4"/>
      <c r="L1391" s="20"/>
      <c r="M1391" s="4"/>
      <c r="N1391" s="11"/>
      <c r="P1391" s="4"/>
      <c r="Q1391" s="4"/>
      <c r="R1391" s="4"/>
      <c r="S1391" s="20"/>
      <c r="T1391" s="20"/>
      <c r="U1391" s="20"/>
    </row>
    <row r="1392" spans="1:21">
      <c r="A1392" s="2"/>
      <c r="B1392" s="2"/>
    </row>
    <row r="1393" spans="1:21">
      <c r="A1393" s="5"/>
      <c r="B1393" s="5"/>
      <c r="C1393" s="14"/>
      <c r="D1393" s="4"/>
      <c r="F1393" s="17"/>
      <c r="G1393" s="4"/>
      <c r="H1393" s="4"/>
      <c r="I1393" s="4"/>
      <c r="L1393" s="20"/>
      <c r="M1393" s="4"/>
      <c r="N1393" s="11"/>
      <c r="P1393" s="4"/>
      <c r="Q1393" s="4"/>
      <c r="R1393" s="4"/>
      <c r="S1393" s="20"/>
      <c r="T1393" s="20"/>
      <c r="U1393" s="20"/>
    </row>
    <row r="1394" spans="1:21">
      <c r="A1394" s="2"/>
      <c r="B1394" s="2"/>
    </row>
    <row r="1395" spans="1:21">
      <c r="A1395" s="5"/>
      <c r="B1395" s="5"/>
      <c r="C1395" s="14"/>
      <c r="D1395" s="4"/>
      <c r="F1395" s="17"/>
      <c r="G1395" s="4"/>
      <c r="H1395" s="4"/>
      <c r="I1395" s="4"/>
      <c r="L1395" s="20"/>
      <c r="M1395" s="4"/>
      <c r="N1395" s="11"/>
      <c r="P1395" s="4"/>
      <c r="Q1395" s="4"/>
      <c r="R1395" s="4"/>
      <c r="S1395" s="20"/>
      <c r="T1395" s="20"/>
      <c r="U1395" s="20"/>
    </row>
    <row r="1396" spans="1:21">
      <c r="A1396" s="2"/>
      <c r="B1396" s="2"/>
    </row>
    <row r="1397" spans="1:21">
      <c r="A1397" s="5"/>
      <c r="B1397" s="5"/>
      <c r="C1397" s="14"/>
      <c r="D1397" s="4"/>
      <c r="F1397" s="17"/>
      <c r="G1397" s="4"/>
      <c r="H1397" s="4"/>
      <c r="I1397" s="4"/>
      <c r="L1397" s="20"/>
      <c r="M1397" s="4"/>
      <c r="N1397" s="11"/>
      <c r="P1397" s="4"/>
      <c r="Q1397" s="4"/>
      <c r="R1397" s="4"/>
      <c r="S1397" s="20"/>
      <c r="T1397" s="20"/>
      <c r="U1397" s="20"/>
    </row>
    <row r="1398" spans="1:21">
      <c r="A1398" s="6"/>
      <c r="B1398" s="6"/>
      <c r="C1398" s="14"/>
      <c r="D1398" s="4"/>
      <c r="F1398" s="17"/>
      <c r="G1398" s="4"/>
      <c r="H1398" s="4"/>
      <c r="I1398" s="4"/>
      <c r="L1398" s="20"/>
      <c r="M1398" s="4"/>
      <c r="N1398" s="11"/>
      <c r="P1398" s="4"/>
      <c r="Q1398" s="4"/>
      <c r="R1398" s="4"/>
      <c r="S1398" s="20"/>
      <c r="T1398" s="20"/>
      <c r="U1398" s="20"/>
    </row>
    <row r="1399" spans="1:21">
      <c r="A1399" s="2"/>
      <c r="B1399" s="2"/>
    </row>
    <row r="1400" spans="1:21">
      <c r="A1400" s="6"/>
      <c r="B1400" s="6"/>
      <c r="C1400" s="14"/>
      <c r="D1400" s="4"/>
      <c r="F1400" s="17"/>
      <c r="G1400" s="4"/>
      <c r="H1400" s="4"/>
      <c r="I1400" s="4"/>
      <c r="L1400" s="20"/>
      <c r="M1400" s="4"/>
      <c r="N1400" s="11"/>
      <c r="P1400" s="4"/>
      <c r="Q1400" s="4"/>
      <c r="R1400" s="4"/>
      <c r="S1400" s="20"/>
      <c r="T1400" s="20"/>
      <c r="U1400" s="20"/>
    </row>
    <row r="1401" spans="1:21">
      <c r="A1401" s="5"/>
      <c r="B1401" s="5"/>
      <c r="C1401" s="14"/>
      <c r="D1401" s="4"/>
      <c r="F1401" s="17"/>
      <c r="G1401" s="4"/>
      <c r="H1401" s="4"/>
      <c r="I1401" s="4"/>
      <c r="L1401" s="20"/>
      <c r="M1401" s="4"/>
      <c r="N1401" s="11"/>
      <c r="P1401" s="4"/>
      <c r="Q1401" s="4"/>
      <c r="R1401" s="4"/>
      <c r="S1401" s="20"/>
      <c r="T1401" s="20"/>
      <c r="U1401" s="20"/>
    </row>
    <row r="1402" spans="1:21">
      <c r="A1402" s="6"/>
      <c r="B1402" s="6"/>
      <c r="C1402" s="14"/>
      <c r="D1402" s="4"/>
      <c r="F1402" s="17"/>
      <c r="G1402" s="4"/>
      <c r="H1402" s="4"/>
      <c r="I1402" s="4"/>
      <c r="L1402" s="20"/>
      <c r="M1402" s="4"/>
      <c r="N1402" s="11"/>
      <c r="P1402" s="4"/>
      <c r="Q1402" s="4"/>
      <c r="R1402" s="4"/>
      <c r="S1402" s="20"/>
      <c r="T1402" s="20"/>
      <c r="U1402" s="20"/>
    </row>
    <row r="1403" spans="1:21">
      <c r="A1403" s="2"/>
      <c r="B1403" s="2"/>
    </row>
    <row r="1404" spans="1:21">
      <c r="A1404" s="5"/>
      <c r="B1404" s="5"/>
      <c r="C1404" s="14"/>
      <c r="D1404" s="4"/>
      <c r="F1404" s="17"/>
      <c r="G1404" s="4"/>
      <c r="H1404" s="4"/>
      <c r="I1404" s="4"/>
      <c r="L1404" s="20"/>
      <c r="M1404" s="4"/>
      <c r="N1404" s="11"/>
      <c r="P1404" s="4"/>
      <c r="Q1404" s="4"/>
      <c r="R1404" s="4"/>
      <c r="S1404" s="20"/>
      <c r="T1404" s="20"/>
      <c r="U1404" s="20"/>
    </row>
    <row r="1405" spans="1:21">
      <c r="A1405" s="5"/>
      <c r="B1405" s="5"/>
      <c r="C1405" s="14"/>
      <c r="D1405" s="4"/>
      <c r="F1405" s="17"/>
      <c r="G1405" s="4"/>
      <c r="H1405" s="4"/>
      <c r="I1405" s="4"/>
      <c r="L1405" s="20"/>
      <c r="M1405" s="4"/>
      <c r="N1405" s="11"/>
      <c r="P1405" s="4"/>
      <c r="Q1405" s="4"/>
      <c r="R1405" s="4"/>
      <c r="S1405" s="20"/>
      <c r="T1405" s="20"/>
      <c r="U1405" s="20"/>
    </row>
    <row r="1406" spans="1:21">
      <c r="A1406" s="6"/>
      <c r="B1406" s="6"/>
      <c r="C1406" s="14"/>
      <c r="D1406" s="4"/>
      <c r="F1406" s="17"/>
      <c r="G1406" s="4"/>
      <c r="H1406" s="4"/>
      <c r="I1406" s="4"/>
      <c r="L1406" s="20"/>
      <c r="M1406" s="4"/>
      <c r="N1406" s="11"/>
      <c r="P1406" s="4"/>
      <c r="Q1406" s="4"/>
      <c r="R1406" s="4"/>
      <c r="S1406" s="20"/>
      <c r="T1406" s="20"/>
      <c r="U1406" s="20"/>
    </row>
    <row r="1407" spans="1:21" s="4" customFormat="1">
      <c r="A1407" s="2"/>
      <c r="B1407" s="2"/>
      <c r="C1407" s="13"/>
      <c r="D1407"/>
      <c r="F1407" s="16"/>
      <c r="G1407"/>
      <c r="H1407"/>
      <c r="I1407"/>
      <c r="L1407" s="19"/>
      <c r="M1407"/>
      <c r="N1407" s="10"/>
      <c r="P1407"/>
      <c r="Q1407"/>
      <c r="R1407"/>
      <c r="S1407" s="19"/>
      <c r="T1407" s="19"/>
      <c r="U1407" s="19"/>
    </row>
    <row r="1408" spans="1:21" s="4" customFormat="1">
      <c r="A1408" s="5"/>
      <c r="B1408" s="5"/>
      <c r="C1408" s="14"/>
      <c r="F1408" s="17"/>
      <c r="L1408" s="20"/>
      <c r="N1408" s="11"/>
      <c r="S1408" s="20"/>
      <c r="T1408" s="20"/>
      <c r="U1408" s="20"/>
    </row>
    <row r="1409" spans="1:21" s="4" customFormat="1">
      <c r="A1409" s="2"/>
      <c r="B1409" s="2"/>
      <c r="C1409" s="13"/>
      <c r="D1409"/>
      <c r="F1409" s="16"/>
      <c r="G1409"/>
      <c r="H1409"/>
      <c r="I1409"/>
      <c r="L1409" s="19"/>
      <c r="M1409"/>
      <c r="N1409" s="10"/>
      <c r="P1409"/>
      <c r="Q1409"/>
      <c r="R1409"/>
      <c r="S1409" s="19"/>
      <c r="T1409" s="19"/>
      <c r="U1409" s="19"/>
    </row>
    <row r="1410" spans="1:21" s="4" customFormat="1">
      <c r="A1410" s="6"/>
      <c r="B1410" s="6"/>
      <c r="C1410" s="14"/>
      <c r="F1410" s="17"/>
      <c r="L1410" s="20"/>
      <c r="N1410" s="11"/>
      <c r="S1410" s="20"/>
      <c r="T1410" s="20"/>
      <c r="U1410" s="20"/>
    </row>
    <row r="1411" spans="1:21" s="4" customFormat="1">
      <c r="A1411" s="5"/>
      <c r="B1411" s="5"/>
      <c r="C1411" s="14"/>
      <c r="F1411" s="17"/>
      <c r="L1411" s="20"/>
      <c r="N1411" s="11"/>
      <c r="S1411" s="20"/>
      <c r="T1411" s="20"/>
      <c r="U1411" s="20"/>
    </row>
    <row r="1412" spans="1:21" s="4" customFormat="1">
      <c r="A1412" s="2"/>
      <c r="B1412" s="2"/>
      <c r="C1412" s="13"/>
      <c r="D1412"/>
      <c r="F1412" s="16"/>
      <c r="G1412"/>
      <c r="H1412"/>
      <c r="I1412"/>
      <c r="L1412" s="19"/>
      <c r="M1412"/>
      <c r="N1412" s="10"/>
      <c r="P1412"/>
      <c r="Q1412"/>
      <c r="R1412"/>
      <c r="S1412" s="19"/>
      <c r="T1412" s="19"/>
      <c r="U1412" s="19"/>
    </row>
    <row r="1413" spans="1:21" s="4" customFormat="1">
      <c r="A1413" s="5"/>
      <c r="B1413" s="5"/>
      <c r="C1413" s="14"/>
      <c r="F1413" s="17"/>
      <c r="L1413" s="20"/>
      <c r="N1413" s="11"/>
      <c r="S1413" s="20"/>
      <c r="T1413" s="20"/>
      <c r="U1413" s="20"/>
    </row>
    <row r="1414" spans="1:21" s="4" customFormat="1">
      <c r="A1414" s="5"/>
      <c r="B1414" s="5"/>
      <c r="C1414" s="14"/>
      <c r="F1414" s="17"/>
      <c r="L1414" s="20"/>
      <c r="N1414" s="11"/>
      <c r="S1414" s="20"/>
      <c r="T1414" s="20"/>
      <c r="U1414" s="20"/>
    </row>
    <row r="1415" spans="1:21" s="4" customFormat="1">
      <c r="A1415" s="5"/>
      <c r="B1415" s="5"/>
      <c r="C1415" s="14"/>
      <c r="F1415" s="17"/>
      <c r="L1415" s="20"/>
      <c r="N1415" s="11"/>
      <c r="S1415" s="20"/>
      <c r="T1415" s="20"/>
      <c r="U1415" s="20"/>
    </row>
    <row r="1416" spans="1:21" s="4" customFormat="1">
      <c r="A1416" s="6"/>
      <c r="B1416" s="6"/>
      <c r="C1416" s="14"/>
      <c r="F1416" s="17"/>
      <c r="L1416" s="20"/>
      <c r="N1416" s="11"/>
      <c r="S1416" s="20"/>
      <c r="T1416" s="20"/>
      <c r="U1416" s="20"/>
    </row>
    <row r="1417" spans="1:21" s="4" customFormat="1">
      <c r="A1417" s="2"/>
      <c r="B1417" s="2"/>
      <c r="C1417" s="13"/>
      <c r="D1417"/>
      <c r="F1417" s="16"/>
      <c r="G1417"/>
      <c r="H1417"/>
      <c r="I1417"/>
      <c r="L1417" s="19"/>
      <c r="M1417"/>
      <c r="N1417" s="10"/>
      <c r="P1417"/>
      <c r="Q1417"/>
      <c r="R1417"/>
      <c r="S1417" s="19"/>
      <c r="T1417" s="19"/>
      <c r="U1417" s="19"/>
    </row>
    <row r="1418" spans="1:21" s="4" customFormat="1">
      <c r="A1418" s="5"/>
      <c r="B1418" s="5"/>
      <c r="C1418" s="14"/>
      <c r="F1418" s="17"/>
      <c r="L1418" s="20"/>
      <c r="N1418" s="11"/>
      <c r="S1418" s="20"/>
      <c r="T1418" s="20"/>
      <c r="U1418" s="20"/>
    </row>
    <row r="1419" spans="1:21" s="4" customFormat="1">
      <c r="A1419" s="2"/>
      <c r="B1419" s="2"/>
      <c r="C1419" s="13"/>
      <c r="D1419"/>
      <c r="F1419" s="16"/>
      <c r="G1419"/>
      <c r="H1419"/>
      <c r="I1419"/>
      <c r="L1419" s="19"/>
      <c r="M1419"/>
      <c r="N1419" s="10"/>
      <c r="P1419"/>
      <c r="Q1419"/>
      <c r="R1419"/>
      <c r="S1419" s="19"/>
      <c r="T1419" s="19"/>
      <c r="U1419" s="19"/>
    </row>
    <row r="1420" spans="1:21" s="4" customFormat="1">
      <c r="A1420" s="2"/>
      <c r="B1420" s="2"/>
      <c r="C1420" s="13"/>
      <c r="D1420"/>
      <c r="F1420" s="16"/>
      <c r="G1420"/>
      <c r="H1420"/>
      <c r="I1420"/>
      <c r="L1420" s="19"/>
      <c r="M1420"/>
      <c r="N1420" s="10"/>
      <c r="P1420"/>
      <c r="Q1420"/>
      <c r="R1420"/>
      <c r="S1420" s="19"/>
      <c r="T1420" s="19"/>
      <c r="U1420" s="19"/>
    </row>
    <row r="1421" spans="1:21" s="4" customFormat="1">
      <c r="A1421" s="5"/>
      <c r="B1421" s="5"/>
      <c r="C1421" s="14"/>
      <c r="F1421" s="17"/>
      <c r="L1421" s="20"/>
      <c r="N1421" s="11"/>
      <c r="S1421" s="20"/>
      <c r="T1421" s="20"/>
      <c r="U1421" s="20"/>
    </row>
    <row r="1422" spans="1:21" s="4" customFormat="1">
      <c r="A1422" s="5"/>
      <c r="B1422" s="5"/>
      <c r="C1422" s="14"/>
      <c r="F1422" s="17"/>
      <c r="L1422" s="20"/>
      <c r="N1422" s="11"/>
      <c r="S1422" s="20"/>
      <c r="T1422" s="20"/>
      <c r="U1422" s="20"/>
    </row>
    <row r="1423" spans="1:21" s="4" customFormat="1">
      <c r="A1423" s="2"/>
      <c r="B1423" s="2"/>
      <c r="C1423" s="13"/>
      <c r="D1423"/>
      <c r="F1423" s="16"/>
      <c r="G1423"/>
      <c r="H1423"/>
      <c r="I1423"/>
      <c r="L1423" s="19"/>
      <c r="M1423"/>
      <c r="N1423" s="10"/>
      <c r="P1423"/>
      <c r="Q1423"/>
      <c r="R1423"/>
      <c r="S1423" s="19"/>
      <c r="T1423" s="19"/>
      <c r="U1423" s="19"/>
    </row>
    <row r="1424" spans="1:21" s="4" customFormat="1">
      <c r="A1424" s="6"/>
      <c r="B1424" s="6"/>
      <c r="C1424" s="14"/>
      <c r="F1424" s="17"/>
      <c r="L1424" s="20"/>
      <c r="N1424" s="11"/>
      <c r="S1424" s="20"/>
      <c r="T1424" s="20"/>
      <c r="U1424" s="20"/>
    </row>
    <row r="1425" spans="1:21" s="4" customFormat="1">
      <c r="A1425" s="6"/>
      <c r="B1425" s="6"/>
      <c r="C1425" s="14"/>
      <c r="F1425" s="17"/>
      <c r="L1425" s="20"/>
      <c r="N1425" s="11"/>
      <c r="S1425" s="20"/>
      <c r="T1425" s="20"/>
      <c r="U1425" s="20"/>
    </row>
    <row r="1426" spans="1:21" s="4" customFormat="1">
      <c r="A1426" s="5"/>
      <c r="B1426" s="5"/>
      <c r="C1426" s="14"/>
      <c r="F1426" s="17"/>
      <c r="L1426" s="20"/>
      <c r="N1426" s="11"/>
      <c r="S1426" s="20"/>
      <c r="T1426" s="20"/>
      <c r="U1426" s="20"/>
    </row>
    <row r="1427" spans="1:21" s="4" customFormat="1">
      <c r="A1427" s="6"/>
      <c r="B1427" s="6"/>
      <c r="C1427" s="14"/>
      <c r="F1427" s="17"/>
      <c r="L1427" s="20"/>
      <c r="N1427" s="11"/>
      <c r="S1427" s="20"/>
      <c r="T1427" s="20"/>
      <c r="U1427" s="20"/>
    </row>
    <row r="1428" spans="1:21" s="4" customFormat="1">
      <c r="A1428" s="5"/>
      <c r="B1428" s="5"/>
      <c r="C1428" s="14"/>
      <c r="F1428" s="17"/>
      <c r="L1428" s="20"/>
      <c r="N1428" s="11"/>
      <c r="S1428" s="20"/>
      <c r="T1428" s="20"/>
      <c r="U1428" s="20"/>
    </row>
    <row r="1429" spans="1:21" s="4" customFormat="1">
      <c r="A1429" s="2"/>
      <c r="B1429" s="2"/>
      <c r="C1429" s="13"/>
      <c r="D1429"/>
      <c r="F1429" s="16"/>
      <c r="G1429"/>
      <c r="H1429"/>
      <c r="I1429"/>
      <c r="L1429" s="19"/>
      <c r="M1429"/>
      <c r="N1429" s="10"/>
      <c r="P1429"/>
      <c r="Q1429"/>
      <c r="R1429"/>
      <c r="S1429" s="19"/>
      <c r="T1429" s="19"/>
      <c r="U1429" s="19"/>
    </row>
    <row r="1430" spans="1:21" s="4" customFormat="1">
      <c r="A1430" s="5"/>
      <c r="B1430" s="5"/>
      <c r="C1430" s="14"/>
      <c r="F1430" s="17"/>
      <c r="L1430" s="20"/>
      <c r="N1430" s="11"/>
      <c r="S1430" s="20"/>
      <c r="T1430" s="20"/>
      <c r="U1430" s="20"/>
    </row>
    <row r="1431" spans="1:21" s="4" customFormat="1">
      <c r="A1431" s="5"/>
      <c r="B1431" s="5"/>
      <c r="C1431" s="14"/>
      <c r="F1431" s="17"/>
      <c r="L1431" s="20"/>
      <c r="N1431" s="11"/>
      <c r="S1431" s="20"/>
      <c r="T1431" s="20"/>
      <c r="U1431" s="20"/>
    </row>
    <row r="1432" spans="1:21" s="4" customFormat="1">
      <c r="A1432" s="2"/>
      <c r="B1432" s="2"/>
      <c r="C1432" s="13"/>
      <c r="D1432"/>
      <c r="F1432" s="16"/>
      <c r="G1432"/>
      <c r="H1432"/>
      <c r="I1432"/>
      <c r="L1432" s="19"/>
      <c r="M1432"/>
      <c r="N1432" s="10"/>
      <c r="P1432"/>
      <c r="Q1432"/>
      <c r="R1432"/>
      <c r="S1432" s="19"/>
      <c r="T1432" s="19"/>
      <c r="U1432" s="19"/>
    </row>
    <row r="1433" spans="1:21" s="4" customFormat="1">
      <c r="A1433" s="5"/>
      <c r="B1433" s="5"/>
      <c r="C1433" s="14"/>
      <c r="F1433" s="17"/>
      <c r="L1433" s="20"/>
      <c r="N1433" s="11"/>
      <c r="P1433" s="7"/>
      <c r="Q1433" s="7"/>
      <c r="S1433" s="20"/>
      <c r="T1433" s="20"/>
      <c r="U1433" s="20"/>
    </row>
    <row r="1434" spans="1:21" s="4" customFormat="1">
      <c r="A1434" s="5"/>
      <c r="B1434" s="5"/>
      <c r="C1434" s="14"/>
      <c r="F1434" s="17"/>
      <c r="L1434" s="20"/>
      <c r="N1434" s="11"/>
      <c r="S1434" s="20"/>
      <c r="T1434" s="20"/>
      <c r="U1434" s="20"/>
    </row>
    <row r="1435" spans="1:21" s="4" customFormat="1">
      <c r="A1435" s="2"/>
      <c r="B1435" s="2"/>
      <c r="C1435" s="13"/>
      <c r="D1435"/>
      <c r="F1435" s="16"/>
      <c r="G1435"/>
      <c r="H1435"/>
      <c r="I1435"/>
      <c r="L1435" s="19"/>
      <c r="M1435"/>
      <c r="N1435" s="10"/>
      <c r="P1435"/>
      <c r="Q1435"/>
      <c r="R1435"/>
      <c r="S1435" s="19"/>
      <c r="T1435" s="19"/>
      <c r="U1435" s="19"/>
    </row>
    <row r="1436" spans="1:21" s="4" customFormat="1">
      <c r="A1436" s="5"/>
      <c r="B1436" s="5"/>
      <c r="C1436" s="14"/>
      <c r="F1436" s="17"/>
      <c r="L1436" s="20"/>
      <c r="N1436" s="11"/>
      <c r="S1436" s="20"/>
      <c r="T1436" s="20"/>
      <c r="U1436" s="20"/>
    </row>
    <row r="1437" spans="1:21" s="4" customFormat="1">
      <c r="A1437" s="5"/>
      <c r="B1437" s="5"/>
      <c r="C1437" s="14"/>
      <c r="F1437" s="17"/>
      <c r="L1437" s="20"/>
      <c r="N1437" s="11"/>
      <c r="S1437" s="20"/>
      <c r="T1437" s="20"/>
      <c r="U1437" s="20"/>
    </row>
    <row r="1438" spans="1:21" s="4" customFormat="1">
      <c r="A1438" s="5"/>
      <c r="B1438" s="5"/>
      <c r="C1438" s="14"/>
      <c r="F1438" s="17"/>
      <c r="L1438" s="20"/>
      <c r="N1438" s="11"/>
      <c r="S1438" s="20"/>
      <c r="T1438" s="20"/>
      <c r="U1438" s="20"/>
    </row>
    <row r="1439" spans="1:21" s="4" customFormat="1">
      <c r="A1439" s="2"/>
      <c r="B1439" s="2"/>
      <c r="C1439" s="13"/>
      <c r="D1439"/>
      <c r="F1439" s="16"/>
      <c r="G1439"/>
      <c r="H1439"/>
      <c r="I1439"/>
      <c r="L1439" s="19"/>
      <c r="M1439"/>
      <c r="N1439" s="10"/>
      <c r="P1439"/>
      <c r="Q1439"/>
      <c r="R1439"/>
      <c r="S1439" s="19"/>
      <c r="T1439" s="19"/>
      <c r="U1439" s="19"/>
    </row>
    <row r="1440" spans="1:21" s="4" customFormat="1">
      <c r="A1440" s="5"/>
      <c r="B1440" s="5"/>
      <c r="C1440" s="14"/>
      <c r="F1440" s="17"/>
      <c r="L1440" s="20"/>
      <c r="N1440" s="11"/>
      <c r="S1440" s="20"/>
      <c r="T1440" s="20"/>
      <c r="U1440" s="20"/>
    </row>
    <row r="1441" spans="1:21" s="4" customFormat="1">
      <c r="A1441" s="2"/>
      <c r="B1441" s="2"/>
      <c r="C1441" s="13"/>
      <c r="D1441"/>
      <c r="F1441" s="16"/>
      <c r="G1441"/>
      <c r="H1441"/>
      <c r="I1441"/>
      <c r="L1441" s="19"/>
      <c r="M1441"/>
      <c r="N1441" s="10"/>
      <c r="P1441"/>
      <c r="Q1441"/>
      <c r="R1441"/>
      <c r="S1441" s="19"/>
      <c r="T1441" s="19"/>
      <c r="U1441" s="19"/>
    </row>
    <row r="1442" spans="1:21" s="4" customFormat="1">
      <c r="A1442" s="2"/>
      <c r="B1442" s="2"/>
      <c r="C1442" s="13"/>
      <c r="D1442"/>
      <c r="F1442" s="16"/>
      <c r="G1442"/>
      <c r="H1442"/>
      <c r="I1442"/>
      <c r="L1442" s="19"/>
      <c r="M1442"/>
      <c r="N1442" s="10"/>
      <c r="P1442"/>
      <c r="Q1442"/>
      <c r="R1442"/>
      <c r="S1442" s="19"/>
      <c r="T1442" s="19"/>
      <c r="U1442" s="19"/>
    </row>
    <row r="1443" spans="1:21" s="4" customFormat="1">
      <c r="A1443" s="2"/>
      <c r="B1443" s="2"/>
      <c r="C1443" s="13"/>
      <c r="D1443"/>
      <c r="F1443" s="16"/>
      <c r="G1443"/>
      <c r="H1443"/>
      <c r="I1443"/>
      <c r="L1443" s="19"/>
      <c r="M1443"/>
      <c r="N1443" s="10"/>
      <c r="P1443"/>
      <c r="Q1443"/>
      <c r="R1443"/>
      <c r="S1443" s="19"/>
      <c r="T1443" s="19"/>
      <c r="U1443" s="19"/>
    </row>
    <row r="1444" spans="1:21" s="4" customFormat="1">
      <c r="A1444" s="6"/>
      <c r="B1444" s="6"/>
      <c r="C1444" s="14"/>
      <c r="F1444" s="17"/>
      <c r="L1444" s="20"/>
      <c r="N1444" s="11"/>
      <c r="S1444" s="20"/>
      <c r="T1444" s="20"/>
      <c r="U1444" s="20"/>
    </row>
    <row r="1445" spans="1:21" s="4" customFormat="1">
      <c r="A1445" s="5"/>
      <c r="B1445" s="5"/>
      <c r="C1445" s="14"/>
      <c r="F1445" s="17"/>
      <c r="L1445" s="20"/>
      <c r="N1445" s="11"/>
      <c r="S1445" s="20"/>
      <c r="T1445" s="20"/>
      <c r="U1445" s="20"/>
    </row>
    <row r="1446" spans="1:21" s="4" customFormat="1">
      <c r="A1446" s="5"/>
      <c r="B1446" s="5"/>
      <c r="C1446" s="14"/>
      <c r="F1446" s="17"/>
      <c r="L1446" s="20"/>
      <c r="N1446" s="11"/>
      <c r="P1446"/>
      <c r="Q1446"/>
      <c r="S1446" s="20"/>
      <c r="T1446" s="20"/>
      <c r="U1446" s="20"/>
    </row>
    <row r="1447" spans="1:21" s="4" customFormat="1">
      <c r="A1447" s="6"/>
      <c r="B1447" s="6"/>
      <c r="C1447" s="14"/>
      <c r="F1447" s="17"/>
      <c r="L1447" s="20"/>
      <c r="N1447" s="11"/>
      <c r="S1447" s="20"/>
      <c r="T1447" s="20"/>
      <c r="U1447" s="20"/>
    </row>
    <row r="1448" spans="1:21" s="4" customFormat="1">
      <c r="A1448" s="5"/>
      <c r="B1448" s="5"/>
      <c r="C1448" s="14"/>
      <c r="F1448" s="17"/>
      <c r="L1448" s="20"/>
      <c r="N1448" s="11"/>
      <c r="S1448" s="20"/>
      <c r="T1448" s="20"/>
      <c r="U1448" s="20"/>
    </row>
    <row r="1449" spans="1:21" s="4" customFormat="1">
      <c r="A1449" s="5"/>
      <c r="B1449" s="5"/>
      <c r="C1449" s="14"/>
      <c r="F1449" s="17"/>
      <c r="L1449" s="20"/>
      <c r="N1449" s="11"/>
      <c r="S1449" s="20"/>
      <c r="T1449" s="20"/>
      <c r="U1449" s="20"/>
    </row>
    <row r="1450" spans="1:21" s="4" customFormat="1">
      <c r="A1450" s="2"/>
      <c r="B1450" s="2"/>
      <c r="C1450" s="13"/>
      <c r="D1450"/>
      <c r="F1450" s="16"/>
      <c r="G1450"/>
      <c r="H1450"/>
      <c r="I1450"/>
      <c r="L1450" s="19"/>
      <c r="M1450"/>
      <c r="N1450" s="10"/>
      <c r="P1450"/>
      <c r="Q1450"/>
      <c r="R1450"/>
      <c r="S1450" s="19"/>
      <c r="T1450" s="19"/>
      <c r="U1450" s="19"/>
    </row>
    <row r="1451" spans="1:21" s="4" customFormat="1">
      <c r="A1451" s="2"/>
      <c r="B1451" s="2"/>
      <c r="C1451" s="13"/>
      <c r="D1451"/>
      <c r="F1451" s="16"/>
      <c r="G1451"/>
      <c r="H1451"/>
      <c r="I1451"/>
      <c r="L1451" s="19"/>
      <c r="M1451"/>
      <c r="N1451" s="10"/>
      <c r="P1451"/>
      <c r="Q1451"/>
      <c r="R1451"/>
      <c r="S1451" s="19"/>
      <c r="T1451" s="19"/>
      <c r="U1451" s="19"/>
    </row>
    <row r="1452" spans="1:21" s="4" customFormat="1">
      <c r="A1452" s="5"/>
      <c r="B1452" s="5"/>
      <c r="C1452" s="14"/>
      <c r="F1452" s="17"/>
      <c r="L1452" s="20"/>
      <c r="N1452" s="11"/>
      <c r="S1452" s="20"/>
      <c r="T1452" s="20"/>
      <c r="U1452" s="20"/>
    </row>
    <row r="1453" spans="1:21" s="4" customFormat="1">
      <c r="A1453" s="6"/>
      <c r="B1453" s="6"/>
      <c r="C1453" s="14"/>
      <c r="F1453" s="17"/>
      <c r="L1453" s="20"/>
      <c r="N1453" s="11"/>
      <c r="S1453" s="20"/>
      <c r="T1453" s="20"/>
      <c r="U1453" s="20"/>
    </row>
    <row r="1454" spans="1:21" s="4" customFormat="1">
      <c r="A1454" s="5"/>
      <c r="B1454" s="5"/>
      <c r="C1454" s="14"/>
      <c r="F1454" s="17"/>
      <c r="L1454" s="20"/>
      <c r="N1454" s="11"/>
      <c r="S1454" s="20"/>
      <c r="T1454" s="20"/>
      <c r="U1454" s="20"/>
    </row>
    <row r="1455" spans="1:21" s="4" customFormat="1">
      <c r="A1455" s="5"/>
      <c r="B1455" s="5"/>
      <c r="C1455" s="14"/>
      <c r="F1455" s="17"/>
      <c r="L1455" s="20"/>
      <c r="N1455" s="11"/>
      <c r="S1455" s="20"/>
      <c r="T1455" s="20"/>
      <c r="U1455" s="20"/>
    </row>
    <row r="1456" spans="1:21" s="4" customFormat="1">
      <c r="A1456" s="5"/>
      <c r="B1456" s="5"/>
      <c r="C1456" s="14"/>
      <c r="F1456" s="17"/>
      <c r="L1456" s="20"/>
      <c r="N1456" s="11"/>
      <c r="S1456" s="20"/>
      <c r="T1456" s="20"/>
      <c r="U1456" s="20"/>
    </row>
    <row r="1457" spans="1:21" s="4" customFormat="1">
      <c r="A1457" s="5"/>
      <c r="B1457" s="5"/>
      <c r="C1457" s="14"/>
      <c r="F1457" s="17"/>
      <c r="L1457" s="20"/>
      <c r="N1457" s="11"/>
      <c r="S1457" s="20"/>
      <c r="T1457" s="20"/>
      <c r="U1457" s="20"/>
    </row>
    <row r="1458" spans="1:21" s="4" customFormat="1">
      <c r="A1458" s="6"/>
      <c r="B1458" s="6"/>
      <c r="C1458" s="14"/>
      <c r="F1458" s="17"/>
      <c r="L1458" s="20"/>
      <c r="N1458" s="11"/>
      <c r="S1458" s="20"/>
      <c r="T1458" s="20"/>
      <c r="U1458" s="20"/>
    </row>
    <row r="1459" spans="1:21" s="4" customFormat="1">
      <c r="A1459" s="5"/>
      <c r="B1459" s="5"/>
      <c r="C1459" s="14"/>
      <c r="F1459" s="17"/>
      <c r="L1459" s="20"/>
      <c r="N1459" s="11"/>
      <c r="S1459" s="20"/>
      <c r="T1459" s="20"/>
      <c r="U1459" s="20"/>
    </row>
    <row r="1460" spans="1:21" s="4" customFormat="1">
      <c r="A1460" s="6"/>
      <c r="B1460" s="6"/>
      <c r="C1460" s="14"/>
      <c r="F1460" s="17"/>
      <c r="L1460" s="20"/>
      <c r="N1460" s="11"/>
      <c r="S1460" s="20"/>
      <c r="T1460" s="20"/>
      <c r="U1460" s="20"/>
    </row>
    <row r="1461" spans="1:21" s="4" customFormat="1">
      <c r="A1461" s="5"/>
      <c r="B1461" s="5"/>
      <c r="C1461" s="14"/>
      <c r="F1461" s="17"/>
      <c r="L1461" s="20"/>
      <c r="N1461" s="11"/>
      <c r="S1461" s="20"/>
      <c r="T1461" s="20"/>
      <c r="U1461" s="20"/>
    </row>
    <row r="1462" spans="1:21" s="4" customFormat="1">
      <c r="A1462" s="6"/>
      <c r="B1462" s="6"/>
      <c r="C1462" s="14"/>
      <c r="F1462" s="17"/>
      <c r="L1462" s="20"/>
      <c r="N1462" s="11"/>
      <c r="S1462" s="20"/>
      <c r="T1462" s="20"/>
      <c r="U1462" s="20"/>
    </row>
    <row r="1463" spans="1:21" s="4" customFormat="1">
      <c r="A1463" s="5"/>
      <c r="B1463" s="5"/>
      <c r="C1463" s="14"/>
      <c r="F1463" s="17"/>
      <c r="L1463" s="20"/>
      <c r="N1463" s="11"/>
      <c r="S1463" s="20"/>
      <c r="T1463" s="20"/>
      <c r="U1463" s="20"/>
    </row>
    <row r="1464" spans="1:21" s="4" customFormat="1">
      <c r="A1464" s="5"/>
      <c r="B1464" s="5"/>
      <c r="C1464" s="14"/>
      <c r="F1464" s="17"/>
      <c r="L1464" s="20"/>
      <c r="N1464" s="11"/>
      <c r="S1464" s="20"/>
      <c r="T1464" s="20"/>
      <c r="U1464" s="20"/>
    </row>
    <row r="1465" spans="1:21" s="4" customFormat="1">
      <c r="A1465" s="5"/>
      <c r="B1465" s="5"/>
      <c r="C1465" s="14"/>
      <c r="F1465" s="17"/>
      <c r="L1465" s="20"/>
      <c r="N1465" s="11"/>
      <c r="S1465" s="20"/>
      <c r="T1465" s="20"/>
      <c r="U1465" s="20"/>
    </row>
    <row r="1466" spans="1:21" s="4" customFormat="1">
      <c r="A1466" s="6"/>
      <c r="B1466" s="6"/>
      <c r="C1466" s="14"/>
      <c r="F1466" s="17"/>
      <c r="L1466" s="20"/>
      <c r="N1466" s="11"/>
      <c r="S1466" s="20"/>
      <c r="T1466" s="20"/>
      <c r="U1466" s="20"/>
    </row>
    <row r="1467" spans="1:21" s="4" customFormat="1">
      <c r="A1467" s="5"/>
      <c r="B1467" s="5"/>
      <c r="C1467" s="14"/>
      <c r="F1467" s="17"/>
      <c r="L1467" s="20"/>
      <c r="N1467" s="11"/>
      <c r="S1467" s="20"/>
      <c r="T1467" s="20"/>
      <c r="U1467" s="20"/>
    </row>
    <row r="1468" spans="1:21" s="4" customFormat="1">
      <c r="A1468" s="5"/>
      <c r="B1468" s="5"/>
      <c r="C1468" s="14"/>
      <c r="F1468" s="17"/>
      <c r="L1468" s="20"/>
      <c r="N1468" s="11"/>
      <c r="S1468" s="20"/>
      <c r="T1468" s="20"/>
      <c r="U1468" s="20"/>
    </row>
    <row r="1469" spans="1:21" s="4" customFormat="1">
      <c r="A1469" s="5"/>
      <c r="B1469" s="5"/>
      <c r="C1469" s="14"/>
      <c r="F1469" s="17"/>
      <c r="L1469" s="20"/>
      <c r="N1469" s="11"/>
      <c r="S1469" s="20"/>
      <c r="T1469" s="20"/>
      <c r="U1469" s="20"/>
    </row>
    <row r="1470" spans="1:21" s="4" customFormat="1">
      <c r="A1470" s="5"/>
      <c r="B1470" s="5"/>
      <c r="C1470" s="14"/>
      <c r="F1470" s="17"/>
      <c r="L1470" s="20"/>
      <c r="N1470" s="11"/>
      <c r="S1470" s="20"/>
      <c r="T1470" s="20"/>
      <c r="U1470" s="20"/>
    </row>
    <row r="1471" spans="1:21" s="4" customFormat="1">
      <c r="A1471" s="5"/>
      <c r="B1471" s="5"/>
      <c r="C1471" s="14"/>
      <c r="F1471" s="17"/>
      <c r="L1471" s="20"/>
      <c r="N1471" s="11"/>
      <c r="S1471" s="20"/>
      <c r="T1471" s="20"/>
      <c r="U1471" s="20"/>
    </row>
    <row r="1472" spans="1:21" s="4" customFormat="1">
      <c r="A1472" s="5"/>
      <c r="B1472" s="5"/>
      <c r="C1472" s="14"/>
      <c r="F1472" s="17"/>
      <c r="L1472" s="20"/>
      <c r="N1472" s="11"/>
      <c r="S1472" s="20"/>
      <c r="T1472" s="20"/>
      <c r="U1472" s="20"/>
    </row>
    <row r="1473" spans="1:21" s="4" customFormat="1">
      <c r="A1473" s="5"/>
      <c r="B1473" s="5"/>
      <c r="C1473" s="14"/>
      <c r="F1473" s="17"/>
      <c r="L1473" s="20"/>
      <c r="N1473" s="11"/>
      <c r="S1473" s="20"/>
      <c r="T1473" s="20"/>
      <c r="U1473" s="20"/>
    </row>
    <row r="1474" spans="1:21" s="4" customFormat="1">
      <c r="A1474" s="5"/>
      <c r="B1474" s="5"/>
      <c r="C1474" s="14"/>
      <c r="F1474" s="17"/>
      <c r="L1474" s="20"/>
      <c r="N1474" s="11"/>
      <c r="S1474" s="20"/>
      <c r="T1474" s="20"/>
      <c r="U1474" s="20"/>
    </row>
    <row r="1475" spans="1:21" s="4" customFormat="1">
      <c r="A1475" s="5"/>
      <c r="B1475" s="5"/>
      <c r="C1475" s="14"/>
      <c r="F1475" s="17"/>
      <c r="L1475" s="20"/>
      <c r="N1475" s="11"/>
      <c r="S1475" s="20"/>
      <c r="T1475" s="20"/>
      <c r="U1475" s="20"/>
    </row>
    <row r="1476" spans="1:21" s="4" customFormat="1">
      <c r="A1476" s="5"/>
      <c r="B1476" s="5"/>
      <c r="C1476" s="14"/>
      <c r="F1476" s="17"/>
      <c r="L1476" s="20"/>
      <c r="N1476" s="11"/>
      <c r="S1476" s="20"/>
      <c r="T1476" s="20"/>
      <c r="U1476" s="20"/>
    </row>
    <row r="1477" spans="1:21" s="4" customFormat="1">
      <c r="A1477" s="5"/>
      <c r="B1477" s="5"/>
      <c r="C1477" s="14"/>
      <c r="F1477" s="17"/>
      <c r="L1477" s="20"/>
      <c r="N1477" s="11"/>
      <c r="S1477" s="20"/>
      <c r="T1477" s="20"/>
      <c r="U1477" s="20"/>
    </row>
    <row r="1478" spans="1:21" s="4" customFormat="1">
      <c r="A1478" s="5"/>
      <c r="B1478" s="5"/>
      <c r="C1478" s="14"/>
      <c r="F1478" s="17"/>
      <c r="L1478" s="20"/>
      <c r="N1478" s="11"/>
      <c r="S1478" s="20"/>
      <c r="T1478" s="20"/>
      <c r="U1478" s="20"/>
    </row>
    <row r="1479" spans="1:21" s="4" customFormat="1">
      <c r="A1479" s="2"/>
      <c r="B1479" s="2"/>
      <c r="C1479" s="13"/>
      <c r="D1479"/>
      <c r="F1479" s="16"/>
      <c r="G1479"/>
      <c r="H1479"/>
      <c r="I1479"/>
      <c r="L1479" s="19"/>
      <c r="M1479"/>
      <c r="N1479" s="10"/>
      <c r="P1479"/>
      <c r="Q1479"/>
      <c r="R1479"/>
      <c r="S1479" s="19"/>
      <c r="T1479" s="19"/>
      <c r="U1479" s="19"/>
    </row>
    <row r="1480" spans="1:21" s="4" customFormat="1">
      <c r="A1480" s="5"/>
      <c r="B1480" s="5"/>
      <c r="C1480" s="14"/>
      <c r="F1480" s="17"/>
      <c r="L1480" s="20"/>
      <c r="N1480" s="11"/>
      <c r="S1480" s="20"/>
      <c r="T1480" s="20"/>
      <c r="U1480" s="20"/>
    </row>
    <row r="1481" spans="1:21" s="4" customFormat="1">
      <c r="A1481" s="5"/>
      <c r="B1481" s="5"/>
      <c r="C1481" s="14"/>
      <c r="F1481" s="17"/>
      <c r="L1481" s="20"/>
      <c r="N1481" s="11"/>
      <c r="S1481" s="20"/>
      <c r="T1481" s="20"/>
      <c r="U1481" s="20"/>
    </row>
    <row r="1482" spans="1:21" s="4" customFormat="1">
      <c r="A1482" s="5"/>
      <c r="B1482" s="5"/>
      <c r="C1482" s="14"/>
      <c r="F1482" s="17"/>
      <c r="L1482" s="20"/>
      <c r="N1482" s="11"/>
      <c r="S1482" s="20"/>
      <c r="T1482" s="20"/>
      <c r="U1482" s="20"/>
    </row>
    <row r="1483" spans="1:21" s="4" customFormat="1">
      <c r="A1483" s="5"/>
      <c r="B1483" s="5"/>
      <c r="C1483" s="14"/>
      <c r="F1483" s="17"/>
      <c r="L1483" s="20"/>
      <c r="N1483" s="11"/>
      <c r="S1483" s="20"/>
      <c r="T1483" s="20"/>
      <c r="U1483" s="20"/>
    </row>
    <row r="1484" spans="1:21" s="4" customFormat="1">
      <c r="A1484" s="5"/>
      <c r="B1484" s="5"/>
      <c r="C1484" s="14"/>
      <c r="F1484" s="17"/>
      <c r="L1484" s="20"/>
      <c r="N1484" s="11"/>
      <c r="S1484" s="20"/>
      <c r="T1484" s="20"/>
      <c r="U1484" s="20"/>
    </row>
    <row r="1485" spans="1:21" s="4" customFormat="1">
      <c r="A1485" s="6"/>
      <c r="B1485" s="6"/>
      <c r="C1485" s="14"/>
      <c r="F1485" s="17"/>
      <c r="L1485" s="20"/>
      <c r="N1485" s="11"/>
      <c r="S1485" s="20"/>
      <c r="T1485" s="20"/>
      <c r="U1485" s="20"/>
    </row>
    <row r="1486" spans="1:21" s="4" customFormat="1">
      <c r="A1486" s="5"/>
      <c r="B1486" s="5"/>
      <c r="C1486" s="14"/>
      <c r="F1486" s="17"/>
      <c r="L1486" s="20"/>
      <c r="N1486" s="11"/>
      <c r="S1486" s="20"/>
      <c r="T1486" s="20"/>
      <c r="U1486" s="20"/>
    </row>
    <row r="1487" spans="1:21" s="4" customFormat="1">
      <c r="A1487" s="5"/>
      <c r="B1487" s="5"/>
      <c r="C1487" s="14"/>
      <c r="F1487" s="17"/>
      <c r="L1487" s="20"/>
      <c r="N1487" s="11"/>
      <c r="S1487" s="20"/>
      <c r="T1487" s="20"/>
      <c r="U1487" s="20"/>
    </row>
    <row r="1488" spans="1:21" s="4" customFormat="1">
      <c r="A1488" s="2"/>
      <c r="B1488" s="2"/>
      <c r="C1488" s="13"/>
      <c r="D1488"/>
      <c r="F1488" s="16"/>
      <c r="G1488"/>
      <c r="H1488"/>
      <c r="I1488"/>
      <c r="L1488" s="19"/>
      <c r="M1488"/>
      <c r="N1488" s="10"/>
      <c r="P1488"/>
      <c r="Q1488"/>
      <c r="R1488"/>
      <c r="S1488" s="19"/>
      <c r="T1488" s="19"/>
      <c r="U1488" s="19"/>
    </row>
    <row r="1489" spans="1:21" s="4" customFormat="1">
      <c r="A1489" s="2"/>
      <c r="B1489" s="2"/>
      <c r="C1489" s="13"/>
      <c r="D1489"/>
      <c r="F1489" s="16"/>
      <c r="G1489"/>
      <c r="H1489"/>
      <c r="I1489"/>
      <c r="L1489" s="19"/>
      <c r="M1489"/>
      <c r="N1489" s="10"/>
      <c r="P1489"/>
      <c r="Q1489"/>
      <c r="R1489"/>
      <c r="S1489" s="19"/>
      <c r="T1489" s="19"/>
      <c r="U1489" s="19"/>
    </row>
    <row r="1490" spans="1:21" s="4" customFormat="1">
      <c r="A1490" s="5"/>
      <c r="B1490" s="5"/>
      <c r="C1490" s="14"/>
      <c r="F1490" s="17"/>
      <c r="L1490" s="20"/>
      <c r="N1490" s="11"/>
      <c r="S1490" s="20"/>
      <c r="T1490" s="20"/>
      <c r="U1490" s="20"/>
    </row>
    <row r="1491" spans="1:21" s="4" customFormat="1">
      <c r="A1491" s="5"/>
      <c r="B1491" s="5"/>
      <c r="C1491" s="14"/>
      <c r="F1491" s="17"/>
      <c r="L1491" s="20"/>
      <c r="N1491" s="11"/>
      <c r="S1491" s="20"/>
      <c r="T1491" s="20"/>
      <c r="U1491" s="20"/>
    </row>
    <row r="1492" spans="1:21" s="4" customFormat="1">
      <c r="A1492" s="5"/>
      <c r="B1492" s="5"/>
      <c r="C1492" s="14"/>
      <c r="F1492" s="17"/>
      <c r="L1492" s="20"/>
      <c r="N1492" s="11"/>
      <c r="S1492" s="20"/>
      <c r="T1492" s="20"/>
      <c r="U1492" s="20"/>
    </row>
    <row r="1493" spans="1:21" s="4" customFormat="1">
      <c r="A1493" s="5"/>
      <c r="B1493" s="5"/>
      <c r="C1493" s="14"/>
      <c r="F1493" s="17"/>
      <c r="L1493" s="20"/>
      <c r="N1493" s="11"/>
      <c r="S1493" s="20"/>
      <c r="T1493" s="20"/>
      <c r="U1493" s="20"/>
    </row>
    <row r="1494" spans="1:21" s="4" customFormat="1">
      <c r="A1494" s="2"/>
      <c r="B1494" s="2"/>
      <c r="C1494" s="13"/>
      <c r="D1494"/>
      <c r="F1494" s="16"/>
      <c r="G1494"/>
      <c r="H1494"/>
      <c r="I1494"/>
      <c r="L1494" s="19"/>
      <c r="M1494"/>
      <c r="N1494" s="10"/>
      <c r="P1494"/>
      <c r="Q1494"/>
      <c r="R1494"/>
      <c r="S1494" s="19"/>
      <c r="T1494" s="19"/>
      <c r="U1494" s="19"/>
    </row>
    <row r="1495" spans="1:21" s="4" customFormat="1">
      <c r="A1495" s="5"/>
      <c r="B1495" s="5"/>
      <c r="C1495" s="14"/>
      <c r="F1495" s="17"/>
      <c r="L1495" s="20"/>
      <c r="N1495" s="11"/>
      <c r="S1495" s="20"/>
      <c r="T1495" s="20"/>
      <c r="U1495" s="20"/>
    </row>
    <row r="1496" spans="1:21" s="4" customFormat="1">
      <c r="A1496" s="5"/>
      <c r="B1496" s="5"/>
      <c r="C1496" s="14"/>
      <c r="F1496" s="17"/>
      <c r="L1496" s="20"/>
      <c r="N1496" s="11"/>
      <c r="S1496" s="20"/>
      <c r="T1496" s="20"/>
      <c r="U1496" s="20"/>
    </row>
    <row r="1497" spans="1:21" s="4" customFormat="1">
      <c r="A1497" s="2"/>
      <c r="B1497" s="2"/>
      <c r="C1497" s="13"/>
      <c r="D1497"/>
      <c r="F1497" s="16"/>
      <c r="G1497"/>
      <c r="H1497"/>
      <c r="I1497"/>
      <c r="L1497" s="19"/>
      <c r="M1497"/>
      <c r="N1497" s="10"/>
      <c r="P1497"/>
      <c r="Q1497"/>
      <c r="R1497"/>
      <c r="S1497" s="19"/>
      <c r="T1497" s="19"/>
      <c r="U1497" s="19"/>
    </row>
    <row r="1498" spans="1:21" s="4" customFormat="1">
      <c r="A1498" s="5"/>
      <c r="B1498" s="5"/>
      <c r="C1498" s="14"/>
      <c r="F1498" s="17"/>
      <c r="L1498" s="20"/>
      <c r="N1498" s="11"/>
      <c r="S1498" s="20"/>
      <c r="T1498" s="20"/>
      <c r="U1498" s="20"/>
    </row>
    <row r="1499" spans="1:21" s="4" customFormat="1">
      <c r="A1499" s="5"/>
      <c r="B1499" s="5"/>
      <c r="C1499" s="14"/>
      <c r="F1499" s="17"/>
      <c r="L1499" s="20"/>
      <c r="N1499" s="11"/>
      <c r="S1499" s="20"/>
      <c r="T1499" s="20"/>
      <c r="U1499" s="20"/>
    </row>
    <row r="1500" spans="1:21" s="4" customFormat="1">
      <c r="A1500" s="5"/>
      <c r="B1500" s="5"/>
      <c r="C1500" s="14"/>
      <c r="F1500" s="17"/>
      <c r="L1500" s="20"/>
      <c r="N1500" s="11"/>
      <c r="S1500" s="20"/>
      <c r="T1500" s="20"/>
      <c r="U1500" s="20"/>
    </row>
    <row r="1501" spans="1:21" s="4" customFormat="1">
      <c r="A1501" s="6"/>
      <c r="B1501" s="6"/>
      <c r="C1501" s="14"/>
      <c r="F1501" s="17"/>
      <c r="L1501" s="20"/>
      <c r="N1501" s="11"/>
      <c r="S1501" s="20"/>
      <c r="T1501" s="20"/>
      <c r="U1501" s="20"/>
    </row>
    <row r="1502" spans="1:21" s="4" customFormat="1">
      <c r="A1502" s="2"/>
      <c r="B1502" s="2"/>
      <c r="C1502" s="13"/>
      <c r="D1502"/>
      <c r="F1502" s="16"/>
      <c r="G1502"/>
      <c r="H1502"/>
      <c r="I1502"/>
      <c r="L1502" s="19"/>
      <c r="M1502"/>
      <c r="N1502" s="10"/>
      <c r="P1502"/>
      <c r="Q1502"/>
      <c r="R1502"/>
      <c r="S1502" s="19"/>
      <c r="T1502" s="19"/>
      <c r="U1502" s="19"/>
    </row>
    <row r="1503" spans="1:21" s="4" customFormat="1">
      <c r="A1503" s="5"/>
      <c r="B1503" s="5"/>
      <c r="C1503" s="14"/>
      <c r="F1503" s="17"/>
      <c r="L1503" s="20"/>
      <c r="N1503" s="11"/>
      <c r="S1503" s="20"/>
      <c r="T1503" s="20"/>
      <c r="U1503" s="20"/>
    </row>
    <row r="1504" spans="1:21" s="4" customFormat="1">
      <c r="A1504" s="2"/>
      <c r="B1504" s="2"/>
      <c r="C1504" s="13"/>
      <c r="D1504"/>
      <c r="F1504" s="16"/>
      <c r="G1504"/>
      <c r="H1504"/>
      <c r="I1504"/>
      <c r="L1504" s="19"/>
      <c r="M1504"/>
      <c r="N1504" s="10"/>
      <c r="P1504"/>
      <c r="Q1504"/>
      <c r="R1504"/>
      <c r="S1504" s="19"/>
      <c r="T1504" s="19"/>
      <c r="U1504" s="19"/>
    </row>
    <row r="1505" spans="1:21" s="4" customFormat="1">
      <c r="A1505" s="2"/>
      <c r="B1505" s="2"/>
      <c r="C1505" s="13"/>
      <c r="D1505"/>
      <c r="F1505" s="16"/>
      <c r="G1505"/>
      <c r="H1505"/>
      <c r="I1505"/>
      <c r="L1505" s="19"/>
      <c r="M1505"/>
      <c r="N1505" s="10"/>
      <c r="P1505"/>
      <c r="Q1505"/>
      <c r="R1505"/>
      <c r="S1505" s="19"/>
      <c r="T1505" s="19"/>
      <c r="U1505" s="19"/>
    </row>
    <row r="1506" spans="1:21" s="4" customFormat="1">
      <c r="A1506" s="5"/>
      <c r="B1506" s="5"/>
      <c r="C1506" s="14"/>
      <c r="F1506" s="17"/>
      <c r="L1506" s="20"/>
      <c r="N1506" s="11"/>
      <c r="S1506" s="20"/>
      <c r="T1506" s="20"/>
      <c r="U1506" s="20"/>
    </row>
    <row r="1507" spans="1:21" s="4" customFormat="1">
      <c r="A1507" s="2"/>
      <c r="B1507" s="2"/>
      <c r="C1507" s="13"/>
      <c r="D1507"/>
      <c r="F1507" s="16"/>
      <c r="G1507"/>
      <c r="H1507"/>
      <c r="I1507"/>
      <c r="L1507" s="19"/>
      <c r="M1507"/>
      <c r="N1507" s="10"/>
      <c r="P1507"/>
      <c r="Q1507"/>
      <c r="R1507"/>
      <c r="S1507" s="19"/>
      <c r="T1507" s="19"/>
      <c r="U1507" s="19"/>
    </row>
    <row r="1508" spans="1:21" s="4" customFormat="1">
      <c r="A1508" s="5"/>
      <c r="B1508" s="5"/>
      <c r="C1508" s="14"/>
      <c r="F1508" s="17"/>
      <c r="L1508" s="20"/>
      <c r="N1508" s="11"/>
      <c r="S1508" s="20"/>
      <c r="T1508" s="20"/>
      <c r="U1508" s="20"/>
    </row>
    <row r="1509" spans="1:21" s="4" customFormat="1">
      <c r="A1509" s="5"/>
      <c r="B1509" s="5"/>
      <c r="C1509" s="14"/>
      <c r="F1509" s="17"/>
      <c r="L1509" s="20"/>
      <c r="N1509" s="11"/>
      <c r="S1509" s="20"/>
      <c r="T1509" s="20"/>
      <c r="U1509" s="20"/>
    </row>
    <row r="1510" spans="1:21" s="4" customFormat="1">
      <c r="A1510" s="2"/>
      <c r="B1510" s="2"/>
      <c r="C1510" s="13"/>
      <c r="D1510"/>
      <c r="F1510" s="16"/>
      <c r="G1510"/>
      <c r="H1510"/>
      <c r="I1510"/>
      <c r="L1510" s="19"/>
      <c r="M1510"/>
      <c r="N1510" s="10"/>
      <c r="P1510"/>
      <c r="Q1510"/>
      <c r="R1510"/>
      <c r="S1510" s="19"/>
      <c r="T1510" s="19"/>
      <c r="U1510" s="19"/>
    </row>
    <row r="1511" spans="1:21" s="4" customFormat="1">
      <c r="A1511" s="5"/>
      <c r="B1511" s="5"/>
      <c r="C1511" s="14"/>
      <c r="F1511" s="17"/>
      <c r="L1511" s="20"/>
      <c r="N1511" s="11"/>
      <c r="S1511" s="20"/>
      <c r="T1511" s="20"/>
      <c r="U1511" s="20"/>
    </row>
    <row r="1512" spans="1:21" s="4" customFormat="1">
      <c r="A1512" s="2"/>
      <c r="B1512" s="2"/>
      <c r="C1512" s="13"/>
      <c r="D1512"/>
      <c r="F1512" s="16"/>
      <c r="G1512"/>
      <c r="H1512"/>
      <c r="I1512"/>
      <c r="L1512" s="19"/>
      <c r="M1512"/>
      <c r="N1512" s="10"/>
      <c r="P1512"/>
      <c r="Q1512"/>
      <c r="R1512"/>
      <c r="S1512" s="19"/>
      <c r="T1512" s="19"/>
      <c r="U1512" s="19"/>
    </row>
    <row r="1513" spans="1:21" s="4" customFormat="1">
      <c r="A1513" s="5"/>
      <c r="B1513" s="5"/>
      <c r="C1513" s="14"/>
      <c r="F1513" s="17"/>
      <c r="L1513" s="20"/>
      <c r="N1513" s="11"/>
      <c r="S1513" s="20"/>
      <c r="T1513" s="20"/>
      <c r="U1513" s="20"/>
    </row>
    <row r="1514" spans="1:21" s="4" customFormat="1">
      <c r="A1514" s="5"/>
      <c r="B1514" s="5"/>
      <c r="C1514" s="14"/>
      <c r="F1514" s="17"/>
      <c r="L1514" s="20"/>
      <c r="N1514" s="11"/>
      <c r="S1514" s="20"/>
      <c r="T1514" s="20"/>
      <c r="U1514" s="20"/>
    </row>
    <row r="1515" spans="1:21" s="4" customFormat="1">
      <c r="A1515" s="2"/>
      <c r="B1515" s="2"/>
      <c r="C1515" s="13"/>
      <c r="D1515"/>
      <c r="F1515" s="16"/>
      <c r="G1515"/>
      <c r="H1515"/>
      <c r="I1515"/>
      <c r="L1515" s="19"/>
      <c r="M1515"/>
      <c r="N1515" s="10"/>
      <c r="P1515"/>
      <c r="Q1515"/>
      <c r="R1515"/>
      <c r="S1515" s="19"/>
      <c r="T1515" s="19"/>
      <c r="U1515" s="19"/>
    </row>
    <row r="1516" spans="1:21" s="4" customFormat="1">
      <c r="A1516" s="2"/>
      <c r="B1516" s="2"/>
      <c r="C1516" s="13"/>
      <c r="D1516"/>
      <c r="F1516" s="16"/>
      <c r="G1516"/>
      <c r="H1516"/>
      <c r="I1516"/>
      <c r="L1516" s="19"/>
      <c r="M1516"/>
      <c r="N1516" s="10"/>
      <c r="P1516"/>
      <c r="Q1516"/>
      <c r="R1516"/>
      <c r="S1516" s="19"/>
      <c r="T1516" s="19"/>
      <c r="U1516" s="19"/>
    </row>
    <row r="1517" spans="1:21" s="4" customFormat="1">
      <c r="A1517" s="5"/>
      <c r="B1517" s="5"/>
      <c r="C1517" s="14"/>
      <c r="F1517" s="17"/>
      <c r="L1517" s="20"/>
      <c r="N1517" s="11"/>
      <c r="S1517" s="20"/>
      <c r="T1517" s="20"/>
      <c r="U1517" s="20"/>
    </row>
    <row r="1518" spans="1:21" s="4" customFormat="1">
      <c r="A1518" s="5"/>
      <c r="B1518" s="5"/>
      <c r="C1518" s="14"/>
      <c r="F1518" s="17"/>
      <c r="L1518" s="20"/>
      <c r="N1518" s="11"/>
      <c r="S1518" s="20"/>
      <c r="T1518" s="20"/>
      <c r="U1518" s="20"/>
    </row>
    <row r="1519" spans="1:21" s="4" customFormat="1">
      <c r="A1519" s="5"/>
      <c r="B1519" s="5"/>
      <c r="C1519" s="14"/>
      <c r="F1519" s="17"/>
      <c r="L1519" s="20"/>
      <c r="N1519" s="11"/>
      <c r="S1519" s="20"/>
      <c r="T1519" s="20"/>
      <c r="U1519" s="20"/>
    </row>
    <row r="1520" spans="1:21" s="4" customFormat="1">
      <c r="A1520" s="5"/>
      <c r="B1520" s="5"/>
      <c r="C1520" s="14"/>
      <c r="F1520" s="17"/>
      <c r="L1520" s="20"/>
      <c r="N1520" s="11"/>
      <c r="S1520" s="20"/>
      <c r="T1520" s="20"/>
      <c r="U1520" s="20"/>
    </row>
    <row r="1521" spans="1:21" s="4" customFormat="1">
      <c r="A1521" s="6"/>
      <c r="B1521" s="6"/>
      <c r="C1521" s="14"/>
      <c r="F1521" s="17"/>
      <c r="L1521" s="20"/>
      <c r="N1521" s="11"/>
      <c r="S1521" s="20"/>
      <c r="T1521" s="20"/>
      <c r="U1521" s="20"/>
    </row>
    <row r="1522" spans="1:21" s="4" customFormat="1">
      <c r="A1522" s="2"/>
      <c r="B1522" s="2"/>
      <c r="C1522" s="13"/>
      <c r="D1522"/>
      <c r="F1522" s="16"/>
      <c r="G1522"/>
      <c r="H1522"/>
      <c r="I1522"/>
      <c r="L1522" s="19"/>
      <c r="M1522"/>
      <c r="N1522" s="10"/>
      <c r="P1522"/>
      <c r="Q1522"/>
      <c r="R1522"/>
      <c r="S1522" s="19"/>
      <c r="T1522" s="19"/>
      <c r="U1522" s="19"/>
    </row>
    <row r="1523" spans="1:21" s="4" customFormat="1">
      <c r="A1523" s="2"/>
      <c r="B1523" s="2"/>
      <c r="C1523" s="13"/>
      <c r="D1523"/>
      <c r="F1523" s="16"/>
      <c r="G1523"/>
      <c r="H1523"/>
      <c r="I1523"/>
      <c r="L1523" s="19"/>
      <c r="M1523"/>
      <c r="N1523" s="10"/>
      <c r="P1523"/>
      <c r="Q1523"/>
      <c r="R1523"/>
      <c r="S1523" s="19"/>
      <c r="T1523" s="19"/>
      <c r="U1523" s="19"/>
    </row>
    <row r="1524" spans="1:21" s="4" customFormat="1">
      <c r="A1524" s="2"/>
      <c r="B1524" s="2"/>
      <c r="C1524" s="13"/>
      <c r="D1524"/>
      <c r="F1524" s="16"/>
      <c r="G1524"/>
      <c r="H1524"/>
      <c r="I1524"/>
      <c r="L1524" s="19"/>
      <c r="M1524"/>
      <c r="N1524" s="10"/>
      <c r="P1524"/>
      <c r="Q1524"/>
      <c r="R1524"/>
      <c r="S1524" s="19"/>
      <c r="T1524" s="19"/>
      <c r="U1524" s="19"/>
    </row>
    <row r="1525" spans="1:21" s="4" customFormat="1">
      <c r="A1525" s="2"/>
      <c r="B1525" s="2"/>
      <c r="C1525" s="13"/>
      <c r="D1525"/>
      <c r="F1525" s="16"/>
      <c r="G1525"/>
      <c r="H1525"/>
      <c r="I1525"/>
      <c r="L1525" s="19"/>
      <c r="M1525"/>
      <c r="N1525" s="10"/>
      <c r="P1525"/>
      <c r="Q1525"/>
      <c r="R1525"/>
      <c r="S1525" s="19"/>
      <c r="T1525" s="19"/>
      <c r="U1525" s="19"/>
    </row>
    <row r="1526" spans="1:21" s="4" customFormat="1">
      <c r="A1526" s="6"/>
      <c r="B1526" s="6"/>
      <c r="C1526" s="14"/>
      <c r="F1526" s="17"/>
      <c r="L1526" s="20"/>
      <c r="N1526" s="11"/>
      <c r="S1526" s="20"/>
      <c r="T1526" s="20"/>
      <c r="U1526" s="20"/>
    </row>
    <row r="1527" spans="1:21" s="4" customFormat="1">
      <c r="A1527" s="5"/>
      <c r="B1527" s="5"/>
      <c r="C1527" s="14"/>
      <c r="F1527" s="17"/>
      <c r="L1527" s="20"/>
      <c r="N1527" s="11"/>
      <c r="S1527" s="20"/>
      <c r="T1527" s="20"/>
      <c r="U1527" s="20"/>
    </row>
    <row r="1528" spans="1:21" s="4" customFormat="1">
      <c r="A1528" s="5"/>
      <c r="B1528" s="5"/>
      <c r="C1528" s="14"/>
      <c r="F1528" s="17"/>
      <c r="L1528" s="20"/>
      <c r="N1528" s="11"/>
      <c r="S1528" s="20"/>
      <c r="T1528" s="20"/>
      <c r="U1528" s="20"/>
    </row>
    <row r="1529" spans="1:21" s="4" customFormat="1">
      <c r="A1529" s="2"/>
      <c r="B1529" s="2"/>
      <c r="C1529" s="13"/>
      <c r="D1529"/>
      <c r="F1529" s="16"/>
      <c r="G1529"/>
      <c r="H1529"/>
      <c r="I1529"/>
      <c r="L1529" s="19"/>
      <c r="M1529"/>
      <c r="N1529" s="10"/>
      <c r="P1529"/>
      <c r="Q1529"/>
      <c r="R1529"/>
      <c r="S1529" s="19"/>
      <c r="T1529" s="19"/>
      <c r="U1529" s="19"/>
    </row>
    <row r="1530" spans="1:21" s="4" customFormat="1">
      <c r="A1530" s="5"/>
      <c r="B1530" s="5"/>
      <c r="C1530" s="14"/>
      <c r="F1530" s="17"/>
      <c r="L1530" s="20"/>
      <c r="N1530" s="11"/>
      <c r="S1530" s="20"/>
      <c r="T1530" s="20"/>
      <c r="U1530" s="20"/>
    </row>
    <row r="1531" spans="1:21" s="4" customFormat="1">
      <c r="A1531" s="2"/>
      <c r="B1531" s="2"/>
      <c r="C1531" s="13"/>
      <c r="D1531"/>
      <c r="F1531" s="16"/>
      <c r="G1531"/>
      <c r="H1531"/>
      <c r="I1531"/>
      <c r="L1531" s="19"/>
      <c r="M1531"/>
      <c r="N1531" s="10"/>
      <c r="P1531"/>
      <c r="Q1531"/>
      <c r="R1531"/>
      <c r="S1531" s="19"/>
      <c r="T1531" s="19"/>
      <c r="U1531" s="19"/>
    </row>
    <row r="1532" spans="1:21" s="4" customFormat="1">
      <c r="A1532" s="5"/>
      <c r="B1532" s="5"/>
      <c r="C1532" s="14"/>
      <c r="F1532" s="17"/>
      <c r="L1532" s="20"/>
      <c r="N1532" s="11"/>
      <c r="S1532" s="20"/>
      <c r="T1532" s="20"/>
      <c r="U1532" s="20"/>
    </row>
    <row r="1533" spans="1:21" s="4" customFormat="1">
      <c r="A1533" s="2"/>
      <c r="B1533" s="2"/>
      <c r="C1533" s="13"/>
      <c r="D1533"/>
      <c r="F1533" s="16"/>
      <c r="G1533"/>
      <c r="H1533"/>
      <c r="I1533"/>
      <c r="L1533" s="19"/>
      <c r="M1533"/>
      <c r="N1533" s="10"/>
      <c r="P1533"/>
      <c r="Q1533"/>
      <c r="R1533"/>
      <c r="S1533" s="19"/>
      <c r="T1533" s="19"/>
      <c r="U1533" s="19"/>
    </row>
    <row r="1534" spans="1:21" s="4" customFormat="1">
      <c r="A1534" s="2"/>
      <c r="B1534" s="2"/>
      <c r="C1534" s="13"/>
      <c r="D1534"/>
      <c r="F1534" s="16"/>
      <c r="G1534"/>
      <c r="H1534"/>
      <c r="I1534"/>
      <c r="L1534" s="19"/>
      <c r="M1534"/>
      <c r="N1534" s="10"/>
      <c r="P1534"/>
      <c r="Q1534"/>
      <c r="R1534"/>
      <c r="S1534" s="19"/>
      <c r="T1534" s="19"/>
      <c r="U1534" s="19"/>
    </row>
    <row r="1535" spans="1:21" s="4" customFormat="1">
      <c r="A1535" s="2"/>
      <c r="B1535" s="2"/>
      <c r="C1535" s="13"/>
      <c r="D1535"/>
      <c r="F1535" s="16"/>
      <c r="G1535"/>
      <c r="H1535"/>
      <c r="I1535"/>
      <c r="L1535" s="19"/>
      <c r="M1535"/>
      <c r="N1535" s="10"/>
      <c r="P1535"/>
      <c r="Q1535"/>
      <c r="R1535"/>
      <c r="S1535" s="19"/>
      <c r="T1535" s="19"/>
      <c r="U1535" s="19"/>
    </row>
    <row r="1536" spans="1:21" s="4" customFormat="1">
      <c r="A1536" s="2"/>
      <c r="B1536" s="2"/>
      <c r="C1536" s="13"/>
      <c r="D1536"/>
      <c r="F1536" s="16"/>
      <c r="G1536"/>
      <c r="H1536"/>
      <c r="I1536"/>
      <c r="L1536" s="19"/>
      <c r="M1536"/>
      <c r="N1536" s="10"/>
      <c r="P1536"/>
      <c r="Q1536"/>
      <c r="R1536"/>
      <c r="S1536" s="19"/>
      <c r="T1536" s="19"/>
      <c r="U1536" s="19"/>
    </row>
    <row r="1537" spans="1:21" s="4" customFormat="1">
      <c r="A1537" s="5"/>
      <c r="B1537" s="5"/>
      <c r="C1537" s="14"/>
      <c r="F1537" s="17"/>
      <c r="L1537" s="20"/>
      <c r="N1537" s="11"/>
      <c r="S1537" s="20"/>
      <c r="T1537" s="20"/>
      <c r="U1537" s="20"/>
    </row>
    <row r="1538" spans="1:21" s="4" customFormat="1">
      <c r="A1538" s="2"/>
      <c r="B1538" s="2"/>
      <c r="C1538" s="13"/>
      <c r="D1538"/>
      <c r="F1538" s="16"/>
      <c r="G1538"/>
      <c r="H1538"/>
      <c r="I1538"/>
      <c r="L1538" s="19"/>
      <c r="M1538"/>
      <c r="N1538" s="10"/>
      <c r="P1538"/>
      <c r="Q1538"/>
      <c r="R1538"/>
      <c r="S1538" s="19"/>
      <c r="T1538" s="19"/>
      <c r="U1538" s="19"/>
    </row>
    <row r="1539" spans="1:21" s="4" customFormat="1">
      <c r="A1539" s="5"/>
      <c r="B1539" s="5"/>
      <c r="C1539" s="14"/>
      <c r="F1539" s="17"/>
      <c r="L1539" s="20"/>
      <c r="N1539" s="11"/>
      <c r="S1539" s="20"/>
      <c r="T1539" s="20"/>
      <c r="U1539" s="20"/>
    </row>
    <row r="1540" spans="1:21" s="4" customFormat="1">
      <c r="A1540" s="6"/>
      <c r="B1540" s="6"/>
      <c r="C1540" s="14"/>
      <c r="F1540" s="17"/>
      <c r="L1540" s="20"/>
      <c r="N1540" s="11"/>
      <c r="S1540" s="20"/>
      <c r="T1540" s="20"/>
      <c r="U1540" s="20"/>
    </row>
    <row r="1541" spans="1:21" s="4" customFormat="1">
      <c r="A1541" s="2"/>
      <c r="B1541" s="2"/>
      <c r="C1541" s="13"/>
      <c r="D1541"/>
      <c r="F1541" s="16"/>
      <c r="G1541"/>
      <c r="H1541"/>
      <c r="I1541"/>
      <c r="L1541" s="19"/>
      <c r="M1541"/>
      <c r="N1541" s="10"/>
      <c r="P1541"/>
      <c r="Q1541"/>
      <c r="R1541"/>
      <c r="S1541" s="19"/>
      <c r="T1541" s="19"/>
      <c r="U1541" s="19"/>
    </row>
    <row r="1542" spans="1:21" s="4" customFormat="1">
      <c r="A1542" s="5"/>
      <c r="B1542" s="5"/>
      <c r="C1542" s="14"/>
      <c r="F1542" s="17"/>
      <c r="L1542" s="20"/>
      <c r="N1542" s="11"/>
      <c r="S1542" s="20"/>
      <c r="T1542" s="20"/>
      <c r="U1542" s="20"/>
    </row>
    <row r="1543" spans="1:21" s="4" customFormat="1">
      <c r="A1543" s="5"/>
      <c r="B1543" s="5"/>
      <c r="C1543" s="14"/>
      <c r="F1543" s="17"/>
      <c r="L1543" s="20"/>
      <c r="N1543" s="11"/>
      <c r="S1543" s="20"/>
      <c r="T1543" s="20"/>
      <c r="U1543" s="20"/>
    </row>
    <row r="1544" spans="1:21" s="4" customFormat="1">
      <c r="A1544" s="2"/>
      <c r="B1544" s="2"/>
      <c r="C1544" s="13"/>
      <c r="D1544"/>
      <c r="F1544" s="16"/>
      <c r="G1544"/>
      <c r="H1544"/>
      <c r="I1544"/>
      <c r="L1544" s="19"/>
      <c r="M1544"/>
      <c r="N1544" s="10"/>
      <c r="P1544"/>
      <c r="Q1544"/>
      <c r="R1544"/>
      <c r="S1544" s="19"/>
      <c r="T1544" s="19"/>
      <c r="U1544" s="19"/>
    </row>
    <row r="1545" spans="1:21" s="4" customFormat="1">
      <c r="A1545" s="5"/>
      <c r="B1545" s="5"/>
      <c r="C1545" s="14"/>
      <c r="F1545" s="17"/>
      <c r="L1545" s="20"/>
      <c r="N1545" s="11"/>
      <c r="S1545" s="20"/>
      <c r="T1545" s="20"/>
      <c r="U1545" s="20"/>
    </row>
    <row r="1546" spans="1:21" s="4" customFormat="1">
      <c r="A1546" s="6"/>
      <c r="B1546" s="6"/>
      <c r="C1546" s="14"/>
      <c r="F1546" s="17"/>
      <c r="L1546" s="20"/>
      <c r="N1546" s="11"/>
      <c r="S1546" s="20"/>
      <c r="T1546" s="20"/>
      <c r="U1546" s="20"/>
    </row>
    <row r="1547" spans="1:21" s="4" customFormat="1">
      <c r="A1547" s="5"/>
      <c r="B1547" s="5"/>
      <c r="C1547" s="14"/>
      <c r="F1547" s="17"/>
      <c r="L1547" s="20"/>
      <c r="N1547" s="11"/>
      <c r="S1547" s="20"/>
      <c r="T1547" s="20"/>
      <c r="U1547" s="20"/>
    </row>
    <row r="1548" spans="1:21" s="4" customFormat="1">
      <c r="A1548" s="6"/>
      <c r="B1548" s="6"/>
      <c r="C1548" s="14"/>
      <c r="F1548" s="17"/>
      <c r="L1548" s="20"/>
      <c r="N1548" s="11"/>
      <c r="S1548" s="20"/>
      <c r="T1548" s="20"/>
      <c r="U1548" s="20"/>
    </row>
    <row r="1549" spans="1:21" s="4" customFormat="1">
      <c r="A1549" s="2"/>
      <c r="B1549" s="2"/>
      <c r="C1549" s="13"/>
      <c r="D1549"/>
      <c r="F1549" s="16"/>
      <c r="G1549"/>
      <c r="H1549"/>
      <c r="I1549"/>
      <c r="L1549" s="19"/>
      <c r="M1549"/>
      <c r="N1549" s="10"/>
      <c r="P1549"/>
      <c r="Q1549"/>
      <c r="R1549"/>
      <c r="S1549" s="19"/>
      <c r="T1549" s="19"/>
      <c r="U1549" s="19"/>
    </row>
    <row r="1550" spans="1:21" s="4" customFormat="1">
      <c r="A1550" s="2"/>
      <c r="B1550" s="2"/>
      <c r="C1550" s="13"/>
      <c r="D1550"/>
      <c r="F1550" s="16"/>
      <c r="G1550"/>
      <c r="H1550"/>
      <c r="I1550"/>
      <c r="L1550" s="19"/>
      <c r="M1550"/>
      <c r="N1550" s="10"/>
      <c r="P1550"/>
      <c r="Q1550"/>
      <c r="R1550"/>
      <c r="S1550" s="19"/>
      <c r="T1550" s="19"/>
      <c r="U1550" s="19"/>
    </row>
    <row r="1551" spans="1:21" s="4" customFormat="1">
      <c r="A1551" s="2"/>
      <c r="B1551" s="2"/>
      <c r="C1551" s="13"/>
      <c r="D1551"/>
      <c r="F1551" s="16"/>
      <c r="G1551"/>
      <c r="H1551"/>
      <c r="I1551"/>
      <c r="L1551" s="19"/>
      <c r="M1551"/>
      <c r="N1551" s="10"/>
      <c r="P1551"/>
      <c r="Q1551"/>
      <c r="R1551"/>
      <c r="S1551" s="19"/>
      <c r="T1551" s="19"/>
      <c r="U1551" s="19"/>
    </row>
    <row r="1552" spans="1:21" s="4" customFormat="1">
      <c r="A1552" s="6"/>
      <c r="B1552" s="6"/>
      <c r="C1552" s="14"/>
      <c r="F1552" s="17"/>
      <c r="L1552" s="20"/>
      <c r="N1552" s="11"/>
      <c r="S1552" s="20"/>
      <c r="T1552" s="20"/>
      <c r="U1552" s="20"/>
    </row>
    <row r="1553" spans="1:21" s="4" customFormat="1">
      <c r="A1553" s="2"/>
      <c r="B1553" s="2"/>
      <c r="C1553" s="13"/>
      <c r="D1553"/>
      <c r="F1553" s="16"/>
      <c r="G1553"/>
      <c r="H1553"/>
      <c r="I1553"/>
      <c r="L1553" s="19"/>
      <c r="M1553"/>
      <c r="N1553" s="10"/>
      <c r="P1553"/>
      <c r="Q1553"/>
      <c r="R1553"/>
      <c r="S1553" s="19"/>
      <c r="T1553" s="19"/>
      <c r="U1553" s="19"/>
    </row>
    <row r="1554" spans="1:21" s="4" customFormat="1">
      <c r="A1554" s="6"/>
      <c r="B1554" s="6"/>
      <c r="C1554" s="14"/>
      <c r="F1554" s="17"/>
      <c r="L1554" s="20"/>
      <c r="N1554" s="11"/>
      <c r="S1554" s="20"/>
      <c r="T1554" s="20"/>
      <c r="U1554" s="20"/>
    </row>
    <row r="1555" spans="1:21" s="4" customFormat="1">
      <c r="A1555" s="6"/>
      <c r="B1555" s="6"/>
      <c r="C1555" s="14"/>
      <c r="F1555" s="17"/>
      <c r="L1555" s="20"/>
      <c r="N1555" s="11"/>
      <c r="S1555" s="20"/>
      <c r="T1555" s="20"/>
      <c r="U1555" s="20"/>
    </row>
    <row r="1556" spans="1:21" s="4" customFormat="1">
      <c r="A1556" s="5"/>
      <c r="B1556" s="5"/>
      <c r="C1556" s="14"/>
      <c r="F1556" s="17"/>
      <c r="L1556" s="20"/>
      <c r="N1556" s="11"/>
      <c r="S1556" s="20"/>
      <c r="T1556" s="20"/>
      <c r="U1556" s="20"/>
    </row>
    <row r="1557" spans="1:21" s="4" customFormat="1">
      <c r="A1557" s="5"/>
      <c r="B1557" s="5"/>
      <c r="C1557" s="14"/>
      <c r="F1557" s="17"/>
      <c r="L1557" s="20"/>
      <c r="N1557" s="11"/>
      <c r="S1557" s="20"/>
      <c r="T1557" s="20"/>
      <c r="U1557" s="20"/>
    </row>
    <row r="1558" spans="1:21" s="4" customFormat="1">
      <c r="A1558" s="5"/>
      <c r="B1558" s="5"/>
      <c r="C1558" s="14"/>
      <c r="F1558" s="17"/>
      <c r="L1558" s="20"/>
      <c r="N1558" s="11"/>
      <c r="S1558" s="20"/>
      <c r="T1558" s="20"/>
      <c r="U1558" s="20"/>
    </row>
    <row r="1559" spans="1:21" s="4" customFormat="1">
      <c r="A1559" s="5"/>
      <c r="B1559" s="5"/>
      <c r="C1559" s="14"/>
      <c r="F1559" s="17"/>
      <c r="L1559" s="20"/>
      <c r="N1559" s="11"/>
      <c r="S1559" s="20"/>
      <c r="T1559" s="20"/>
      <c r="U1559" s="20"/>
    </row>
    <row r="1560" spans="1:21" s="4" customFormat="1">
      <c r="A1560" s="2"/>
      <c r="B1560" s="2"/>
      <c r="C1560" s="13"/>
      <c r="D1560"/>
      <c r="F1560" s="16"/>
      <c r="G1560"/>
      <c r="H1560"/>
      <c r="I1560"/>
      <c r="L1560" s="19"/>
      <c r="M1560"/>
      <c r="N1560" s="10"/>
      <c r="P1560"/>
      <c r="Q1560"/>
      <c r="R1560"/>
      <c r="S1560" s="19"/>
      <c r="T1560" s="19"/>
      <c r="U1560" s="19"/>
    </row>
    <row r="1561" spans="1:21" s="4" customFormat="1">
      <c r="A1561" s="2"/>
      <c r="B1561" s="2"/>
      <c r="C1561" s="13"/>
      <c r="D1561"/>
      <c r="F1561" s="16"/>
      <c r="G1561"/>
      <c r="H1561"/>
      <c r="I1561"/>
      <c r="L1561" s="19"/>
      <c r="M1561"/>
      <c r="N1561" s="10"/>
      <c r="P1561"/>
      <c r="Q1561"/>
      <c r="R1561"/>
      <c r="S1561" s="19"/>
      <c r="T1561" s="19"/>
      <c r="U1561" s="19"/>
    </row>
    <row r="1562" spans="1:21" s="4" customFormat="1">
      <c r="A1562" s="2"/>
      <c r="B1562" s="2"/>
      <c r="C1562" s="13"/>
      <c r="D1562"/>
      <c r="F1562" s="16"/>
      <c r="G1562"/>
      <c r="H1562"/>
      <c r="I1562"/>
      <c r="L1562" s="19"/>
      <c r="M1562"/>
      <c r="N1562" s="10"/>
      <c r="P1562"/>
      <c r="Q1562"/>
      <c r="R1562"/>
      <c r="S1562" s="19"/>
      <c r="T1562" s="19"/>
      <c r="U1562" s="19"/>
    </row>
    <row r="1563" spans="1:21" s="4" customFormat="1">
      <c r="A1563" s="5"/>
      <c r="B1563" s="5"/>
      <c r="C1563" s="14"/>
      <c r="F1563" s="17"/>
      <c r="L1563" s="20"/>
      <c r="N1563" s="11"/>
      <c r="S1563" s="20"/>
      <c r="T1563" s="20"/>
      <c r="U1563" s="20"/>
    </row>
    <row r="1564" spans="1:21" s="4" customFormat="1">
      <c r="A1564" s="2"/>
      <c r="B1564" s="2"/>
      <c r="C1564" s="13"/>
      <c r="D1564"/>
      <c r="F1564" s="16"/>
      <c r="G1564"/>
      <c r="H1564"/>
      <c r="I1564"/>
      <c r="L1564" s="19"/>
      <c r="M1564"/>
      <c r="N1564" s="10"/>
      <c r="P1564"/>
      <c r="Q1564"/>
      <c r="R1564"/>
      <c r="S1564" s="19"/>
      <c r="T1564" s="19"/>
      <c r="U1564" s="19"/>
    </row>
    <row r="1565" spans="1:21" s="4" customFormat="1">
      <c r="A1565" s="6"/>
      <c r="B1565" s="6"/>
      <c r="C1565" s="14"/>
      <c r="F1565" s="17"/>
      <c r="L1565" s="20"/>
      <c r="N1565" s="11"/>
      <c r="S1565" s="20"/>
      <c r="T1565" s="20"/>
      <c r="U1565" s="20"/>
    </row>
    <row r="1566" spans="1:21" s="4" customFormat="1">
      <c r="A1566" s="5"/>
      <c r="B1566" s="5"/>
      <c r="C1566" s="14"/>
      <c r="F1566" s="17"/>
      <c r="L1566" s="20"/>
      <c r="N1566" s="11"/>
      <c r="S1566" s="20"/>
      <c r="T1566" s="20"/>
      <c r="U1566" s="20"/>
    </row>
    <row r="1567" spans="1:21" s="4" customFormat="1">
      <c r="A1567" s="5"/>
      <c r="B1567" s="5"/>
      <c r="C1567" s="14"/>
      <c r="F1567" s="17"/>
      <c r="L1567" s="20"/>
      <c r="N1567" s="11"/>
      <c r="S1567" s="20"/>
      <c r="T1567" s="20"/>
      <c r="U1567" s="20"/>
    </row>
    <row r="1568" spans="1:21" s="4" customFormat="1">
      <c r="A1568" s="2"/>
      <c r="B1568" s="2"/>
      <c r="C1568" s="13"/>
      <c r="D1568"/>
      <c r="F1568" s="16"/>
      <c r="G1568"/>
      <c r="H1568"/>
      <c r="I1568"/>
      <c r="L1568" s="19"/>
      <c r="M1568"/>
      <c r="N1568" s="10"/>
      <c r="P1568"/>
      <c r="Q1568"/>
      <c r="R1568"/>
      <c r="S1568" s="19"/>
      <c r="T1568" s="19"/>
      <c r="U1568" s="19"/>
    </row>
    <row r="1569" spans="1:21" s="4" customFormat="1">
      <c r="A1569" s="5"/>
      <c r="B1569" s="5"/>
      <c r="C1569" s="14"/>
      <c r="F1569" s="17"/>
      <c r="L1569" s="20"/>
      <c r="N1569" s="11"/>
      <c r="S1569" s="20"/>
      <c r="T1569" s="20"/>
      <c r="U1569" s="20"/>
    </row>
    <row r="1570" spans="1:21" s="4" customFormat="1">
      <c r="A1570" s="5"/>
      <c r="B1570" s="5"/>
      <c r="C1570" s="14"/>
      <c r="F1570" s="17"/>
      <c r="L1570" s="20"/>
      <c r="N1570" s="11"/>
      <c r="S1570" s="20"/>
      <c r="T1570" s="20"/>
      <c r="U1570" s="20"/>
    </row>
    <row r="1571" spans="1:21" s="4" customFormat="1">
      <c r="A1571" s="5"/>
      <c r="B1571" s="5"/>
      <c r="C1571" s="14"/>
      <c r="F1571" s="17"/>
      <c r="L1571" s="20"/>
      <c r="N1571" s="11"/>
      <c r="S1571" s="20"/>
      <c r="T1571" s="20"/>
      <c r="U1571" s="20"/>
    </row>
    <row r="1572" spans="1:21" s="4" customFormat="1">
      <c r="A1572" s="5"/>
      <c r="B1572" s="5"/>
      <c r="C1572" s="14"/>
      <c r="F1572" s="17"/>
      <c r="L1572" s="20"/>
      <c r="N1572" s="11"/>
      <c r="S1572" s="20"/>
      <c r="T1572" s="20"/>
      <c r="U1572" s="20"/>
    </row>
    <row r="1573" spans="1:21" s="4" customFormat="1">
      <c r="A1573" s="2"/>
      <c r="B1573" s="2"/>
      <c r="C1573" s="13"/>
      <c r="D1573"/>
      <c r="F1573" s="16"/>
      <c r="G1573"/>
      <c r="H1573"/>
      <c r="I1573"/>
      <c r="L1573" s="19"/>
      <c r="M1573"/>
      <c r="N1573" s="10"/>
      <c r="P1573"/>
      <c r="Q1573"/>
      <c r="R1573"/>
      <c r="S1573" s="19"/>
      <c r="T1573" s="19"/>
      <c r="U1573" s="19"/>
    </row>
    <row r="1574" spans="1:21" s="4" customFormat="1">
      <c r="A1574" s="2"/>
      <c r="B1574" s="2"/>
      <c r="C1574" s="13"/>
      <c r="D1574"/>
      <c r="F1574" s="16"/>
      <c r="G1574"/>
      <c r="H1574"/>
      <c r="I1574"/>
      <c r="L1574" s="19"/>
      <c r="M1574"/>
      <c r="N1574" s="10"/>
      <c r="P1574"/>
      <c r="Q1574"/>
      <c r="R1574"/>
      <c r="S1574" s="19"/>
      <c r="T1574" s="19"/>
      <c r="U1574" s="19"/>
    </row>
    <row r="1575" spans="1:21" s="4" customFormat="1">
      <c r="A1575" s="2"/>
      <c r="B1575" s="2"/>
      <c r="C1575" s="13"/>
      <c r="D1575"/>
      <c r="F1575" s="16"/>
      <c r="G1575"/>
      <c r="H1575"/>
      <c r="I1575"/>
      <c r="L1575" s="19"/>
      <c r="M1575"/>
      <c r="N1575" s="10"/>
      <c r="P1575"/>
      <c r="Q1575"/>
      <c r="R1575"/>
      <c r="S1575" s="19"/>
      <c r="T1575" s="19"/>
      <c r="U1575" s="19"/>
    </row>
    <row r="1576" spans="1:21" s="4" customFormat="1">
      <c r="A1576" s="2"/>
      <c r="B1576" s="2"/>
      <c r="C1576" s="13"/>
      <c r="D1576"/>
      <c r="F1576" s="16"/>
      <c r="G1576"/>
      <c r="H1576"/>
      <c r="I1576"/>
      <c r="L1576" s="19"/>
      <c r="M1576"/>
      <c r="N1576" s="10"/>
      <c r="P1576"/>
      <c r="Q1576"/>
      <c r="R1576"/>
      <c r="S1576" s="19"/>
      <c r="T1576" s="19"/>
      <c r="U1576" s="19"/>
    </row>
    <row r="1577" spans="1:21" s="4" customFormat="1">
      <c r="A1577" s="5"/>
      <c r="B1577" s="5"/>
      <c r="C1577" s="14"/>
      <c r="F1577" s="17"/>
      <c r="L1577" s="20"/>
      <c r="N1577" s="11"/>
      <c r="S1577" s="20"/>
      <c r="T1577" s="20"/>
      <c r="U1577" s="20"/>
    </row>
    <row r="1578" spans="1:21" s="4" customFormat="1">
      <c r="A1578" s="2"/>
      <c r="B1578" s="2"/>
      <c r="C1578" s="13"/>
      <c r="D1578"/>
      <c r="F1578" s="16"/>
      <c r="G1578"/>
      <c r="H1578"/>
      <c r="I1578"/>
      <c r="L1578" s="19"/>
      <c r="M1578"/>
      <c r="N1578" s="10"/>
      <c r="P1578"/>
      <c r="Q1578"/>
      <c r="R1578"/>
      <c r="S1578" s="19"/>
      <c r="T1578" s="19"/>
      <c r="U1578" s="19"/>
    </row>
    <row r="1579" spans="1:21" s="4" customFormat="1">
      <c r="A1579" s="5"/>
      <c r="B1579" s="5"/>
      <c r="C1579" s="14"/>
      <c r="F1579" s="17"/>
      <c r="L1579" s="20"/>
      <c r="N1579" s="11"/>
      <c r="S1579" s="20"/>
      <c r="T1579" s="20"/>
      <c r="U1579" s="20"/>
    </row>
    <row r="1580" spans="1:21" s="4" customFormat="1">
      <c r="A1580" s="5"/>
      <c r="B1580" s="5"/>
      <c r="C1580" s="14"/>
      <c r="F1580" s="17"/>
      <c r="L1580" s="20"/>
      <c r="N1580" s="11"/>
      <c r="S1580" s="20"/>
      <c r="T1580" s="20"/>
      <c r="U1580" s="20"/>
    </row>
    <row r="1581" spans="1:21" s="4" customFormat="1">
      <c r="A1581" s="2"/>
      <c r="B1581" s="2"/>
      <c r="C1581" s="13"/>
      <c r="D1581"/>
      <c r="F1581" s="16"/>
      <c r="G1581"/>
      <c r="H1581"/>
      <c r="I1581"/>
      <c r="L1581" s="19"/>
      <c r="M1581"/>
      <c r="N1581" s="10"/>
      <c r="P1581"/>
      <c r="Q1581"/>
      <c r="R1581"/>
      <c r="S1581" s="19"/>
      <c r="T1581" s="19"/>
      <c r="U1581" s="19"/>
    </row>
    <row r="1582" spans="1:21" s="4" customFormat="1">
      <c r="A1582" s="2"/>
      <c r="B1582" s="2"/>
      <c r="C1582" s="13"/>
      <c r="D1582"/>
      <c r="F1582" s="16"/>
      <c r="G1582"/>
      <c r="H1582"/>
      <c r="I1582"/>
      <c r="L1582" s="19"/>
      <c r="M1582"/>
      <c r="N1582" s="10"/>
      <c r="P1582"/>
      <c r="Q1582"/>
      <c r="R1582"/>
      <c r="S1582" s="19"/>
      <c r="T1582" s="19"/>
      <c r="U1582" s="19"/>
    </row>
    <row r="1583" spans="1:21" s="4" customFormat="1">
      <c r="A1583" s="5"/>
      <c r="B1583" s="5"/>
      <c r="C1583" s="14"/>
      <c r="F1583" s="17"/>
      <c r="L1583" s="20"/>
      <c r="N1583" s="11"/>
      <c r="S1583" s="20"/>
      <c r="T1583" s="20"/>
      <c r="U1583" s="20"/>
    </row>
    <row r="1584" spans="1:21" s="4" customFormat="1">
      <c r="A1584" s="2"/>
      <c r="B1584" s="2"/>
      <c r="C1584" s="13"/>
      <c r="D1584"/>
      <c r="F1584" s="16"/>
      <c r="G1584"/>
      <c r="H1584"/>
      <c r="I1584"/>
      <c r="L1584" s="19"/>
      <c r="M1584"/>
      <c r="N1584" s="10"/>
      <c r="P1584"/>
      <c r="Q1584"/>
      <c r="R1584"/>
      <c r="S1584" s="19"/>
      <c r="T1584" s="19"/>
      <c r="U1584" s="19"/>
    </row>
    <row r="1585" spans="1:21" s="4" customFormat="1">
      <c r="A1585" s="2"/>
      <c r="B1585" s="2"/>
      <c r="C1585" s="13"/>
      <c r="D1585"/>
      <c r="F1585" s="16"/>
      <c r="G1585"/>
      <c r="H1585"/>
      <c r="I1585"/>
      <c r="L1585" s="19"/>
      <c r="M1585"/>
      <c r="N1585" s="10"/>
      <c r="P1585"/>
      <c r="Q1585"/>
      <c r="R1585"/>
      <c r="S1585" s="19"/>
      <c r="T1585" s="19"/>
      <c r="U1585" s="19"/>
    </row>
    <row r="1586" spans="1:21" s="4" customFormat="1">
      <c r="A1586" s="5"/>
      <c r="B1586" s="5"/>
      <c r="C1586" s="14"/>
      <c r="F1586" s="17"/>
      <c r="L1586" s="20"/>
      <c r="N1586" s="11"/>
      <c r="S1586" s="20"/>
      <c r="T1586" s="20"/>
      <c r="U1586" s="20"/>
    </row>
    <row r="1587" spans="1:21" s="4" customFormat="1">
      <c r="A1587" s="5"/>
      <c r="B1587" s="5"/>
      <c r="C1587" s="14"/>
      <c r="F1587" s="17"/>
      <c r="L1587" s="20"/>
      <c r="N1587" s="11"/>
      <c r="S1587" s="20"/>
      <c r="T1587" s="20"/>
      <c r="U1587" s="20"/>
    </row>
    <row r="1588" spans="1:21" s="4" customFormat="1">
      <c r="A1588" s="2"/>
      <c r="B1588" s="2"/>
      <c r="C1588" s="13"/>
      <c r="D1588"/>
      <c r="F1588" s="16"/>
      <c r="G1588"/>
      <c r="H1588"/>
      <c r="I1588"/>
      <c r="L1588" s="19"/>
      <c r="M1588"/>
      <c r="N1588" s="10"/>
      <c r="P1588"/>
      <c r="Q1588"/>
      <c r="R1588"/>
      <c r="S1588" s="19"/>
      <c r="T1588" s="19"/>
      <c r="U1588" s="19"/>
    </row>
    <row r="1589" spans="1:21" s="4" customFormat="1">
      <c r="A1589" s="5"/>
      <c r="B1589" s="5"/>
      <c r="C1589" s="14"/>
      <c r="F1589" s="17"/>
      <c r="L1589" s="20"/>
      <c r="N1589" s="11"/>
      <c r="S1589" s="20"/>
      <c r="T1589" s="20"/>
      <c r="U1589" s="20"/>
    </row>
    <row r="1590" spans="1:21" s="4" customFormat="1">
      <c r="A1590" s="5"/>
      <c r="B1590" s="5"/>
      <c r="C1590" s="14"/>
      <c r="F1590" s="17"/>
      <c r="L1590" s="20"/>
      <c r="N1590" s="11"/>
      <c r="S1590" s="20"/>
      <c r="T1590" s="20"/>
      <c r="U1590" s="20"/>
    </row>
    <row r="1591" spans="1:21" s="4" customFormat="1">
      <c r="A1591" s="2"/>
      <c r="B1591" s="2"/>
      <c r="C1591" s="13"/>
      <c r="D1591"/>
      <c r="F1591" s="16"/>
      <c r="G1591"/>
      <c r="H1591"/>
      <c r="I1591"/>
      <c r="L1591" s="19"/>
      <c r="M1591"/>
      <c r="N1591" s="10"/>
      <c r="P1591"/>
      <c r="Q1591"/>
      <c r="R1591"/>
      <c r="S1591" s="19"/>
      <c r="T1591" s="19"/>
      <c r="U1591" s="19"/>
    </row>
    <row r="1592" spans="1:21" s="4" customFormat="1">
      <c r="A1592" s="5"/>
      <c r="B1592" s="5"/>
      <c r="C1592" s="14"/>
      <c r="F1592" s="17"/>
      <c r="L1592" s="20"/>
      <c r="N1592" s="11"/>
      <c r="S1592" s="20"/>
      <c r="T1592" s="20"/>
      <c r="U1592" s="20"/>
    </row>
    <row r="1593" spans="1:21" s="4" customFormat="1">
      <c r="A1593" s="5"/>
      <c r="B1593" s="5"/>
      <c r="C1593" s="14"/>
      <c r="F1593" s="17"/>
      <c r="L1593" s="20"/>
      <c r="N1593" s="11"/>
      <c r="S1593" s="20"/>
      <c r="T1593" s="20"/>
      <c r="U1593" s="20"/>
    </row>
    <row r="1594" spans="1:21" s="4" customFormat="1">
      <c r="A1594" s="5"/>
      <c r="B1594" s="5"/>
      <c r="C1594" s="14"/>
      <c r="F1594" s="17"/>
      <c r="L1594" s="20"/>
      <c r="N1594" s="11"/>
      <c r="S1594" s="20"/>
      <c r="T1594" s="20"/>
      <c r="U1594" s="20"/>
    </row>
    <row r="1595" spans="1:21" s="4" customFormat="1">
      <c r="A1595" s="5"/>
      <c r="B1595" s="5"/>
      <c r="C1595" s="14"/>
      <c r="F1595" s="17"/>
      <c r="L1595" s="20"/>
      <c r="N1595" s="11"/>
      <c r="S1595" s="20"/>
      <c r="T1595" s="20"/>
      <c r="U1595" s="20"/>
    </row>
    <row r="1596" spans="1:21" s="4" customFormat="1">
      <c r="A1596" s="2"/>
      <c r="B1596" s="2"/>
      <c r="C1596" s="13"/>
      <c r="D1596"/>
      <c r="F1596" s="16"/>
      <c r="G1596"/>
      <c r="H1596"/>
      <c r="I1596"/>
      <c r="L1596" s="19"/>
      <c r="M1596"/>
      <c r="N1596" s="10"/>
      <c r="P1596"/>
      <c r="Q1596"/>
      <c r="R1596"/>
      <c r="S1596" s="19"/>
      <c r="T1596" s="19"/>
      <c r="U1596" s="19"/>
    </row>
    <row r="1597" spans="1:21" s="4" customFormat="1">
      <c r="A1597" s="2"/>
      <c r="B1597" s="2"/>
      <c r="C1597" s="13"/>
      <c r="D1597"/>
      <c r="F1597" s="16"/>
      <c r="G1597"/>
      <c r="H1597"/>
      <c r="I1597"/>
      <c r="L1597" s="19"/>
      <c r="M1597"/>
      <c r="N1597" s="10"/>
      <c r="P1597"/>
      <c r="Q1597"/>
      <c r="R1597"/>
      <c r="S1597" s="19"/>
      <c r="T1597" s="19"/>
      <c r="U1597" s="19"/>
    </row>
    <row r="1598" spans="1:21" s="4" customFormat="1">
      <c r="A1598" s="5"/>
      <c r="B1598" s="5"/>
      <c r="C1598" s="14"/>
      <c r="F1598" s="17"/>
      <c r="L1598" s="20"/>
      <c r="N1598" s="11"/>
      <c r="S1598" s="20"/>
      <c r="T1598" s="20"/>
      <c r="U1598" s="20"/>
    </row>
    <row r="1599" spans="1:21" s="4" customFormat="1">
      <c r="A1599" s="6"/>
      <c r="B1599" s="6"/>
      <c r="C1599" s="14"/>
      <c r="F1599" s="17"/>
      <c r="L1599" s="20"/>
      <c r="N1599" s="11"/>
      <c r="S1599" s="20"/>
      <c r="T1599" s="20"/>
      <c r="U1599" s="20"/>
    </row>
    <row r="1600" spans="1:21" s="4" customFormat="1">
      <c r="A1600" s="2"/>
      <c r="B1600" s="2"/>
      <c r="C1600" s="13"/>
      <c r="D1600"/>
      <c r="F1600" s="16"/>
      <c r="G1600"/>
      <c r="H1600"/>
      <c r="I1600"/>
      <c r="L1600" s="19"/>
      <c r="M1600"/>
      <c r="N1600" s="10"/>
      <c r="P1600"/>
      <c r="Q1600"/>
      <c r="R1600"/>
      <c r="S1600" s="19"/>
      <c r="T1600" s="19"/>
      <c r="U1600" s="19"/>
    </row>
    <row r="1601" spans="1:21" s="4" customFormat="1">
      <c r="A1601" s="5"/>
      <c r="B1601" s="5"/>
      <c r="C1601" s="14"/>
      <c r="F1601" s="17"/>
      <c r="L1601" s="20"/>
      <c r="N1601" s="11"/>
      <c r="S1601" s="20"/>
      <c r="T1601" s="20"/>
      <c r="U1601" s="20"/>
    </row>
    <row r="1602" spans="1:21" s="4" customFormat="1">
      <c r="A1602" s="2"/>
      <c r="B1602" s="2"/>
      <c r="C1602" s="13"/>
      <c r="D1602"/>
      <c r="F1602" s="16"/>
      <c r="G1602"/>
      <c r="H1602"/>
      <c r="I1602"/>
      <c r="L1602" s="19"/>
      <c r="M1602"/>
      <c r="N1602" s="10"/>
      <c r="P1602"/>
      <c r="Q1602"/>
      <c r="R1602"/>
      <c r="S1602" s="19"/>
      <c r="T1602" s="19"/>
      <c r="U1602" s="19"/>
    </row>
    <row r="1603" spans="1:21" s="4" customFormat="1">
      <c r="A1603" s="5"/>
      <c r="B1603" s="5"/>
      <c r="C1603" s="14"/>
      <c r="F1603" s="17"/>
      <c r="L1603" s="20"/>
      <c r="N1603" s="11"/>
      <c r="S1603" s="20"/>
      <c r="T1603" s="20"/>
      <c r="U1603" s="20"/>
    </row>
    <row r="1604" spans="1:21" s="4" customFormat="1">
      <c r="A1604" s="5"/>
      <c r="B1604" s="5"/>
      <c r="C1604" s="14"/>
      <c r="F1604" s="17"/>
      <c r="L1604" s="20"/>
      <c r="N1604" s="11"/>
      <c r="S1604" s="20"/>
      <c r="T1604" s="20"/>
      <c r="U1604" s="20"/>
    </row>
    <row r="1605" spans="1:21" s="4" customFormat="1">
      <c r="A1605" s="5"/>
      <c r="B1605" s="5"/>
      <c r="C1605" s="14"/>
      <c r="F1605" s="17"/>
      <c r="L1605" s="20"/>
      <c r="N1605" s="11"/>
      <c r="S1605" s="20"/>
      <c r="T1605" s="20"/>
      <c r="U1605" s="20"/>
    </row>
    <row r="1606" spans="1:21" s="4" customFormat="1">
      <c r="A1606" s="2"/>
      <c r="B1606" s="2"/>
      <c r="C1606" s="13"/>
      <c r="D1606"/>
      <c r="F1606" s="16"/>
      <c r="G1606"/>
      <c r="H1606"/>
      <c r="I1606"/>
      <c r="L1606" s="19"/>
      <c r="M1606"/>
      <c r="N1606" s="10"/>
      <c r="P1606"/>
      <c r="Q1606"/>
      <c r="R1606"/>
      <c r="S1606" s="19"/>
      <c r="T1606" s="19"/>
      <c r="U1606" s="19"/>
    </row>
    <row r="1607" spans="1:21" s="4" customFormat="1">
      <c r="A1607" s="2"/>
      <c r="B1607" s="2"/>
      <c r="C1607" s="13"/>
      <c r="D1607"/>
      <c r="F1607" s="16"/>
      <c r="G1607"/>
      <c r="H1607"/>
      <c r="I1607"/>
      <c r="L1607" s="19"/>
      <c r="M1607"/>
      <c r="N1607" s="10"/>
      <c r="P1607"/>
      <c r="Q1607"/>
      <c r="R1607"/>
      <c r="S1607" s="19"/>
      <c r="T1607" s="19"/>
      <c r="U1607" s="19"/>
    </row>
    <row r="1608" spans="1:21" s="4" customFormat="1">
      <c r="A1608" s="5"/>
      <c r="B1608" s="5"/>
      <c r="C1608" s="14"/>
      <c r="F1608" s="17"/>
      <c r="L1608" s="20"/>
      <c r="N1608" s="11"/>
      <c r="S1608" s="20"/>
      <c r="T1608" s="20"/>
      <c r="U1608" s="20"/>
    </row>
    <row r="1609" spans="1:21" s="4" customFormat="1">
      <c r="A1609" s="2"/>
      <c r="B1609" s="2"/>
      <c r="C1609" s="13"/>
      <c r="D1609"/>
      <c r="F1609" s="16"/>
      <c r="G1609"/>
      <c r="H1609"/>
      <c r="I1609"/>
      <c r="L1609" s="19"/>
      <c r="M1609"/>
      <c r="N1609" s="10"/>
      <c r="P1609"/>
      <c r="Q1609"/>
      <c r="R1609"/>
      <c r="S1609" s="19"/>
      <c r="T1609" s="19"/>
      <c r="U1609" s="19"/>
    </row>
    <row r="1610" spans="1:21" s="4" customFormat="1">
      <c r="A1610" s="5"/>
      <c r="B1610" s="5"/>
      <c r="C1610" s="14"/>
      <c r="F1610" s="17"/>
      <c r="L1610" s="20"/>
      <c r="N1610" s="11"/>
      <c r="S1610" s="20"/>
      <c r="T1610" s="20"/>
      <c r="U1610" s="20"/>
    </row>
    <row r="1611" spans="1:21" s="4" customFormat="1">
      <c r="A1611" s="2"/>
      <c r="B1611" s="2"/>
      <c r="C1611" s="13"/>
      <c r="D1611"/>
      <c r="F1611" s="16"/>
      <c r="G1611"/>
      <c r="H1611"/>
      <c r="I1611"/>
      <c r="L1611" s="19"/>
      <c r="M1611"/>
      <c r="N1611" s="10"/>
      <c r="P1611"/>
      <c r="Q1611"/>
      <c r="R1611"/>
      <c r="S1611" s="19"/>
      <c r="T1611" s="19"/>
      <c r="U1611" s="19"/>
    </row>
    <row r="1612" spans="1:21" s="4" customFormat="1">
      <c r="A1612" s="2"/>
      <c r="B1612" s="2"/>
      <c r="C1612" s="13"/>
      <c r="D1612"/>
      <c r="F1612" s="16"/>
      <c r="G1612"/>
      <c r="H1612"/>
      <c r="I1612"/>
      <c r="L1612" s="19"/>
      <c r="M1612"/>
      <c r="N1612" s="10"/>
      <c r="P1612"/>
      <c r="Q1612"/>
      <c r="R1612"/>
      <c r="S1612" s="19"/>
      <c r="T1612" s="19"/>
      <c r="U1612" s="19"/>
    </row>
    <row r="1613" spans="1:21" s="4" customFormat="1">
      <c r="A1613" s="2"/>
      <c r="B1613" s="2"/>
      <c r="C1613" s="13"/>
      <c r="D1613"/>
      <c r="F1613" s="16"/>
      <c r="G1613"/>
      <c r="H1613"/>
      <c r="I1613"/>
      <c r="L1613" s="19"/>
      <c r="M1613"/>
      <c r="N1613" s="10"/>
      <c r="P1613"/>
      <c r="Q1613"/>
      <c r="R1613"/>
      <c r="S1613" s="19"/>
      <c r="T1613" s="19"/>
      <c r="U1613" s="19"/>
    </row>
    <row r="1614" spans="1:21" s="4" customFormat="1">
      <c r="A1614" s="6"/>
      <c r="B1614" s="6"/>
      <c r="C1614" s="14"/>
      <c r="F1614" s="17"/>
      <c r="L1614" s="20"/>
      <c r="N1614" s="11"/>
      <c r="S1614" s="20"/>
      <c r="T1614" s="20"/>
      <c r="U1614" s="20"/>
    </row>
    <row r="1615" spans="1:21" s="4" customFormat="1">
      <c r="A1615" s="2"/>
      <c r="B1615" s="2"/>
      <c r="C1615" s="13"/>
      <c r="D1615"/>
      <c r="F1615" s="16"/>
      <c r="G1615"/>
      <c r="H1615"/>
      <c r="I1615"/>
      <c r="L1615" s="19"/>
      <c r="M1615"/>
      <c r="N1615" s="10"/>
      <c r="P1615"/>
      <c r="Q1615"/>
      <c r="R1615"/>
      <c r="S1615" s="19"/>
      <c r="T1615" s="19"/>
      <c r="U1615" s="19"/>
    </row>
    <row r="1616" spans="1:21" s="4" customFormat="1">
      <c r="A1616" s="6"/>
      <c r="B1616" s="6"/>
      <c r="C1616" s="14"/>
      <c r="F1616" s="17"/>
      <c r="L1616" s="20"/>
      <c r="N1616" s="11"/>
      <c r="S1616" s="20"/>
      <c r="T1616" s="20"/>
      <c r="U1616" s="20"/>
    </row>
    <row r="1617" spans="1:21" s="4" customFormat="1">
      <c r="A1617" s="2"/>
      <c r="B1617" s="2"/>
      <c r="C1617" s="13"/>
      <c r="D1617"/>
      <c r="F1617" s="16"/>
      <c r="G1617"/>
      <c r="H1617"/>
      <c r="I1617"/>
      <c r="L1617" s="19"/>
      <c r="M1617"/>
      <c r="N1617" s="10"/>
      <c r="P1617"/>
      <c r="Q1617"/>
      <c r="R1617"/>
      <c r="S1617" s="19"/>
      <c r="T1617" s="19"/>
      <c r="U1617" s="19"/>
    </row>
    <row r="1618" spans="1:21" s="4" customFormat="1">
      <c r="A1618" s="5"/>
      <c r="B1618" s="5"/>
      <c r="C1618" s="14"/>
      <c r="F1618" s="17"/>
      <c r="L1618" s="20"/>
      <c r="N1618" s="11"/>
      <c r="S1618" s="20"/>
      <c r="T1618" s="20"/>
      <c r="U1618" s="20"/>
    </row>
    <row r="1619" spans="1:21" s="4" customFormat="1">
      <c r="A1619" s="6"/>
      <c r="B1619" s="6"/>
      <c r="C1619" s="14"/>
      <c r="F1619" s="17"/>
      <c r="L1619" s="20"/>
      <c r="N1619" s="11"/>
      <c r="S1619" s="20"/>
      <c r="T1619" s="20"/>
      <c r="U1619" s="20"/>
    </row>
    <row r="1620" spans="1:21" s="4" customFormat="1">
      <c r="A1620" s="5"/>
      <c r="B1620" s="5"/>
      <c r="C1620" s="14"/>
      <c r="F1620" s="17"/>
      <c r="L1620" s="20"/>
      <c r="N1620" s="11"/>
      <c r="S1620" s="20"/>
      <c r="T1620" s="20"/>
      <c r="U1620" s="20"/>
    </row>
    <row r="1621" spans="1:21" s="4" customFormat="1">
      <c r="A1621" s="5"/>
      <c r="B1621" s="5"/>
      <c r="C1621" s="14"/>
      <c r="F1621" s="17"/>
      <c r="L1621" s="20"/>
      <c r="N1621" s="11"/>
      <c r="S1621" s="20"/>
      <c r="T1621" s="20"/>
      <c r="U1621" s="20"/>
    </row>
    <row r="1622" spans="1:21" s="4" customFormat="1">
      <c r="A1622" s="2"/>
      <c r="B1622" s="2"/>
      <c r="C1622" s="13"/>
      <c r="D1622"/>
      <c r="F1622" s="16"/>
      <c r="G1622"/>
      <c r="H1622"/>
      <c r="I1622"/>
      <c r="L1622" s="19"/>
      <c r="M1622"/>
      <c r="N1622" s="10"/>
      <c r="P1622"/>
      <c r="Q1622"/>
      <c r="R1622"/>
      <c r="S1622" s="19"/>
      <c r="T1622" s="19"/>
      <c r="U1622" s="19"/>
    </row>
    <row r="1623" spans="1:21" s="4" customFormat="1">
      <c r="A1623" s="5"/>
      <c r="B1623" s="5"/>
      <c r="C1623" s="14"/>
      <c r="F1623" s="17"/>
      <c r="L1623" s="20"/>
      <c r="N1623" s="11"/>
      <c r="S1623" s="20"/>
      <c r="T1623" s="20"/>
      <c r="U1623" s="20"/>
    </row>
    <row r="1624" spans="1:21" s="4" customFormat="1">
      <c r="A1624" s="2"/>
      <c r="B1624" s="2"/>
      <c r="C1624" s="13"/>
      <c r="D1624"/>
      <c r="F1624" s="16"/>
      <c r="G1624"/>
      <c r="H1624"/>
      <c r="I1624"/>
      <c r="L1624" s="19"/>
      <c r="M1624"/>
      <c r="N1624" s="10"/>
      <c r="P1624"/>
      <c r="Q1624"/>
      <c r="R1624"/>
      <c r="S1624" s="19"/>
      <c r="T1624" s="19"/>
      <c r="U1624" s="19"/>
    </row>
    <row r="1625" spans="1:21" s="4" customFormat="1">
      <c r="A1625" s="5"/>
      <c r="B1625" s="5"/>
      <c r="C1625" s="14"/>
      <c r="F1625" s="17"/>
      <c r="L1625" s="20"/>
      <c r="N1625" s="11"/>
      <c r="S1625" s="20"/>
      <c r="T1625" s="20"/>
      <c r="U1625" s="20"/>
    </row>
    <row r="1626" spans="1:21" s="4" customFormat="1">
      <c r="A1626" s="2"/>
      <c r="B1626" s="2"/>
      <c r="C1626" s="13"/>
      <c r="D1626"/>
      <c r="F1626" s="16"/>
      <c r="G1626"/>
      <c r="H1626"/>
      <c r="I1626"/>
      <c r="L1626" s="19"/>
      <c r="M1626"/>
      <c r="N1626" s="10"/>
      <c r="P1626"/>
      <c r="Q1626"/>
      <c r="R1626"/>
      <c r="S1626" s="19"/>
      <c r="T1626" s="19"/>
      <c r="U1626" s="19"/>
    </row>
    <row r="1627" spans="1:21" s="4" customFormat="1">
      <c r="A1627" s="2"/>
      <c r="B1627" s="2"/>
      <c r="C1627" s="13"/>
      <c r="D1627"/>
      <c r="F1627" s="16"/>
      <c r="G1627"/>
      <c r="H1627"/>
      <c r="I1627"/>
      <c r="L1627" s="19"/>
      <c r="M1627"/>
      <c r="N1627" s="10"/>
      <c r="P1627"/>
      <c r="Q1627"/>
      <c r="R1627"/>
      <c r="S1627" s="19"/>
      <c r="T1627" s="19"/>
      <c r="U1627" s="19"/>
    </row>
    <row r="1628" spans="1:21" s="4" customFormat="1">
      <c r="A1628" s="5"/>
      <c r="B1628" s="5"/>
      <c r="C1628" s="14"/>
      <c r="F1628" s="17"/>
      <c r="L1628" s="20"/>
      <c r="N1628" s="11"/>
      <c r="S1628" s="20"/>
      <c r="T1628" s="20"/>
      <c r="U1628" s="20"/>
    </row>
    <row r="1629" spans="1:21" s="4" customFormat="1">
      <c r="A1629" s="2"/>
      <c r="B1629" s="2"/>
      <c r="C1629" s="13"/>
      <c r="D1629"/>
      <c r="F1629" s="16"/>
      <c r="G1629"/>
      <c r="H1629"/>
      <c r="I1629"/>
      <c r="L1629" s="19"/>
      <c r="M1629"/>
      <c r="N1629" s="10"/>
      <c r="P1629"/>
      <c r="Q1629"/>
      <c r="R1629"/>
      <c r="S1629" s="19"/>
      <c r="T1629" s="19"/>
      <c r="U1629" s="19"/>
    </row>
    <row r="1630" spans="1:21" s="4" customFormat="1">
      <c r="A1630" s="2"/>
      <c r="B1630" s="2"/>
      <c r="C1630" s="13"/>
      <c r="D1630"/>
      <c r="F1630" s="16"/>
      <c r="G1630"/>
      <c r="H1630"/>
      <c r="I1630"/>
      <c r="L1630" s="19"/>
      <c r="M1630"/>
      <c r="N1630" s="10"/>
      <c r="P1630"/>
      <c r="Q1630"/>
      <c r="R1630"/>
      <c r="S1630" s="19"/>
      <c r="T1630" s="19"/>
      <c r="U1630" s="19"/>
    </row>
    <row r="1631" spans="1:21" s="4" customFormat="1">
      <c r="A1631" s="6"/>
      <c r="B1631" s="6"/>
      <c r="C1631" s="14"/>
      <c r="F1631" s="17"/>
      <c r="L1631" s="20"/>
      <c r="N1631" s="11"/>
      <c r="S1631" s="20"/>
      <c r="T1631" s="20"/>
      <c r="U1631" s="20"/>
    </row>
    <row r="1632" spans="1:21" s="4" customFormat="1">
      <c r="A1632" s="5"/>
      <c r="B1632" s="5"/>
      <c r="C1632" s="14"/>
      <c r="F1632" s="17"/>
      <c r="L1632" s="20"/>
      <c r="N1632" s="11"/>
      <c r="S1632" s="20"/>
      <c r="T1632" s="20"/>
      <c r="U1632" s="20"/>
    </row>
    <row r="1633" spans="1:21" s="4" customFormat="1">
      <c r="A1633" s="2"/>
      <c r="B1633" s="2"/>
      <c r="C1633" s="13"/>
      <c r="D1633"/>
      <c r="F1633" s="16"/>
      <c r="G1633"/>
      <c r="H1633"/>
      <c r="I1633"/>
      <c r="L1633" s="19"/>
      <c r="M1633"/>
      <c r="N1633" s="10"/>
      <c r="P1633"/>
      <c r="Q1633"/>
      <c r="R1633"/>
      <c r="S1633" s="19"/>
      <c r="T1633" s="19"/>
      <c r="U1633" s="19"/>
    </row>
    <row r="1634" spans="1:21" s="4" customFormat="1">
      <c r="A1634" s="2"/>
      <c r="B1634" s="2"/>
      <c r="C1634" s="13"/>
      <c r="D1634"/>
      <c r="F1634" s="16"/>
      <c r="G1634"/>
      <c r="H1634"/>
      <c r="I1634"/>
      <c r="L1634" s="19"/>
      <c r="M1634"/>
      <c r="N1634" s="10"/>
      <c r="P1634"/>
      <c r="Q1634"/>
      <c r="R1634"/>
      <c r="S1634" s="19"/>
      <c r="T1634" s="19"/>
      <c r="U1634" s="19"/>
    </row>
    <row r="1635" spans="1:21" s="4" customFormat="1">
      <c r="A1635" s="2"/>
      <c r="B1635" s="2"/>
      <c r="C1635" s="13"/>
      <c r="D1635"/>
      <c r="F1635" s="16"/>
      <c r="G1635"/>
      <c r="H1635"/>
      <c r="I1635"/>
      <c r="L1635" s="19"/>
      <c r="M1635"/>
      <c r="N1635" s="10"/>
      <c r="P1635"/>
      <c r="Q1635"/>
      <c r="R1635"/>
      <c r="S1635" s="19"/>
      <c r="T1635" s="19"/>
      <c r="U1635" s="19"/>
    </row>
    <row r="1636" spans="1:21" s="4" customFormat="1">
      <c r="A1636" s="2"/>
      <c r="B1636" s="2"/>
      <c r="C1636" s="13"/>
      <c r="D1636"/>
      <c r="F1636" s="16"/>
      <c r="G1636"/>
      <c r="H1636"/>
      <c r="I1636"/>
      <c r="L1636" s="19"/>
      <c r="M1636"/>
      <c r="N1636" s="10"/>
      <c r="P1636"/>
      <c r="Q1636"/>
      <c r="R1636"/>
      <c r="S1636" s="19"/>
      <c r="T1636" s="19"/>
      <c r="U1636" s="19"/>
    </row>
    <row r="1637" spans="1:21" s="4" customFormat="1">
      <c r="A1637" s="2"/>
      <c r="B1637" s="2"/>
      <c r="C1637" s="13"/>
      <c r="D1637"/>
      <c r="F1637" s="16"/>
      <c r="G1637"/>
      <c r="H1637"/>
      <c r="I1637"/>
      <c r="L1637" s="19"/>
      <c r="M1637"/>
      <c r="N1637" s="10"/>
      <c r="P1637"/>
      <c r="Q1637"/>
      <c r="R1637"/>
      <c r="S1637" s="19"/>
      <c r="T1637" s="19"/>
      <c r="U1637" s="19"/>
    </row>
    <row r="1638" spans="1:21" s="4" customFormat="1">
      <c r="A1638" s="5"/>
      <c r="B1638" s="5"/>
      <c r="C1638" s="14"/>
      <c r="F1638" s="17"/>
      <c r="L1638" s="20"/>
      <c r="N1638" s="11"/>
      <c r="S1638" s="20"/>
      <c r="T1638" s="20"/>
      <c r="U1638" s="20"/>
    </row>
    <row r="1639" spans="1:21" s="4" customFormat="1">
      <c r="A1639" s="6"/>
      <c r="B1639" s="6"/>
      <c r="C1639" s="14"/>
      <c r="F1639" s="17"/>
      <c r="L1639" s="20"/>
      <c r="N1639" s="11"/>
      <c r="S1639" s="20"/>
      <c r="T1639" s="20"/>
      <c r="U1639" s="20"/>
    </row>
    <row r="1640" spans="1:21" s="4" customFormat="1">
      <c r="A1640" s="6"/>
      <c r="B1640" s="6"/>
      <c r="C1640" s="14"/>
      <c r="F1640" s="17"/>
      <c r="L1640" s="20"/>
      <c r="N1640" s="11"/>
      <c r="S1640" s="20"/>
      <c r="T1640" s="20"/>
      <c r="U1640" s="20"/>
    </row>
    <row r="1641" spans="1:21" s="4" customFormat="1">
      <c r="A1641" s="6"/>
      <c r="B1641" s="6"/>
      <c r="C1641" s="14"/>
      <c r="F1641" s="17"/>
      <c r="L1641" s="20"/>
      <c r="N1641" s="11"/>
      <c r="S1641" s="20"/>
      <c r="T1641" s="20"/>
      <c r="U1641" s="20"/>
    </row>
    <row r="1642" spans="1:21" s="4" customFormat="1">
      <c r="A1642" s="2"/>
      <c r="B1642" s="2"/>
      <c r="C1642" s="13"/>
      <c r="D1642"/>
      <c r="F1642" s="16"/>
      <c r="G1642"/>
      <c r="H1642"/>
      <c r="I1642"/>
      <c r="L1642" s="19"/>
      <c r="M1642"/>
      <c r="N1642" s="10"/>
      <c r="P1642"/>
      <c r="Q1642"/>
      <c r="R1642"/>
      <c r="S1642" s="19"/>
      <c r="T1642" s="19"/>
      <c r="U1642" s="19"/>
    </row>
    <row r="1643" spans="1:21" s="4" customFormat="1">
      <c r="A1643" s="5"/>
      <c r="B1643" s="5"/>
      <c r="C1643" s="14"/>
      <c r="F1643" s="17"/>
      <c r="L1643" s="20"/>
      <c r="N1643" s="11"/>
      <c r="S1643" s="20"/>
      <c r="T1643" s="20"/>
      <c r="U1643" s="20"/>
    </row>
    <row r="1644" spans="1:21" s="4" customFormat="1">
      <c r="A1644" s="6"/>
      <c r="B1644" s="6"/>
      <c r="C1644" s="14"/>
      <c r="F1644" s="17"/>
      <c r="L1644" s="20"/>
      <c r="N1644" s="11"/>
      <c r="S1644" s="20"/>
      <c r="T1644" s="20"/>
      <c r="U1644" s="20"/>
    </row>
    <row r="1645" spans="1:21" s="4" customFormat="1">
      <c r="A1645" s="2"/>
      <c r="B1645" s="2"/>
      <c r="C1645" s="13"/>
      <c r="D1645"/>
      <c r="F1645" s="16"/>
      <c r="G1645"/>
      <c r="H1645"/>
      <c r="I1645"/>
      <c r="L1645" s="19"/>
      <c r="M1645"/>
      <c r="N1645" s="10"/>
      <c r="P1645"/>
      <c r="Q1645"/>
      <c r="R1645"/>
      <c r="S1645" s="19"/>
      <c r="T1645" s="19"/>
      <c r="U1645" s="19"/>
    </row>
    <row r="1646" spans="1:21" s="4" customFormat="1">
      <c r="A1646" s="5"/>
      <c r="B1646" s="5"/>
      <c r="C1646" s="14"/>
      <c r="F1646" s="17"/>
      <c r="L1646" s="20"/>
      <c r="N1646" s="11"/>
      <c r="S1646" s="20"/>
      <c r="T1646" s="20"/>
      <c r="U1646" s="20"/>
    </row>
    <row r="1647" spans="1:21" s="4" customFormat="1">
      <c r="A1647" s="2"/>
      <c r="B1647" s="2"/>
      <c r="C1647" s="13"/>
      <c r="D1647"/>
      <c r="F1647" s="16"/>
      <c r="G1647"/>
      <c r="H1647"/>
      <c r="I1647"/>
      <c r="L1647" s="19"/>
      <c r="M1647"/>
      <c r="N1647" s="10"/>
      <c r="P1647"/>
      <c r="Q1647"/>
      <c r="R1647"/>
      <c r="S1647" s="19"/>
      <c r="T1647" s="19"/>
      <c r="U1647" s="19"/>
    </row>
    <row r="1648" spans="1:21" s="4" customFormat="1">
      <c r="A1648" s="5"/>
      <c r="B1648" s="5"/>
      <c r="C1648" s="14"/>
      <c r="F1648" s="17"/>
      <c r="L1648" s="20"/>
      <c r="N1648" s="11"/>
      <c r="S1648" s="20"/>
      <c r="T1648" s="20"/>
      <c r="U1648" s="20"/>
    </row>
    <row r="1649" spans="1:21" s="4" customFormat="1">
      <c r="A1649" s="2"/>
      <c r="B1649" s="2"/>
      <c r="C1649" s="13"/>
      <c r="D1649"/>
      <c r="F1649" s="16"/>
      <c r="G1649"/>
      <c r="H1649"/>
      <c r="I1649"/>
      <c r="L1649" s="19"/>
      <c r="M1649"/>
      <c r="N1649" s="10"/>
      <c r="P1649"/>
      <c r="Q1649"/>
      <c r="R1649"/>
      <c r="S1649" s="19"/>
      <c r="T1649" s="19"/>
      <c r="U1649" s="19"/>
    </row>
    <row r="1650" spans="1:21" s="4" customFormat="1">
      <c r="A1650" s="2"/>
      <c r="B1650" s="2"/>
      <c r="C1650" s="13"/>
      <c r="D1650"/>
      <c r="F1650" s="16"/>
      <c r="G1650"/>
      <c r="H1650"/>
      <c r="I1650"/>
      <c r="L1650" s="19"/>
      <c r="M1650"/>
      <c r="N1650" s="10"/>
      <c r="P1650"/>
      <c r="Q1650"/>
      <c r="R1650"/>
      <c r="S1650" s="19"/>
      <c r="T1650" s="19"/>
      <c r="U1650" s="19"/>
    </row>
    <row r="1651" spans="1:21" s="4" customFormat="1">
      <c r="A1651" s="2"/>
      <c r="B1651" s="2"/>
      <c r="C1651" s="13"/>
      <c r="D1651"/>
      <c r="F1651" s="16"/>
      <c r="G1651"/>
      <c r="H1651"/>
      <c r="I1651"/>
      <c r="L1651" s="19"/>
      <c r="M1651"/>
      <c r="N1651" s="10"/>
      <c r="P1651"/>
      <c r="Q1651"/>
      <c r="R1651"/>
      <c r="S1651" s="19"/>
      <c r="T1651" s="19"/>
      <c r="U1651" s="19"/>
    </row>
    <row r="1652" spans="1:21" s="4" customFormat="1">
      <c r="A1652" s="5"/>
      <c r="B1652" s="5"/>
      <c r="C1652" s="14"/>
      <c r="F1652" s="17"/>
      <c r="L1652" s="20"/>
      <c r="N1652" s="11"/>
      <c r="S1652" s="20"/>
      <c r="T1652" s="20"/>
      <c r="U1652" s="20"/>
    </row>
    <row r="1653" spans="1:21" s="4" customFormat="1">
      <c r="A1653" s="2"/>
      <c r="B1653" s="2"/>
      <c r="C1653" s="13"/>
      <c r="D1653"/>
      <c r="F1653" s="16"/>
      <c r="G1653"/>
      <c r="H1653"/>
      <c r="I1653"/>
      <c r="L1653" s="19"/>
      <c r="M1653"/>
      <c r="N1653" s="10"/>
      <c r="P1653"/>
      <c r="Q1653"/>
      <c r="R1653"/>
      <c r="S1653" s="19"/>
      <c r="T1653" s="19"/>
      <c r="U1653" s="19"/>
    </row>
    <row r="1654" spans="1:21" s="4" customFormat="1">
      <c r="A1654" s="2"/>
      <c r="B1654" s="2"/>
      <c r="C1654" s="13"/>
      <c r="D1654"/>
      <c r="F1654" s="16"/>
      <c r="G1654"/>
      <c r="H1654"/>
      <c r="I1654"/>
      <c r="L1654" s="19"/>
      <c r="M1654"/>
      <c r="N1654" s="10"/>
      <c r="P1654"/>
      <c r="Q1654"/>
      <c r="R1654"/>
      <c r="S1654" s="19"/>
      <c r="T1654" s="19"/>
      <c r="U1654" s="19"/>
    </row>
    <row r="1655" spans="1:21" s="4" customFormat="1">
      <c r="A1655" s="5"/>
      <c r="B1655" s="5"/>
      <c r="C1655" s="14"/>
      <c r="F1655" s="17"/>
      <c r="L1655" s="20"/>
      <c r="N1655" s="11"/>
      <c r="S1655" s="20"/>
      <c r="T1655" s="20"/>
      <c r="U1655" s="20"/>
    </row>
    <row r="1656" spans="1:21" s="4" customFormat="1">
      <c r="A1656" s="5"/>
      <c r="B1656" s="5"/>
      <c r="C1656" s="14"/>
      <c r="F1656" s="17"/>
      <c r="L1656" s="20"/>
      <c r="N1656" s="11"/>
      <c r="S1656" s="20"/>
      <c r="T1656" s="20"/>
      <c r="U1656" s="20"/>
    </row>
    <row r="1657" spans="1:21" s="4" customFormat="1">
      <c r="A1657" s="2"/>
      <c r="B1657" s="2"/>
      <c r="C1657" s="13"/>
      <c r="D1657"/>
      <c r="F1657" s="16"/>
      <c r="G1657"/>
      <c r="H1657"/>
      <c r="I1657"/>
      <c r="L1657" s="19"/>
      <c r="M1657"/>
      <c r="N1657" s="10"/>
      <c r="P1657"/>
      <c r="Q1657"/>
      <c r="R1657"/>
      <c r="S1657" s="19"/>
      <c r="T1657" s="19"/>
      <c r="U1657" s="19"/>
    </row>
    <row r="1658" spans="1:21" s="4" customFormat="1">
      <c r="A1658" s="5"/>
      <c r="B1658" s="5"/>
      <c r="C1658" s="14"/>
      <c r="F1658" s="17"/>
      <c r="L1658" s="20"/>
      <c r="N1658" s="11"/>
      <c r="S1658" s="20"/>
      <c r="T1658" s="20"/>
      <c r="U1658" s="20"/>
    </row>
    <row r="1659" spans="1:21" s="4" customFormat="1">
      <c r="A1659" s="2"/>
      <c r="B1659" s="2"/>
      <c r="C1659" s="13"/>
      <c r="D1659"/>
      <c r="F1659" s="16"/>
      <c r="G1659"/>
      <c r="H1659"/>
      <c r="I1659"/>
      <c r="L1659" s="19"/>
      <c r="M1659"/>
      <c r="N1659" s="10"/>
      <c r="P1659"/>
      <c r="Q1659"/>
      <c r="R1659" s="8"/>
      <c r="S1659" s="19"/>
      <c r="T1659" s="19"/>
      <c r="U1659" s="19"/>
    </row>
    <row r="1660" spans="1:21" s="4" customFormat="1">
      <c r="A1660" s="2"/>
      <c r="B1660" s="2"/>
      <c r="C1660" s="13"/>
      <c r="D1660"/>
      <c r="F1660" s="16"/>
      <c r="G1660"/>
      <c r="H1660"/>
      <c r="I1660"/>
      <c r="L1660" s="19"/>
      <c r="M1660"/>
      <c r="N1660" s="10"/>
      <c r="P1660"/>
      <c r="Q1660"/>
      <c r="R1660"/>
      <c r="S1660" s="19"/>
      <c r="T1660" s="19"/>
      <c r="U1660" s="19"/>
    </row>
    <row r="1661" spans="1:21" s="4" customFormat="1">
      <c r="A1661" s="2"/>
      <c r="B1661" s="2"/>
      <c r="C1661" s="13"/>
      <c r="D1661"/>
      <c r="F1661" s="16"/>
      <c r="G1661"/>
      <c r="H1661"/>
      <c r="I1661"/>
      <c r="L1661" s="19"/>
      <c r="M1661"/>
      <c r="N1661" s="10"/>
      <c r="P1661"/>
      <c r="Q1661"/>
      <c r="R1661"/>
      <c r="S1661" s="19"/>
      <c r="T1661" s="19"/>
      <c r="U1661" s="19"/>
    </row>
    <row r="1662" spans="1:21" s="4" customFormat="1">
      <c r="A1662" s="5"/>
      <c r="B1662" s="5"/>
      <c r="C1662" s="14"/>
      <c r="F1662" s="17"/>
      <c r="L1662" s="20"/>
      <c r="N1662" s="11"/>
      <c r="S1662" s="20"/>
      <c r="T1662" s="20"/>
      <c r="U1662" s="20"/>
    </row>
    <row r="1663" spans="1:21" s="4" customFormat="1">
      <c r="A1663" s="2"/>
      <c r="B1663" s="2"/>
      <c r="C1663" s="13"/>
      <c r="D1663"/>
      <c r="F1663" s="16"/>
      <c r="G1663"/>
      <c r="H1663"/>
      <c r="I1663"/>
      <c r="L1663" s="19"/>
      <c r="M1663"/>
      <c r="N1663" s="10"/>
      <c r="P1663"/>
      <c r="Q1663"/>
      <c r="R1663"/>
      <c r="S1663" s="19"/>
      <c r="T1663" s="19"/>
      <c r="U1663" s="19"/>
    </row>
    <row r="1664" spans="1:21" s="4" customFormat="1">
      <c r="A1664" s="5"/>
      <c r="B1664" s="5"/>
      <c r="C1664" s="14"/>
      <c r="F1664" s="17"/>
      <c r="L1664" s="20"/>
      <c r="N1664" s="11"/>
      <c r="S1664" s="20"/>
      <c r="T1664" s="20"/>
      <c r="U1664" s="20"/>
    </row>
    <row r="1665" spans="1:21" s="4" customFormat="1">
      <c r="A1665" s="5"/>
      <c r="B1665" s="5"/>
      <c r="C1665" s="14"/>
      <c r="F1665" s="17"/>
      <c r="L1665" s="20"/>
      <c r="N1665" s="11"/>
      <c r="S1665" s="20"/>
      <c r="T1665" s="20"/>
      <c r="U1665" s="20"/>
    </row>
    <row r="1666" spans="1:21" s="4" customFormat="1">
      <c r="A1666" s="6"/>
      <c r="B1666" s="6"/>
      <c r="C1666" s="14"/>
      <c r="F1666" s="17"/>
      <c r="L1666" s="20"/>
      <c r="N1666" s="11"/>
      <c r="S1666" s="20"/>
      <c r="T1666" s="20"/>
      <c r="U1666" s="20"/>
    </row>
    <row r="1667" spans="1:21" s="4" customFormat="1">
      <c r="A1667" s="5"/>
      <c r="B1667" s="5"/>
      <c r="C1667" s="14"/>
      <c r="F1667" s="17"/>
      <c r="L1667" s="20"/>
      <c r="N1667" s="11"/>
      <c r="S1667" s="20"/>
      <c r="T1667" s="20"/>
      <c r="U1667" s="20"/>
    </row>
    <row r="1668" spans="1:21" s="4" customFormat="1">
      <c r="A1668" s="2"/>
      <c r="B1668" s="2"/>
      <c r="C1668" s="13"/>
      <c r="D1668"/>
      <c r="F1668" s="16"/>
      <c r="G1668"/>
      <c r="H1668"/>
      <c r="I1668"/>
      <c r="L1668" s="19"/>
      <c r="M1668"/>
      <c r="N1668" s="10"/>
      <c r="P1668"/>
      <c r="Q1668"/>
      <c r="R1668" s="8"/>
      <c r="S1668" s="19"/>
      <c r="T1668" s="19"/>
      <c r="U1668" s="19"/>
    </row>
    <row r="1669" spans="1:21" s="4" customFormat="1">
      <c r="A1669" s="2"/>
      <c r="B1669" s="2"/>
      <c r="C1669" s="13"/>
      <c r="D1669"/>
      <c r="F1669" s="16"/>
      <c r="G1669"/>
      <c r="H1669"/>
      <c r="I1669"/>
      <c r="L1669" s="19"/>
      <c r="M1669"/>
      <c r="N1669" s="10"/>
      <c r="P1669"/>
      <c r="Q1669"/>
      <c r="R1669"/>
      <c r="S1669" s="19"/>
      <c r="T1669" s="19"/>
      <c r="U1669" s="19"/>
    </row>
    <row r="1670" spans="1:21" s="4" customFormat="1">
      <c r="A1670" s="2"/>
      <c r="B1670" s="2"/>
      <c r="C1670" s="13"/>
      <c r="D1670"/>
      <c r="F1670" s="16"/>
      <c r="G1670"/>
      <c r="H1670"/>
      <c r="I1670"/>
      <c r="L1670" s="19"/>
      <c r="M1670"/>
      <c r="N1670" s="10"/>
      <c r="P1670"/>
      <c r="Q1670"/>
      <c r="R1670"/>
      <c r="S1670" s="19"/>
      <c r="T1670" s="19"/>
      <c r="U1670" s="19"/>
    </row>
    <row r="1671" spans="1:21" s="4" customFormat="1">
      <c r="A1671" s="5"/>
      <c r="B1671" s="5"/>
      <c r="C1671" s="14"/>
      <c r="F1671" s="17"/>
      <c r="L1671" s="20"/>
      <c r="N1671" s="11"/>
      <c r="S1671" s="20"/>
      <c r="T1671" s="20"/>
      <c r="U1671" s="20"/>
    </row>
    <row r="1672" spans="1:21" s="4" customFormat="1">
      <c r="A1672" s="6"/>
      <c r="B1672" s="6"/>
      <c r="C1672" s="14"/>
      <c r="F1672" s="17"/>
      <c r="L1672" s="20"/>
      <c r="N1672" s="11"/>
      <c r="S1672" s="20"/>
      <c r="T1672" s="20"/>
      <c r="U1672" s="20"/>
    </row>
    <row r="1673" spans="1:21" s="4" customFormat="1">
      <c r="A1673" s="5"/>
      <c r="B1673" s="5"/>
      <c r="C1673" s="14"/>
      <c r="F1673" s="17"/>
      <c r="L1673" s="20"/>
      <c r="N1673" s="11"/>
      <c r="S1673" s="20"/>
      <c r="T1673" s="20"/>
      <c r="U1673" s="20"/>
    </row>
    <row r="1674" spans="1:21" s="4" customFormat="1">
      <c r="A1674" s="2"/>
      <c r="B1674" s="2"/>
      <c r="C1674" s="13"/>
      <c r="D1674"/>
      <c r="F1674" s="16"/>
      <c r="G1674"/>
      <c r="H1674"/>
      <c r="I1674"/>
      <c r="L1674" s="19"/>
      <c r="M1674"/>
      <c r="N1674" s="10"/>
      <c r="P1674"/>
      <c r="Q1674"/>
      <c r="R1674"/>
      <c r="S1674" s="19"/>
      <c r="T1674" s="19"/>
      <c r="U1674" s="19"/>
    </row>
    <row r="1675" spans="1:21" s="4" customFormat="1">
      <c r="A1675" s="5"/>
      <c r="B1675" s="5"/>
      <c r="C1675" s="14"/>
      <c r="F1675" s="17"/>
      <c r="L1675" s="20"/>
      <c r="N1675" s="11"/>
      <c r="S1675" s="20"/>
      <c r="T1675" s="20"/>
      <c r="U1675" s="20"/>
    </row>
    <row r="1676" spans="1:21" s="4" customFormat="1">
      <c r="A1676" s="5"/>
      <c r="B1676" s="5"/>
      <c r="C1676" s="14"/>
      <c r="F1676" s="17"/>
      <c r="L1676" s="20"/>
      <c r="N1676" s="11"/>
      <c r="P1676"/>
      <c r="Q1676"/>
      <c r="S1676" s="20"/>
      <c r="T1676" s="20"/>
      <c r="U1676" s="20"/>
    </row>
    <row r="1677" spans="1:21" s="4" customFormat="1">
      <c r="A1677" s="5"/>
      <c r="B1677" s="5"/>
      <c r="C1677" s="14"/>
      <c r="F1677" s="17"/>
      <c r="L1677" s="20"/>
      <c r="N1677" s="11"/>
      <c r="S1677" s="20"/>
      <c r="T1677" s="20"/>
      <c r="U1677" s="20"/>
    </row>
    <row r="1678" spans="1:21" s="4" customFormat="1">
      <c r="A1678" s="5"/>
      <c r="B1678" s="5"/>
      <c r="C1678" s="14"/>
      <c r="F1678" s="17"/>
      <c r="L1678" s="20"/>
      <c r="N1678" s="11"/>
      <c r="S1678" s="20"/>
      <c r="T1678" s="20"/>
      <c r="U1678" s="20"/>
    </row>
    <row r="1679" spans="1:21" s="4" customFormat="1">
      <c r="A1679" s="6"/>
      <c r="B1679" s="6"/>
      <c r="C1679" s="14"/>
      <c r="F1679" s="17"/>
      <c r="L1679" s="20"/>
      <c r="N1679" s="11"/>
      <c r="S1679" s="20"/>
      <c r="T1679" s="20"/>
      <c r="U1679" s="20"/>
    </row>
    <row r="1680" spans="1:21" s="4" customFormat="1">
      <c r="A1680" s="2"/>
      <c r="B1680" s="2"/>
      <c r="C1680" s="13"/>
      <c r="D1680"/>
      <c r="F1680" s="16"/>
      <c r="G1680"/>
      <c r="H1680"/>
      <c r="I1680"/>
      <c r="L1680" s="19"/>
      <c r="M1680"/>
      <c r="N1680" s="10"/>
      <c r="P1680"/>
      <c r="Q1680"/>
      <c r="R1680" s="8"/>
      <c r="S1680" s="19"/>
      <c r="T1680" s="19"/>
      <c r="U1680" s="19"/>
    </row>
    <row r="1681" spans="1:21" s="4" customFormat="1">
      <c r="A1681" s="2"/>
      <c r="B1681" s="2"/>
      <c r="C1681" s="13"/>
      <c r="D1681"/>
      <c r="F1681" s="16"/>
      <c r="G1681"/>
      <c r="H1681"/>
      <c r="I1681"/>
      <c r="L1681" s="19"/>
      <c r="M1681"/>
      <c r="N1681" s="10"/>
      <c r="P1681"/>
      <c r="Q1681"/>
      <c r="R1681" s="8"/>
      <c r="S1681" s="19"/>
      <c r="T1681" s="19"/>
      <c r="U1681" s="19"/>
    </row>
    <row r="1682" spans="1:21" s="4" customFormat="1">
      <c r="A1682" s="2"/>
      <c r="B1682" s="2"/>
      <c r="C1682" s="13"/>
      <c r="D1682"/>
      <c r="F1682" s="16"/>
      <c r="G1682"/>
      <c r="H1682"/>
      <c r="I1682"/>
      <c r="L1682" s="19"/>
      <c r="M1682"/>
      <c r="N1682" s="10"/>
      <c r="P1682"/>
      <c r="Q1682"/>
      <c r="R1682"/>
      <c r="S1682" s="19"/>
      <c r="T1682" s="19"/>
      <c r="U1682" s="19"/>
    </row>
    <row r="1683" spans="1:21" s="4" customFormat="1">
      <c r="A1683" s="6"/>
      <c r="B1683" s="6"/>
      <c r="C1683" s="14"/>
      <c r="F1683" s="17"/>
      <c r="L1683" s="20"/>
      <c r="N1683" s="11"/>
      <c r="S1683" s="20"/>
      <c r="T1683" s="20"/>
      <c r="U1683" s="20"/>
    </row>
    <row r="1684" spans="1:21" s="4" customFormat="1">
      <c r="A1684" s="2"/>
      <c r="B1684" s="2"/>
      <c r="C1684" s="13"/>
      <c r="D1684"/>
      <c r="F1684" s="16"/>
      <c r="G1684"/>
      <c r="H1684"/>
      <c r="I1684"/>
      <c r="L1684" s="19"/>
      <c r="M1684"/>
      <c r="N1684" s="10"/>
      <c r="P1684"/>
      <c r="Q1684"/>
      <c r="R1684"/>
      <c r="S1684" s="19"/>
      <c r="T1684" s="19"/>
      <c r="U1684" s="19"/>
    </row>
    <row r="1685" spans="1:21" s="4" customFormat="1">
      <c r="A1685" s="2"/>
      <c r="B1685" s="2"/>
      <c r="C1685" s="13"/>
      <c r="D1685"/>
      <c r="F1685" s="16"/>
      <c r="G1685"/>
      <c r="H1685"/>
      <c r="I1685"/>
      <c r="L1685" s="19"/>
      <c r="M1685"/>
      <c r="N1685" s="10"/>
      <c r="P1685"/>
      <c r="Q1685"/>
      <c r="R1685"/>
      <c r="S1685" s="19"/>
      <c r="T1685" s="19"/>
      <c r="U1685" s="19"/>
    </row>
    <row r="1686" spans="1:21" s="4" customFormat="1">
      <c r="A1686" s="5"/>
      <c r="B1686" s="5"/>
      <c r="C1686" s="14"/>
      <c r="F1686" s="17"/>
      <c r="L1686" s="20"/>
      <c r="N1686" s="11"/>
      <c r="S1686" s="20"/>
      <c r="T1686" s="20"/>
      <c r="U1686" s="20"/>
    </row>
    <row r="1687" spans="1:21" s="4" customFormat="1">
      <c r="A1687" s="5"/>
      <c r="B1687" s="5"/>
      <c r="C1687" s="14"/>
      <c r="F1687" s="17"/>
      <c r="L1687" s="20"/>
      <c r="N1687" s="11"/>
      <c r="S1687" s="20"/>
      <c r="T1687" s="20"/>
      <c r="U1687" s="20"/>
    </row>
    <row r="1688" spans="1:21" s="4" customFormat="1">
      <c r="A1688" s="5"/>
      <c r="B1688" s="5"/>
      <c r="C1688" s="14"/>
      <c r="F1688" s="17"/>
      <c r="L1688" s="20"/>
      <c r="N1688" s="11"/>
      <c r="S1688" s="20"/>
      <c r="T1688" s="20"/>
      <c r="U1688" s="20"/>
    </row>
    <row r="1689" spans="1:21" s="4" customFormat="1">
      <c r="A1689" s="2"/>
      <c r="B1689" s="2"/>
      <c r="C1689" s="13"/>
      <c r="D1689"/>
      <c r="F1689" s="16"/>
      <c r="G1689"/>
      <c r="H1689"/>
      <c r="I1689"/>
      <c r="L1689" s="19"/>
      <c r="M1689"/>
      <c r="N1689" s="10"/>
      <c r="P1689"/>
      <c r="Q1689"/>
      <c r="R1689"/>
      <c r="S1689" s="19"/>
      <c r="T1689" s="19"/>
      <c r="U1689" s="19"/>
    </row>
    <row r="1690" spans="1:21" s="4" customFormat="1">
      <c r="A1690" s="5"/>
      <c r="B1690" s="5"/>
      <c r="C1690" s="14"/>
      <c r="F1690" s="17"/>
      <c r="L1690" s="20"/>
      <c r="N1690" s="11"/>
      <c r="S1690" s="20"/>
      <c r="T1690" s="20"/>
      <c r="U1690" s="20"/>
    </row>
    <row r="1691" spans="1:21" s="4" customFormat="1">
      <c r="A1691" s="6"/>
      <c r="B1691" s="6"/>
      <c r="C1691" s="14"/>
      <c r="F1691" s="17"/>
      <c r="L1691" s="20"/>
      <c r="N1691" s="11"/>
      <c r="S1691" s="20"/>
      <c r="T1691" s="20"/>
      <c r="U1691" s="20"/>
    </row>
    <row r="1692" spans="1:21" s="4" customFormat="1">
      <c r="A1692" s="2"/>
      <c r="B1692" s="2"/>
      <c r="C1692" s="13"/>
      <c r="D1692"/>
      <c r="F1692" s="16"/>
      <c r="G1692"/>
      <c r="H1692"/>
      <c r="I1692"/>
      <c r="L1692" s="19"/>
      <c r="M1692"/>
      <c r="N1692" s="10"/>
      <c r="P1692"/>
      <c r="Q1692"/>
      <c r="R1692"/>
      <c r="S1692" s="19"/>
      <c r="T1692" s="19"/>
      <c r="U1692" s="19"/>
    </row>
    <row r="1693" spans="1:21" s="4" customFormat="1">
      <c r="A1693" s="2"/>
      <c r="B1693" s="2"/>
      <c r="C1693" s="13"/>
      <c r="D1693"/>
      <c r="F1693" s="16"/>
      <c r="G1693"/>
      <c r="H1693"/>
      <c r="I1693"/>
      <c r="L1693" s="19"/>
      <c r="M1693"/>
      <c r="N1693" s="10"/>
      <c r="P1693"/>
      <c r="Q1693"/>
      <c r="R1693" s="8"/>
      <c r="S1693" s="19"/>
      <c r="T1693" s="19"/>
      <c r="U1693" s="19"/>
    </row>
    <row r="1694" spans="1:21" s="4" customFormat="1">
      <c r="A1694" s="6"/>
      <c r="B1694" s="6"/>
      <c r="C1694" s="14"/>
      <c r="F1694" s="17"/>
      <c r="L1694" s="20"/>
      <c r="N1694" s="11"/>
      <c r="S1694" s="20"/>
      <c r="T1694" s="20"/>
      <c r="U1694" s="20"/>
    </row>
    <row r="1695" spans="1:21" s="4" customFormat="1">
      <c r="A1695" s="5"/>
      <c r="B1695" s="5"/>
      <c r="C1695" s="14"/>
      <c r="F1695" s="17"/>
      <c r="L1695" s="20"/>
      <c r="N1695" s="11"/>
      <c r="S1695" s="20"/>
      <c r="T1695" s="20"/>
      <c r="U1695" s="20"/>
    </row>
    <row r="1696" spans="1:21" s="4" customFormat="1">
      <c r="A1696" s="6"/>
      <c r="B1696" s="6"/>
      <c r="C1696" s="14"/>
      <c r="F1696" s="17"/>
      <c r="L1696" s="20"/>
      <c r="N1696" s="11"/>
      <c r="S1696" s="20"/>
      <c r="T1696" s="20"/>
      <c r="U1696" s="20"/>
    </row>
    <row r="1697" spans="1:21" s="4" customFormat="1">
      <c r="A1697" s="6"/>
      <c r="B1697" s="6"/>
      <c r="C1697" s="14"/>
      <c r="F1697" s="17"/>
      <c r="L1697" s="20"/>
      <c r="N1697" s="11"/>
      <c r="S1697" s="20"/>
      <c r="T1697" s="20"/>
      <c r="U1697" s="20"/>
    </row>
    <row r="1698" spans="1:21" s="4" customFormat="1">
      <c r="A1698" s="5"/>
      <c r="B1698" s="5"/>
      <c r="C1698" s="14"/>
      <c r="F1698" s="17"/>
      <c r="L1698" s="20"/>
      <c r="N1698" s="11"/>
      <c r="S1698" s="20"/>
      <c r="T1698" s="20"/>
      <c r="U1698" s="20"/>
    </row>
    <row r="1699" spans="1:21" s="4" customFormat="1">
      <c r="A1699" s="2"/>
      <c r="B1699" s="2"/>
      <c r="C1699" s="13"/>
      <c r="D1699"/>
      <c r="F1699" s="16"/>
      <c r="G1699"/>
      <c r="H1699"/>
      <c r="I1699"/>
      <c r="L1699" s="19"/>
      <c r="M1699"/>
      <c r="N1699" s="10"/>
      <c r="P1699"/>
      <c r="Q1699"/>
      <c r="R1699"/>
      <c r="S1699" s="19"/>
      <c r="T1699" s="19"/>
      <c r="U1699" s="19"/>
    </row>
    <row r="1700" spans="1:21" s="4" customFormat="1">
      <c r="A1700" s="5"/>
      <c r="B1700" s="5"/>
      <c r="C1700" s="14"/>
      <c r="F1700" s="17"/>
      <c r="L1700" s="20"/>
      <c r="N1700" s="11"/>
      <c r="S1700" s="20"/>
      <c r="T1700" s="20"/>
      <c r="U1700" s="20"/>
    </row>
    <row r="1701" spans="1:21" s="4" customFormat="1">
      <c r="A1701" s="5"/>
      <c r="B1701" s="5"/>
      <c r="C1701" s="14"/>
      <c r="F1701" s="17"/>
      <c r="L1701" s="20"/>
      <c r="N1701" s="11"/>
      <c r="S1701" s="20"/>
      <c r="T1701" s="20"/>
      <c r="U1701" s="20"/>
    </row>
    <row r="1702" spans="1:21" s="4" customFormat="1">
      <c r="A1702" s="2"/>
      <c r="B1702" s="2"/>
      <c r="C1702" s="13"/>
      <c r="D1702"/>
      <c r="F1702" s="16"/>
      <c r="G1702"/>
      <c r="H1702"/>
      <c r="I1702"/>
      <c r="L1702" s="19"/>
      <c r="M1702"/>
      <c r="N1702" s="10"/>
      <c r="P1702"/>
      <c r="Q1702"/>
      <c r="R1702"/>
      <c r="S1702" s="19"/>
      <c r="T1702" s="19"/>
      <c r="U1702" s="19"/>
    </row>
    <row r="1703" spans="1:21" s="4" customFormat="1">
      <c r="A1703" s="5"/>
      <c r="B1703" s="5"/>
      <c r="C1703" s="14"/>
      <c r="F1703" s="17"/>
      <c r="L1703" s="20"/>
      <c r="N1703" s="11"/>
      <c r="S1703" s="20"/>
      <c r="T1703" s="20"/>
      <c r="U1703" s="20"/>
    </row>
    <row r="1704" spans="1:21" s="4" customFormat="1">
      <c r="A1704" s="6"/>
      <c r="B1704" s="6"/>
      <c r="C1704" s="14"/>
      <c r="F1704" s="17"/>
      <c r="L1704" s="20"/>
      <c r="N1704" s="11"/>
      <c r="S1704" s="20"/>
      <c r="T1704" s="20"/>
      <c r="U1704" s="20"/>
    </row>
    <row r="1705" spans="1:21" s="4" customFormat="1">
      <c r="A1705" s="2"/>
      <c r="B1705" s="2"/>
      <c r="C1705" s="13"/>
      <c r="D1705"/>
      <c r="F1705" s="16"/>
      <c r="G1705"/>
      <c r="H1705"/>
      <c r="I1705"/>
      <c r="L1705" s="19"/>
      <c r="M1705"/>
      <c r="N1705" s="10"/>
      <c r="P1705"/>
      <c r="Q1705"/>
      <c r="R1705" s="8"/>
      <c r="S1705" s="19"/>
      <c r="T1705" s="19"/>
      <c r="U1705" s="19"/>
    </row>
    <row r="1706" spans="1:21" s="4" customFormat="1">
      <c r="A1706" s="5"/>
      <c r="B1706" s="5"/>
      <c r="C1706" s="14"/>
      <c r="F1706" s="17"/>
      <c r="L1706" s="20"/>
      <c r="N1706" s="11"/>
      <c r="S1706" s="20"/>
      <c r="T1706" s="20"/>
      <c r="U1706" s="20"/>
    </row>
    <row r="1707" spans="1:21" s="4" customFormat="1">
      <c r="A1707" s="2"/>
      <c r="B1707" s="2"/>
      <c r="C1707" s="13"/>
      <c r="D1707"/>
      <c r="F1707" s="16"/>
      <c r="G1707"/>
      <c r="H1707"/>
      <c r="I1707"/>
      <c r="L1707" s="19"/>
      <c r="M1707"/>
      <c r="N1707" s="10"/>
      <c r="P1707"/>
      <c r="Q1707"/>
      <c r="R1707"/>
      <c r="S1707" s="19"/>
      <c r="T1707" s="19"/>
      <c r="U1707" s="19"/>
    </row>
    <row r="1708" spans="1:21" s="4" customFormat="1">
      <c r="A1708" s="6"/>
      <c r="B1708" s="6"/>
      <c r="C1708" s="14"/>
      <c r="F1708" s="17"/>
      <c r="L1708" s="20"/>
      <c r="N1708" s="11"/>
      <c r="S1708" s="20"/>
      <c r="T1708" s="20"/>
      <c r="U1708" s="20"/>
    </row>
    <row r="1709" spans="1:21" s="4" customFormat="1">
      <c r="A1709" s="5"/>
      <c r="B1709" s="5"/>
      <c r="C1709" s="14"/>
      <c r="F1709" s="17"/>
      <c r="L1709" s="20"/>
      <c r="N1709" s="11"/>
      <c r="S1709" s="20"/>
      <c r="T1709" s="20"/>
      <c r="U1709" s="20"/>
    </row>
    <row r="1710" spans="1:21" s="4" customFormat="1">
      <c r="A1710" s="2"/>
      <c r="B1710" s="2"/>
      <c r="C1710" s="13"/>
      <c r="D1710"/>
      <c r="F1710" s="16"/>
      <c r="G1710"/>
      <c r="H1710"/>
      <c r="I1710"/>
      <c r="L1710" s="19"/>
      <c r="M1710"/>
      <c r="N1710" s="10"/>
      <c r="P1710"/>
      <c r="Q1710"/>
      <c r="R1710" s="8"/>
      <c r="S1710" s="19"/>
      <c r="T1710" s="19"/>
      <c r="U1710" s="19"/>
    </row>
    <row r="1711" spans="1:21" s="4" customFormat="1">
      <c r="A1711" s="5"/>
      <c r="B1711" s="5"/>
      <c r="C1711" s="14"/>
      <c r="F1711" s="17"/>
      <c r="L1711" s="20"/>
      <c r="N1711" s="11"/>
      <c r="S1711" s="20"/>
      <c r="T1711" s="20"/>
      <c r="U1711" s="20"/>
    </row>
    <row r="1712" spans="1:21" s="4" customFormat="1">
      <c r="A1712" s="5"/>
      <c r="B1712" s="5"/>
      <c r="C1712" s="14"/>
      <c r="F1712" s="17"/>
      <c r="L1712" s="20"/>
      <c r="N1712" s="11"/>
      <c r="S1712" s="20"/>
      <c r="T1712" s="20"/>
      <c r="U1712" s="20"/>
    </row>
    <row r="1713" spans="1:21" s="4" customFormat="1">
      <c r="A1713" s="2"/>
      <c r="B1713" s="2"/>
      <c r="C1713" s="13"/>
      <c r="D1713"/>
      <c r="F1713" s="16"/>
      <c r="G1713"/>
      <c r="H1713"/>
      <c r="I1713"/>
      <c r="L1713" s="19"/>
      <c r="M1713"/>
      <c r="N1713" s="10"/>
      <c r="P1713"/>
      <c r="Q1713"/>
      <c r="R1713"/>
      <c r="S1713" s="19"/>
      <c r="T1713" s="19"/>
      <c r="U1713" s="19"/>
    </row>
    <row r="1714" spans="1:21" s="4" customFormat="1">
      <c r="A1714" s="5"/>
      <c r="B1714" s="5"/>
      <c r="C1714" s="14"/>
      <c r="F1714" s="17"/>
      <c r="L1714" s="20"/>
      <c r="N1714" s="11"/>
      <c r="S1714" s="20"/>
      <c r="T1714" s="20"/>
      <c r="U1714" s="20"/>
    </row>
    <row r="1715" spans="1:21" s="4" customFormat="1">
      <c r="A1715" s="2"/>
      <c r="B1715" s="2"/>
      <c r="C1715" s="13"/>
      <c r="D1715"/>
      <c r="F1715" s="16"/>
      <c r="G1715"/>
      <c r="H1715"/>
      <c r="I1715"/>
      <c r="L1715" s="19"/>
      <c r="M1715"/>
      <c r="N1715" s="10"/>
      <c r="P1715"/>
      <c r="Q1715"/>
      <c r="R1715"/>
      <c r="S1715" s="19"/>
      <c r="T1715" s="19"/>
      <c r="U1715" s="19"/>
    </row>
    <row r="1716" spans="1:21" s="4" customFormat="1">
      <c r="A1716" s="2"/>
      <c r="B1716" s="2"/>
      <c r="C1716" s="13"/>
      <c r="D1716"/>
      <c r="F1716" s="16"/>
      <c r="G1716"/>
      <c r="H1716"/>
      <c r="I1716"/>
      <c r="L1716" s="19"/>
      <c r="M1716"/>
      <c r="N1716" s="10"/>
      <c r="P1716"/>
      <c r="Q1716"/>
      <c r="R1716"/>
      <c r="S1716" s="19"/>
      <c r="T1716" s="19"/>
      <c r="U1716" s="19"/>
    </row>
    <row r="1717" spans="1:21" s="4" customFormat="1">
      <c r="A1717" s="5"/>
      <c r="B1717" s="5"/>
      <c r="C1717" s="14"/>
      <c r="F1717" s="17"/>
      <c r="L1717" s="20"/>
      <c r="N1717" s="11"/>
      <c r="S1717" s="20"/>
      <c r="T1717" s="20"/>
      <c r="U1717" s="20"/>
    </row>
    <row r="1718" spans="1:21" s="4" customFormat="1">
      <c r="A1718" s="2"/>
      <c r="B1718" s="2"/>
      <c r="C1718" s="13"/>
      <c r="D1718"/>
      <c r="F1718" s="16"/>
      <c r="G1718"/>
      <c r="H1718"/>
      <c r="I1718"/>
      <c r="L1718" s="19"/>
      <c r="M1718"/>
      <c r="N1718" s="10"/>
      <c r="P1718"/>
      <c r="Q1718"/>
      <c r="R1718"/>
      <c r="S1718" s="19"/>
      <c r="T1718" s="19"/>
      <c r="U1718" s="19"/>
    </row>
    <row r="1719" spans="1:21" s="4" customFormat="1">
      <c r="A1719" s="2"/>
      <c r="B1719" s="2"/>
      <c r="C1719" s="13"/>
      <c r="D1719"/>
      <c r="F1719" s="16"/>
      <c r="G1719"/>
      <c r="H1719"/>
      <c r="I1719"/>
      <c r="L1719" s="19"/>
      <c r="M1719"/>
      <c r="N1719" s="10"/>
      <c r="P1719"/>
      <c r="Q1719"/>
      <c r="R1719"/>
      <c r="S1719" s="19"/>
      <c r="T1719" s="19"/>
      <c r="U1719" s="19"/>
    </row>
    <row r="1720" spans="1:21" s="4" customFormat="1">
      <c r="A1720" s="5"/>
      <c r="B1720" s="5"/>
      <c r="C1720" s="14"/>
      <c r="F1720" s="17"/>
      <c r="L1720" s="20"/>
      <c r="N1720" s="11"/>
      <c r="S1720" s="20"/>
      <c r="T1720" s="20"/>
      <c r="U1720" s="20"/>
    </row>
    <row r="1721" spans="1:21" s="4" customFormat="1">
      <c r="A1721" s="2"/>
      <c r="B1721" s="2"/>
      <c r="C1721" s="13"/>
      <c r="D1721"/>
      <c r="F1721" s="16"/>
      <c r="G1721"/>
      <c r="H1721"/>
      <c r="I1721"/>
      <c r="L1721" s="19"/>
      <c r="M1721"/>
      <c r="N1721" s="10"/>
      <c r="P1721"/>
      <c r="Q1721"/>
      <c r="R1721"/>
      <c r="S1721" s="19"/>
      <c r="T1721" s="19"/>
      <c r="U1721" s="19"/>
    </row>
    <row r="1722" spans="1:21" s="4" customFormat="1">
      <c r="A1722" s="5"/>
      <c r="B1722" s="5"/>
      <c r="C1722" s="14"/>
      <c r="F1722" s="17"/>
      <c r="L1722" s="20"/>
      <c r="N1722" s="11"/>
      <c r="S1722" s="20"/>
      <c r="T1722" s="20"/>
      <c r="U1722" s="20"/>
    </row>
    <row r="1723" spans="1:21" s="4" customFormat="1">
      <c r="A1723" s="5"/>
      <c r="B1723" s="5"/>
      <c r="C1723" s="14"/>
      <c r="F1723" s="17"/>
      <c r="L1723" s="20"/>
      <c r="N1723" s="11"/>
      <c r="S1723" s="20"/>
      <c r="T1723" s="20"/>
      <c r="U1723" s="20"/>
    </row>
    <row r="1724" spans="1:21" s="4" customFormat="1">
      <c r="A1724" s="5"/>
      <c r="B1724" s="5"/>
      <c r="C1724" s="14"/>
      <c r="F1724" s="17"/>
      <c r="L1724" s="20"/>
      <c r="N1724" s="11"/>
      <c r="S1724" s="20"/>
      <c r="T1724" s="20"/>
      <c r="U1724" s="20"/>
    </row>
    <row r="1725" spans="1:21" s="4" customFormat="1">
      <c r="A1725" s="5"/>
      <c r="B1725" s="5"/>
      <c r="C1725" s="14"/>
      <c r="F1725" s="17"/>
      <c r="L1725" s="20"/>
      <c r="N1725" s="11"/>
      <c r="S1725" s="20"/>
      <c r="T1725" s="20"/>
      <c r="U1725" s="20"/>
    </row>
  </sheetData>
  <sortState xmlns:xlrd2="http://schemas.microsoft.com/office/spreadsheetml/2017/richdata2" ref="A2:X1254">
    <sortCondition ref="A2:A1254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16</vt:i4>
      </vt:variant>
    </vt:vector>
  </HeadingPairs>
  <TitlesOfParts>
    <vt:vector size="17" baseType="lpstr">
      <vt:lpstr>Sheet1</vt:lpstr>
      <vt:lpstr>BachelorOver</vt:lpstr>
      <vt:lpstr>CCARef</vt:lpstr>
      <vt:lpstr>GovForm</vt:lpstr>
      <vt:lpstr>Ideology</vt:lpstr>
      <vt:lpstr>Manager</vt:lpstr>
      <vt:lpstr>MedianAge</vt:lpstr>
      <vt:lpstr>MedianIncome</vt:lpstr>
      <vt:lpstr>Municipality</vt:lpstr>
      <vt:lpstr>Over60</vt:lpstr>
      <vt:lpstr>Pass</vt:lpstr>
      <vt:lpstr>Percentage</vt:lpstr>
      <vt:lpstr>Population</vt:lpstr>
      <vt:lpstr>SexMtoF</vt:lpstr>
      <vt:lpstr>Unem20to64</vt:lpstr>
      <vt:lpstr>White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2022-01-18T21:57:49Z</dcterms:created>
  <dcterms:modified xsi:type="dcterms:W3CDTF">2022-02-21T20:28:18Z</dcterms:modified>
</cp:coreProperties>
</file>