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clbonney_calpoly_edu/Documents/ME 405 Mechatronics Lab/ME405-Mechatronics-Romi/"/>
    </mc:Choice>
  </mc:AlternateContent>
  <xr:revisionPtr revIDLastSave="2052" documentId="11_0B1D56BE9CDCCE836B02CE7A5FB0D4A9BBFD1C62" xr6:coauthVersionLast="47" xr6:coauthVersionMax="47" xr10:uidLastSave="{23BED8FB-D14D-4848-A900-B4A0927756E0}"/>
  <bookViews>
    <workbookView xWindow="0" yWindow="500" windowWidth="33600" windowHeight="19380" xr2:uid="{2EB5B3E0-4CA6-4DEA-8D58-C3FD12820291}"/>
  </bookViews>
  <sheets>
    <sheet name="Nucleo_Pinout_Table" sheetId="5" r:id="rId1"/>
    <sheet name="Romi Info" sheetId="2" r:id="rId2"/>
  </sheets>
  <calcPr calcId="191028" iterate="1" iterateCount="10000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5" l="1"/>
  <c r="B4" i="5"/>
  <c r="B3" i="5"/>
  <c r="I19" i="2"/>
  <c r="G18" i="2"/>
  <c r="G19" i="2"/>
  <c r="G20" i="2"/>
  <c r="G16" i="2"/>
  <c r="C19" i="2"/>
  <c r="C18" i="2"/>
  <c r="C16" i="2"/>
  <c r="C11" i="2"/>
  <c r="C7" i="2"/>
  <c r="C6" i="2"/>
  <c r="C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tc={5536D3F8-812C-4F6B-ACC4-85AF119C5103}</author>
  </authors>
  <commentList>
    <comment ref="H10" authorId="0" shapeId="0" xr:uid="{5536D3F8-812C-4F6B-ACC4-85AF119C5103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nuanced: in the pdf the D2 pin connects to UART5_RX as alternate function 8, BUT in the implementation of the UART class, when "5" is passed as a parameter, the default RX pin is set to D2. C12 is also set to TX pin</t>
      </text>
    </comment>
  </commentList>
</comments>
</file>

<file path=xl/sharedStrings.xml><?xml version="1.0" encoding="utf-8"?>
<sst xmlns="http://schemas.openxmlformats.org/spreadsheetml/2006/main" count="362" uniqueCount="211">
  <si>
    <t>Important Links</t>
  </si>
  <si>
    <t>https://os.mbed.com/platforms/ST-Nucleo-L476RG/</t>
  </si>
  <si>
    <t>https://www.st.com/resource/en/datasheet/stm32l476je.pdf</t>
  </si>
  <si>
    <t>https://docs.micropython.org/en/latest/library/pyb.html#module-pyb</t>
  </si>
  <si>
    <t>CN7 Odd Pins</t>
  </si>
  <si>
    <t>CN7 Even Pins</t>
  </si>
  <si>
    <t>Nucleo STM 32L476xx Pin CN7 and CN10 Header Image</t>
  </si>
  <si>
    <t xml:space="preserve">Motor Device Logic </t>
  </si>
  <si>
    <t>Wire Color/ Connection</t>
  </si>
  <si>
    <t>Notes</t>
  </si>
  <si>
    <t>Connection</t>
  </si>
  <si>
    <t>Func.</t>
  </si>
  <si>
    <t>Pin Name</t>
  </si>
  <si>
    <t>Legend</t>
  </si>
  <si>
    <t>Orange</t>
  </si>
  <si>
    <t>Bump 4</t>
  </si>
  <si>
    <t>GPIO</t>
  </si>
  <si>
    <t>C10</t>
  </si>
  <si>
    <t>C11</t>
  </si>
  <si>
    <t>Bump 3</t>
  </si>
  <si>
    <t>Brown</t>
  </si>
  <si>
    <t>White</t>
  </si>
  <si>
    <t>BT Rx -&gt; Romi TX</t>
  </si>
  <si>
    <t>Bluetooth RX</t>
  </si>
  <si>
    <t>Write</t>
  </si>
  <si>
    <t>C12</t>
  </si>
  <si>
    <t>D2</t>
  </si>
  <si>
    <t>Read</t>
  </si>
  <si>
    <t>Bluetooth TXD</t>
  </si>
  <si>
    <t>BT Wr -&gt; Romi read</t>
  </si>
  <si>
    <t xml:space="preserve">Green </t>
  </si>
  <si>
    <t>Grey</t>
  </si>
  <si>
    <t>VDD</t>
  </si>
  <si>
    <t>E5V</t>
  </si>
  <si>
    <t>5V Power</t>
  </si>
  <si>
    <t>Line Sensor Power</t>
  </si>
  <si>
    <t>Red</t>
  </si>
  <si>
    <t>Black</t>
  </si>
  <si>
    <t>BOOT0</t>
  </si>
  <si>
    <t>GND</t>
  </si>
  <si>
    <t>Line Sensor GND</t>
  </si>
  <si>
    <t>Pin Not Connected</t>
  </si>
  <si>
    <t>Not Connected</t>
  </si>
  <si>
    <t>N/A</t>
  </si>
  <si>
    <t>NC</t>
  </si>
  <si>
    <t>IOREF</t>
  </si>
  <si>
    <t>Do Not Connect</t>
  </si>
  <si>
    <t>DNC</t>
  </si>
  <si>
    <t>A13</t>
  </si>
  <si>
    <t>RESET</t>
  </si>
  <si>
    <t xml:space="preserve">Yellow </t>
  </si>
  <si>
    <t>A14</t>
  </si>
  <si>
    <t>3V3</t>
  </si>
  <si>
    <t>3.3V Power</t>
  </si>
  <si>
    <t>IMU Power</t>
  </si>
  <si>
    <t>Purple</t>
  </si>
  <si>
    <t>Bump 5</t>
  </si>
  <si>
    <t>A15</t>
  </si>
  <si>
    <t>5V</t>
  </si>
  <si>
    <t>Bluetooth Power</t>
  </si>
  <si>
    <t>UART 5</t>
  </si>
  <si>
    <t>Blue</t>
  </si>
  <si>
    <t>Bluetooth GND</t>
  </si>
  <si>
    <t>Timer Information</t>
  </si>
  <si>
    <t>Timer 4, Ch 2</t>
  </si>
  <si>
    <t>Left Motor EN</t>
  </si>
  <si>
    <t>PWM</t>
  </si>
  <si>
    <t>B7</t>
  </si>
  <si>
    <t>Battery Ground</t>
  </si>
  <si>
    <t>From PDB</t>
  </si>
  <si>
    <t>Blue Buton Pin</t>
  </si>
  <si>
    <t>C13</t>
  </si>
  <si>
    <t>VIN</t>
  </si>
  <si>
    <t>Battery Power</t>
  </si>
  <si>
    <t>C14</t>
  </si>
  <si>
    <t>Unused</t>
  </si>
  <si>
    <t>C15</t>
  </si>
  <si>
    <t>A0</t>
  </si>
  <si>
    <t>Encoder</t>
  </si>
  <si>
    <t>Left Encoder A</t>
  </si>
  <si>
    <t>Timer 2, Ch. 1</t>
  </si>
  <si>
    <t>Left Motor (NSLP)</t>
  </si>
  <si>
    <t>DIG I/O</t>
  </si>
  <si>
    <t>H0</t>
  </si>
  <si>
    <t>A1</t>
  </si>
  <si>
    <t>Left Encoder B</t>
  </si>
  <si>
    <t>Timer 2, Ch. 2</t>
  </si>
  <si>
    <t>Left Motor DIR</t>
  </si>
  <si>
    <t>H1</t>
  </si>
  <si>
    <t>A4</t>
  </si>
  <si>
    <t>Analog_in</t>
  </si>
  <si>
    <t>IR 1</t>
  </si>
  <si>
    <t>VBAT</t>
  </si>
  <si>
    <t>B0</t>
  </si>
  <si>
    <t>IR 3</t>
  </si>
  <si>
    <t>C2</t>
  </si>
  <si>
    <t>C1</t>
  </si>
  <si>
    <t>IR 5</t>
  </si>
  <si>
    <t>Bat ADC</t>
  </si>
  <si>
    <t>Battery</t>
  </si>
  <si>
    <t>C3</t>
  </si>
  <si>
    <t>C0</t>
  </si>
  <si>
    <t>IR 7</t>
  </si>
  <si>
    <t>CN10 Odd Pins</t>
  </si>
  <si>
    <t>CN10 Even Pins</t>
  </si>
  <si>
    <t>Bump 2</t>
  </si>
  <si>
    <t>C9</t>
  </si>
  <si>
    <t>C8</t>
  </si>
  <si>
    <t>Bump 1</t>
  </si>
  <si>
    <t>B8</t>
  </si>
  <si>
    <t>C6</t>
  </si>
  <si>
    <t>B9</t>
  </si>
  <si>
    <t>C5</t>
  </si>
  <si>
    <t>IR 13</t>
  </si>
  <si>
    <t>AVDD</t>
  </si>
  <si>
    <t>U5V</t>
  </si>
  <si>
    <t>A5</t>
  </si>
  <si>
    <t>A12</t>
  </si>
  <si>
    <t>Right Motor (NSLP)</t>
  </si>
  <si>
    <t>A6</t>
  </si>
  <si>
    <t>A11</t>
  </si>
  <si>
    <t>Right Motor DIR</t>
  </si>
  <si>
    <t>A7</t>
  </si>
  <si>
    <t>B12</t>
  </si>
  <si>
    <t>Timer 4, Ch 1</t>
  </si>
  <si>
    <t>Right Motor EN</t>
  </si>
  <si>
    <t>B6</t>
  </si>
  <si>
    <t>B11</t>
  </si>
  <si>
    <t>SDA2</t>
  </si>
  <si>
    <t>IMU SDA</t>
  </si>
  <si>
    <t>Bump 0</t>
  </si>
  <si>
    <t>C7</t>
  </si>
  <si>
    <t>IMU GND</t>
  </si>
  <si>
    <t>A9</t>
  </si>
  <si>
    <t>B2</t>
  </si>
  <si>
    <t>IMU Reset</t>
  </si>
  <si>
    <t>A8</t>
  </si>
  <si>
    <t>B1</t>
  </si>
  <si>
    <t>IR 11</t>
  </si>
  <si>
    <t>IMU SCL</t>
  </si>
  <si>
    <t>SCL2</t>
  </si>
  <si>
    <t>B10</t>
  </si>
  <si>
    <t>B15</t>
  </si>
  <si>
    <t>Timer 3, Ch. 3</t>
  </si>
  <si>
    <t>Right Encoder A</t>
  </si>
  <si>
    <t>B4</t>
  </si>
  <si>
    <t>B14</t>
  </si>
  <si>
    <t>Timer 3, Ch. 4</t>
  </si>
  <si>
    <t>Right Encoder B</t>
  </si>
  <si>
    <t>B5</t>
  </si>
  <si>
    <t>B13</t>
  </si>
  <si>
    <t>B3</t>
  </si>
  <si>
    <t>AGND</t>
  </si>
  <si>
    <t>A10</t>
  </si>
  <si>
    <t>C4</t>
  </si>
  <si>
    <t>IR 9</t>
  </si>
  <si>
    <t>A2</t>
  </si>
  <si>
    <t>A3</t>
  </si>
  <si>
    <t>Table 17 of Nucleo STM32L476xx Datasheet (Page 94)</t>
  </si>
  <si>
    <t>Parameters</t>
  </si>
  <si>
    <t>Value</t>
  </si>
  <si>
    <t>Units</t>
  </si>
  <si>
    <t>Source</t>
  </si>
  <si>
    <t>Exact Location</t>
  </si>
  <si>
    <t>Links to Parts of Kit</t>
  </si>
  <si>
    <t>Chassis Diameter</t>
  </si>
  <si>
    <t>mm</t>
  </si>
  <si>
    <t>https://www.pololu.com/file/0J1205/romi-scale-top-down.pdf</t>
  </si>
  <si>
    <t>Page 1</t>
  </si>
  <si>
    <t>Romi Chassis</t>
  </si>
  <si>
    <t>https://www.pololu.com/product/3509/resources</t>
  </si>
  <si>
    <t>Track Width (Wheel Center to Wheel Center)</t>
  </si>
  <si>
    <t>Derived from ↑ and ↓</t>
  </si>
  <si>
    <t>Wheels</t>
  </si>
  <si>
    <t>https://www.pololu.com/product/1429/resources</t>
  </si>
  <si>
    <t>Wheel Radius</t>
  </si>
  <si>
    <t>https://www.pololu.com/file/0J1708/pololu-wheel-dimensions.pdf</t>
  </si>
  <si>
    <t>Page 4</t>
  </si>
  <si>
    <t>Mini Plastic Gearmotor</t>
  </si>
  <si>
    <t>https://www.pololu.com/product/1520</t>
  </si>
  <si>
    <t>Gear Ratio (Exact)</t>
  </si>
  <si>
    <t>-</t>
  </si>
  <si>
    <t>Description Tab halfway down</t>
  </si>
  <si>
    <t>Magnetic Encoder</t>
  </si>
  <si>
    <t>https://www.pololu.com/product/3542</t>
  </si>
  <si>
    <t>Encoder Resolution (at Motor)</t>
  </si>
  <si>
    <t>counts/rev</t>
  </si>
  <si>
    <t>Motor Driver + Power Distribution Board</t>
  </si>
  <si>
    <t>https://www.pololu.com/product/3543</t>
  </si>
  <si>
    <t>Motor Voltage (Rated)</t>
  </si>
  <si>
    <t>V</t>
  </si>
  <si>
    <t>Motor Torque (Stall)</t>
  </si>
  <si>
    <t>oz-in</t>
  </si>
  <si>
    <t>Motor Speed (No-Load)</t>
  </si>
  <si>
    <t>RPM</t>
  </si>
  <si>
    <t>Max Speed (Translational)</t>
  </si>
  <si>
    <t>m/s</t>
  </si>
  <si>
    <t>No-load Speed and Wheel Radius used to find linear speed</t>
  </si>
  <si>
    <t>Mini Plastic Gearmotor Dimension Sheet</t>
  </si>
  <si>
    <t>https://www.pololu.com/file/0J1204/mini-plastic-gearmotor-hp-offset-extended-shaft-dimension-diagram.pdf</t>
  </si>
  <si>
    <t>effective encoder resolution per wheel</t>
  </si>
  <si>
    <t>Batties Used</t>
  </si>
  <si>
    <t>Voltages</t>
  </si>
  <si>
    <t>&lt;-- multiuplyed by that ^^^</t>
  </si>
  <si>
    <t>units</t>
  </si>
  <si>
    <t>smallest angle the encoder can measure</t>
  </si>
  <si>
    <t>rad</t>
  </si>
  <si>
    <t>Rated Motor Load</t>
  </si>
  <si>
    <t>distance of rotating by that angle</t>
  </si>
  <si>
    <t>NiMH</t>
  </si>
  <si>
    <t>Alkaline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</si>
</sst>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0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5"/>
      <name val="Times New Roman"/>
      <family val="1"/>
    </font>
    <font>
      <sz val="11"/>
      <color theme="1" tint="0.49998474074526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Times New Roman"/>
      <family val="1"/>
    </font>
    <font>
      <u/>
      <sz val="11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00"/>
        <bgColor indexed="64"/>
      </patternFill>
    </fill>
  </fills>
  <borders count="2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2" fillId="0" borderId="0" applyFont="0" applyFill="0" applyBorder="0" applyAlignment="0" applyProtection="0"/>
  </cellStyleXfs>
  <cellXfs count="89">
    <xf numFmtId="0" fontId="0" fillId="0" borderId="0" xfId="0"/>
    <xf numFmtId="0" fontId="1" fillId="0" borderId="0" xfId="1"/>
    <xf numFmtId="0" fontId="0" fillId="0" borderId="2" xfId="0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5" xfId="0" applyBorder="1"/>
    <xf numFmtId="0" fontId="0" fillId="0" borderId="6" xfId="0" applyBorder="1"/>
    <xf numFmtId="164" fontId="0" fillId="0" borderId="2" xfId="0" applyNumberFormat="1" applyBorder="1"/>
    <xf numFmtId="164" fontId="3" fillId="0" borderId="2" xfId="0" applyNumberFormat="1" applyFont="1" applyBorder="1" applyAlignment="1">
      <alignment horizontal="right"/>
    </xf>
    <xf numFmtId="0" fontId="0" fillId="0" borderId="3" xfId="0" applyBorder="1"/>
    <xf numFmtId="164" fontId="0" fillId="0" borderId="3" xfId="0" applyNumberFormat="1" applyBorder="1"/>
    <xf numFmtId="0" fontId="0" fillId="0" borderId="4" xfId="0" applyBorder="1" applyAlignment="1">
      <alignment horizontal="center"/>
    </xf>
    <xf numFmtId="9" fontId="0" fillId="0" borderId="0" xfId="2" applyFont="1"/>
    <xf numFmtId="0" fontId="6" fillId="0" borderId="0" xfId="0" applyFont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6" fillId="12" borderId="9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6" fillId="13" borderId="17" xfId="0" applyFont="1" applyFill="1" applyBorder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6" fillId="13" borderId="18" xfId="0" applyFont="1" applyFill="1" applyBorder="1" applyAlignment="1">
      <alignment horizontal="center" vertical="center"/>
    </xf>
    <xf numFmtId="0" fontId="6" fillId="13" borderId="5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3" borderId="19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6" fillId="14" borderId="17" xfId="0" applyFont="1" applyFill="1" applyBorder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4" borderId="18" xfId="0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6" fillId="15" borderId="17" xfId="0" applyFont="1" applyFill="1" applyBorder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6" fillId="15" borderId="18" xfId="0" applyFont="1" applyFill="1" applyBorder="1" applyAlignment="1">
      <alignment horizontal="center" vertical="center"/>
    </xf>
    <xf numFmtId="0" fontId="6" fillId="15" borderId="5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0" fontId="6" fillId="15" borderId="19" xfId="0" applyFont="1" applyFill="1" applyBorder="1" applyAlignment="1">
      <alignment horizontal="center" vertical="center"/>
    </xf>
    <xf numFmtId="0" fontId="6" fillId="16" borderId="9" xfId="0" applyFont="1" applyFill="1" applyBorder="1" applyAlignment="1">
      <alignment horizontal="center" vertical="center"/>
    </xf>
    <xf numFmtId="0" fontId="11" fillId="0" borderId="0" xfId="0" applyFont="1"/>
    <xf numFmtId="0" fontId="6" fillId="0" borderId="0" xfId="0" applyFont="1"/>
    <xf numFmtId="0" fontId="12" fillId="0" borderId="0" xfId="1" applyFont="1"/>
    <xf numFmtId="0" fontId="12" fillId="0" borderId="0" xfId="1" applyFont="1" applyAlignment="1">
      <alignment horizontal="left" vertical="center"/>
    </xf>
    <xf numFmtId="0" fontId="13" fillId="15" borderId="24" xfId="1" applyFont="1" applyFill="1" applyBorder="1" applyAlignment="1">
      <alignment horizontal="center" vertical="center"/>
    </xf>
    <xf numFmtId="0" fontId="13" fillId="15" borderId="25" xfId="1" applyFont="1" applyFill="1" applyBorder="1" applyAlignment="1">
      <alignment horizontal="center" vertical="center"/>
    </xf>
    <xf numFmtId="0" fontId="13" fillId="15" borderId="26" xfId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" fillId="13" borderId="24" xfId="0" applyFont="1" applyFill="1" applyBorder="1" applyAlignment="1">
      <alignment horizontal="center" vertical="center"/>
    </xf>
    <xf numFmtId="0" fontId="6" fillId="13" borderId="25" xfId="0" applyFont="1" applyFill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4" borderId="24" xfId="0" applyFont="1" applyFill="1" applyBorder="1" applyAlignment="1">
      <alignment horizontal="center" vertical="center"/>
    </xf>
    <xf numFmtId="0" fontId="6" fillId="14" borderId="25" xfId="0" applyFont="1" applyFill="1" applyBorder="1" applyAlignment="1">
      <alignment horizontal="center" vertical="center"/>
    </xf>
    <xf numFmtId="0" fontId="6" fillId="14" borderId="26" xfId="0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Percent" xfId="2" builtinId="5"/>
  </cellStyles>
  <dxfs count="24">
    <dxf>
      <font>
        <strike val="0"/>
        <color theme="1"/>
      </font>
      <fill>
        <patternFill>
          <fgColor theme="0"/>
          <bgColor rgb="FFFFFF00"/>
        </patternFill>
      </fill>
    </dxf>
    <dxf>
      <font>
        <strike val="0"/>
        <color theme="1"/>
      </font>
      <fill>
        <patternFill>
          <bgColor theme="0" tint="-4.9989318521683403E-2"/>
        </patternFill>
      </fill>
    </dxf>
    <dxf>
      <font>
        <color theme="0"/>
      </font>
      <fill>
        <patternFill>
          <bgColor theme="2" tint="-0.749961851863155"/>
        </patternFill>
      </fill>
    </dxf>
    <dxf>
      <font>
        <strike val="0"/>
        <color theme="1"/>
      </font>
      <fill>
        <patternFill>
          <bgColor theme="3" tint="0.49998474074526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strike val="0"/>
        <color theme="1"/>
      </font>
      <fill>
        <patternFill>
          <bgColor rgb="FFC00000"/>
        </patternFill>
      </fill>
    </dxf>
    <dxf>
      <font>
        <strike val="0"/>
        <color theme="1"/>
      </font>
      <fill>
        <patternFill>
          <bgColor rgb="FF00B050"/>
        </patternFill>
      </fill>
    </dxf>
    <dxf>
      <font>
        <strike val="0"/>
        <color theme="1"/>
      </font>
      <fill>
        <patternFill>
          <bgColor theme="0" tint="-0.34998626667073579"/>
        </patternFill>
      </fill>
    </dxf>
    <dxf>
      <font>
        <strike val="0"/>
        <color theme="0" tint="-0.499984740745262"/>
      </font>
      <fill>
        <patternFill>
          <bgColor theme="1"/>
        </patternFill>
      </fill>
    </dxf>
    <dxf>
      <font>
        <strike val="0"/>
        <color theme="1"/>
      </font>
      <fill>
        <patternFill>
          <bgColor rgb="FFFF9900"/>
        </patternFill>
      </fill>
    </dxf>
    <dxf>
      <font>
        <strike val="0"/>
        <color theme="1"/>
      </font>
      <fill>
        <patternFill>
          <bgColor theme="8" tint="0.39994506668294322"/>
        </patternFill>
      </fill>
    </dxf>
    <dxf>
      <font>
        <strike val="0"/>
        <color theme="1"/>
      </font>
      <fill>
        <patternFill>
          <fgColor theme="0"/>
          <bgColor rgb="FFFF5050"/>
        </patternFill>
      </fill>
    </dxf>
    <dxf>
      <font>
        <color theme="0"/>
      </font>
      <fill>
        <patternFill>
          <bgColor theme="2" tint="-0.749961851863155"/>
        </patternFill>
      </fill>
    </dxf>
    <dxf>
      <font>
        <strike val="0"/>
        <color theme="1"/>
      </font>
      <fill>
        <patternFill>
          <bgColor theme="3" tint="0.49998474074526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strike val="0"/>
        <color theme="1"/>
      </font>
      <fill>
        <patternFill>
          <bgColor rgb="FFC00000"/>
        </patternFill>
      </fill>
    </dxf>
    <dxf>
      <font>
        <strike val="0"/>
        <color theme="1"/>
      </font>
      <fill>
        <patternFill>
          <bgColor rgb="FF00B050"/>
        </patternFill>
      </fill>
    </dxf>
    <dxf>
      <font>
        <strike val="0"/>
        <color theme="1"/>
      </font>
      <fill>
        <patternFill>
          <bgColor theme="0" tint="-0.34998626667073579"/>
        </patternFill>
      </fill>
    </dxf>
    <dxf>
      <font>
        <strike val="0"/>
        <color theme="0" tint="-0.499984740745262"/>
      </font>
      <fill>
        <patternFill>
          <bgColor theme="1"/>
        </patternFill>
      </fill>
    </dxf>
    <dxf>
      <font>
        <strike val="0"/>
        <color theme="1"/>
      </font>
      <fill>
        <patternFill>
          <bgColor rgb="FFFF9900"/>
        </patternFill>
      </fill>
    </dxf>
    <dxf>
      <font>
        <strike val="0"/>
        <color theme="1"/>
      </font>
      <fill>
        <patternFill>
          <bgColor theme="8" tint="0.39994506668294322"/>
        </patternFill>
      </fill>
    </dxf>
    <dxf>
      <font>
        <strike val="0"/>
        <color theme="1"/>
      </font>
      <fill>
        <patternFill>
          <fgColor theme="0"/>
          <bgColor rgb="FFFF5050"/>
        </patternFill>
      </fill>
    </dxf>
    <dxf>
      <font>
        <strike val="0"/>
        <color theme="1"/>
      </font>
      <fill>
        <patternFill>
          <fgColor theme="0"/>
          <bgColor rgb="FFFFFF00"/>
        </patternFill>
      </fill>
    </dxf>
    <dxf>
      <font>
        <strike val="0"/>
        <color theme="1"/>
      </font>
      <fill>
        <patternFill>
          <bgColor theme="0" tint="-4.9989318521683403E-2"/>
        </patternFill>
      </fill>
    </dxf>
  </dxfs>
  <tableStyles count="0" defaultTableStyle="TableStyleMedium2" defaultPivotStyle="PivotStyleMedium9"/>
  <colors>
    <mruColors>
      <color rgb="FFFF9900"/>
      <color rgb="FFFFFF99"/>
      <color rgb="FFFF5050"/>
      <color rgb="FFFF7C97"/>
      <color rgb="FFF2F2F2"/>
      <color rgb="FFFF7B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244849</xdr:colOff>
      <xdr:row>7</xdr:row>
      <xdr:rowOff>190500</xdr:rowOff>
    </xdr:from>
    <xdr:to>
      <xdr:col>24</xdr:col>
      <xdr:colOff>282128</xdr:colOff>
      <xdr:row>27</xdr:row>
      <xdr:rowOff>164165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63F0592-5A87-4228-A334-EB39656E3525}"/>
            </a:ext>
            <a:ext uri="{147F2762-F138-4A5C-976F-8EAC2B608ADB}">
              <a16:predDERef xmlns:a16="http://schemas.microsoft.com/office/drawing/2014/main" pred="{442AB61F-3F61-BF46-8EC2-0B21B44411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032" b="7983"/>
        <a:stretch>
          <a:fillRect/>
        </a:stretch>
      </xdr:blipFill>
      <xdr:spPr>
        <a:xfrm>
          <a:off x="12989299" y="1524000"/>
          <a:ext cx="5942779" cy="3974165"/>
        </a:xfrm>
        <a:prstGeom prst="rect">
          <a:avLst/>
        </a:prstGeom>
      </xdr:spPr>
    </xdr:pic>
    <xdr:clientData/>
  </xdr:twoCellAnchor>
  <xdr:twoCellAnchor editAs="oneCell">
    <xdr:from>
      <xdr:col>14</xdr:col>
      <xdr:colOff>405095</xdr:colOff>
      <xdr:row>28</xdr:row>
      <xdr:rowOff>66675</xdr:rowOff>
    </xdr:from>
    <xdr:to>
      <xdr:col>24</xdr:col>
      <xdr:colOff>219096</xdr:colOff>
      <xdr:row>48</xdr:row>
      <xdr:rowOff>57711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5ACE8F8-53B5-4836-A317-ABD70A579D48}"/>
            </a:ext>
            <a:ext uri="{147F2762-F138-4A5C-976F-8EAC2B608ADB}">
              <a16:predDERef xmlns:a16="http://schemas.microsoft.com/office/drawing/2014/main" pred="{98DCF4E3-6645-804D-818C-8BCAD82596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960" b="6269"/>
        <a:stretch>
          <a:fillRect/>
        </a:stretch>
      </xdr:blipFill>
      <xdr:spPr>
        <a:xfrm>
          <a:off x="13149545" y="4638675"/>
          <a:ext cx="5719501" cy="3991536"/>
        </a:xfrm>
        <a:prstGeom prst="rect">
          <a:avLst/>
        </a:prstGeom>
      </xdr:spPr>
    </xdr:pic>
    <xdr:clientData/>
  </xdr:twoCellAnchor>
  <xdr:twoCellAnchor editAs="oneCell">
    <xdr:from>
      <xdr:col>26</xdr:col>
      <xdr:colOff>74179</xdr:colOff>
      <xdr:row>18</xdr:row>
      <xdr:rowOff>142875</xdr:rowOff>
    </xdr:from>
    <xdr:to>
      <xdr:col>37</xdr:col>
      <xdr:colOff>451283</xdr:colOff>
      <xdr:row>46</xdr:row>
      <xdr:rowOff>72880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66C07D9-A16D-4A9A-B8C7-AB40F412F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05229" y="3762375"/>
          <a:ext cx="6873154" cy="5454505"/>
        </a:xfrm>
        <a:prstGeom prst="rect">
          <a:avLst/>
        </a:prstGeom>
      </xdr:spPr>
    </xdr:pic>
    <xdr:clientData/>
  </xdr:twoCellAnchor>
  <xdr:twoCellAnchor>
    <xdr:from>
      <xdr:col>26</xdr:col>
      <xdr:colOff>209550</xdr:colOff>
      <xdr:row>7</xdr:row>
      <xdr:rowOff>180975</xdr:rowOff>
    </xdr:from>
    <xdr:to>
      <xdr:col>37</xdr:col>
      <xdr:colOff>344044</xdr:colOff>
      <xdr:row>15</xdr:row>
      <xdr:rowOff>66762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6677E7A0-9F54-4B35-A531-3EBEDBE84C81}"/>
            </a:ext>
          </a:extLst>
        </xdr:cNvPr>
        <xdr:cNvGrpSpPr/>
      </xdr:nvGrpSpPr>
      <xdr:grpSpPr>
        <a:xfrm>
          <a:off x="22883567" y="1520054"/>
          <a:ext cx="7557883" cy="1607461"/>
          <a:chOff x="11820145" y="6660710"/>
          <a:chExt cx="6630544" cy="1835997"/>
        </a:xfrm>
      </xdr:grpSpPr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A34D3F7B-D6FC-99E8-92D4-44977844B3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1820145" y="6660710"/>
            <a:ext cx="6630544" cy="1835997"/>
          </a:xfrm>
          <a:prstGeom prst="rect">
            <a:avLst/>
          </a:prstGeom>
        </xdr:spPr>
      </xdr:pic>
      <xdr:sp macro="" textlink="">
        <xdr:nvSpPr>
          <xdr:cNvPr id="24" name="TextBox 4">
            <a:extLst>
              <a:ext uri="{FF2B5EF4-FFF2-40B4-BE49-F238E27FC236}">
                <a16:creationId xmlns:a16="http://schemas.microsoft.com/office/drawing/2014/main" id="{9BF6484A-BD69-DCAE-3D54-F7E9C7261A7B}"/>
              </a:ext>
            </a:extLst>
          </xdr:cNvPr>
          <xdr:cNvSpPr txBox="1"/>
        </xdr:nvSpPr>
        <xdr:spPr>
          <a:xfrm>
            <a:off x="13199088" y="7006569"/>
            <a:ext cx="405511" cy="271753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DIR</a:t>
            </a:r>
            <a:r>
              <a:rPr lang="en-US" sz="1100"/>
              <a:t>	</a:t>
            </a:r>
          </a:p>
        </xdr:txBody>
      </xdr:sp>
      <xdr:sp macro="" textlink="">
        <xdr:nvSpPr>
          <xdr:cNvPr id="25" name="TextBox 6">
            <a:extLst>
              <a:ext uri="{FF2B5EF4-FFF2-40B4-BE49-F238E27FC236}">
                <a16:creationId xmlns:a16="http://schemas.microsoft.com/office/drawing/2014/main" id="{F31B659E-327E-CB6E-A104-D1EF43658466}"/>
              </a:ext>
              <a:ext uri="{147F2762-F138-4A5C-976F-8EAC2B608ADB}">
                <a16:predDERef xmlns:a16="http://schemas.microsoft.com/office/drawing/2014/main" pred="{30C38E7B-CA9B-7E2D-9B5F-306AA80E37D4}"/>
              </a:ext>
            </a:extLst>
          </xdr:cNvPr>
          <xdr:cNvSpPr txBox="1"/>
        </xdr:nvSpPr>
        <xdr:spPr>
          <a:xfrm>
            <a:off x="14087475" y="7010400"/>
            <a:ext cx="609600" cy="276225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rgbClr val="FF0000"/>
                </a:solidFill>
              </a:rPr>
              <a:t>PWM</a:t>
            </a:r>
            <a:r>
              <a:rPr lang="en-US" sz="1100"/>
              <a:t>	</a:t>
            </a:r>
          </a:p>
        </xdr:txBody>
      </xdr:sp>
    </xdr:grpSp>
    <xdr:clientData/>
  </xdr:twoCellAnchor>
  <xdr:twoCellAnchor editAs="oneCell">
    <xdr:from>
      <xdr:col>1</xdr:col>
      <xdr:colOff>19050</xdr:colOff>
      <xdr:row>51</xdr:row>
      <xdr:rowOff>19050</xdr:rowOff>
    </xdr:from>
    <xdr:to>
      <xdr:col>10</xdr:col>
      <xdr:colOff>1000124</xdr:colOff>
      <xdr:row>84</xdr:row>
      <xdr:rowOff>75129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3DC13C-047A-4CA3-9BAE-8728D0BA1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1050" y="9163050"/>
          <a:ext cx="9391649" cy="634257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51</xdr:row>
      <xdr:rowOff>19050</xdr:rowOff>
    </xdr:from>
    <xdr:to>
      <xdr:col>25</xdr:col>
      <xdr:colOff>295275</xdr:colOff>
      <xdr:row>84</xdr:row>
      <xdr:rowOff>107237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677E19-4FE1-4373-8AF6-04D72AAB2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15650" y="9163050"/>
          <a:ext cx="8620125" cy="6374687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85</xdr:row>
      <xdr:rowOff>0</xdr:rowOff>
    </xdr:from>
    <xdr:to>
      <xdr:col>10</xdr:col>
      <xdr:colOff>1038225</xdr:colOff>
      <xdr:row>120</xdr:row>
      <xdr:rowOff>37671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ADD95C5-9A49-4210-94B7-ED11722F0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1050" y="15621000"/>
          <a:ext cx="9429750" cy="670517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85</xdr:row>
      <xdr:rowOff>0</xdr:rowOff>
    </xdr:from>
    <xdr:to>
      <xdr:col>25</xdr:col>
      <xdr:colOff>533400</xdr:colOff>
      <xdr:row>118</xdr:row>
      <xdr:rowOff>181236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4C23765-2486-429F-A1C9-9927F76E7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15650" y="15621000"/>
          <a:ext cx="8858250" cy="6467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10</xdr:col>
      <xdr:colOff>988868</xdr:colOff>
      <xdr:row>157</xdr:row>
      <xdr:rowOff>96687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BEE9783-6D7B-46A5-9B84-D5A782C8A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2000" y="22479000"/>
          <a:ext cx="9399443" cy="695468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121</xdr:row>
      <xdr:rowOff>0</xdr:rowOff>
    </xdr:from>
    <xdr:to>
      <xdr:col>26</xdr:col>
      <xdr:colOff>27311</xdr:colOff>
      <xdr:row>149</xdr:row>
      <xdr:rowOff>142875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E04B739-2717-4F03-AD79-BC32CDC3A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15650" y="22479000"/>
          <a:ext cx="8942711" cy="5476875"/>
        </a:xfrm>
        <a:prstGeom prst="rect">
          <a:avLst/>
        </a:prstGeom>
      </xdr:spPr>
    </xdr:pic>
    <xdr:clientData/>
  </xdr:twoCellAnchor>
  <xdr:twoCellAnchor>
    <xdr:from>
      <xdr:col>40</xdr:col>
      <xdr:colOff>406400</xdr:colOff>
      <xdr:row>6</xdr:row>
      <xdr:rowOff>88900</xdr:rowOff>
    </xdr:from>
    <xdr:to>
      <xdr:col>51</xdr:col>
      <xdr:colOff>540894</xdr:colOff>
      <xdr:row>15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03AE6B7-5B8D-924C-8CD6-73E2B8EB4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403803" y="1243445"/>
          <a:ext cx="7512589" cy="182984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tonio Ventimiglia" id="{94232B26-7207-4DE7-A8A1-3BBF324E1866}" userId="S::ventimig@calpoly.edu::03aeda83-a99b-4171-85e0-a45cfa8724c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0" dT="2025-11-03T21:06:55.40" personId="{94232B26-7207-4DE7-A8A1-3BBF324E1866}" id="{5536D3F8-812C-4F6B-ACC4-85AF119C5103}">
    <text>This is nuanced: in the pdf the D2 pin connects to UART5_RX as alternate function 8, BUT in the implementation of the UART class, when "5" is passed as a parameter, the default RX pin is set to D2. C12 is also set to TX pin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www.st.com/resource/en/datasheet/stm32l476je.pdf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os.mbed.com/platforms/ST-Nucleo-L476RG/" TargetMode="External"/><Relationship Id="rId1" Type="http://schemas.openxmlformats.org/officeDocument/2006/relationships/hyperlink" Target="https://www.st.com/resource/en/datasheet/stm32l476je.pdf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ocs.micropython.org/en/latest/library/pyb.html" TargetMode="External"/><Relationship Id="rId9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ololu.com/product/1520" TargetMode="External"/><Relationship Id="rId3" Type="http://schemas.openxmlformats.org/officeDocument/2006/relationships/hyperlink" Target="https://www.pololu.com/file/0J1204/mini-plastic-gearmotor-hp-offset-extended-shaft-dimension-diagram.pdf" TargetMode="External"/><Relationship Id="rId7" Type="http://schemas.openxmlformats.org/officeDocument/2006/relationships/hyperlink" Target="https://www.pololu.com/product/3509/resources" TargetMode="External"/><Relationship Id="rId2" Type="http://schemas.openxmlformats.org/officeDocument/2006/relationships/hyperlink" Target="https://www.pololu.com/file/0J1708/pololu-wheel-dimensions.pdf" TargetMode="External"/><Relationship Id="rId1" Type="http://schemas.openxmlformats.org/officeDocument/2006/relationships/hyperlink" Target="https://www.pololu.com/file/0J1205/romi-scale-top-down.pdf" TargetMode="External"/><Relationship Id="rId6" Type="http://schemas.openxmlformats.org/officeDocument/2006/relationships/hyperlink" Target="https://www.pololu.com/product/1429/resources" TargetMode="External"/><Relationship Id="rId5" Type="http://schemas.openxmlformats.org/officeDocument/2006/relationships/hyperlink" Target="https://www.pololu.com/product/3542" TargetMode="External"/><Relationship Id="rId10" Type="http://schemas.openxmlformats.org/officeDocument/2006/relationships/hyperlink" Target="https://www.pololu.com/product/3543" TargetMode="External"/><Relationship Id="rId4" Type="http://schemas.openxmlformats.org/officeDocument/2006/relationships/hyperlink" Target="https://www.pololu.com/product/1520" TargetMode="External"/><Relationship Id="rId9" Type="http://schemas.openxmlformats.org/officeDocument/2006/relationships/hyperlink" Target="https://www.pololu.com/product/35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F3C0-CECB-2D4C-9343-7B8484A1E447}">
  <dimension ref="B2:AL158"/>
  <sheetViews>
    <sheetView tabSelected="1" topLeftCell="AM4" zoomScale="239" workbookViewId="0">
      <selection activeCell="AV21" sqref="AV21"/>
    </sheetView>
  </sheetViews>
  <sheetFormatPr baseColWidth="10" defaultColWidth="8.83203125" defaultRowHeight="15" customHeight="1" x14ac:dyDescent="0.2"/>
  <cols>
    <col min="1" max="1" width="11.5" style="18" customWidth="1"/>
    <col min="2" max="2" width="17.33203125" style="18" bestFit="1" customWidth="1"/>
    <col min="3" max="3" width="17.6640625" style="18" bestFit="1" customWidth="1"/>
    <col min="4" max="4" width="18.6640625" style="18" bestFit="1" customWidth="1"/>
    <col min="5" max="5" width="9.5" style="18" bestFit="1" customWidth="1"/>
    <col min="6" max="6" width="7.83203125" style="18" bestFit="1" customWidth="1"/>
    <col min="7" max="7" width="7.5" style="18" bestFit="1" customWidth="1"/>
    <col min="8" max="8" width="11.33203125" style="18" customWidth="1"/>
    <col min="9" max="9" width="17.33203125" style="18" bestFit="1" customWidth="1"/>
    <col min="10" max="10" width="19" style="18" customWidth="1"/>
    <col min="11" max="11" width="17.33203125" style="18" bestFit="1" customWidth="1"/>
    <col min="12" max="12" width="8.83203125" style="18" customWidth="1"/>
    <col min="13" max="13" width="18.5" style="18" bestFit="1" customWidth="1"/>
    <col min="14" max="16384" width="8.83203125" style="18"/>
  </cols>
  <sheetData>
    <row r="2" spans="2:38" ht="15" customHeight="1" x14ac:dyDescent="0.15">
      <c r="B2" s="75" t="s">
        <v>0</v>
      </c>
      <c r="C2" s="76"/>
    </row>
    <row r="3" spans="2:38" ht="15" customHeight="1" x14ac:dyDescent="0.15">
      <c r="B3" s="76">
        <f>ROW()-ROW($B$2)</f>
        <v>1</v>
      </c>
      <c r="C3" s="77" t="s">
        <v>1</v>
      </c>
    </row>
    <row r="4" spans="2:38" ht="15" customHeight="1" x14ac:dyDescent="0.15">
      <c r="B4" s="76">
        <f>ROW()-ROW($B$2)</f>
        <v>2</v>
      </c>
      <c r="C4" s="77" t="s">
        <v>2</v>
      </c>
    </row>
    <row r="5" spans="2:38" ht="15" customHeight="1" x14ac:dyDescent="0.15">
      <c r="B5" s="76">
        <f>ROW()-ROW($B$2)</f>
        <v>3</v>
      </c>
      <c r="C5" s="78" t="s">
        <v>3</v>
      </c>
    </row>
    <row r="7" spans="2:38" ht="15" customHeight="1" thickBot="1" x14ac:dyDescent="0.25">
      <c r="B7" s="82" t="s">
        <v>4</v>
      </c>
      <c r="C7" s="82"/>
      <c r="D7" s="82"/>
      <c r="E7" s="82"/>
      <c r="F7" s="82"/>
      <c r="G7" s="82" t="s">
        <v>5</v>
      </c>
      <c r="H7" s="82"/>
      <c r="I7" s="82"/>
      <c r="J7" s="82"/>
      <c r="K7" s="82"/>
      <c r="O7" s="83" t="s">
        <v>6</v>
      </c>
      <c r="P7" s="84"/>
      <c r="Q7" s="84"/>
      <c r="R7" s="84"/>
      <c r="S7" s="84"/>
      <c r="T7" s="84"/>
      <c r="U7" s="84"/>
      <c r="V7" s="84"/>
      <c r="W7" s="84"/>
      <c r="X7" s="84"/>
      <c r="Y7" s="85"/>
      <c r="AA7" s="86" t="s">
        <v>7</v>
      </c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8"/>
    </row>
    <row r="8" spans="2:38" ht="30" customHeight="1" thickTop="1" thickBot="1" x14ac:dyDescent="0.25">
      <c r="B8" s="36" t="s">
        <v>8</v>
      </c>
      <c r="C8" s="36" t="s">
        <v>9</v>
      </c>
      <c r="D8" s="36" t="s">
        <v>10</v>
      </c>
      <c r="E8" s="36" t="s">
        <v>11</v>
      </c>
      <c r="F8" s="44" t="s">
        <v>12</v>
      </c>
      <c r="G8" s="44" t="s">
        <v>12</v>
      </c>
      <c r="H8" s="36" t="s">
        <v>11</v>
      </c>
      <c r="I8" s="36" t="s">
        <v>10</v>
      </c>
      <c r="J8" s="36" t="s">
        <v>9</v>
      </c>
      <c r="K8" s="36" t="s">
        <v>8</v>
      </c>
      <c r="M8" s="37" t="s">
        <v>13</v>
      </c>
      <c r="O8" s="38"/>
      <c r="P8" s="39"/>
      <c r="Q8" s="39"/>
      <c r="R8" s="39"/>
      <c r="S8" s="39"/>
      <c r="T8" s="39"/>
      <c r="U8" s="39"/>
      <c r="V8" s="39"/>
      <c r="W8" s="39"/>
      <c r="X8" s="39"/>
      <c r="Y8" s="40"/>
      <c r="AA8" s="58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60"/>
    </row>
    <row r="9" spans="2:38" ht="15" customHeight="1" x14ac:dyDescent="0.2">
      <c r="B9" s="26" t="s">
        <v>14</v>
      </c>
      <c r="C9" s="26"/>
      <c r="D9" s="26" t="s">
        <v>15</v>
      </c>
      <c r="E9" s="49" t="s">
        <v>16</v>
      </c>
      <c r="F9" s="45" t="s">
        <v>17</v>
      </c>
      <c r="G9" s="46" t="s">
        <v>18</v>
      </c>
      <c r="H9" s="51" t="s">
        <v>16</v>
      </c>
      <c r="I9" s="26" t="s">
        <v>19</v>
      </c>
      <c r="J9" s="26"/>
      <c r="K9" s="26" t="s">
        <v>20</v>
      </c>
      <c r="M9" s="19" t="s">
        <v>21</v>
      </c>
      <c r="O9" s="38"/>
      <c r="P9" s="39"/>
      <c r="Q9" s="39"/>
      <c r="R9" s="39"/>
      <c r="S9" s="39"/>
      <c r="T9" s="39"/>
      <c r="U9" s="39"/>
      <c r="V9" s="39"/>
      <c r="W9" s="39"/>
      <c r="X9" s="39"/>
      <c r="Y9" s="40"/>
      <c r="AA9" s="58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60"/>
    </row>
    <row r="10" spans="2:38" ht="15" customHeight="1" x14ac:dyDescent="0.2">
      <c r="B10" s="27" t="s">
        <v>14</v>
      </c>
      <c r="C10" s="27" t="s">
        <v>22</v>
      </c>
      <c r="D10" s="27" t="s">
        <v>23</v>
      </c>
      <c r="E10" s="50" t="s">
        <v>24</v>
      </c>
      <c r="F10" s="47" t="s">
        <v>25</v>
      </c>
      <c r="G10" s="34" t="s">
        <v>26</v>
      </c>
      <c r="H10" s="52" t="s">
        <v>27</v>
      </c>
      <c r="I10" s="27" t="s">
        <v>28</v>
      </c>
      <c r="J10" s="27" t="s">
        <v>29</v>
      </c>
      <c r="K10" s="27" t="s">
        <v>30</v>
      </c>
      <c r="M10" s="20" t="s">
        <v>31</v>
      </c>
      <c r="O10" s="38"/>
      <c r="P10" s="39"/>
      <c r="Q10" s="39"/>
      <c r="R10" s="39"/>
      <c r="S10" s="39"/>
      <c r="T10" s="39"/>
      <c r="U10" s="39"/>
      <c r="V10" s="39"/>
      <c r="W10" s="39"/>
      <c r="X10" s="39"/>
      <c r="Y10" s="40"/>
      <c r="AA10" s="58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60"/>
    </row>
    <row r="11" spans="2:38" ht="15" customHeight="1" x14ac:dyDescent="0.2">
      <c r="B11" s="27"/>
      <c r="C11" s="27"/>
      <c r="D11" s="27"/>
      <c r="E11" s="50"/>
      <c r="F11" s="47" t="s">
        <v>32</v>
      </c>
      <c r="G11" s="34" t="s">
        <v>33</v>
      </c>
      <c r="H11" s="52" t="s">
        <v>34</v>
      </c>
      <c r="I11" s="27" t="s">
        <v>35</v>
      </c>
      <c r="J11" s="27"/>
      <c r="K11" s="27" t="s">
        <v>36</v>
      </c>
      <c r="M11" s="21" t="s">
        <v>37</v>
      </c>
      <c r="O11" s="38"/>
      <c r="P11" s="39"/>
      <c r="Q11" s="39"/>
      <c r="R11" s="39"/>
      <c r="S11" s="39"/>
      <c r="T11" s="39"/>
      <c r="U11" s="39"/>
      <c r="V11" s="39"/>
      <c r="W11" s="39"/>
      <c r="X11" s="39"/>
      <c r="Y11" s="40"/>
      <c r="AA11" s="58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60"/>
    </row>
    <row r="12" spans="2:38" ht="15" customHeight="1" x14ac:dyDescent="0.2">
      <c r="B12" s="27"/>
      <c r="C12" s="27"/>
      <c r="D12" s="27"/>
      <c r="E12" s="50"/>
      <c r="F12" s="47" t="s">
        <v>38</v>
      </c>
      <c r="G12" s="34" t="s">
        <v>39</v>
      </c>
      <c r="H12" s="52" t="s">
        <v>39</v>
      </c>
      <c r="I12" s="27" t="s">
        <v>40</v>
      </c>
      <c r="J12" s="27"/>
      <c r="K12" s="27" t="s">
        <v>37</v>
      </c>
      <c r="M12" s="22" t="s">
        <v>20</v>
      </c>
      <c r="O12" s="38"/>
      <c r="P12" s="39"/>
      <c r="Q12" s="39"/>
      <c r="R12" s="39"/>
      <c r="S12" s="39"/>
      <c r="T12" s="39"/>
      <c r="U12" s="39"/>
      <c r="V12" s="39"/>
      <c r="W12" s="39"/>
      <c r="X12" s="39"/>
      <c r="Y12" s="40"/>
      <c r="AA12" s="58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60"/>
    </row>
    <row r="13" spans="2:38" ht="15" customHeight="1" x14ac:dyDescent="0.2">
      <c r="B13" s="27" t="s">
        <v>41</v>
      </c>
      <c r="C13" s="27" t="s">
        <v>42</v>
      </c>
      <c r="D13" s="27" t="s">
        <v>43</v>
      </c>
      <c r="E13" s="50" t="s">
        <v>43</v>
      </c>
      <c r="F13" s="47" t="s">
        <v>44</v>
      </c>
      <c r="G13" s="34" t="s">
        <v>44</v>
      </c>
      <c r="H13" s="52" t="s">
        <v>43</v>
      </c>
      <c r="I13" s="27" t="s">
        <v>43</v>
      </c>
      <c r="J13" s="27" t="s">
        <v>42</v>
      </c>
      <c r="K13" s="27" t="s">
        <v>41</v>
      </c>
      <c r="M13" s="30" t="s">
        <v>36</v>
      </c>
      <c r="O13" s="38"/>
      <c r="P13" s="39"/>
      <c r="Q13" s="39"/>
      <c r="R13" s="39"/>
      <c r="S13" s="39"/>
      <c r="T13" s="39"/>
      <c r="U13" s="39"/>
      <c r="V13" s="39"/>
      <c r="W13" s="39"/>
      <c r="X13" s="39"/>
      <c r="Y13" s="40"/>
      <c r="AA13" s="58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60"/>
    </row>
    <row r="14" spans="2:38" ht="15" customHeight="1" x14ac:dyDescent="0.2">
      <c r="B14" s="27" t="s">
        <v>41</v>
      </c>
      <c r="C14" s="27" t="s">
        <v>42</v>
      </c>
      <c r="D14" s="27" t="s">
        <v>43</v>
      </c>
      <c r="E14" s="50" t="s">
        <v>43</v>
      </c>
      <c r="F14" s="47" t="s">
        <v>44</v>
      </c>
      <c r="G14" s="34" t="s">
        <v>45</v>
      </c>
      <c r="H14" s="52"/>
      <c r="I14" s="27"/>
      <c r="J14" s="27"/>
      <c r="K14" s="27"/>
      <c r="M14" s="74" t="s">
        <v>14</v>
      </c>
      <c r="O14" s="38"/>
      <c r="P14" s="39"/>
      <c r="Q14" s="39"/>
      <c r="R14" s="39"/>
      <c r="S14" s="39"/>
      <c r="T14" s="39"/>
      <c r="U14" s="39"/>
      <c r="V14" s="39"/>
      <c r="W14" s="39"/>
      <c r="X14" s="39"/>
      <c r="Y14" s="40"/>
      <c r="AA14" s="58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60"/>
    </row>
    <row r="15" spans="2:38" ht="15" customHeight="1" x14ac:dyDescent="0.2">
      <c r="B15" s="27" t="s">
        <v>46</v>
      </c>
      <c r="C15" s="27"/>
      <c r="D15" s="27"/>
      <c r="E15" s="65" t="s">
        <v>47</v>
      </c>
      <c r="F15" s="47" t="s">
        <v>48</v>
      </c>
      <c r="G15" s="34" t="s">
        <v>49</v>
      </c>
      <c r="H15" s="52"/>
      <c r="I15" s="27"/>
      <c r="J15" s="27"/>
      <c r="K15" s="27"/>
      <c r="M15" s="23" t="s">
        <v>50</v>
      </c>
      <c r="O15" s="38"/>
      <c r="P15" s="39"/>
      <c r="Q15" s="39"/>
      <c r="R15" s="39"/>
      <c r="S15" s="39"/>
      <c r="T15" s="39"/>
      <c r="U15" s="39"/>
      <c r="V15" s="39"/>
      <c r="W15" s="39"/>
      <c r="X15" s="39"/>
      <c r="Y15" s="40"/>
      <c r="AA15" s="58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60"/>
    </row>
    <row r="16" spans="2:38" ht="15" customHeight="1" x14ac:dyDescent="0.2">
      <c r="B16" s="27" t="s">
        <v>46</v>
      </c>
      <c r="C16" s="27"/>
      <c r="D16" s="27"/>
      <c r="E16" s="65" t="s">
        <v>47</v>
      </c>
      <c r="F16" s="47" t="s">
        <v>51</v>
      </c>
      <c r="G16" s="34" t="s">
        <v>52</v>
      </c>
      <c r="H16" s="52" t="s">
        <v>53</v>
      </c>
      <c r="I16" s="27" t="s">
        <v>54</v>
      </c>
      <c r="J16" s="27"/>
      <c r="K16" s="27" t="s">
        <v>55</v>
      </c>
      <c r="M16" s="29" t="s">
        <v>30</v>
      </c>
      <c r="O16" s="38"/>
      <c r="P16" s="39"/>
      <c r="Q16" s="39"/>
      <c r="R16" s="39"/>
      <c r="S16" s="39"/>
      <c r="T16" s="39"/>
      <c r="U16" s="39"/>
      <c r="V16" s="39"/>
      <c r="W16" s="39"/>
      <c r="X16" s="39"/>
      <c r="Y16" s="40"/>
      <c r="AA16" s="61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3"/>
    </row>
    <row r="17" spans="2:38" ht="15" customHeight="1" x14ac:dyDescent="0.2">
      <c r="B17" s="27" t="s">
        <v>31</v>
      </c>
      <c r="C17" s="27"/>
      <c r="D17" s="27" t="s">
        <v>56</v>
      </c>
      <c r="E17" s="50" t="s">
        <v>16</v>
      </c>
      <c r="F17" s="47" t="s">
        <v>57</v>
      </c>
      <c r="G17" s="34" t="s">
        <v>58</v>
      </c>
      <c r="H17" s="52" t="s">
        <v>34</v>
      </c>
      <c r="I17" s="27" t="s">
        <v>59</v>
      </c>
      <c r="J17" s="27" t="s">
        <v>60</v>
      </c>
      <c r="K17" s="27" t="s">
        <v>36</v>
      </c>
      <c r="M17" s="25" t="s">
        <v>61</v>
      </c>
      <c r="O17" s="38"/>
      <c r="P17" s="39"/>
      <c r="Q17" s="39"/>
      <c r="R17" s="39"/>
      <c r="S17" s="39"/>
      <c r="T17" s="39"/>
      <c r="U17" s="39"/>
      <c r="V17" s="39"/>
      <c r="W17" s="39"/>
      <c r="X17" s="39"/>
      <c r="Y17" s="40"/>
    </row>
    <row r="18" spans="2:38" ht="15" customHeight="1" thickBot="1" x14ac:dyDescent="0.25">
      <c r="B18" s="27"/>
      <c r="C18" s="27"/>
      <c r="D18" s="27"/>
      <c r="E18" s="50"/>
      <c r="F18" s="47" t="s">
        <v>39</v>
      </c>
      <c r="G18" s="34" t="s">
        <v>39</v>
      </c>
      <c r="H18" s="52" t="s">
        <v>39</v>
      </c>
      <c r="I18" s="27" t="s">
        <v>62</v>
      </c>
      <c r="J18" s="27"/>
      <c r="K18" s="27" t="s">
        <v>20</v>
      </c>
      <c r="M18" s="24" t="s">
        <v>55</v>
      </c>
      <c r="O18" s="38"/>
      <c r="P18" s="39"/>
      <c r="Q18" s="39"/>
      <c r="R18" s="39"/>
      <c r="S18" s="39"/>
      <c r="T18" s="39"/>
      <c r="U18" s="39"/>
      <c r="V18" s="39"/>
      <c r="W18" s="39"/>
      <c r="X18" s="39"/>
      <c r="Y18" s="40"/>
      <c r="AA18" s="86" t="s">
        <v>63</v>
      </c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8"/>
    </row>
    <row r="19" spans="2:38" ht="15" customHeight="1" thickTop="1" x14ac:dyDescent="0.2">
      <c r="B19" s="27" t="s">
        <v>30</v>
      </c>
      <c r="C19" s="27" t="s">
        <v>64</v>
      </c>
      <c r="D19" s="27" t="s">
        <v>65</v>
      </c>
      <c r="E19" s="50" t="s">
        <v>66</v>
      </c>
      <c r="F19" s="47" t="s">
        <v>67</v>
      </c>
      <c r="G19" s="34" t="s">
        <v>39</v>
      </c>
      <c r="H19" s="52" t="s">
        <v>39</v>
      </c>
      <c r="I19" s="27" t="s">
        <v>68</v>
      </c>
      <c r="J19" s="27" t="s">
        <v>69</v>
      </c>
      <c r="K19" s="27" t="s">
        <v>37</v>
      </c>
      <c r="M19" s="32" t="s">
        <v>41</v>
      </c>
      <c r="O19" s="38"/>
      <c r="P19" s="39"/>
      <c r="Q19" s="39"/>
      <c r="R19" s="39"/>
      <c r="S19" s="39"/>
      <c r="T19" s="39"/>
      <c r="U19" s="39"/>
      <c r="V19" s="39"/>
      <c r="W19" s="39"/>
      <c r="X19" s="39"/>
      <c r="Y19" s="40"/>
      <c r="AA19" s="58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60"/>
    </row>
    <row r="20" spans="2:38" ht="15" customHeight="1" x14ac:dyDescent="0.2">
      <c r="B20" s="27" t="s">
        <v>46</v>
      </c>
      <c r="C20" s="27" t="s">
        <v>70</v>
      </c>
      <c r="D20" s="27"/>
      <c r="E20" s="65" t="s">
        <v>47</v>
      </c>
      <c r="F20" s="47" t="s">
        <v>71</v>
      </c>
      <c r="G20" s="34" t="s">
        <v>72</v>
      </c>
      <c r="H20" s="52" t="s">
        <v>72</v>
      </c>
      <c r="I20" s="27" t="s">
        <v>73</v>
      </c>
      <c r="J20" s="27" t="s">
        <v>69</v>
      </c>
      <c r="K20" s="27" t="s">
        <v>36</v>
      </c>
      <c r="M20" s="31" t="s">
        <v>46</v>
      </c>
      <c r="O20" s="38"/>
      <c r="P20" s="39"/>
      <c r="Q20" s="39"/>
      <c r="R20" s="39"/>
      <c r="S20" s="39"/>
      <c r="T20" s="39"/>
      <c r="U20" s="39"/>
      <c r="V20" s="39"/>
      <c r="W20" s="39"/>
      <c r="X20" s="39"/>
      <c r="Y20" s="40"/>
      <c r="AA20" s="58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60"/>
    </row>
    <row r="21" spans="2:38" ht="15" customHeight="1" x14ac:dyDescent="0.2">
      <c r="B21" s="27" t="s">
        <v>46</v>
      </c>
      <c r="C21" s="27"/>
      <c r="D21" s="27"/>
      <c r="E21" s="65" t="s">
        <v>47</v>
      </c>
      <c r="F21" s="47" t="s">
        <v>74</v>
      </c>
      <c r="G21" s="34" t="s">
        <v>44</v>
      </c>
      <c r="H21" s="52" t="s">
        <v>43</v>
      </c>
      <c r="I21" s="27" t="s">
        <v>43</v>
      </c>
      <c r="J21" s="27" t="s">
        <v>42</v>
      </c>
      <c r="K21" s="27" t="s">
        <v>41</v>
      </c>
      <c r="M21" s="33" t="s">
        <v>75</v>
      </c>
      <c r="O21" s="38"/>
      <c r="P21" s="39"/>
      <c r="Q21" s="39"/>
      <c r="R21" s="39"/>
      <c r="S21" s="39"/>
      <c r="T21" s="39"/>
      <c r="U21" s="39"/>
      <c r="V21" s="39"/>
      <c r="W21" s="39"/>
      <c r="X21" s="39"/>
      <c r="Y21" s="40"/>
      <c r="AA21" s="58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60"/>
    </row>
    <row r="22" spans="2:38" ht="15" customHeight="1" x14ac:dyDescent="0.2">
      <c r="B22" s="27" t="s">
        <v>46</v>
      </c>
      <c r="C22" s="27"/>
      <c r="D22" s="27"/>
      <c r="E22" s="65" t="s">
        <v>47</v>
      </c>
      <c r="F22" s="47" t="s">
        <v>76</v>
      </c>
      <c r="G22" s="34" t="s">
        <v>77</v>
      </c>
      <c r="H22" s="52" t="s">
        <v>78</v>
      </c>
      <c r="I22" s="27" t="s">
        <v>79</v>
      </c>
      <c r="J22" s="27" t="s">
        <v>80</v>
      </c>
      <c r="K22" s="27" t="s">
        <v>61</v>
      </c>
      <c r="O22" s="38"/>
      <c r="P22" s="39"/>
      <c r="Q22" s="39"/>
      <c r="R22" s="39"/>
      <c r="S22" s="39"/>
      <c r="T22" s="39"/>
      <c r="U22" s="39"/>
      <c r="V22" s="39"/>
      <c r="W22" s="39"/>
      <c r="X22" s="39"/>
      <c r="Y22" s="40"/>
      <c r="AA22" s="58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60"/>
    </row>
    <row r="23" spans="2:38" ht="15" customHeight="1" x14ac:dyDescent="0.2">
      <c r="B23" s="27" t="s">
        <v>50</v>
      </c>
      <c r="C23" s="27"/>
      <c r="D23" s="27" t="s">
        <v>81</v>
      </c>
      <c r="E23" s="50" t="s">
        <v>82</v>
      </c>
      <c r="F23" s="47" t="s">
        <v>83</v>
      </c>
      <c r="G23" s="34" t="s">
        <v>84</v>
      </c>
      <c r="H23" s="52" t="s">
        <v>78</v>
      </c>
      <c r="I23" s="27" t="s">
        <v>85</v>
      </c>
      <c r="J23" s="27" t="s">
        <v>86</v>
      </c>
      <c r="K23" s="27" t="s">
        <v>50</v>
      </c>
      <c r="O23" s="38"/>
      <c r="P23" s="39"/>
      <c r="Q23" s="39"/>
      <c r="R23" s="39"/>
      <c r="S23" s="39"/>
      <c r="T23" s="39"/>
      <c r="U23" s="39"/>
      <c r="V23" s="39"/>
      <c r="W23" s="39"/>
      <c r="X23" s="39"/>
      <c r="Y23" s="40"/>
      <c r="AA23" s="58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60"/>
    </row>
    <row r="24" spans="2:38" ht="15" customHeight="1" x14ac:dyDescent="0.2">
      <c r="B24" s="27" t="s">
        <v>61</v>
      </c>
      <c r="C24" s="27"/>
      <c r="D24" s="27" t="s">
        <v>87</v>
      </c>
      <c r="E24" s="50" t="s">
        <v>82</v>
      </c>
      <c r="F24" s="47" t="s">
        <v>88</v>
      </c>
      <c r="G24" s="34" t="s">
        <v>89</v>
      </c>
      <c r="H24" s="53" t="s">
        <v>90</v>
      </c>
      <c r="I24" s="27" t="s">
        <v>91</v>
      </c>
      <c r="J24" s="27"/>
      <c r="K24" s="27" t="s">
        <v>55</v>
      </c>
      <c r="O24" s="38"/>
      <c r="P24" s="39"/>
      <c r="Q24" s="39"/>
      <c r="R24" s="39"/>
      <c r="S24" s="39"/>
      <c r="T24" s="39"/>
      <c r="U24" s="39"/>
      <c r="V24" s="39"/>
      <c r="W24" s="39"/>
      <c r="X24" s="39"/>
      <c r="Y24" s="40"/>
      <c r="AA24" s="58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60"/>
    </row>
    <row r="25" spans="2:38" ht="15" customHeight="1" x14ac:dyDescent="0.2">
      <c r="B25" s="27"/>
      <c r="C25" s="27"/>
      <c r="D25" s="27"/>
      <c r="E25" s="50"/>
      <c r="F25" s="47" t="s">
        <v>92</v>
      </c>
      <c r="G25" s="34" t="s">
        <v>93</v>
      </c>
      <c r="H25" s="53" t="s">
        <v>90</v>
      </c>
      <c r="I25" s="27" t="s">
        <v>94</v>
      </c>
      <c r="J25" s="27"/>
      <c r="K25" s="27" t="s">
        <v>31</v>
      </c>
      <c r="O25" s="38"/>
      <c r="P25" s="39"/>
      <c r="Q25" s="39"/>
      <c r="R25" s="39"/>
      <c r="S25" s="39"/>
      <c r="T25" s="39"/>
      <c r="U25" s="39"/>
      <c r="V25" s="39"/>
      <c r="W25" s="39"/>
      <c r="X25" s="39"/>
      <c r="Y25" s="40"/>
      <c r="AA25" s="58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60"/>
    </row>
    <row r="26" spans="2:38" ht="15" customHeight="1" x14ac:dyDescent="0.2">
      <c r="B26" s="27"/>
      <c r="C26" s="27"/>
      <c r="D26" s="27"/>
      <c r="E26" s="55" t="s">
        <v>90</v>
      </c>
      <c r="F26" s="47" t="s">
        <v>95</v>
      </c>
      <c r="G26" s="34" t="s">
        <v>96</v>
      </c>
      <c r="H26" s="53" t="s">
        <v>90</v>
      </c>
      <c r="I26" s="27" t="s">
        <v>97</v>
      </c>
      <c r="J26" s="27"/>
      <c r="K26" s="27" t="s">
        <v>21</v>
      </c>
      <c r="O26" s="38"/>
      <c r="P26" s="39"/>
      <c r="Q26" s="39"/>
      <c r="R26" s="39"/>
      <c r="S26" s="39"/>
      <c r="T26" s="39"/>
      <c r="U26" s="39"/>
      <c r="V26" s="39"/>
      <c r="W26" s="39"/>
      <c r="X26" s="39"/>
      <c r="Y26" s="40"/>
      <c r="AA26" s="58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60"/>
    </row>
    <row r="27" spans="2:38" ht="15" customHeight="1" thickBot="1" x14ac:dyDescent="0.25">
      <c r="B27" s="28" t="s">
        <v>55</v>
      </c>
      <c r="C27" s="28" t="s">
        <v>98</v>
      </c>
      <c r="D27" s="28" t="s">
        <v>99</v>
      </c>
      <c r="E27" s="56" t="s">
        <v>90</v>
      </c>
      <c r="F27" s="48" t="s">
        <v>100</v>
      </c>
      <c r="G27" s="35" t="s">
        <v>101</v>
      </c>
      <c r="H27" s="57" t="s">
        <v>90</v>
      </c>
      <c r="I27" s="28" t="s">
        <v>102</v>
      </c>
      <c r="J27" s="28"/>
      <c r="K27" s="28" t="s">
        <v>37</v>
      </c>
      <c r="O27" s="38"/>
      <c r="P27" s="39"/>
      <c r="Q27" s="39"/>
      <c r="R27" s="39"/>
      <c r="S27" s="39"/>
      <c r="T27" s="39"/>
      <c r="U27" s="39"/>
      <c r="V27" s="39"/>
      <c r="W27" s="39"/>
      <c r="X27" s="39"/>
      <c r="Y27" s="40"/>
      <c r="AA27" s="58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60"/>
    </row>
    <row r="28" spans="2:38" ht="15" customHeight="1" x14ac:dyDescent="0.2">
      <c r="O28" s="38"/>
      <c r="P28" s="39"/>
      <c r="Q28" s="39"/>
      <c r="R28" s="39"/>
      <c r="S28" s="39"/>
      <c r="T28" s="39"/>
      <c r="U28" s="39"/>
      <c r="V28" s="39"/>
      <c r="W28" s="39"/>
      <c r="X28" s="39"/>
      <c r="Y28" s="40"/>
      <c r="AA28" s="58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60"/>
    </row>
    <row r="29" spans="2:38" ht="15" customHeight="1" x14ac:dyDescent="0.2">
      <c r="B29" s="82" t="s">
        <v>103</v>
      </c>
      <c r="C29" s="82"/>
      <c r="D29" s="82"/>
      <c r="E29" s="82"/>
      <c r="F29" s="82"/>
      <c r="G29" s="82" t="s">
        <v>104</v>
      </c>
      <c r="H29" s="82"/>
      <c r="I29" s="82"/>
      <c r="J29" s="82"/>
      <c r="K29" s="82"/>
      <c r="O29" s="38"/>
      <c r="P29" s="39"/>
      <c r="Q29" s="39"/>
      <c r="R29" s="39"/>
      <c r="S29" s="39"/>
      <c r="T29" s="39"/>
      <c r="U29" s="39"/>
      <c r="V29" s="39"/>
      <c r="W29" s="39"/>
      <c r="X29" s="39"/>
      <c r="Y29" s="40"/>
      <c r="AA29" s="58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60"/>
    </row>
    <row r="30" spans="2:38" ht="30" customHeight="1" thickBot="1" x14ac:dyDescent="0.25">
      <c r="B30" s="36" t="s">
        <v>8</v>
      </c>
      <c r="C30" s="36" t="s">
        <v>9</v>
      </c>
      <c r="D30" s="36" t="s">
        <v>10</v>
      </c>
      <c r="E30" s="36" t="s">
        <v>11</v>
      </c>
      <c r="F30" s="44" t="s">
        <v>12</v>
      </c>
      <c r="G30" s="44" t="s">
        <v>12</v>
      </c>
      <c r="H30" s="36" t="s">
        <v>11</v>
      </c>
      <c r="I30" s="36" t="s">
        <v>10</v>
      </c>
      <c r="J30" s="36" t="s">
        <v>9</v>
      </c>
      <c r="K30" s="36" t="s">
        <v>8</v>
      </c>
      <c r="O30" s="38"/>
      <c r="P30" s="39"/>
      <c r="Q30" s="39"/>
      <c r="R30" s="39"/>
      <c r="S30" s="39"/>
      <c r="T30" s="39"/>
      <c r="U30" s="39"/>
      <c r="V30" s="39"/>
      <c r="W30" s="39"/>
      <c r="X30" s="39"/>
      <c r="Y30" s="40"/>
      <c r="AA30" s="58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60"/>
    </row>
    <row r="31" spans="2:38" ht="15" customHeight="1" x14ac:dyDescent="0.2">
      <c r="B31" s="26" t="s">
        <v>20</v>
      </c>
      <c r="C31" s="26"/>
      <c r="D31" s="26" t="s">
        <v>105</v>
      </c>
      <c r="E31" s="49" t="s">
        <v>16</v>
      </c>
      <c r="F31" s="45" t="s">
        <v>106</v>
      </c>
      <c r="G31" s="46" t="s">
        <v>107</v>
      </c>
      <c r="H31" s="51"/>
      <c r="I31" s="26"/>
      <c r="J31" s="26"/>
      <c r="K31" s="26"/>
      <c r="O31" s="38"/>
      <c r="P31" s="39"/>
      <c r="Q31" s="39"/>
      <c r="R31" s="39"/>
      <c r="S31" s="39"/>
      <c r="T31" s="39"/>
      <c r="U31" s="39"/>
      <c r="V31" s="39"/>
      <c r="W31" s="39"/>
      <c r="X31" s="39"/>
      <c r="Y31" s="40"/>
      <c r="AA31" s="58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60"/>
    </row>
    <row r="32" spans="2:38" ht="15" customHeight="1" x14ac:dyDescent="0.2">
      <c r="B32" s="27" t="s">
        <v>14</v>
      </c>
      <c r="C32" s="27"/>
      <c r="D32" s="27" t="s">
        <v>108</v>
      </c>
      <c r="E32" s="50" t="s">
        <v>16</v>
      </c>
      <c r="F32" s="47" t="s">
        <v>109</v>
      </c>
      <c r="G32" s="34" t="s">
        <v>110</v>
      </c>
      <c r="H32" s="52"/>
      <c r="I32" s="27"/>
      <c r="J32" s="27"/>
      <c r="K32" s="27"/>
      <c r="O32" s="38"/>
      <c r="P32" s="39"/>
      <c r="Q32" s="39"/>
      <c r="R32" s="39"/>
      <c r="S32" s="39"/>
      <c r="T32" s="39"/>
      <c r="U32" s="39"/>
      <c r="V32" s="39"/>
      <c r="W32" s="39"/>
      <c r="X32" s="39"/>
      <c r="Y32" s="40"/>
      <c r="AA32" s="58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60"/>
    </row>
    <row r="33" spans="2:38" ht="15" customHeight="1" x14ac:dyDescent="0.2">
      <c r="B33" s="27"/>
      <c r="C33" s="27"/>
      <c r="D33" s="27"/>
      <c r="E33" s="50"/>
      <c r="F33" s="47" t="s">
        <v>111</v>
      </c>
      <c r="G33" s="34" t="s">
        <v>112</v>
      </c>
      <c r="H33" s="53" t="s">
        <v>90</v>
      </c>
      <c r="I33" s="27" t="s">
        <v>113</v>
      </c>
      <c r="J33" s="27"/>
      <c r="K33" s="27" t="s">
        <v>14</v>
      </c>
      <c r="O33" s="38"/>
      <c r="P33" s="39"/>
      <c r="Q33" s="39"/>
      <c r="R33" s="39"/>
      <c r="S33" s="39"/>
      <c r="T33" s="39"/>
      <c r="U33" s="39"/>
      <c r="V33" s="39"/>
      <c r="W33" s="39"/>
      <c r="X33" s="39"/>
      <c r="Y33" s="40"/>
      <c r="AA33" s="58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60"/>
    </row>
    <row r="34" spans="2:38" ht="15" customHeight="1" x14ac:dyDescent="0.2">
      <c r="B34" s="27"/>
      <c r="C34" s="27"/>
      <c r="D34" s="27"/>
      <c r="E34" s="50"/>
      <c r="F34" s="47" t="s">
        <v>114</v>
      </c>
      <c r="G34" s="34" t="s">
        <v>115</v>
      </c>
      <c r="H34" s="52"/>
      <c r="I34" s="27"/>
      <c r="J34" s="27"/>
      <c r="K34" s="27"/>
      <c r="O34" s="38"/>
      <c r="P34" s="39"/>
      <c r="Q34" s="39"/>
      <c r="R34" s="39"/>
      <c r="S34" s="39"/>
      <c r="T34" s="39"/>
      <c r="U34" s="39"/>
      <c r="V34" s="39"/>
      <c r="W34" s="39"/>
      <c r="X34" s="39"/>
      <c r="Y34" s="40"/>
      <c r="AA34" s="58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60"/>
    </row>
    <row r="35" spans="2:38" ht="15" customHeight="1" x14ac:dyDescent="0.2">
      <c r="B35" s="27"/>
      <c r="C35" s="27"/>
      <c r="D35" s="27"/>
      <c r="E35" s="50"/>
      <c r="F35" s="47" t="s">
        <v>39</v>
      </c>
      <c r="G35" s="34" t="s">
        <v>44</v>
      </c>
      <c r="H35" s="52" t="s">
        <v>43</v>
      </c>
      <c r="I35" s="27" t="s">
        <v>43</v>
      </c>
      <c r="J35" s="27" t="s">
        <v>42</v>
      </c>
      <c r="K35" s="27" t="s">
        <v>41</v>
      </c>
      <c r="O35" s="38"/>
      <c r="P35" s="39"/>
      <c r="Q35" s="39"/>
      <c r="R35" s="39"/>
      <c r="S35" s="39"/>
      <c r="T35" s="39"/>
      <c r="U35" s="39"/>
      <c r="V35" s="39"/>
      <c r="W35" s="39"/>
      <c r="X35" s="39"/>
      <c r="Y35" s="40"/>
      <c r="AA35" s="58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60"/>
    </row>
    <row r="36" spans="2:38" ht="15" customHeight="1" x14ac:dyDescent="0.2">
      <c r="B36" s="27" t="s">
        <v>46</v>
      </c>
      <c r="C36" s="64" t="s">
        <v>90</v>
      </c>
      <c r="D36" s="27"/>
      <c r="E36" s="50" t="s">
        <v>47</v>
      </c>
      <c r="F36" s="47" t="s">
        <v>116</v>
      </c>
      <c r="G36" s="34" t="s">
        <v>117</v>
      </c>
      <c r="H36" s="67" t="s">
        <v>47</v>
      </c>
      <c r="I36" s="27"/>
      <c r="J36" s="27"/>
      <c r="K36" s="27" t="s">
        <v>46</v>
      </c>
      <c r="O36" s="38"/>
      <c r="P36" s="39"/>
      <c r="Q36" s="39"/>
      <c r="R36" s="39"/>
      <c r="S36" s="39"/>
      <c r="T36" s="39"/>
      <c r="U36" s="39"/>
      <c r="V36" s="39"/>
      <c r="W36" s="39"/>
      <c r="X36" s="39"/>
      <c r="Y36" s="40"/>
      <c r="AA36" s="58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60"/>
    </row>
    <row r="37" spans="2:38" ht="15" customHeight="1" x14ac:dyDescent="0.2">
      <c r="B37" s="27" t="s">
        <v>50</v>
      </c>
      <c r="C37" s="27"/>
      <c r="D37" s="27" t="s">
        <v>118</v>
      </c>
      <c r="E37" s="50" t="s">
        <v>82</v>
      </c>
      <c r="F37" s="47" t="s">
        <v>119</v>
      </c>
      <c r="G37" s="34" t="s">
        <v>120</v>
      </c>
      <c r="H37" s="67" t="s">
        <v>47</v>
      </c>
      <c r="I37" s="27"/>
      <c r="J37" s="27"/>
      <c r="K37" s="27" t="s">
        <v>46</v>
      </c>
      <c r="O37" s="38"/>
      <c r="P37" s="39"/>
      <c r="Q37" s="39"/>
      <c r="R37" s="39"/>
      <c r="S37" s="39"/>
      <c r="T37" s="39"/>
      <c r="U37" s="39"/>
      <c r="V37" s="39"/>
      <c r="W37" s="39"/>
      <c r="X37" s="39"/>
      <c r="Y37" s="40"/>
      <c r="AA37" s="58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60"/>
    </row>
    <row r="38" spans="2:38" ht="15" customHeight="1" x14ac:dyDescent="0.2">
      <c r="B38" s="27" t="s">
        <v>61</v>
      </c>
      <c r="C38" s="27"/>
      <c r="D38" s="27" t="s">
        <v>121</v>
      </c>
      <c r="E38" s="50" t="s">
        <v>82</v>
      </c>
      <c r="F38" s="47" t="s">
        <v>122</v>
      </c>
      <c r="G38" s="34" t="s">
        <v>123</v>
      </c>
      <c r="H38" s="52"/>
      <c r="I38" s="27"/>
      <c r="J38" s="27"/>
      <c r="K38" s="27"/>
      <c r="O38" s="38"/>
      <c r="P38" s="39"/>
      <c r="Q38" s="39"/>
      <c r="R38" s="39"/>
      <c r="S38" s="39"/>
      <c r="T38" s="39"/>
      <c r="U38" s="39"/>
      <c r="V38" s="39"/>
      <c r="W38" s="39"/>
      <c r="X38" s="39"/>
      <c r="Y38" s="40"/>
      <c r="AA38" s="58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60"/>
    </row>
    <row r="39" spans="2:38" ht="15" customHeight="1" x14ac:dyDescent="0.2">
      <c r="B39" s="27" t="s">
        <v>30</v>
      </c>
      <c r="C39" s="27" t="s">
        <v>124</v>
      </c>
      <c r="D39" s="27" t="s">
        <v>125</v>
      </c>
      <c r="E39" s="50" t="s">
        <v>66</v>
      </c>
      <c r="F39" s="47" t="s">
        <v>126</v>
      </c>
      <c r="G39" s="34" t="s">
        <v>127</v>
      </c>
      <c r="H39" s="52" t="s">
        <v>128</v>
      </c>
      <c r="I39" s="27" t="s">
        <v>129</v>
      </c>
      <c r="J39" s="27"/>
      <c r="K39" s="27" t="s">
        <v>21</v>
      </c>
      <c r="O39" s="38"/>
      <c r="P39" s="39"/>
      <c r="Q39" s="39"/>
      <c r="R39" s="39"/>
      <c r="S39" s="39"/>
      <c r="T39" s="39"/>
      <c r="U39" s="39"/>
      <c r="V39" s="39"/>
      <c r="W39" s="39"/>
      <c r="X39" s="39"/>
      <c r="Y39" s="40"/>
      <c r="AA39" s="58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60"/>
    </row>
    <row r="40" spans="2:38" ht="15" customHeight="1" x14ac:dyDescent="0.2">
      <c r="B40" s="27" t="s">
        <v>31</v>
      </c>
      <c r="C40" s="27"/>
      <c r="D40" s="27" t="s">
        <v>130</v>
      </c>
      <c r="E40" s="50" t="s">
        <v>16</v>
      </c>
      <c r="F40" s="47" t="s">
        <v>131</v>
      </c>
      <c r="G40" s="34" t="s">
        <v>39</v>
      </c>
      <c r="H40" s="52" t="s">
        <v>39</v>
      </c>
      <c r="I40" s="27" t="s">
        <v>132</v>
      </c>
      <c r="J40" s="27"/>
      <c r="K40" s="27" t="s">
        <v>31</v>
      </c>
      <c r="O40" s="38"/>
      <c r="P40" s="39"/>
      <c r="Q40" s="39"/>
      <c r="R40" s="39"/>
      <c r="S40" s="39"/>
      <c r="T40" s="39"/>
      <c r="U40" s="39"/>
      <c r="V40" s="39"/>
      <c r="W40" s="39"/>
      <c r="X40" s="39"/>
      <c r="Y40" s="40"/>
      <c r="AA40" s="58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60"/>
    </row>
    <row r="41" spans="2:38" ht="15" customHeight="1" x14ac:dyDescent="0.2">
      <c r="B41" s="27" t="s">
        <v>46</v>
      </c>
      <c r="C41" s="27"/>
      <c r="D41" s="27"/>
      <c r="E41" s="65" t="s">
        <v>47</v>
      </c>
      <c r="F41" s="47" t="s">
        <v>133</v>
      </c>
      <c r="G41" s="34" t="s">
        <v>134</v>
      </c>
      <c r="H41" s="52" t="s">
        <v>49</v>
      </c>
      <c r="I41" s="27" t="s">
        <v>135</v>
      </c>
      <c r="J41" s="27"/>
      <c r="K41" s="27" t="s">
        <v>20</v>
      </c>
      <c r="O41" s="38"/>
      <c r="P41" s="39"/>
      <c r="Q41" s="39"/>
      <c r="R41" s="39"/>
      <c r="S41" s="39"/>
      <c r="T41" s="39"/>
      <c r="U41" s="39"/>
      <c r="V41" s="39"/>
      <c r="W41" s="39"/>
      <c r="X41" s="39"/>
      <c r="Y41" s="40"/>
      <c r="AA41" s="58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60"/>
    </row>
    <row r="42" spans="2:38" ht="15" customHeight="1" x14ac:dyDescent="0.2">
      <c r="B42" s="27"/>
      <c r="C42" s="27"/>
      <c r="D42" s="27"/>
      <c r="E42" s="50"/>
      <c r="F42" s="47" t="s">
        <v>136</v>
      </c>
      <c r="G42" s="34" t="s">
        <v>137</v>
      </c>
      <c r="H42" s="53" t="s">
        <v>90</v>
      </c>
      <c r="I42" s="27" t="s">
        <v>138</v>
      </c>
      <c r="J42" s="27"/>
      <c r="K42" s="27" t="s">
        <v>36</v>
      </c>
      <c r="O42" s="38"/>
      <c r="P42" s="39"/>
      <c r="Q42" s="39"/>
      <c r="R42" s="39"/>
      <c r="S42" s="39"/>
      <c r="T42" s="39"/>
      <c r="U42" s="39"/>
      <c r="V42" s="39"/>
      <c r="W42" s="39"/>
      <c r="X42" s="39"/>
      <c r="Y42" s="40"/>
      <c r="AA42" s="58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60"/>
    </row>
    <row r="43" spans="2:38" ht="15" customHeight="1" x14ac:dyDescent="0.2">
      <c r="B43" s="27" t="s">
        <v>37</v>
      </c>
      <c r="C43" s="27"/>
      <c r="D43" s="27" t="s">
        <v>139</v>
      </c>
      <c r="E43" s="50" t="s">
        <v>140</v>
      </c>
      <c r="F43" s="47" t="s">
        <v>141</v>
      </c>
      <c r="G43" s="34" t="s">
        <v>142</v>
      </c>
      <c r="H43" s="52"/>
      <c r="I43" s="27"/>
      <c r="J43" s="27"/>
      <c r="K43" s="27"/>
      <c r="O43" s="38"/>
      <c r="P43" s="39"/>
      <c r="Q43" s="39"/>
      <c r="R43" s="39"/>
      <c r="S43" s="39"/>
      <c r="T43" s="39"/>
      <c r="U43" s="39"/>
      <c r="V43" s="39"/>
      <c r="W43" s="39"/>
      <c r="X43" s="39"/>
      <c r="Y43" s="40"/>
      <c r="AA43" s="58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60"/>
    </row>
    <row r="44" spans="2:38" ht="15" customHeight="1" x14ac:dyDescent="0.2">
      <c r="B44" s="27" t="s">
        <v>61</v>
      </c>
      <c r="C44" s="27" t="s">
        <v>143</v>
      </c>
      <c r="D44" s="27" t="s">
        <v>144</v>
      </c>
      <c r="E44" s="50" t="s">
        <v>78</v>
      </c>
      <c r="F44" s="47" t="s">
        <v>145</v>
      </c>
      <c r="G44" s="34" t="s">
        <v>146</v>
      </c>
      <c r="H44" s="52"/>
      <c r="I44" s="27"/>
      <c r="J44" s="27"/>
      <c r="K44" s="27"/>
      <c r="O44" s="38"/>
      <c r="P44" s="39"/>
      <c r="Q44" s="39"/>
      <c r="R44" s="39"/>
      <c r="S44" s="39"/>
      <c r="T44" s="39"/>
      <c r="U44" s="39"/>
      <c r="V44" s="39"/>
      <c r="W44" s="39"/>
      <c r="X44" s="39"/>
      <c r="Y44" s="40"/>
      <c r="AA44" s="58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60"/>
    </row>
    <row r="45" spans="2:38" ht="15" customHeight="1" x14ac:dyDescent="0.2">
      <c r="B45" s="27" t="s">
        <v>50</v>
      </c>
      <c r="C45" s="27" t="s">
        <v>147</v>
      </c>
      <c r="D45" s="27" t="s">
        <v>148</v>
      </c>
      <c r="E45" s="50" t="s">
        <v>78</v>
      </c>
      <c r="F45" s="47" t="s">
        <v>149</v>
      </c>
      <c r="G45" s="34" t="s">
        <v>150</v>
      </c>
      <c r="H45" s="52"/>
      <c r="I45" s="27"/>
      <c r="J45" s="27"/>
      <c r="K45" s="27"/>
      <c r="O45" s="38"/>
      <c r="P45" s="39"/>
      <c r="Q45" s="39"/>
      <c r="R45" s="39"/>
      <c r="S45" s="39"/>
      <c r="T45" s="39"/>
      <c r="U45" s="39"/>
      <c r="V45" s="39"/>
      <c r="W45" s="39"/>
      <c r="X45" s="39"/>
      <c r="Y45" s="40"/>
      <c r="AA45" s="58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60"/>
    </row>
    <row r="46" spans="2:38" ht="15" customHeight="1" x14ac:dyDescent="0.2">
      <c r="B46" s="27"/>
      <c r="C46" s="27"/>
      <c r="D46" s="27"/>
      <c r="E46" s="50"/>
      <c r="F46" s="47" t="s">
        <v>151</v>
      </c>
      <c r="G46" s="34" t="s">
        <v>152</v>
      </c>
      <c r="H46" s="52"/>
      <c r="I46" s="27"/>
      <c r="J46" s="27"/>
      <c r="K46" s="27"/>
      <c r="O46" s="38"/>
      <c r="P46" s="39"/>
      <c r="Q46" s="39"/>
      <c r="R46" s="39"/>
      <c r="S46" s="39"/>
      <c r="T46" s="39"/>
      <c r="U46" s="39"/>
      <c r="V46" s="39"/>
      <c r="W46" s="39"/>
      <c r="X46" s="39"/>
      <c r="Y46" s="40"/>
      <c r="AA46" s="58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60"/>
    </row>
    <row r="47" spans="2:38" ht="15" customHeight="1" x14ac:dyDescent="0.2">
      <c r="B47" s="27"/>
      <c r="C47" s="27"/>
      <c r="D47" s="27"/>
      <c r="E47" s="50"/>
      <c r="F47" s="47" t="s">
        <v>153</v>
      </c>
      <c r="G47" s="34" t="s">
        <v>154</v>
      </c>
      <c r="H47" s="53" t="s">
        <v>90</v>
      </c>
      <c r="I47" s="27" t="s">
        <v>155</v>
      </c>
      <c r="J47" s="27"/>
      <c r="K47" s="27" t="s">
        <v>20</v>
      </c>
      <c r="O47" s="38"/>
      <c r="P47" s="39"/>
      <c r="Q47" s="39"/>
      <c r="R47" s="39"/>
      <c r="S47" s="39"/>
      <c r="T47" s="39"/>
      <c r="U47" s="39"/>
      <c r="V47" s="39"/>
      <c r="W47" s="39"/>
      <c r="X47" s="39"/>
      <c r="Y47" s="40"/>
      <c r="AA47" s="61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3"/>
    </row>
    <row r="48" spans="2:38" ht="15" customHeight="1" x14ac:dyDescent="0.2">
      <c r="B48" s="27" t="s">
        <v>46</v>
      </c>
      <c r="C48" s="27"/>
      <c r="D48" s="27"/>
      <c r="E48" s="65" t="s">
        <v>47</v>
      </c>
      <c r="F48" s="47" t="s">
        <v>156</v>
      </c>
      <c r="G48" s="34" t="s">
        <v>44</v>
      </c>
      <c r="H48" s="52" t="s">
        <v>43</v>
      </c>
      <c r="I48" s="27" t="s">
        <v>43</v>
      </c>
      <c r="J48" s="27" t="s">
        <v>42</v>
      </c>
      <c r="K48" s="27" t="s">
        <v>41</v>
      </c>
      <c r="O48" s="38"/>
      <c r="P48" s="39"/>
      <c r="Q48" s="39"/>
      <c r="R48" s="39"/>
      <c r="S48" s="39"/>
      <c r="T48" s="39"/>
      <c r="U48" s="39"/>
      <c r="V48" s="39"/>
      <c r="W48" s="39"/>
      <c r="X48" s="39"/>
      <c r="Y48" s="40"/>
    </row>
    <row r="49" spans="2:27" ht="15" customHeight="1" thickBot="1" x14ac:dyDescent="0.25">
      <c r="B49" s="28" t="s">
        <v>46</v>
      </c>
      <c r="C49" s="28"/>
      <c r="D49" s="28"/>
      <c r="E49" s="66" t="s">
        <v>47</v>
      </c>
      <c r="F49" s="48" t="s">
        <v>157</v>
      </c>
      <c r="G49" s="35" t="s">
        <v>44</v>
      </c>
      <c r="H49" s="54" t="s">
        <v>43</v>
      </c>
      <c r="I49" s="28" t="s">
        <v>43</v>
      </c>
      <c r="J49" s="28" t="s">
        <v>42</v>
      </c>
      <c r="K49" s="28" t="s">
        <v>41</v>
      </c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3"/>
    </row>
    <row r="51" spans="2:27" ht="15" customHeight="1" thickBot="1" x14ac:dyDescent="0.25">
      <c r="B51" s="79" t="s">
        <v>158</v>
      </c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1"/>
    </row>
    <row r="52" spans="2:27" ht="15" customHeight="1" thickTop="1" x14ac:dyDescent="0.2">
      <c r="B52" s="68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70"/>
    </row>
    <row r="53" spans="2:27" ht="15" customHeight="1" x14ac:dyDescent="0.2">
      <c r="B53" s="68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70"/>
    </row>
    <row r="54" spans="2:27" ht="15" customHeight="1" x14ac:dyDescent="0.2">
      <c r="B54" s="68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70"/>
    </row>
    <row r="55" spans="2:27" ht="15" customHeight="1" x14ac:dyDescent="0.2">
      <c r="B55" s="68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70"/>
    </row>
    <row r="56" spans="2:27" ht="15" customHeight="1" x14ac:dyDescent="0.2">
      <c r="B56" s="68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70"/>
    </row>
    <row r="57" spans="2:27" ht="15" customHeight="1" x14ac:dyDescent="0.2">
      <c r="B57" s="68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70"/>
    </row>
    <row r="58" spans="2:27" ht="15" customHeight="1" x14ac:dyDescent="0.2">
      <c r="B58" s="68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70"/>
    </row>
    <row r="59" spans="2:27" ht="15" customHeight="1" x14ac:dyDescent="0.2">
      <c r="B59" s="68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70"/>
    </row>
    <row r="60" spans="2:27" ht="15" customHeight="1" x14ac:dyDescent="0.2">
      <c r="B60" s="68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70"/>
    </row>
    <row r="61" spans="2:27" ht="15" customHeight="1" x14ac:dyDescent="0.2">
      <c r="B61" s="68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70"/>
    </row>
    <row r="62" spans="2:27" ht="15" customHeight="1" x14ac:dyDescent="0.2">
      <c r="B62" s="68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70"/>
    </row>
    <row r="63" spans="2:27" ht="15" customHeight="1" x14ac:dyDescent="0.2">
      <c r="B63" s="68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70"/>
    </row>
    <row r="64" spans="2:27" ht="15" customHeight="1" x14ac:dyDescent="0.2">
      <c r="B64" s="68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70"/>
    </row>
    <row r="65" spans="2:27" ht="15" customHeight="1" x14ac:dyDescent="0.2">
      <c r="B65" s="68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70"/>
    </row>
    <row r="66" spans="2:27" ht="15" customHeight="1" x14ac:dyDescent="0.2">
      <c r="B66" s="68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70"/>
    </row>
    <row r="67" spans="2:27" ht="15" customHeight="1" x14ac:dyDescent="0.2">
      <c r="B67" s="68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70"/>
    </row>
    <row r="68" spans="2:27" ht="15" customHeight="1" x14ac:dyDescent="0.2">
      <c r="B68" s="68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70"/>
    </row>
    <row r="69" spans="2:27" ht="15" customHeight="1" x14ac:dyDescent="0.2">
      <c r="B69" s="68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70"/>
    </row>
    <row r="70" spans="2:27" ht="15" customHeight="1" x14ac:dyDescent="0.2">
      <c r="B70" s="68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70"/>
    </row>
    <row r="71" spans="2:27" ht="15" customHeight="1" x14ac:dyDescent="0.2">
      <c r="B71" s="68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70"/>
    </row>
    <row r="72" spans="2:27" ht="15" customHeight="1" x14ac:dyDescent="0.2">
      <c r="B72" s="68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70"/>
    </row>
    <row r="73" spans="2:27" ht="15" customHeight="1" x14ac:dyDescent="0.2">
      <c r="B73" s="68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70"/>
    </row>
    <row r="74" spans="2:27" ht="15" customHeight="1" x14ac:dyDescent="0.2">
      <c r="B74" s="68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70"/>
    </row>
    <row r="75" spans="2:27" ht="15" customHeight="1" x14ac:dyDescent="0.2">
      <c r="B75" s="68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70"/>
    </row>
    <row r="76" spans="2:27" ht="15" customHeight="1" x14ac:dyDescent="0.2">
      <c r="B76" s="68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70"/>
    </row>
    <row r="77" spans="2:27" ht="15" customHeight="1" x14ac:dyDescent="0.2">
      <c r="B77" s="68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70"/>
    </row>
    <row r="78" spans="2:27" ht="15" customHeight="1" x14ac:dyDescent="0.2">
      <c r="B78" s="68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70"/>
    </row>
    <row r="79" spans="2:27" ht="15" customHeight="1" x14ac:dyDescent="0.2">
      <c r="B79" s="68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70"/>
    </row>
    <row r="80" spans="2:27" ht="15" customHeight="1" x14ac:dyDescent="0.2">
      <c r="B80" s="68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70"/>
    </row>
    <row r="81" spans="2:27" ht="15" customHeight="1" x14ac:dyDescent="0.2">
      <c r="B81" s="68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70"/>
    </row>
    <row r="82" spans="2:27" ht="15" customHeight="1" x14ac:dyDescent="0.2">
      <c r="B82" s="68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70"/>
    </row>
    <row r="83" spans="2:27" ht="15" customHeight="1" x14ac:dyDescent="0.2">
      <c r="B83" s="68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70"/>
    </row>
    <row r="84" spans="2:27" ht="15" customHeight="1" x14ac:dyDescent="0.2">
      <c r="B84" s="68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70"/>
    </row>
    <row r="85" spans="2:27" ht="15" customHeight="1" x14ac:dyDescent="0.2">
      <c r="B85" s="68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70"/>
    </row>
    <row r="86" spans="2:27" ht="15" customHeight="1" x14ac:dyDescent="0.2">
      <c r="B86" s="68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70"/>
    </row>
    <row r="87" spans="2:27" ht="15" customHeight="1" x14ac:dyDescent="0.2">
      <c r="B87" s="68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70"/>
    </row>
    <row r="88" spans="2:27" ht="15" customHeight="1" x14ac:dyDescent="0.2">
      <c r="B88" s="68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70"/>
    </row>
    <row r="89" spans="2:27" ht="15" customHeight="1" x14ac:dyDescent="0.2">
      <c r="B89" s="68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70"/>
    </row>
    <row r="90" spans="2:27" ht="15" customHeight="1" x14ac:dyDescent="0.2">
      <c r="B90" s="68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70"/>
    </row>
    <row r="91" spans="2:27" ht="15" customHeight="1" x14ac:dyDescent="0.2">
      <c r="B91" s="68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70"/>
    </row>
    <row r="92" spans="2:27" ht="15" customHeight="1" x14ac:dyDescent="0.2">
      <c r="B92" s="68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70"/>
    </row>
    <row r="93" spans="2:27" ht="15" customHeight="1" x14ac:dyDescent="0.2">
      <c r="B93" s="68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70"/>
    </row>
    <row r="94" spans="2:27" ht="15" customHeight="1" x14ac:dyDescent="0.2">
      <c r="B94" s="68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70"/>
    </row>
    <row r="95" spans="2:27" ht="15" customHeight="1" x14ac:dyDescent="0.2">
      <c r="B95" s="68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70"/>
    </row>
    <row r="96" spans="2:27" ht="15" customHeight="1" x14ac:dyDescent="0.2">
      <c r="B96" s="68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70"/>
    </row>
    <row r="97" spans="2:27" ht="15" customHeight="1" x14ac:dyDescent="0.2">
      <c r="B97" s="68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70"/>
    </row>
    <row r="98" spans="2:27" ht="15" customHeight="1" x14ac:dyDescent="0.2">
      <c r="B98" s="68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70"/>
    </row>
    <row r="99" spans="2:27" ht="15" customHeight="1" x14ac:dyDescent="0.2">
      <c r="B99" s="68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70"/>
    </row>
    <row r="100" spans="2:27" ht="15" customHeight="1" x14ac:dyDescent="0.2">
      <c r="B100" s="68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70"/>
    </row>
    <row r="101" spans="2:27" ht="15" customHeight="1" x14ac:dyDescent="0.2">
      <c r="B101" s="68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70"/>
    </row>
    <row r="102" spans="2:27" ht="15" customHeight="1" x14ac:dyDescent="0.2">
      <c r="B102" s="68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70"/>
    </row>
    <row r="103" spans="2:27" ht="15" customHeight="1" x14ac:dyDescent="0.2">
      <c r="B103" s="68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70"/>
    </row>
    <row r="104" spans="2:27" ht="15" customHeight="1" x14ac:dyDescent="0.2">
      <c r="B104" s="68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70"/>
    </row>
    <row r="105" spans="2:27" ht="15" customHeight="1" x14ac:dyDescent="0.2">
      <c r="B105" s="68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70"/>
    </row>
    <row r="106" spans="2:27" ht="15" customHeight="1" x14ac:dyDescent="0.2">
      <c r="B106" s="68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70"/>
    </row>
    <row r="107" spans="2:27" ht="15" customHeight="1" x14ac:dyDescent="0.2">
      <c r="B107" s="68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70"/>
    </row>
    <row r="108" spans="2:27" ht="15" customHeight="1" x14ac:dyDescent="0.2">
      <c r="B108" s="68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70"/>
    </row>
    <row r="109" spans="2:27" ht="15" customHeight="1" x14ac:dyDescent="0.2">
      <c r="B109" s="68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70"/>
    </row>
    <row r="110" spans="2:27" ht="15" customHeight="1" x14ac:dyDescent="0.2">
      <c r="B110" s="68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70"/>
    </row>
    <row r="111" spans="2:27" ht="15" customHeight="1" x14ac:dyDescent="0.2">
      <c r="B111" s="68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70"/>
    </row>
    <row r="112" spans="2:27" ht="15" customHeight="1" x14ac:dyDescent="0.2">
      <c r="B112" s="68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70"/>
    </row>
    <row r="113" spans="2:27" ht="15" customHeight="1" x14ac:dyDescent="0.2">
      <c r="B113" s="68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70"/>
    </row>
    <row r="114" spans="2:27" ht="15" customHeight="1" x14ac:dyDescent="0.2">
      <c r="B114" s="68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70"/>
    </row>
    <row r="115" spans="2:27" ht="15" customHeight="1" x14ac:dyDescent="0.2">
      <c r="B115" s="68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70"/>
    </row>
    <row r="116" spans="2:27" ht="15" customHeight="1" x14ac:dyDescent="0.2">
      <c r="B116" s="68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70"/>
    </row>
    <row r="117" spans="2:27" ht="15" customHeight="1" x14ac:dyDescent="0.2">
      <c r="B117" s="68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70"/>
    </row>
    <row r="118" spans="2:27" ht="15" customHeight="1" x14ac:dyDescent="0.2">
      <c r="B118" s="68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70"/>
    </row>
    <row r="119" spans="2:27" ht="15" customHeight="1" x14ac:dyDescent="0.2">
      <c r="B119" s="68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70"/>
    </row>
    <row r="120" spans="2:27" ht="15" customHeight="1" x14ac:dyDescent="0.2">
      <c r="B120" s="68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70"/>
    </row>
    <row r="121" spans="2:27" ht="15" customHeight="1" x14ac:dyDescent="0.2">
      <c r="B121" s="68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70"/>
    </row>
    <row r="122" spans="2:27" ht="15" customHeight="1" x14ac:dyDescent="0.2">
      <c r="B122" s="68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70"/>
    </row>
    <row r="123" spans="2:27" ht="15" customHeight="1" x14ac:dyDescent="0.2">
      <c r="B123" s="68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70"/>
    </row>
    <row r="124" spans="2:27" ht="15" customHeight="1" x14ac:dyDescent="0.2">
      <c r="B124" s="68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70"/>
    </row>
    <row r="125" spans="2:27" ht="15" customHeight="1" x14ac:dyDescent="0.2">
      <c r="B125" s="68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70"/>
    </row>
    <row r="126" spans="2:27" ht="15" customHeight="1" x14ac:dyDescent="0.2">
      <c r="B126" s="68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70"/>
    </row>
    <row r="127" spans="2:27" ht="15" customHeight="1" x14ac:dyDescent="0.2">
      <c r="B127" s="68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70"/>
    </row>
    <row r="128" spans="2:27" ht="15" customHeight="1" x14ac:dyDescent="0.2">
      <c r="B128" s="68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70"/>
    </row>
    <row r="129" spans="2:27" ht="15" customHeight="1" x14ac:dyDescent="0.2">
      <c r="B129" s="68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70"/>
    </row>
    <row r="130" spans="2:27" ht="15" customHeight="1" x14ac:dyDescent="0.2">
      <c r="B130" s="68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70"/>
    </row>
    <row r="131" spans="2:27" ht="15" customHeight="1" x14ac:dyDescent="0.2">
      <c r="B131" s="68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70"/>
    </row>
    <row r="132" spans="2:27" ht="15" customHeight="1" x14ac:dyDescent="0.2">
      <c r="B132" s="68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70"/>
    </row>
    <row r="133" spans="2:27" ht="15" customHeight="1" x14ac:dyDescent="0.2">
      <c r="B133" s="68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70"/>
    </row>
    <row r="134" spans="2:27" ht="15" customHeight="1" x14ac:dyDescent="0.2">
      <c r="B134" s="68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70"/>
    </row>
    <row r="135" spans="2:27" ht="15" customHeight="1" x14ac:dyDescent="0.2">
      <c r="B135" s="68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70"/>
    </row>
    <row r="136" spans="2:27" ht="15" customHeight="1" x14ac:dyDescent="0.2">
      <c r="B136" s="68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70"/>
    </row>
    <row r="137" spans="2:27" ht="15" customHeight="1" x14ac:dyDescent="0.2">
      <c r="B137" s="68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70"/>
    </row>
    <row r="138" spans="2:27" ht="15" customHeight="1" x14ac:dyDescent="0.2">
      <c r="B138" s="68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70"/>
    </row>
    <row r="139" spans="2:27" ht="15" customHeight="1" x14ac:dyDescent="0.2">
      <c r="B139" s="68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70"/>
    </row>
    <row r="140" spans="2:27" ht="15" customHeight="1" x14ac:dyDescent="0.2">
      <c r="B140" s="68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70"/>
    </row>
    <row r="141" spans="2:27" ht="15" customHeight="1" x14ac:dyDescent="0.2">
      <c r="B141" s="68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70"/>
    </row>
    <row r="142" spans="2:27" ht="15" customHeight="1" x14ac:dyDescent="0.2">
      <c r="B142" s="68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70"/>
    </row>
    <row r="143" spans="2:27" ht="15" customHeight="1" x14ac:dyDescent="0.2">
      <c r="B143" s="68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70"/>
    </row>
    <row r="144" spans="2:27" ht="15" customHeight="1" x14ac:dyDescent="0.2">
      <c r="B144" s="68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70"/>
    </row>
    <row r="145" spans="2:27" ht="15" customHeight="1" x14ac:dyDescent="0.2">
      <c r="B145" s="68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70"/>
    </row>
    <row r="146" spans="2:27" ht="15" customHeight="1" x14ac:dyDescent="0.2">
      <c r="B146" s="68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70"/>
    </row>
    <row r="147" spans="2:27" ht="15" customHeight="1" x14ac:dyDescent="0.2">
      <c r="B147" s="68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70"/>
    </row>
    <row r="148" spans="2:27" ht="15" customHeight="1" x14ac:dyDescent="0.2">
      <c r="B148" s="68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70"/>
    </row>
    <row r="149" spans="2:27" ht="15" customHeight="1" x14ac:dyDescent="0.2">
      <c r="B149" s="68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70"/>
    </row>
    <row r="150" spans="2:27" ht="15" customHeight="1" x14ac:dyDescent="0.2">
      <c r="B150" s="68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70"/>
    </row>
    <row r="151" spans="2:27" ht="15" customHeight="1" x14ac:dyDescent="0.2">
      <c r="B151" s="68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70"/>
    </row>
    <row r="152" spans="2:27" ht="15" customHeight="1" x14ac:dyDescent="0.2">
      <c r="B152" s="68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70"/>
    </row>
    <row r="153" spans="2:27" ht="15" customHeight="1" x14ac:dyDescent="0.2">
      <c r="B153" s="68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70"/>
    </row>
    <row r="154" spans="2:27" ht="15" customHeight="1" x14ac:dyDescent="0.2">
      <c r="B154" s="68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70"/>
    </row>
    <row r="155" spans="2:27" ht="15" customHeight="1" x14ac:dyDescent="0.2">
      <c r="B155" s="68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70"/>
    </row>
    <row r="156" spans="2:27" ht="15" customHeight="1" x14ac:dyDescent="0.2">
      <c r="B156" s="68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70"/>
    </row>
    <row r="157" spans="2:27" ht="15" customHeight="1" x14ac:dyDescent="0.2">
      <c r="B157" s="68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70"/>
    </row>
    <row r="158" spans="2:27" ht="15" customHeight="1" x14ac:dyDescent="0.2">
      <c r="B158" s="71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3"/>
    </row>
  </sheetData>
  <sortState xmlns:xlrd2="http://schemas.microsoft.com/office/spreadsheetml/2017/richdata2" ref="M10:M21">
    <sortCondition ref="M21"/>
  </sortState>
  <mergeCells count="8">
    <mergeCell ref="B51:AA51"/>
    <mergeCell ref="G7:K7"/>
    <mergeCell ref="B7:F7"/>
    <mergeCell ref="B29:F29"/>
    <mergeCell ref="G29:K29"/>
    <mergeCell ref="O7:Y7"/>
    <mergeCell ref="AA7:AL7"/>
    <mergeCell ref="AA18:AL18"/>
  </mergeCells>
  <conditionalFormatting sqref="B9:F27 B31:F49">
    <cfRule type="expression" dxfId="23" priority="977">
      <formula>$B9=$M$9</formula>
    </cfRule>
    <cfRule type="expression" dxfId="22" priority="966">
      <formula>$B9=$M$15</formula>
    </cfRule>
    <cfRule type="expression" dxfId="21" priority="967">
      <formula>$B9=$M$13</formula>
    </cfRule>
    <cfRule type="expression" dxfId="20" priority="968">
      <formula>$B9=$M$18</formula>
    </cfRule>
    <cfRule type="expression" dxfId="19" priority="969">
      <formula>$B9=$M$14</formula>
    </cfRule>
    <cfRule type="expression" dxfId="18" priority="970">
      <formula>$B9=$M$19</formula>
    </cfRule>
    <cfRule type="expression" dxfId="17" priority="971">
      <formula>$B9=$M$10</formula>
    </cfRule>
    <cfRule type="expression" dxfId="16" priority="972">
      <formula>$B9=$M$16</formula>
    </cfRule>
    <cfRule type="expression" dxfId="15" priority="973">
      <formula>$B9=$M$20</formula>
    </cfRule>
    <cfRule type="expression" dxfId="14" priority="974">
      <formula>$B9=$M$12</formula>
    </cfRule>
    <cfRule type="expression" dxfId="13" priority="975">
      <formula>$B9=$M$17</formula>
    </cfRule>
    <cfRule type="expression" dxfId="12" priority="976">
      <formula>$B9=$M$11</formula>
    </cfRule>
  </conditionalFormatting>
  <conditionalFormatting sqref="G9:K27 G31:K49">
    <cfRule type="expression" dxfId="11" priority="955">
      <formula>$K9=$M$13</formula>
    </cfRule>
    <cfRule type="expression" dxfId="10" priority="956">
      <formula>$K9=$M$18</formula>
    </cfRule>
    <cfRule type="expression" dxfId="9" priority="957">
      <formula>$K9=$M$14</formula>
    </cfRule>
    <cfRule type="expression" dxfId="8" priority="958">
      <formula>$K9=$M$19</formula>
    </cfRule>
    <cfRule type="expression" dxfId="7" priority="959">
      <formula>$K9=$M$10</formula>
    </cfRule>
    <cfRule type="expression" dxfId="6" priority="960">
      <formula>$K9=$M$16</formula>
    </cfRule>
    <cfRule type="expression" dxfId="5" priority="961">
      <formula>$K9=$M$20</formula>
    </cfRule>
    <cfRule type="expression" dxfId="4" priority="962">
      <formula>$K9=$M$12</formula>
    </cfRule>
    <cfRule type="expression" dxfId="3" priority="963">
      <formula>$K9=$M$17</formula>
    </cfRule>
    <cfRule type="expression" dxfId="2" priority="964">
      <formula>$K9=$M$11</formula>
    </cfRule>
    <cfRule type="expression" dxfId="1" priority="965">
      <formula>$K9=$M$9</formula>
    </cfRule>
    <cfRule type="expression" dxfId="0" priority="954">
      <formula>$K9=$M$15</formula>
    </cfRule>
  </conditionalFormatting>
  <dataValidations count="1">
    <dataValidation type="list" allowBlank="1" showInputMessage="1" showErrorMessage="1" sqref="K9:K27 B9:B27 B31:B49 K31:K49" xr:uid="{E077497A-0975-4000-AF3A-ACC9F0552AE8}">
      <formula1>$M$9:$M$22</formula1>
    </dataValidation>
  </dataValidations>
  <hyperlinks>
    <hyperlink ref="C4" r:id="rId1" xr:uid="{031082CE-AFCA-4C8D-A86E-9437379C25B3}"/>
    <hyperlink ref="C3" r:id="rId2" xr:uid="{04FF10E3-C33D-4CC0-A0A7-CAA85303C3CC}"/>
    <hyperlink ref="B51:AA51" r:id="rId3" display="Table 17 of Nucleo STM32L476xx Datasheet" xr:uid="{A004201E-8AE4-4136-BB89-FC384746FAB9}"/>
    <hyperlink ref="C5" r:id="rId4" location="module-pyb" xr:uid="{6065FE2E-D349-403B-B184-6445B40E67D0}"/>
  </hyperlinks>
  <pageMargins left="0.7" right="0.7" top="0.75" bottom="0.75" header="0.3" footer="0.3"/>
  <pageSetup orientation="portrait" r:id="rId5"/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CF287-01B5-9A49-98CA-7F36E611FCB7}">
  <dimension ref="B2:I20"/>
  <sheetViews>
    <sheetView workbookViewId="0"/>
  </sheetViews>
  <sheetFormatPr baseColWidth="10" defaultColWidth="11.5" defaultRowHeight="15" x14ac:dyDescent="0.2"/>
  <cols>
    <col min="2" max="2" width="38" bestFit="1" customWidth="1"/>
    <col min="3" max="3" width="11" customWidth="1"/>
    <col min="5" max="5" width="33.83203125" customWidth="1"/>
    <col min="6" max="6" width="23.83203125" bestFit="1" customWidth="1"/>
    <col min="7" max="7" width="21.5" bestFit="1" customWidth="1"/>
    <col min="8" max="8" width="18.33203125" bestFit="1" customWidth="1"/>
    <col min="9" max="9" width="40.1640625" bestFit="1" customWidth="1"/>
  </cols>
  <sheetData>
    <row r="2" spans="2:9" ht="17" thickBot="1" x14ac:dyDescent="0.25">
      <c r="B2" s="5" t="s">
        <v>159</v>
      </c>
      <c r="C2" s="5" t="s">
        <v>160</v>
      </c>
      <c r="D2" s="5" t="s">
        <v>161</v>
      </c>
      <c r="E2" s="10" t="s">
        <v>162</v>
      </c>
      <c r="F2" s="11" t="s">
        <v>163</v>
      </c>
      <c r="H2" s="11" t="s">
        <v>164</v>
      </c>
      <c r="I2" s="11"/>
    </row>
    <row r="3" spans="2:9" ht="16" x14ac:dyDescent="0.2">
      <c r="B3" s="4" t="s">
        <v>165</v>
      </c>
      <c r="C3" s="6">
        <v>163</v>
      </c>
      <c r="D3" s="8" t="s">
        <v>166</v>
      </c>
      <c r="E3" s="1" t="s">
        <v>167</v>
      </c>
      <c r="F3" t="s">
        <v>168</v>
      </c>
      <c r="H3" t="s">
        <v>169</v>
      </c>
      <c r="I3" s="1" t="s">
        <v>170</v>
      </c>
    </row>
    <row r="4" spans="2:9" ht="16" x14ac:dyDescent="0.2">
      <c r="B4" s="3" t="s">
        <v>171</v>
      </c>
      <c r="C4" s="7">
        <f>149 - 8</f>
        <v>141</v>
      </c>
      <c r="D4" s="9" t="s">
        <v>166</v>
      </c>
      <c r="E4" t="s">
        <v>172</v>
      </c>
      <c r="H4" t="s">
        <v>173</v>
      </c>
      <c r="I4" s="1" t="s">
        <v>174</v>
      </c>
    </row>
    <row r="5" spans="2:9" ht="16" x14ac:dyDescent="0.2">
      <c r="B5" s="3" t="s">
        <v>175</v>
      </c>
      <c r="C5" s="7">
        <v>35</v>
      </c>
      <c r="D5" s="9" t="s">
        <v>166</v>
      </c>
      <c r="E5" s="1" t="s">
        <v>176</v>
      </c>
      <c r="F5" t="s">
        <v>177</v>
      </c>
      <c r="H5" t="s">
        <v>178</v>
      </c>
      <c r="I5" s="1" t="s">
        <v>179</v>
      </c>
    </row>
    <row r="6" spans="2:9" ht="16" x14ac:dyDescent="0.2">
      <c r="B6" s="3" t="s">
        <v>180</v>
      </c>
      <c r="C6" s="13">
        <f>(22*38*44*26*30)/(10*11*11*22*9)</f>
        <v>119.75757575757575</v>
      </c>
      <c r="D6" s="9" t="s">
        <v>181</v>
      </c>
      <c r="E6" s="1" t="s">
        <v>179</v>
      </c>
      <c r="F6" t="s">
        <v>182</v>
      </c>
      <c r="H6" t="s">
        <v>183</v>
      </c>
      <c r="I6" s="1" t="s">
        <v>184</v>
      </c>
    </row>
    <row r="7" spans="2:9" ht="16" x14ac:dyDescent="0.2">
      <c r="B7" s="3" t="s">
        <v>185</v>
      </c>
      <c r="C7" s="7">
        <f>12</f>
        <v>12</v>
      </c>
      <c r="D7" s="9" t="s">
        <v>186</v>
      </c>
      <c r="E7" s="1" t="s">
        <v>184</v>
      </c>
      <c r="H7" t="s">
        <v>187</v>
      </c>
      <c r="I7" s="1" t="s">
        <v>188</v>
      </c>
    </row>
    <row r="8" spans="2:9" ht="16" x14ac:dyDescent="0.2">
      <c r="B8" s="3" t="s">
        <v>189</v>
      </c>
      <c r="C8" s="7">
        <v>4.5</v>
      </c>
      <c r="D8" s="9" t="s">
        <v>190</v>
      </c>
      <c r="E8" s="1" t="s">
        <v>179</v>
      </c>
    </row>
    <row r="9" spans="2:9" ht="16" x14ac:dyDescent="0.2">
      <c r="B9" s="3" t="s">
        <v>191</v>
      </c>
      <c r="C9" s="7">
        <v>25</v>
      </c>
      <c r="D9" s="9" t="s">
        <v>192</v>
      </c>
      <c r="E9" s="1" t="s">
        <v>179</v>
      </c>
    </row>
    <row r="10" spans="2:9" ht="16" x14ac:dyDescent="0.2">
      <c r="B10" s="3" t="s">
        <v>193</v>
      </c>
      <c r="C10" s="7">
        <v>150</v>
      </c>
      <c r="D10" s="9" t="s">
        <v>194</v>
      </c>
      <c r="E10" s="1" t="s">
        <v>179</v>
      </c>
    </row>
    <row r="11" spans="2:9" ht="16" x14ac:dyDescent="0.2">
      <c r="B11" s="3" t="s">
        <v>195</v>
      </c>
      <c r="C11" s="13">
        <f>2*PI()/60 * C5/1000 * C10</f>
        <v>0.5497787143782138</v>
      </c>
      <c r="D11" s="9" t="s">
        <v>196</v>
      </c>
      <c r="E11" t="s">
        <v>197</v>
      </c>
    </row>
    <row r="13" spans="2:9" x14ac:dyDescent="0.2">
      <c r="B13" t="s">
        <v>198</v>
      </c>
      <c r="C13" s="1" t="s">
        <v>199</v>
      </c>
    </row>
    <row r="16" spans="2:9" x14ac:dyDescent="0.2">
      <c r="B16" t="s">
        <v>200</v>
      </c>
      <c r="C16">
        <f>C6*C7</f>
        <v>1437.090909090909</v>
      </c>
      <c r="D16" t="s">
        <v>186</v>
      </c>
      <c r="G16">
        <f>150/60*1/4.5*0.07*PI()</f>
        <v>0.12217304763960309</v>
      </c>
    </row>
    <row r="17" spans="2:9" ht="16" thickBot="1" x14ac:dyDescent="0.25">
      <c r="E17" s="16" t="s">
        <v>201</v>
      </c>
      <c r="F17" s="16" t="s">
        <v>202</v>
      </c>
      <c r="G17" s="16" t="s">
        <v>203</v>
      </c>
      <c r="H17" s="16" t="s">
        <v>204</v>
      </c>
    </row>
    <row r="18" spans="2:9" x14ac:dyDescent="0.2">
      <c r="B18" t="s">
        <v>205</v>
      </c>
      <c r="C18">
        <f>2*PI()/C16</f>
        <v>4.3721557679007751E-3</v>
      </c>
      <c r="D18" t="s">
        <v>206</v>
      </c>
      <c r="E18" s="14" t="s">
        <v>207</v>
      </c>
      <c r="F18" s="14">
        <v>4.5</v>
      </c>
      <c r="G18" s="15">
        <f>F18*$G$16</f>
        <v>0.54977871437821391</v>
      </c>
      <c r="H18" s="14" t="s">
        <v>196</v>
      </c>
    </row>
    <row r="19" spans="2:9" x14ac:dyDescent="0.2">
      <c r="B19" t="s">
        <v>208</v>
      </c>
      <c r="C19">
        <f>C18*C5</f>
        <v>0.15302545187652714</v>
      </c>
      <c r="D19" t="s">
        <v>166</v>
      </c>
      <c r="E19" s="2" t="s">
        <v>209</v>
      </c>
      <c r="F19" s="2">
        <v>7.2</v>
      </c>
      <c r="G19" s="12">
        <f>F19*$G$16</f>
        <v>0.87964594300514221</v>
      </c>
      <c r="H19" s="2" t="s">
        <v>196</v>
      </c>
      <c r="I19" s="17">
        <f>(G20-G19)/G19</f>
        <v>0.25000000000000006</v>
      </c>
    </row>
    <row r="20" spans="2:9" x14ac:dyDescent="0.2">
      <c r="E20" s="2" t="s">
        <v>210</v>
      </c>
      <c r="F20" s="2">
        <v>9</v>
      </c>
      <c r="G20" s="12">
        <f>F20*$G$16</f>
        <v>1.0995574287564278</v>
      </c>
      <c r="H20" s="2" t="s">
        <v>196</v>
      </c>
    </row>
  </sheetData>
  <hyperlinks>
    <hyperlink ref="E3" r:id="rId1" xr:uid="{1E7397B3-D750-40B4-B012-1F08A080BA6E}"/>
    <hyperlink ref="E5" r:id="rId2" xr:uid="{684D5A5C-CE4B-4AF7-8EBE-10A3D04F052A}"/>
    <hyperlink ref="C13" r:id="rId3" xr:uid="{DB3E305A-6CF2-4E78-A305-2BD2F08AF595}"/>
    <hyperlink ref="E6" r:id="rId4" xr:uid="{C4E7E222-850D-422D-85C9-DD1EDE7FA07C}"/>
    <hyperlink ref="E7" r:id="rId5" xr:uid="{023B03B7-2D0B-4908-9822-2970F4BAB55C}"/>
    <hyperlink ref="I4" r:id="rId6" xr:uid="{D6ED3FBE-861E-4223-85BE-835F780DD2BF}"/>
    <hyperlink ref="I3" r:id="rId7" xr:uid="{188495B7-8AA1-4596-87DE-D0DBB4497194}"/>
    <hyperlink ref="I5" r:id="rId8" xr:uid="{BC7DE62C-A780-4F95-8207-B3FDFDE3758E}"/>
    <hyperlink ref="I6" r:id="rId9" xr:uid="{1A77F13D-B494-4D41-9D56-B03754EE3085}"/>
    <hyperlink ref="I7" r:id="rId10" xr:uid="{D09D1C1F-1B27-4482-A492-7B57F967D7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Nucleo_Pinout_Table</vt:lpstr>
      <vt:lpstr>Romi 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Antonio Ventimiglia</cp:lastModifiedBy>
  <cp:revision/>
  <dcterms:created xsi:type="dcterms:W3CDTF">2025-09-18T20:30:22Z</dcterms:created>
  <dcterms:modified xsi:type="dcterms:W3CDTF">2025-12-12T01:17:28Z</dcterms:modified>
  <cp:category/>
  <cp:contentStatus/>
</cp:coreProperties>
</file>