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denfukano/Desktop/"/>
    </mc:Choice>
  </mc:AlternateContent>
  <xr:revisionPtr revIDLastSave="0" documentId="8_{60E3EA27-DDA5-B849-9A7C-0F195AE60BFB}" xr6:coauthVersionLast="47" xr6:coauthVersionMax="47" xr10:uidLastSave="{00000000-0000-0000-0000-000000000000}"/>
  <bookViews>
    <workbookView xWindow="540" yWindow="760" windowWidth="28800" windowHeight="16520" xr2:uid="{11F69327-4240-624F-B46B-56592995374B}"/>
  </bookViews>
  <sheets>
    <sheet name="Righting time" sheetId="1" r:id="rId1"/>
    <sheet name="Sheet3" sheetId="3" r:id="rId2"/>
    <sheet name="Sheet2" sheetId="2" r:id="rId3"/>
  </sheets>
  <definedNames>
    <definedName name="_xlchart.v1.0" hidden="1">'Righting time'!$A$2:$A$17</definedName>
    <definedName name="_xlchart.v1.1" hidden="1">'Righting time'!$B$1</definedName>
    <definedName name="_xlchart.v1.2" hidden="1">'Righting time'!$B$2:$B$17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4" i="1"/>
  <c r="D9" i="1"/>
  <c r="D6" i="1"/>
  <c r="D2" i="1"/>
  <c r="P4" i="2"/>
  <c r="O4" i="2"/>
  <c r="M4" i="2"/>
  <c r="N4" i="2"/>
  <c r="N2" i="2"/>
  <c r="H9" i="2"/>
  <c r="H8" i="2"/>
  <c r="L4" i="2"/>
  <c r="K4" i="2"/>
  <c r="H10" i="2"/>
  <c r="G10" i="2"/>
  <c r="F10" i="2"/>
  <c r="G9" i="2"/>
  <c r="F9" i="2"/>
  <c r="C5" i="3"/>
  <c r="C4" i="3"/>
  <c r="C3" i="3"/>
  <c r="C2" i="3"/>
  <c r="L3" i="2"/>
  <c r="K3" i="2"/>
  <c r="G8" i="2"/>
  <c r="F8" i="2"/>
  <c r="H3" i="2"/>
  <c r="H4" i="2"/>
  <c r="H5" i="2"/>
  <c r="P3" i="2" s="1"/>
  <c r="H7" i="2"/>
  <c r="G3" i="2"/>
  <c r="G4" i="2"/>
  <c r="G5" i="2"/>
  <c r="O3" i="2" s="1"/>
  <c r="G7" i="2"/>
  <c r="F3" i="2"/>
  <c r="F4" i="2"/>
  <c r="F5" i="2"/>
  <c r="N3" i="2" s="1"/>
  <c r="F7" i="2"/>
  <c r="H2" i="2"/>
  <c r="P2" i="2" s="1"/>
  <c r="G2" i="2"/>
  <c r="O2" i="2" s="1"/>
  <c r="F2" i="2"/>
  <c r="I4" i="1"/>
  <c r="H4" i="1"/>
  <c r="I3" i="1"/>
  <c r="H3" i="1"/>
  <c r="I2" i="1"/>
  <c r="H2" i="1"/>
  <c r="M3" i="2" l="1"/>
  <c r="K2" i="2"/>
  <c r="L2" i="2"/>
  <c r="M2" i="2"/>
</calcChain>
</file>

<file path=xl/sharedStrings.xml><?xml version="1.0" encoding="utf-8"?>
<sst xmlns="http://schemas.openxmlformats.org/spreadsheetml/2006/main" count="63" uniqueCount="30">
  <si>
    <t>Week</t>
  </si>
  <si>
    <t>Group</t>
  </si>
  <si>
    <t>Control</t>
  </si>
  <si>
    <t>Righting time (sec)</t>
  </si>
  <si>
    <t>Low Concentration</t>
  </si>
  <si>
    <t>High Concentration</t>
  </si>
  <si>
    <t>Average Righting time (sec)</t>
  </si>
  <si>
    <t>SD Righting time</t>
  </si>
  <si>
    <t>Body weight (g)</t>
  </si>
  <si>
    <t>60min</t>
  </si>
  <si>
    <t>90min</t>
  </si>
  <si>
    <t>30min</t>
  </si>
  <si>
    <t>Fluorescence/Body Mass 30min</t>
  </si>
  <si>
    <t>Fluorescence/Body Mass 90min</t>
  </si>
  <si>
    <t>Fluorescence/Body Mass 60min</t>
  </si>
  <si>
    <t>Average 30 min</t>
  </si>
  <si>
    <t>Low</t>
  </si>
  <si>
    <t>High</t>
  </si>
  <si>
    <t>Average 60min</t>
  </si>
  <si>
    <t>Average 90min</t>
  </si>
  <si>
    <t>SD 30</t>
  </si>
  <si>
    <t>SD 60</t>
  </si>
  <si>
    <t>SD 90</t>
  </si>
  <si>
    <t>Mortality Rate</t>
  </si>
  <si>
    <t>High Week 1</t>
  </si>
  <si>
    <t>High Week 2</t>
  </si>
  <si>
    <t>Low Week 1</t>
  </si>
  <si>
    <t>Low Week 2</t>
  </si>
  <si>
    <t>Number of crabs that died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</si>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</sst>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</a:t>
            </a:r>
            <a:r>
              <a:rPr lang="en-US" baseline="0"/>
              <a:t> 1 Resazurin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Sheet2!$J$2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Sheet2!$K$1:$M$1</c:f>
              <c:strCache>
                <c:ptCount val="3"/>
                <c:pt idx="0">
                  <c:v>Average 30 min</c:v>
                </c:pt>
                <c:pt idx="1">
                  <c:v>Average 60min</c:v>
                </c:pt>
                <c:pt idx="2">
                  <c:v>Average 90min</c:v>
                </c:pt>
              </c:strCache>
            </c:strRef>
          </c:cat>
          <c:val>
            <c:numRef>
              <c:f>Sheet2!$K$2:$M$2</c:f>
              <c:numCache>
                <c:formatCode>General</c:formatCode>
                <c:ptCount val="3"/>
                <c:pt idx="0">
                  <c:v>78.727328545773375</c:v>
                </c:pt>
                <c:pt idx="1">
                  <c:v>88.655043801406507</c:v>
                </c:pt>
                <c:pt idx="2">
                  <c:v>98.982879546449041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5-5C4F-ADA1-00AEE0AE0660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Sheet2!$K$1:$M$1</c:f>
              <c:strCache>
                <c:ptCount val="3"/>
                <c:pt idx="0">
                  <c:v>Average 30 min</c:v>
                </c:pt>
                <c:pt idx="1">
                  <c:v>Average 60min</c:v>
                </c:pt>
                <c:pt idx="2">
                  <c:v>Average 90min</c:v>
                </c:pt>
              </c:strCache>
            </c:strRef>
          </c:cat>
          <c:val>
            <c:numRef>
              <c:f>Sheet2!$K$3:$M$3</c:f>
              <c:numCache>
                <c:formatCode>General</c:formatCode>
                <c:ptCount val="3"/>
                <c:pt idx="0">
                  <c:v>99.166192039044887</c:v>
                </c:pt>
                <c:pt idx="1">
                  <c:v>128.39347086177128</c:v>
                </c:pt>
                <c:pt idx="2">
                  <c:v>151.93895188050072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85-5C4F-ADA1-00AEE0AE0660}"/>
            </c:ext>
          </c:extLst>
        </c:ser>
        <c:ser>
          <c:idx val="2"/>
          <c:order val="2"/>
          <c:tx>
            <c:strRef>
              <c:f>Sheet2!$J$4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Sheet2!$K$1:$M$1</c:f>
              <c:strCache>
                <c:ptCount val="3"/>
                <c:pt idx="0">
                  <c:v>Average 30 min</c:v>
                </c:pt>
                <c:pt idx="1">
                  <c:v>Average 60min</c:v>
                </c:pt>
                <c:pt idx="2">
                  <c:v>Average 90min</c:v>
                </c:pt>
              </c:strCache>
            </c:strRef>
          </c:cat>
          <c:val>
            <c:numRef>
              <c:f>Sheet2!$K$4:$M$4</c:f>
              <c:numCache>
                <c:formatCode>General</c:formatCode>
                <c:ptCount val="3"/>
                <c:pt idx="0">
                  <c:v>193.86206583510668</c:v>
                </c:pt>
                <c:pt idx="1">
                  <c:v>260.84853717362938</c:v>
                </c:pt>
                <c:pt idx="2">
                  <c:v>314.31787219247445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85-5C4F-ADA1-00AEE0AE0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07312"/>
        <c:axId val="1632038704"/>
      </c:lineChart>
      <c:catAx>
        <c:axId val="212060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38704"/>
        <c:crosses val="autoZero"/>
        <c:auto val="1"/>
        <c:lblAlgn val="ctr"/>
        <c:lblOffset val="100"/>
        <c:noMultiLvlLbl val="0"/>
      </c:catAx>
      <c:valAx>
        <c:axId val="16320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60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340360</xdr:colOff>
      <xdr:row>7</xdr:row>
      <xdr:rowOff>71120</xdr:rowOff>
    </xdr:from>
    <xdr:to>
      <xdr:col>14</xdr:col>
      <xdr:colOff>304800</xdr:colOff>
      <xdr:row>21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CAE86D-32B1-51B0-23FF-F480B36EF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55B-1540-3D4C-BC37-85113811020F}">
  <dimension ref="A1:I21"/>
  <sheetViews>
    <sheetView tabSelected="1" zoomScale="131" workbookViewId="0">
      <selection activeCell="F16" sqref="F16"/>
    </sheetView>
  </sheetViews>
  <sheetFormatPr baseColWidth="10" defaultRowHeight="16" x14ac:dyDescent="0.2"/>
  <cols>
    <col min="1" max="1" width="16" customWidth="1"/>
    <col min="2" max="2" width="18.33203125" customWidth="1"/>
    <col min="3" max="3" width="13.5" customWidth="1"/>
  </cols>
  <sheetData>
    <row r="1" spans="1:9" x14ac:dyDescent="0.2">
      <c r="A1" t="s">
        <v>1</v>
      </c>
      <c r="B1" t="s">
        <v>3</v>
      </c>
      <c r="C1" t="s">
        <v>0</v>
      </c>
      <c r="D1" t="s">
        <v>29</v>
      </c>
      <c r="G1" t="s">
        <v>1</v>
      </c>
      <c r="H1" t="s">
        <v>6</v>
      </c>
      <c r="I1" t="s">
        <v>7</v>
      </c>
    </row>
    <row r="2" spans="1:9" x14ac:dyDescent="0.2">
      <c r="A2" t="s">
        <v>4</v>
      </c>
      <c r="B2">
        <v>3.48</v>
      </c>
      <c r="C2">
        <v>1</v>
      </c>
      <c r="D2">
        <f>STDEV(B2:B5)</f>
        <v>1.5809780727975535</v>
      </c>
      <c r="G2" t="s">
        <v>2</v>
      </c>
      <c r="H2">
        <f>AVERAGE(B14:B17)</f>
        <v>1.4475</v>
      </c>
      <c r="I2">
        <f>STDEV(B14:B17)</f>
        <v>1.2828191610667494</v>
      </c>
    </row>
    <row r="3" spans="1:9" x14ac:dyDescent="0.2">
      <c r="A3" t="s">
        <v>4</v>
      </c>
      <c r="B3">
        <v>1.33</v>
      </c>
      <c r="C3">
        <v>1</v>
      </c>
      <c r="G3" t="s">
        <v>4</v>
      </c>
      <c r="H3">
        <f>AVERAGE(B2:B8)</f>
        <v>2.117142857142857</v>
      </c>
      <c r="I3">
        <f>STDEV(B2:B8)</f>
        <v>1.2113726963754012</v>
      </c>
    </row>
    <row r="4" spans="1:9" x14ac:dyDescent="0.2">
      <c r="A4" t="s">
        <v>4</v>
      </c>
      <c r="B4">
        <v>3.96</v>
      </c>
      <c r="C4">
        <v>1</v>
      </c>
      <c r="G4" t="s">
        <v>5</v>
      </c>
      <c r="H4">
        <f>AVERAGE(B9:B13)</f>
        <v>8.9439999999999991</v>
      </c>
      <c r="I4">
        <f>STDEV(B9:B13)</f>
        <v>6.3310923228144453</v>
      </c>
    </row>
    <row r="5" spans="1:9" x14ac:dyDescent="0.2">
      <c r="A5" t="s">
        <v>4</v>
      </c>
      <c r="B5">
        <v>0.74</v>
      </c>
      <c r="C5">
        <v>1</v>
      </c>
    </row>
    <row r="6" spans="1:9" x14ac:dyDescent="0.2">
      <c r="A6" t="s">
        <v>4</v>
      </c>
      <c r="B6">
        <v>2.2000000000000002</v>
      </c>
      <c r="C6">
        <v>2</v>
      </c>
      <c r="D6">
        <f>STDEV(B6:B8)</f>
        <v>0.58025856305615997</v>
      </c>
    </row>
    <row r="7" spans="1:9" x14ac:dyDescent="0.2">
      <c r="A7" t="s">
        <v>4</v>
      </c>
      <c r="B7">
        <v>1.1100000000000001</v>
      </c>
      <c r="C7">
        <v>2</v>
      </c>
    </row>
    <row r="8" spans="1:9" x14ac:dyDescent="0.2">
      <c r="A8" t="s">
        <v>4</v>
      </c>
      <c r="B8">
        <v>2</v>
      </c>
      <c r="C8">
        <v>2</v>
      </c>
    </row>
    <row r="9" spans="1:9" x14ac:dyDescent="0.2">
      <c r="A9" t="s">
        <v>5</v>
      </c>
      <c r="B9">
        <v>16.329999999999998</v>
      </c>
      <c r="C9">
        <v>1</v>
      </c>
      <c r="D9">
        <f>STDEV(B9:B12)</f>
        <v>6.9821796978689505</v>
      </c>
    </row>
    <row r="10" spans="1:9" x14ac:dyDescent="0.2">
      <c r="A10" t="s">
        <v>5</v>
      </c>
      <c r="B10">
        <v>11.08</v>
      </c>
      <c r="C10">
        <v>1</v>
      </c>
    </row>
    <row r="11" spans="1:9" x14ac:dyDescent="0.2">
      <c r="A11" t="s">
        <v>5</v>
      </c>
      <c r="B11">
        <v>0.63</v>
      </c>
      <c r="C11">
        <v>1</v>
      </c>
    </row>
    <row r="12" spans="1:9" x14ac:dyDescent="0.2">
      <c r="A12" t="s">
        <v>5</v>
      </c>
      <c r="B12">
        <v>4.38</v>
      </c>
      <c r="C12">
        <v>1</v>
      </c>
    </row>
    <row r="13" spans="1:9" x14ac:dyDescent="0.2">
      <c r="A13" t="s">
        <v>5</v>
      </c>
      <c r="B13">
        <v>12.3</v>
      </c>
      <c r="C13">
        <v>2</v>
      </c>
    </row>
    <row r="14" spans="1:9" x14ac:dyDescent="0.2">
      <c r="A14" t="s">
        <v>2</v>
      </c>
      <c r="B14">
        <v>3.36</v>
      </c>
      <c r="C14">
        <v>1</v>
      </c>
      <c r="D14">
        <f>STDEV(B14:B17)</f>
        <v>1.2828191610667494</v>
      </c>
    </row>
    <row r="15" spans="1:9" x14ac:dyDescent="0.2">
      <c r="A15" t="s">
        <v>2</v>
      </c>
      <c r="B15">
        <v>1.01</v>
      </c>
      <c r="C15">
        <v>1</v>
      </c>
    </row>
    <row r="16" spans="1:9" x14ac:dyDescent="0.2">
      <c r="A16" t="s">
        <v>2</v>
      </c>
      <c r="B16">
        <v>0.71</v>
      </c>
      <c r="C16">
        <v>1</v>
      </c>
    </row>
    <row r="17" spans="1:4" x14ac:dyDescent="0.2">
      <c r="A17" t="s">
        <v>2</v>
      </c>
      <c r="B17">
        <v>0.71</v>
      </c>
      <c r="C17">
        <v>1</v>
      </c>
    </row>
    <row r="18" spans="1:4" x14ac:dyDescent="0.2">
      <c r="A18" t="s">
        <v>2</v>
      </c>
      <c r="B18">
        <v>3.36</v>
      </c>
      <c r="C18">
        <v>2</v>
      </c>
      <c r="D18">
        <f>STDEV(B18:B21)</f>
        <v>1.2828191610667494</v>
      </c>
    </row>
    <row r="19" spans="1:4" x14ac:dyDescent="0.2">
      <c r="A19" t="s">
        <v>2</v>
      </c>
      <c r="B19">
        <v>1.01</v>
      </c>
      <c r="C19">
        <v>2</v>
      </c>
    </row>
    <row r="20" spans="1:4" x14ac:dyDescent="0.2">
      <c r="A20" t="s">
        <v>2</v>
      </c>
      <c r="B20">
        <v>0.71</v>
      </c>
      <c r="C20">
        <v>2</v>
      </c>
    </row>
    <row r="21" spans="1:4" x14ac:dyDescent="0.2">
      <c r="A21" t="s">
        <v>2</v>
      </c>
      <c r="B21">
        <v>0.71</v>
      </c>
      <c r="C21">
        <v>2</v>
      </c>
    </row>
  </sheetData>
  <sortState xmlns:xlrd2="http://schemas.microsoft.com/office/spreadsheetml/2017/richdata2" ref="A2:C17">
    <sortCondition descending="1" ref="A1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8635-4DC2-604C-BC94-3EFD8E17781D}">
  <dimension ref="A1:C5"/>
  <sheetViews>
    <sheetView zoomScale="174" workbookViewId="0">
      <selection activeCell="C1" activeCellId="1" sqref="A1:A5 C1:C5"/>
    </sheetView>
  </sheetViews>
  <sheetFormatPr baseColWidth="10" defaultRowHeight="16" x14ac:dyDescent="0.2"/>
  <cols>
    <col min="2" max="2" width="31.83203125" customWidth="1"/>
    <col min="3" max="3" width="33" customWidth="1"/>
  </cols>
  <sheetData>
    <row r="1" spans="1:3" x14ac:dyDescent="0.2">
      <c r="A1" t="s">
        <v>1</v>
      </c>
      <c r="B1" t="s">
        <v>28</v>
      </c>
      <c r="C1" t="s">
        <v>23</v>
      </c>
    </row>
    <row r="2" spans="1:3" x14ac:dyDescent="0.2">
      <c r="A2" t="s">
        <v>24</v>
      </c>
      <c r="B2">
        <v>5</v>
      </c>
      <c r="C2">
        <f>5/9</f>
        <v>0.55555555555555558</v>
      </c>
    </row>
    <row r="3" spans="1:3" x14ac:dyDescent="0.2">
      <c r="A3" t="s">
        <v>25</v>
      </c>
      <c r="B3">
        <v>3</v>
      </c>
      <c r="C3">
        <f>3/4</f>
        <v>0.75</v>
      </c>
    </row>
    <row r="4" spans="1:3" x14ac:dyDescent="0.2">
      <c r="A4" t="s">
        <v>26</v>
      </c>
      <c r="B4">
        <v>1</v>
      </c>
      <c r="C4">
        <f>1/9</f>
        <v>0.1111111111111111</v>
      </c>
    </row>
    <row r="5" spans="1:3" x14ac:dyDescent="0.2">
      <c r="A5" t="s">
        <v>27</v>
      </c>
      <c r="B5">
        <v>3</v>
      </c>
      <c r="C5">
        <f>3/7</f>
        <v>0.42857142857142855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15B0-02C6-1B4B-8CBA-E85B7DEDD163}">
  <dimension ref="A1:P10"/>
  <sheetViews>
    <sheetView topLeftCell="G1" zoomScale="125" workbookViewId="0">
      <selection activeCell="P5" sqref="P5"/>
    </sheetView>
  </sheetViews>
  <sheetFormatPr baseColWidth="10" defaultRowHeight="16" x14ac:dyDescent="0.2"/>
  <cols>
    <col min="1" max="1" width="25.6640625" customWidth="1"/>
    <col min="6" max="6" width="18.83203125" customWidth="1"/>
    <col min="7" max="7" width="29.5" customWidth="1"/>
    <col min="8" max="8" width="29.83203125" customWidth="1"/>
    <col min="11" max="11" width="24.33203125" customWidth="1"/>
  </cols>
  <sheetData>
    <row r="1" spans="1:16" x14ac:dyDescent="0.2">
      <c r="A1" t="s">
        <v>1</v>
      </c>
      <c r="B1" t="s">
        <v>8</v>
      </c>
      <c r="C1" t="s">
        <v>11</v>
      </c>
      <c r="D1" t="s">
        <v>9</v>
      </c>
      <c r="E1" t="s">
        <v>10</v>
      </c>
      <c r="F1" t="s">
        <v>12</v>
      </c>
      <c r="G1" t="s">
        <v>14</v>
      </c>
      <c r="H1" t="s">
        <v>13</v>
      </c>
      <c r="J1" t="s">
        <v>1</v>
      </c>
      <c r="K1" t="s">
        <v>15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">
      <c r="A2" t="s">
        <v>4</v>
      </c>
      <c r="B2">
        <v>3.028</v>
      </c>
      <c r="C2">
        <v>271</v>
      </c>
      <c r="D2">
        <v>306</v>
      </c>
      <c r="E2">
        <v>346</v>
      </c>
      <c r="F2">
        <f>C2/B2</f>
        <v>89.498018494055486</v>
      </c>
      <c r="G2">
        <f>D2/B2</f>
        <v>101.05680317040951</v>
      </c>
      <c r="H2">
        <f>E2/B2</f>
        <v>114.26684280052839</v>
      </c>
      <c r="J2" t="s">
        <v>16</v>
      </c>
      <c r="K2">
        <f>AVERAGE(F2:F4)</f>
        <v>78.727328545773375</v>
      </c>
      <c r="L2">
        <f>AVERAGE(G2:G4)</f>
        <v>88.655043801406507</v>
      </c>
      <c r="M2">
        <f>AVERAGE(H2:H4)</f>
        <v>98.982879546449041</v>
      </c>
      <c r="N2">
        <f>STDEV(F2:F4)</f>
        <v>12.260108276776721</v>
      </c>
      <c r="O2">
        <f>STDEV(G2:G4)</f>
        <v>12.599222070184156</v>
      </c>
      <c r="P2">
        <f>STDEV(H2:H4)</f>
        <v>14.427586983879635</v>
      </c>
    </row>
    <row r="3" spans="1:16" x14ac:dyDescent="0.2">
      <c r="A3" t="s">
        <v>4</v>
      </c>
      <c r="B3">
        <v>3.3580000000000001</v>
      </c>
      <c r="C3">
        <v>273</v>
      </c>
      <c r="D3">
        <v>299</v>
      </c>
      <c r="E3">
        <v>326</v>
      </c>
      <c r="F3">
        <f t="shared" ref="F3:F10" si="0">C3/B3</f>
        <v>81.298391899940441</v>
      </c>
      <c r="G3">
        <f t="shared" ref="G3:G10" si="1">D3/B3</f>
        <v>89.041095890410958</v>
      </c>
      <c r="H3">
        <f t="shared" ref="H3:H10" si="2">E3/B3</f>
        <v>97.081596188207257</v>
      </c>
      <c r="J3" t="s">
        <v>17</v>
      </c>
      <c r="K3">
        <f>AVERAGE(F5, F7)</f>
        <v>99.166192039044887</v>
      </c>
      <c r="L3">
        <f>AVERAGE(G5,G7)</f>
        <v>128.39347086177128</v>
      </c>
      <c r="M3">
        <f>AVERAGE(H5,H7)</f>
        <v>151.93895188050072</v>
      </c>
      <c r="N3">
        <f>STDEV(F5,F7)</f>
        <v>6.1934948125884137</v>
      </c>
      <c r="O3">
        <f>STDEV(G5,G7)</f>
        <v>9.6780701672989782</v>
      </c>
      <c r="P3">
        <f>STDEV(H5,H7)</f>
        <v>11.435543133543616</v>
      </c>
    </row>
    <row r="4" spans="1:16" x14ac:dyDescent="0.2">
      <c r="A4" t="s">
        <v>4</v>
      </c>
      <c r="B4">
        <v>4.0069999999999997</v>
      </c>
      <c r="C4">
        <v>262</v>
      </c>
      <c r="D4">
        <v>304</v>
      </c>
      <c r="E4">
        <v>343</v>
      </c>
      <c r="F4">
        <f t="shared" si="0"/>
        <v>65.385575243324183</v>
      </c>
      <c r="G4">
        <f t="shared" si="1"/>
        <v>75.867232343399053</v>
      </c>
      <c r="H4">
        <f t="shared" si="2"/>
        <v>85.600199650611444</v>
      </c>
      <c r="J4" t="s">
        <v>2</v>
      </c>
      <c r="K4">
        <f>AVERAGE(F8:F10)</f>
        <v>193.86206583510668</v>
      </c>
      <c r="L4">
        <f>AVERAGE(G8:G10)</f>
        <v>260.84853717362938</v>
      </c>
      <c r="M4">
        <f>AVERAGE(H8:H10)</f>
        <v>314.31787219247445</v>
      </c>
      <c r="N4">
        <f>STDEV(F8:F10)</f>
        <v>26.322019347659104</v>
      </c>
      <c r="O4">
        <f>STDEV(G8:G10)</f>
        <v>20.555322582174128</v>
      </c>
      <c r="P4">
        <f>STDEV(H8:H10)</f>
        <v>14.570729560773911</v>
      </c>
    </row>
    <row r="5" spans="1:16" x14ac:dyDescent="0.2">
      <c r="A5" t="s">
        <v>5</v>
      </c>
      <c r="B5">
        <v>3.5870000000000002</v>
      </c>
      <c r="C5">
        <v>340</v>
      </c>
      <c r="D5">
        <v>436</v>
      </c>
      <c r="E5">
        <v>516</v>
      </c>
      <c r="F5">
        <f t="shared" si="0"/>
        <v>94.786729857819907</v>
      </c>
      <c r="G5">
        <f t="shared" si="1"/>
        <v>121.55004181767494</v>
      </c>
      <c r="H5">
        <f t="shared" si="2"/>
        <v>143.85280178422079</v>
      </c>
    </row>
    <row r="7" spans="1:16" x14ac:dyDescent="0.2">
      <c r="A7" t="s">
        <v>5</v>
      </c>
      <c r="B7">
        <v>3.1869999999999998</v>
      </c>
      <c r="C7">
        <v>330</v>
      </c>
      <c r="D7">
        <v>431</v>
      </c>
      <c r="E7">
        <v>510</v>
      </c>
      <c r="F7">
        <f t="shared" si="0"/>
        <v>103.54565422026985</v>
      </c>
      <c r="G7">
        <f t="shared" si="1"/>
        <v>135.2368999058676</v>
      </c>
      <c r="H7">
        <f t="shared" si="2"/>
        <v>160.02510197678069</v>
      </c>
    </row>
    <row r="8" spans="1:16" x14ac:dyDescent="0.2">
      <c r="A8" t="s">
        <v>2</v>
      </c>
      <c r="B8">
        <v>1.405</v>
      </c>
      <c r="C8">
        <v>304</v>
      </c>
      <c r="D8">
        <v>390</v>
      </c>
      <c r="E8">
        <v>458</v>
      </c>
      <c r="F8">
        <f t="shared" si="0"/>
        <v>216.37010676156584</v>
      </c>
      <c r="G8">
        <f t="shared" si="1"/>
        <v>277.58007117437722</v>
      </c>
      <c r="H8">
        <f>E8/B8</f>
        <v>325.97864768683274</v>
      </c>
    </row>
    <row r="9" spans="1:16" x14ac:dyDescent="0.2">
      <c r="A9" t="s">
        <v>2</v>
      </c>
      <c r="B9">
        <v>2.48</v>
      </c>
      <c r="C9">
        <v>409</v>
      </c>
      <c r="D9">
        <v>590</v>
      </c>
      <c r="E9">
        <v>739</v>
      </c>
      <c r="F9">
        <f t="shared" si="0"/>
        <v>164.91935483870967</v>
      </c>
      <c r="G9">
        <f t="shared" si="1"/>
        <v>237.90322580645162</v>
      </c>
      <c r="H9">
        <f>E9/B9</f>
        <v>297.98387096774195</v>
      </c>
    </row>
    <row r="10" spans="1:16" x14ac:dyDescent="0.2">
      <c r="A10" t="s">
        <v>2</v>
      </c>
      <c r="B10">
        <v>1.3480000000000001</v>
      </c>
      <c r="C10">
        <v>270</v>
      </c>
      <c r="D10">
        <v>360</v>
      </c>
      <c r="E10">
        <v>430</v>
      </c>
      <c r="F10">
        <f t="shared" si="0"/>
        <v>200.2967359050445</v>
      </c>
      <c r="G10">
        <f t="shared" si="1"/>
        <v>267.06231454005933</v>
      </c>
      <c r="H10">
        <f t="shared" si="2"/>
        <v>318.99109792284867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Righting time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Pekich</dc:creator>
  <cp:lastModifiedBy>Caiden M. Fukano</cp:lastModifiedBy>
  <dcterms:created xsi:type="dcterms:W3CDTF">2025-05-13T21:00:58Z</dcterms:created>
  <dcterms:modified xsi:type="dcterms:W3CDTF">2025-06-05T03:06:42Z</dcterms:modified>
</cp:coreProperties>
</file>