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nh\source\repos\GermanVocabApp\Angular\"/>
    </mc:Choice>
  </mc:AlternateContent>
  <xr:revisionPtr revIDLastSave="0" documentId="13_ncr:1_{3FC54245-FA08-4684-A6AC-C35C2DE8C4E6}" xr6:coauthVersionLast="47" xr6:coauthVersionMax="47" xr10:uidLastSave="{00000000-0000-0000-0000-000000000000}"/>
  <bookViews>
    <workbookView xWindow="28680" yWindow="-120" windowWidth="29040" windowHeight="15990" activeTab="1" xr2:uid="{B44BE907-FA21-4323-8C86-AABF84ED23B6}"/>
  </bookViews>
  <sheets>
    <sheet name="Nouns" sheetId="1" r:id="rId1"/>
    <sheet name="VocabLists" sheetId="2" r:id="rId2"/>
    <sheet name="Authors" sheetId="3" r:id="rId3"/>
    <sheet name="NounGender" sheetId="4" r:id="rId4"/>
    <sheet name="Templates" sheetId="5" r:id="rId5"/>
  </sheets>
  <definedNames>
    <definedName name="authorId">UserTbl[id]</definedName>
    <definedName name="authorName">UserTbl[authorName]</definedName>
    <definedName name="nounGender">NounGenderTbl[NounGender]</definedName>
    <definedName name="templateName">TemplateTbl[templateName]</definedName>
    <definedName name="vocabListId">VocabListsTbl[id]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H3" i="1"/>
  <c r="I3" i="1" s="1"/>
  <c r="F3" i="1"/>
  <c r="F4" i="1"/>
  <c r="F5" i="1"/>
  <c r="F6" i="1"/>
  <c r="F7" i="1"/>
  <c r="F8" i="1"/>
  <c r="H4" i="1"/>
  <c r="I4" i="1" s="1"/>
  <c r="H5" i="1"/>
  <c r="I5" i="1" s="1"/>
  <c r="H6" i="1"/>
  <c r="I6" i="1" s="1"/>
  <c r="H7" i="1"/>
  <c r="I7" i="1" s="1"/>
  <c r="H8" i="1"/>
  <c r="I8" i="1" s="1"/>
  <c r="F2" i="1"/>
  <c r="H2" i="1"/>
  <c r="I2" i="1" s="1"/>
  <c r="G3" i="2" s="1"/>
  <c r="H9" i="1"/>
  <c r="I9" i="1" s="1"/>
  <c r="G2" i="2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I4" i="2"/>
  <c r="F18" i="1"/>
  <c r="F17" i="1"/>
  <c r="F16" i="1"/>
  <c r="F15" i="1"/>
  <c r="F14" i="1"/>
  <c r="F13" i="1"/>
  <c r="F12" i="1"/>
  <c r="F11" i="1"/>
  <c r="F10" i="1"/>
  <c r="F9" i="1"/>
  <c r="E4" i="2"/>
  <c r="E3" i="2"/>
  <c r="E2" i="2"/>
  <c r="G2" i="3"/>
  <c r="D4" i="3"/>
  <c r="D3" i="3"/>
  <c r="D2" i="3"/>
  <c r="I3" i="2" l="1"/>
  <c r="I2" i="2"/>
  <c r="J2" i="2" s="1"/>
  <c r="I19" i="1"/>
  <c r="J4" i="2"/>
  <c r="I5" i="2" l="1"/>
  <c r="J3" i="2"/>
  <c r="J5" i="2" s="1"/>
</calcChain>
</file>

<file path=xl/sharedStrings.xml><?xml version="1.0" encoding="utf-8"?>
<sst xmlns="http://schemas.openxmlformats.org/spreadsheetml/2006/main" count="159" uniqueCount="96">
  <si>
    <t>id</t>
  </si>
  <si>
    <t>gender</t>
  </si>
  <si>
    <t>german</t>
  </si>
  <si>
    <t>english</t>
  </si>
  <si>
    <t>vocabListId</t>
  </si>
  <si>
    <t>json</t>
  </si>
  <si>
    <t>NounGender.Masculine</t>
  </si>
  <si>
    <t>Wasserkocher</t>
  </si>
  <si>
    <t>Kettle</t>
  </si>
  <si>
    <t>name</t>
  </si>
  <si>
    <t>description</t>
  </si>
  <si>
    <t>Kitchen</t>
  </si>
  <si>
    <t>A collection of common kitchen items.</t>
  </si>
  <si>
    <t>authorName</t>
  </si>
  <si>
    <t>forenames</t>
  </si>
  <si>
    <t>surname</t>
  </si>
  <si>
    <t>Cain</t>
  </si>
  <si>
    <t>Harniess</t>
  </si>
  <si>
    <t>authorId</t>
  </si>
  <si>
    <t>Chris</t>
  </si>
  <si>
    <t>Allen</t>
  </si>
  <si>
    <t>Ilka</t>
  </si>
  <si>
    <t>Barenscheer</t>
  </si>
  <si>
    <t>34cd499f-c03e-49c2-e255-30743693a5f4</t>
  </si>
  <si>
    <t>35fb3a17-f5dd-d127-9c84-bdf5e8a31669</t>
  </si>
  <si>
    <t>f6e22b6e-3373-876b-5756-a15cab9875b3</t>
  </si>
  <si>
    <t>Der Prozess</t>
  </si>
  <si>
    <t>Words picked up from reading Der Process by Franz Kafka.</t>
  </si>
  <si>
    <t>Idioms</t>
  </si>
  <si>
    <t>Phrases that should not be translated literally</t>
  </si>
  <si>
    <t>83d1b66e-d2e9-9db8-d1f1-3f9027dd5aed</t>
  </si>
  <si>
    <t>d1e797cc-651a-ee06-c320-8f10d36712d6</t>
  </si>
  <si>
    <t>f3401b64-8427-ee2c-c4a2-cfbf092a8aa9</t>
  </si>
  <si>
    <t>vocabListName</t>
  </si>
  <si>
    <t>Cupboard</t>
  </si>
  <si>
    <t>Sink</t>
  </si>
  <si>
    <t>Pan</t>
  </si>
  <si>
    <t>Oven</t>
  </si>
  <si>
    <t>Fridge</t>
  </si>
  <si>
    <t>Chopping board</t>
  </si>
  <si>
    <t>Draining board</t>
  </si>
  <si>
    <t>Bin</t>
  </si>
  <si>
    <t>NounGender.Feminine</t>
  </si>
  <si>
    <t>NounGender.Neuter</t>
  </si>
  <si>
    <t>NounGender</t>
  </si>
  <si>
    <t>Schrank</t>
  </si>
  <si>
    <t>Spülbecken</t>
  </si>
  <si>
    <t>Pfanne</t>
  </si>
  <si>
    <t>Ofen</t>
  </si>
  <si>
    <t>Kühlschrank</t>
  </si>
  <si>
    <t>Herd</t>
  </si>
  <si>
    <t>Stove</t>
  </si>
  <si>
    <t>Hackbrett</t>
  </si>
  <si>
    <t>Ablauf</t>
  </si>
  <si>
    <t>cac002bc-91a9-41a2-5dee-26a0392e7f86</t>
  </si>
  <si>
    <t>0ca97e27-6582-f7a9-9765-6441d8cc8bee</t>
  </si>
  <si>
    <t>48db0c90-e3b0-b257-432b-5f33ce1f7802</t>
  </si>
  <si>
    <t>4d140acf-7ac9-44ef-58a7-1d6aba35f359</t>
  </si>
  <si>
    <t>b9baa4bb-4170-d624-ad62-f61da764acfe</t>
  </si>
  <si>
    <t>93fd89e7-ed3d-b588-4d27-807d3df6da32</t>
  </si>
  <si>
    <t>d07b5955-f494-db5a-dd72-beaee085bd64</t>
  </si>
  <si>
    <t>c832f646-6896-0616-334d-fb3f3ffc9cc2</t>
  </si>
  <si>
    <t>a11664d4-c833-307f-2c01-f3f713748dbc</t>
  </si>
  <si>
    <t>9b1e6cb7-e5f2-12d2-0d20-43a51764ff36</t>
  </si>
  <si>
    <t>vocabListJson</t>
  </si>
  <si>
    <t>jsonTemplate</t>
  </si>
  <si>
    <t>templateName</t>
  </si>
  <si>
    <t>template</t>
  </si>
  <si>
    <t>jsonConcat</t>
  </si>
  <si>
    <t>nounJson</t>
  </si>
  <si>
    <t>listItems</t>
  </si>
  <si>
    <t>Mulleimer</t>
  </si>
  <si>
    <t>WithListItems</t>
  </si>
  <si>
    <t xml:space="preserve">
{
      id: '{id}',
      name: '{name}',
      description: '{description}',
      listItems: [{listItems}],
      authorName: '{authorName}',
}</t>
  </si>
  <si>
    <t xml:space="preserve">
{
        gender: {gender},
        german: '{german}',
        english: '{english}',
        vocabListId: '{vocabListId}',
}</t>
  </si>
  <si>
    <t>Bote</t>
  </si>
  <si>
    <t>Eingabe</t>
  </si>
  <si>
    <t>Plea</t>
  </si>
  <si>
    <t>Überwältigung</t>
  </si>
  <si>
    <t>Abfassung</t>
  </si>
  <si>
    <t>Overcoming (of sth.)</t>
  </si>
  <si>
    <t>writing (of sth.)</t>
  </si>
  <si>
    <t>Messenger</t>
  </si>
  <si>
    <t>Ermattung</t>
  </si>
  <si>
    <t>exhaustion</t>
  </si>
  <si>
    <t>Berücksichtigung</t>
  </si>
  <si>
    <t>consideration</t>
  </si>
  <si>
    <t>Entgegnung</t>
  </si>
  <si>
    <t>Reply, retort</t>
  </si>
  <si>
    <t>fa4c6a82-5047-e58f-3554-d74bb5cdf4fc</t>
  </si>
  <si>
    <t>7363a5b1-b03f-8268-73d8-cd5da98f36a1</t>
  </si>
  <si>
    <t>dcf82b1a-d446-1fe5-86e5-4e15fdbe4850</t>
  </si>
  <si>
    <t>b5f08a77-9718-d402-f246-33487aa9ea06</t>
  </si>
  <si>
    <t>876ed33b-1395-241b-46ab-29c0eaeb3fe1</t>
  </si>
  <si>
    <t>57e15543-f45c-c34c-b407-1042c8300e58</t>
  </si>
  <si>
    <t>9cfcc757-1216-2ce1-46cf-ed0e9e181dd1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</si>
</sst>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525960"/>
      <name val="Segoe UI"/>
      <family val="2"/>
    </font>
    <font>
      <sz val="1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quotePrefix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410B96-CE6D-4E6A-8929-7BED100F96A2}" name="VocabListItemTbl" displayName="VocabListItemTbl" ref="A1:I19" totalsRowCount="1">
  <autoFilter ref="A1:I18" xr:uid="{97410B96-CE6D-4E6A-8929-7BED100F96A2}"/>
  <sortState xmlns:xlrd2="http://schemas.microsoft.com/office/spreadsheetml/2017/richdata2" ref="A2:I18">
    <sortCondition ref="F2:F18"/>
  </sortState>
  <tableColumns count="9">
    <tableColumn id="1" xr3:uid="{19AC66C8-1566-4ABB-A818-125479B781C3}" name="id" dataDxfId="2" totalsRowDxfId="1"/>
    <tableColumn id="2" xr3:uid="{799A32C2-CFEF-49A3-8459-C8D18D820296}" name="gender"/>
    <tableColumn id="3" xr3:uid="{0A00753C-4F2D-4C10-A39F-11E21056141B}" name="german"/>
    <tableColumn id="4" xr3:uid="{18E9F2BA-2732-4AFE-8BA6-A43A4CE70F5A}" name="english"/>
    <tableColumn id="5" xr3:uid="{65A95944-D3D9-420C-B5E5-EA80FAD5DC31}" name="vocabListId"/>
    <tableColumn id="7" xr3:uid="{3D942EA2-65F7-4B9A-8DE4-239068CADBB8}" name="vocabListName">
      <calculatedColumnFormula>VLOOKUP(VocabListItemTbl[[#This Row],[vocabListId]], VocabListsTbl[], MATCH(VocabListsTbl[[#Headers],[name]], VocabListsTbl[#Headers], 0), FALSE)</calculatedColumnFormula>
    </tableColumn>
    <tableColumn id="8" xr3:uid="{F93C24A0-F6C0-40A9-BA8B-2BBEBAD8C70A}" name="jsonTemplate"/>
    <tableColumn id="6" xr3:uid="{EC1327D1-9C2D-4D86-A688-80AF51179CAE}" name="json" dataDxfId="0">
      <calculatedColumnFormula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calculatedColumnFormula>
    </tableColumn>
    <tableColumn id="9" xr3:uid="{57953A1E-220C-49DB-BF5C-BF6BCA8644E4}" name="jsonConcat" totalsRowFunction="custom">
      <calculatedColumnFormula>""&amp;VocabListItemTbl[[#This Row],[json]]&amp;", "</calculatedColumnFormula>
      <totalsRowFormula>_xlfn.CONCAT(VocabListItemTbl[jsonConcat])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BCA8F7-038B-463B-8F6C-E432243196F1}" name="VocabListsTbl" displayName="VocabListsTbl" ref="A1:J5" totalsRowCount="1">
  <autoFilter ref="A1:J4" xr:uid="{5FBCA8F7-038B-463B-8F6C-E432243196F1}"/>
  <tableColumns count="10">
    <tableColumn id="1" xr3:uid="{9CF07429-5965-4C07-A162-7DCAFD5B9982}" name="id" dataDxfId="12" totalsRowDxfId="5"/>
    <tableColumn id="2" xr3:uid="{588786DD-1F25-47D1-A6EB-ADEFE5929F90}" name="name"/>
    <tableColumn id="3" xr3:uid="{40B751D8-EAF7-4176-BC51-BC2254783E1E}" name="description"/>
    <tableColumn id="6" xr3:uid="{F1E47C4F-170B-43C2-B9A4-2549C845BB19}" name="authorId"/>
    <tableColumn id="4" xr3:uid="{E3DA26EF-39C2-4C9E-8B84-B49FC6055F2B}" name="authorName">
      <calculatedColumnFormula>VLOOKUP(VocabListsTbl[[#This Row],[authorId]], UserTbl[], MATCH(UserTbl[[#Headers],[authorName]], UserTbl[#Headers],0), FALSE)</calculatedColumnFormula>
    </tableColumn>
    <tableColumn id="11" xr3:uid="{48423868-07BE-44CB-91B4-698153E8DA02}" name="WithListItems"/>
    <tableColumn id="10" xr3:uid="{79F8047D-0680-470A-8F70-F6330699D9B5}" name="listItems">
      <calculatedColumnFormula>IF(VocabListsTbl[[#This Row],[WithListItems]], _xlfn.CONCAT(IF(VocabListItemTbl[vocabListId]=VocabListsTbl[[#This Row],[id]], VocabListItemTbl[jsonConcat], "")), "")</calculatedColumnFormula>
    </tableColumn>
    <tableColumn id="7" xr3:uid="{0FE0C59B-1E17-4A30-96FC-591B27C0C201}" name="jsonTemplate"/>
    <tableColumn id="8" xr3:uid="{E4E19B75-6D71-4526-AF61-7DBF63062EB7}" name="json" totalsRowFunction="custom" dataDxfId="7" totalsRowDxfId="4">
      <calculatedColumnFormula>""&amp;SUBSTITUTE(SUBSTITUTE(SUBSTITUTE(SUBSTITUTE(SUBSTITUTE(VLOOKUP(VocabListsTbl[[#This Row],[jsonTemplate]], TemplateTbl[], MATCH(TemplateTbl[[#Headers],[template]], TemplateTbl[#Headers], 0),FALSE), "{id}", VocabListsTbl[[#This Row],[id]]), "{name}", VocabListsTbl[[#This Row],[name]]), "{description}", VocabListsTbl[[#This Row],[description]]), "{authorName}", VocabListsTbl[[#This Row],[authorName]]), "{listItems}", VocabListsTbl[[#This Row],[listItems]])&amp;""</calculatedColumnFormula>
      <totalsRowFormula>_xlfn.CONCAT(VocabListsTbl[json])</totalsRowFormula>
    </tableColumn>
    <tableColumn id="9" xr3:uid="{218CD695-7CC4-4E61-8515-2F3D4B2A2F64}" name="jsonConcat" totalsRowFunction="custom" totalsRowDxfId="3">
      <calculatedColumnFormula>""&amp;VocabListsTbl[[#This Row],[json]]&amp;", "</calculatedColumnFormula>
      <totalsRowFormula>_xlfn.CONCAT(VocabListsTbl[jsonConcat])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C301-9303-49F8-81C9-E4CB9EC29A41}" name="UserTbl" displayName="UserTbl" ref="A1:D4" totalsRowShown="0">
  <autoFilter ref="A1:D4" xr:uid="{B6D3C301-9303-49F8-81C9-E4CB9EC29A41}"/>
  <tableColumns count="4">
    <tableColumn id="1" xr3:uid="{06B12A9F-FD41-43DB-A323-E3E6D6B2803C}" name="id" dataDxfId="13"/>
    <tableColumn id="2" xr3:uid="{990E1D15-1606-4DEE-9044-94DB92C63BAD}" name="forenames"/>
    <tableColumn id="3" xr3:uid="{70EDD0DE-3FF3-4225-9641-AAA692DC33AF}" name="surname"/>
    <tableColumn id="4" xr3:uid="{FF06568F-769A-4427-A372-F8825E25BE72}" name="authorName">
      <calculatedColumnFormula>CONCATENATE(UserTbl[[#This Row],[forenames]], " ", UserTbl[[#This Row],[surname]])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692065-2D51-4273-93D5-1A355ECB4B2D}" name="NounGenderTbl" displayName="NounGenderTbl" ref="A1:A4" totalsRowShown="0" headerRowDxfId="9" dataDxfId="8" tableBorderDxfId="11">
  <autoFilter ref="A1:A4" xr:uid="{C8692065-2D51-4273-93D5-1A355ECB4B2D}"/>
  <tableColumns count="1">
    <tableColumn id="1" xr3:uid="{C29BA513-0753-4CA7-BCB2-49233A6FFD61}" name="NounGender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0AAA82-A3F3-4482-8D11-C7760EAD3A49}" name="TemplateTbl" displayName="TemplateTbl" ref="A1:B3" totalsRowShown="0">
  <autoFilter ref="A1:B3" xr:uid="{3A0AAA82-A3F3-4482-8D11-C7760EAD3A49}"/>
  <tableColumns count="2">
    <tableColumn id="1" xr3:uid="{EB7E068F-228D-44C0-BB08-740EA19F1096}" name="templateName"/>
    <tableColumn id="2" xr3:uid="{6F987026-B5EA-4072-847D-4CF2BA1F3C0A}" name="templat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07CD-3DE9-4388-A68E-86EF062E344C}">
  <dimension ref="A1:I19"/>
  <sheetViews>
    <sheetView workbookViewId="0">
      <selection activeCell="B12" sqref="B12"/>
    </sheetView>
  </sheetViews>
  <sheetFormatPr defaultRowHeight="15" x14ac:dyDescent="0.25"/>
  <cols>
    <col min="1" max="1" width="45.28515625" customWidth="1"/>
    <col min="2" max="2" width="27.42578125" customWidth="1"/>
    <col min="3" max="3" width="14.5703125" customWidth="1"/>
    <col min="4" max="4" width="15.7109375" customWidth="1"/>
    <col min="5" max="5" width="18.5703125" customWidth="1"/>
    <col min="6" max="7" width="2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  <c r="G1" t="s">
        <v>65</v>
      </c>
      <c r="H1" t="s">
        <v>5</v>
      </c>
      <c r="I1" t="s">
        <v>68</v>
      </c>
    </row>
    <row r="2" spans="1:9" ht="16.5" x14ac:dyDescent="0.3">
      <c r="A2" s="3" t="s">
        <v>89</v>
      </c>
      <c r="B2" t="s">
        <v>6</v>
      </c>
      <c r="C2" t="s">
        <v>75</v>
      </c>
      <c r="D2" t="s">
        <v>82</v>
      </c>
      <c r="E2" t="s">
        <v>31</v>
      </c>
      <c r="F2" t="str">
        <f>VLOOKUP(VocabListItemTbl[[#This Row],[vocabListId]], VocabListsTbl[], MATCH(VocabListsTbl[[#Headers],[name]], VocabListsTbl[#Headers], 0), FALSE)</f>
        <v>Der Prozess</v>
      </c>
      <c r="G2" t="s">
        <v>69</v>
      </c>
      <c r="H2" s="8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NounGender.Masculine,
        german: 'Bote',
        english: 'Messenger',
        vocabListId: 'd1e797cc-651a-ee06-c320-8f10d36712d6',
}</v>
      </c>
      <c r="I2" t="str">
        <f>""&amp;VocabListItemTbl[[#This Row],[json]]&amp;", "</f>
        <v xml:space="preserve">
{
        gender: NounGender.Masculine,
        german: 'Bote',
        english: 'Messenger',
        vocabListId: 'd1e797cc-651a-ee06-c320-8f10d36712d6',
}, </v>
      </c>
    </row>
    <row r="3" spans="1:9" ht="16.5" x14ac:dyDescent="0.3">
      <c r="A3" s="3" t="s">
        <v>90</v>
      </c>
      <c r="B3" t="s">
        <v>42</v>
      </c>
      <c r="C3" t="s">
        <v>76</v>
      </c>
      <c r="D3" t="s">
        <v>77</v>
      </c>
      <c r="E3" t="s">
        <v>31</v>
      </c>
      <c r="F3" t="str">
        <f>VLOOKUP(VocabListItemTbl[[#This Row],[vocabListId]], VocabListsTbl[], MATCH(VocabListsTbl[[#Headers],[name]], VocabListsTbl[#Headers], 0), FALSE)</f>
        <v>Der Prozess</v>
      </c>
      <c r="G3" t="s">
        <v>69</v>
      </c>
      <c r="H3" s="8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NounGender.Feminine,
        german: 'Eingabe',
        english: 'Plea',
        vocabListId: 'd1e797cc-651a-ee06-c320-8f10d36712d6',
}</v>
      </c>
      <c r="I3" t="str">
        <f>""&amp;VocabListItemTbl[[#This Row],[json]]&amp;", "</f>
        <v xml:space="preserve">
{
        gender: NounGender.Feminine,
        german: 'Eingabe',
        english: 'Plea',
        vocabListId: 'd1e797cc-651a-ee06-c320-8f10d36712d6',
}, </v>
      </c>
    </row>
    <row r="4" spans="1:9" ht="16.5" x14ac:dyDescent="0.3">
      <c r="A4" s="3" t="s">
        <v>91</v>
      </c>
      <c r="B4" t="s">
        <v>42</v>
      </c>
      <c r="C4" t="s">
        <v>78</v>
      </c>
      <c r="D4" t="s">
        <v>80</v>
      </c>
      <c r="E4" t="s">
        <v>31</v>
      </c>
      <c r="F4" t="str">
        <f>VLOOKUP(VocabListItemTbl[[#This Row],[vocabListId]], VocabListsTbl[], MATCH(VocabListsTbl[[#Headers],[name]], VocabListsTbl[#Headers], 0), FALSE)</f>
        <v>Der Prozess</v>
      </c>
      <c r="G4" t="s">
        <v>69</v>
      </c>
      <c r="H4" s="8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NounGender.Feminine,
        german: 'Überwältigung',
        english: 'Overcoming (of sth.)',
        vocabListId: 'd1e797cc-651a-ee06-c320-8f10d36712d6',
}</v>
      </c>
      <c r="I4" t="str">
        <f>""&amp;VocabListItemTbl[[#This Row],[json]]&amp;", "</f>
        <v xml:space="preserve">
{
        gender: NounGender.Feminine,
        german: 'Überwältigung',
        english: 'Overcoming (of sth.)',
        vocabListId: 'd1e797cc-651a-ee06-c320-8f10d36712d6',
}, </v>
      </c>
    </row>
    <row r="5" spans="1:9" ht="16.5" x14ac:dyDescent="0.3">
      <c r="A5" s="3" t="s">
        <v>92</v>
      </c>
      <c r="B5" t="s">
        <v>42</v>
      </c>
      <c r="C5" t="s">
        <v>79</v>
      </c>
      <c r="D5" t="s">
        <v>81</v>
      </c>
      <c r="E5" t="s">
        <v>31</v>
      </c>
      <c r="F5" t="str">
        <f>VLOOKUP(VocabListItemTbl[[#This Row],[vocabListId]], VocabListsTbl[], MATCH(VocabListsTbl[[#Headers],[name]], VocabListsTbl[#Headers], 0), FALSE)</f>
        <v>Der Prozess</v>
      </c>
      <c r="G5" t="s">
        <v>69</v>
      </c>
      <c r="H5" s="8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NounGender.Feminine,
        german: 'Abfassung',
        english: 'writing (of sth.)',
        vocabListId: 'd1e797cc-651a-ee06-c320-8f10d36712d6',
}</v>
      </c>
      <c r="I5" t="str">
        <f>""&amp;VocabListItemTbl[[#This Row],[json]]&amp;", "</f>
        <v xml:space="preserve">
{
        gender: NounGender.Feminine,
        german: 'Abfassung',
        english: 'writing (of sth.)',
        vocabListId: 'd1e797cc-651a-ee06-c320-8f10d36712d6',
}, </v>
      </c>
    </row>
    <row r="6" spans="1:9" ht="16.5" x14ac:dyDescent="0.3">
      <c r="A6" s="3" t="s">
        <v>93</v>
      </c>
      <c r="B6" t="s">
        <v>42</v>
      </c>
      <c r="C6" t="s">
        <v>83</v>
      </c>
      <c r="D6" t="s">
        <v>84</v>
      </c>
      <c r="E6" t="s">
        <v>31</v>
      </c>
      <c r="F6" t="str">
        <f>VLOOKUP(VocabListItemTbl[[#This Row],[vocabListId]], VocabListsTbl[], MATCH(VocabListsTbl[[#Headers],[name]], VocabListsTbl[#Headers], 0), FALSE)</f>
        <v>Der Prozess</v>
      </c>
      <c r="G6" t="s">
        <v>69</v>
      </c>
      <c r="H6" s="8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NounGender.Feminine,
        german: 'Ermattung',
        english: 'exhaustion',
        vocabListId: 'd1e797cc-651a-ee06-c320-8f10d36712d6',
}</v>
      </c>
      <c r="I6" t="str">
        <f>""&amp;VocabListItemTbl[[#This Row],[json]]&amp;", "</f>
        <v xml:space="preserve">
{
        gender: NounGender.Feminine,
        german: 'Ermattung',
        english: 'exhaustion',
        vocabListId: 'd1e797cc-651a-ee06-c320-8f10d36712d6',
}, </v>
      </c>
    </row>
    <row r="7" spans="1:9" ht="16.5" x14ac:dyDescent="0.3">
      <c r="A7" s="3" t="s">
        <v>94</v>
      </c>
      <c r="B7" t="s">
        <v>42</v>
      </c>
      <c r="C7" t="s">
        <v>85</v>
      </c>
      <c r="D7" t="s">
        <v>86</v>
      </c>
      <c r="E7" t="s">
        <v>31</v>
      </c>
      <c r="F7" t="str">
        <f>VLOOKUP(VocabListItemTbl[[#This Row],[vocabListId]], VocabListsTbl[], MATCH(VocabListsTbl[[#Headers],[name]], VocabListsTbl[#Headers], 0), FALSE)</f>
        <v>Der Prozess</v>
      </c>
      <c r="G7" t="s">
        <v>69</v>
      </c>
      <c r="H7" s="8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NounGender.Feminine,
        german: 'Berücksichtigung',
        english: 'consideration',
        vocabListId: 'd1e797cc-651a-ee06-c320-8f10d36712d6',
}</v>
      </c>
      <c r="I7" t="str">
        <f>""&amp;VocabListItemTbl[[#This Row],[json]]&amp;", "</f>
        <v xml:space="preserve">
{
        gender: NounGender.Feminine,
        german: 'Berücksichtigung',
        english: 'consideration',
        vocabListId: 'd1e797cc-651a-ee06-c320-8f10d36712d6',
}, </v>
      </c>
    </row>
    <row r="8" spans="1:9" ht="16.5" x14ac:dyDescent="0.3">
      <c r="A8" s="3" t="s">
        <v>95</v>
      </c>
      <c r="B8" t="s">
        <v>42</v>
      </c>
      <c r="C8" t="s">
        <v>87</v>
      </c>
      <c r="D8" t="s">
        <v>88</v>
      </c>
      <c r="E8" t="s">
        <v>31</v>
      </c>
      <c r="F8" t="str">
        <f>VLOOKUP(VocabListItemTbl[[#This Row],[vocabListId]], VocabListsTbl[], MATCH(VocabListsTbl[[#Headers],[name]], VocabListsTbl[#Headers], 0), FALSE)</f>
        <v>Der Prozess</v>
      </c>
      <c r="G8" t="s">
        <v>69</v>
      </c>
      <c r="H8" s="8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NounGender.Feminine,
        german: 'Entgegnung',
        english: 'Reply, retort',
        vocabListId: 'd1e797cc-651a-ee06-c320-8f10d36712d6',
}</v>
      </c>
      <c r="I8" t="str">
        <f>""&amp;VocabListItemTbl[[#This Row],[json]]&amp;", "</f>
        <v xml:space="preserve">
{
        gender: NounGender.Feminine,
        german: 'Entgegnung',
        english: 'Reply, retort',
        vocabListId: 'd1e797cc-651a-ee06-c320-8f10d36712d6',
}, </v>
      </c>
    </row>
    <row r="9" spans="1:9" ht="16.5" x14ac:dyDescent="0.3">
      <c r="A9" s="2" t="s">
        <v>54</v>
      </c>
      <c r="B9" t="s">
        <v>6</v>
      </c>
      <c r="C9" t="s">
        <v>7</v>
      </c>
      <c r="D9" t="s">
        <v>8</v>
      </c>
      <c r="E9" t="s">
        <v>30</v>
      </c>
      <c r="F9" t="str">
        <f>VLOOKUP(VocabListItemTbl[[#This Row],[vocabListId]], VocabListsTbl[], MATCH(VocabListsTbl[[#Headers],[name]], VocabListsTbl[#Headers], 0), FALSE)</f>
        <v>Kitchen</v>
      </c>
      <c r="G9" t="s">
        <v>69</v>
      </c>
      <c r="H9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NounGender.Masculine,
        german: 'Wasserkocher',
        english: 'Kettle',
        vocabListId: '83d1b66e-d2e9-9db8-d1f1-3f9027dd5aed',
}</v>
      </c>
      <c r="I9" t="str">
        <f>""&amp;VocabListItemTbl[[#This Row],[json]]&amp;", "</f>
        <v xml:space="preserve">
{
        gender: NounGender.Masculine,
        german: 'Wasserkocher',
        english: 'Kettle',
        vocabListId: '83d1b66e-d2e9-9db8-d1f1-3f9027dd5aed',
}, </v>
      </c>
    </row>
    <row r="10" spans="1:9" ht="16.5" x14ac:dyDescent="0.3">
      <c r="A10" s="2" t="s">
        <v>55</v>
      </c>
      <c r="B10" t="s">
        <v>6</v>
      </c>
      <c r="C10" t="s">
        <v>45</v>
      </c>
      <c r="D10" t="s">
        <v>34</v>
      </c>
      <c r="E10" t="s">
        <v>30</v>
      </c>
      <c r="F10" t="str">
        <f>VLOOKUP(VocabListItemTbl[[#This Row],[vocabListId]], VocabListsTbl[], MATCH(VocabListsTbl[[#Headers],[name]], VocabListsTbl[#Headers], 0), FALSE)</f>
        <v>Kitchen</v>
      </c>
      <c r="G10" t="s">
        <v>69</v>
      </c>
      <c r="H10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NounGender.Masculine,
        german: 'Schrank',
        english: 'Cupboard',
        vocabListId: '83d1b66e-d2e9-9db8-d1f1-3f9027dd5aed',
}</v>
      </c>
      <c r="I10" t="str">
        <f>""&amp;VocabListItemTbl[[#This Row],[json]]&amp;", "</f>
        <v xml:space="preserve">
{
        gender: NounGender.Masculine,
        german: 'Schrank',
        english: 'Cupboard',
        vocabListId: '83d1b66e-d2e9-9db8-d1f1-3f9027dd5aed',
}, </v>
      </c>
    </row>
    <row r="11" spans="1:9" ht="16.5" x14ac:dyDescent="0.3">
      <c r="A11" s="2" t="s">
        <v>56</v>
      </c>
      <c r="B11" t="s">
        <v>42</v>
      </c>
      <c r="C11" t="s">
        <v>46</v>
      </c>
      <c r="D11" t="s">
        <v>35</v>
      </c>
      <c r="E11" t="s">
        <v>30</v>
      </c>
      <c r="F11" t="str">
        <f>VLOOKUP(VocabListItemTbl[[#This Row],[vocabListId]], VocabListsTbl[], MATCH(VocabListsTbl[[#Headers],[name]], VocabListsTbl[#Headers], 0), FALSE)</f>
        <v>Kitchen</v>
      </c>
      <c r="G11" t="s">
        <v>69</v>
      </c>
      <c r="H11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NounGender.Feminine,
        german: 'Spülbecken',
        english: 'Sink',
        vocabListId: '83d1b66e-d2e9-9db8-d1f1-3f9027dd5aed',
}</v>
      </c>
      <c r="I11" t="str">
        <f>""&amp;VocabListItemTbl[[#This Row],[json]]&amp;", "</f>
        <v xml:space="preserve">
{
        gender: NounGender.Feminine,
        german: 'Spülbecken',
        english: 'Sink',
        vocabListId: '83d1b66e-d2e9-9db8-d1f1-3f9027dd5aed',
}, </v>
      </c>
    </row>
    <row r="12" spans="1:9" ht="16.5" x14ac:dyDescent="0.3">
      <c r="A12" s="2" t="s">
        <v>57</v>
      </c>
      <c r="B12" t="s">
        <v>42</v>
      </c>
      <c r="C12" t="s">
        <v>47</v>
      </c>
      <c r="D12" t="s">
        <v>36</v>
      </c>
      <c r="E12" t="s">
        <v>30</v>
      </c>
      <c r="F12" t="str">
        <f>VLOOKUP(VocabListItemTbl[[#This Row],[vocabListId]], VocabListsTbl[], MATCH(VocabListsTbl[[#Headers],[name]], VocabListsTbl[#Headers], 0), FALSE)</f>
        <v>Kitchen</v>
      </c>
      <c r="G12" t="s">
        <v>69</v>
      </c>
      <c r="H12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NounGender.Feminine,
        german: 'Pfanne',
        english: 'Pan',
        vocabListId: '83d1b66e-d2e9-9db8-d1f1-3f9027dd5aed',
}</v>
      </c>
      <c r="I12" t="str">
        <f>""&amp;VocabListItemTbl[[#This Row],[json]]&amp;", "</f>
        <v xml:space="preserve">
{
        gender: NounGender.Feminine,
        german: 'Pfanne',
        english: 'Pan',
        vocabListId: '83d1b66e-d2e9-9db8-d1f1-3f9027dd5aed',
}, </v>
      </c>
    </row>
    <row r="13" spans="1:9" ht="16.5" x14ac:dyDescent="0.3">
      <c r="A13" s="2" t="s">
        <v>58</v>
      </c>
      <c r="B13" t="s">
        <v>6</v>
      </c>
      <c r="C13" t="s">
        <v>48</v>
      </c>
      <c r="D13" t="s">
        <v>37</v>
      </c>
      <c r="E13" t="s">
        <v>30</v>
      </c>
      <c r="F13" t="str">
        <f>VLOOKUP(VocabListItemTbl[[#This Row],[vocabListId]], VocabListsTbl[], MATCH(VocabListsTbl[[#Headers],[name]], VocabListsTbl[#Headers], 0), FALSE)</f>
        <v>Kitchen</v>
      </c>
      <c r="G13" t="s">
        <v>69</v>
      </c>
      <c r="H13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NounGender.Masculine,
        german: 'Ofen',
        english: 'Oven',
        vocabListId: '83d1b66e-d2e9-9db8-d1f1-3f9027dd5aed',
}</v>
      </c>
      <c r="I13" t="str">
        <f>""&amp;VocabListItemTbl[[#This Row],[json]]&amp;", "</f>
        <v xml:space="preserve">
{
        gender: NounGender.Masculine,
        german: 'Ofen',
        english: 'Oven',
        vocabListId: '83d1b66e-d2e9-9db8-d1f1-3f9027dd5aed',
}, </v>
      </c>
    </row>
    <row r="14" spans="1:9" ht="16.5" x14ac:dyDescent="0.3">
      <c r="A14" s="2" t="s">
        <v>59</v>
      </c>
      <c r="B14" t="s">
        <v>6</v>
      </c>
      <c r="C14" t="s">
        <v>49</v>
      </c>
      <c r="D14" t="s">
        <v>38</v>
      </c>
      <c r="E14" t="s">
        <v>30</v>
      </c>
      <c r="F14" t="str">
        <f>VLOOKUP(VocabListItemTbl[[#This Row],[vocabListId]], VocabListsTbl[], MATCH(VocabListsTbl[[#Headers],[name]], VocabListsTbl[#Headers], 0), FALSE)</f>
        <v>Kitchen</v>
      </c>
      <c r="G14" t="s">
        <v>69</v>
      </c>
      <c r="H14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NounGender.Masculine,
        german: 'Kühlschrank',
        english: 'Fridge',
        vocabListId: '83d1b66e-d2e9-9db8-d1f1-3f9027dd5aed',
}</v>
      </c>
      <c r="I14" t="str">
        <f>""&amp;VocabListItemTbl[[#This Row],[json]]&amp;", "</f>
        <v xml:space="preserve">
{
        gender: NounGender.Masculine,
        german: 'Kühlschrank',
        english: 'Fridge',
        vocabListId: '83d1b66e-d2e9-9db8-d1f1-3f9027dd5aed',
}, </v>
      </c>
    </row>
    <row r="15" spans="1:9" ht="16.5" x14ac:dyDescent="0.3">
      <c r="A15" s="2" t="s">
        <v>60</v>
      </c>
      <c r="B15" t="s">
        <v>6</v>
      </c>
      <c r="C15" t="s">
        <v>50</v>
      </c>
      <c r="D15" t="s">
        <v>51</v>
      </c>
      <c r="E15" t="s">
        <v>30</v>
      </c>
      <c r="F15" t="str">
        <f>VLOOKUP(VocabListItemTbl[[#This Row],[vocabListId]], VocabListsTbl[], MATCH(VocabListsTbl[[#Headers],[name]], VocabListsTbl[#Headers], 0), FALSE)</f>
        <v>Kitchen</v>
      </c>
      <c r="G15" t="s">
        <v>69</v>
      </c>
      <c r="H15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NounGender.Masculine,
        german: 'Herd',
        english: 'Stove',
        vocabListId: '83d1b66e-d2e9-9db8-d1f1-3f9027dd5aed',
}</v>
      </c>
      <c r="I15" t="str">
        <f>""&amp;VocabListItemTbl[[#This Row],[json]]&amp;", "</f>
        <v xml:space="preserve">
{
        gender: NounGender.Masculine,
        german: 'Herd',
        english: 'Stove',
        vocabListId: '83d1b66e-d2e9-9db8-d1f1-3f9027dd5aed',
}, </v>
      </c>
    </row>
    <row r="16" spans="1:9" ht="16.5" x14ac:dyDescent="0.3">
      <c r="A16" s="2" t="s">
        <v>61</v>
      </c>
      <c r="B16" t="s">
        <v>43</v>
      </c>
      <c r="C16" t="s">
        <v>52</v>
      </c>
      <c r="D16" t="s">
        <v>39</v>
      </c>
      <c r="E16" t="s">
        <v>30</v>
      </c>
      <c r="F16" t="str">
        <f>VLOOKUP(VocabListItemTbl[[#This Row],[vocabListId]], VocabListsTbl[], MATCH(VocabListsTbl[[#Headers],[name]], VocabListsTbl[#Headers], 0), FALSE)</f>
        <v>Kitchen</v>
      </c>
      <c r="G16" t="s">
        <v>69</v>
      </c>
      <c r="H16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NounGender.Neuter,
        german: 'Hackbrett',
        english: 'Chopping board',
        vocabListId: '83d1b66e-d2e9-9db8-d1f1-3f9027dd5aed',
}</v>
      </c>
      <c r="I16" t="str">
        <f>""&amp;VocabListItemTbl[[#This Row],[json]]&amp;", "</f>
        <v xml:space="preserve">
{
        gender: NounGender.Neuter,
        german: 'Hackbrett',
        english: 'Chopping board',
        vocabListId: '83d1b66e-d2e9-9db8-d1f1-3f9027dd5aed',
}, </v>
      </c>
    </row>
    <row r="17" spans="1:9" ht="16.5" x14ac:dyDescent="0.3">
      <c r="A17" s="2" t="s">
        <v>62</v>
      </c>
      <c r="B17" t="s">
        <v>6</v>
      </c>
      <c r="C17" t="s">
        <v>53</v>
      </c>
      <c r="D17" t="s">
        <v>40</v>
      </c>
      <c r="E17" t="s">
        <v>30</v>
      </c>
      <c r="F17" t="str">
        <f>VLOOKUP(VocabListItemTbl[[#This Row],[vocabListId]], VocabListsTbl[], MATCH(VocabListsTbl[[#Headers],[name]], VocabListsTbl[#Headers], 0), FALSE)</f>
        <v>Kitchen</v>
      </c>
      <c r="G17" t="s">
        <v>69</v>
      </c>
      <c r="H17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NounGender.Masculine,
        german: 'Ablauf',
        english: 'Draining board',
        vocabListId: '83d1b66e-d2e9-9db8-d1f1-3f9027dd5aed',
}</v>
      </c>
      <c r="I17" t="str">
        <f>""&amp;VocabListItemTbl[[#This Row],[json]]&amp;", "</f>
        <v xml:space="preserve">
{
        gender: NounGender.Masculine,
        german: 'Ablauf',
        english: 'Draining board',
        vocabListId: '83d1b66e-d2e9-9db8-d1f1-3f9027dd5aed',
}, </v>
      </c>
    </row>
    <row r="18" spans="1:9" ht="16.5" x14ac:dyDescent="0.3">
      <c r="A18" s="2" t="s">
        <v>63</v>
      </c>
      <c r="B18" t="s">
        <v>6</v>
      </c>
      <c r="C18" t="s">
        <v>71</v>
      </c>
      <c r="D18" t="s">
        <v>41</v>
      </c>
      <c r="E18" t="s">
        <v>30</v>
      </c>
      <c r="F18" t="str">
        <f>VLOOKUP(VocabListItemTbl[[#This Row],[vocabListId]], VocabListsTbl[], MATCH(VocabListsTbl[[#Headers],[name]], VocabListsTbl[#Headers], 0), FALSE)</f>
        <v>Kitchen</v>
      </c>
      <c r="G18" t="s">
        <v>69</v>
      </c>
      <c r="H18" t="str">
        <f>""&amp;SUBSTITUTE(SUBSTITUTE(SUBSTITUTE(SUBSTITUTE(SUBSTITUTE(VLOOKUP(VocabListItemTbl[[#This Row],[jsonTemplate]], TemplateTbl[], MATCH(TemplateTbl[[#Headers],[template]], TemplateTbl[#Headers], 0),FALSE), "{id}", VocabListItemTbl[[#This Row],[id]]), "{gender}", VocabListItemTbl[[#This Row],[gender]]), "{german}", VocabListItemTbl[[#This Row],[german]]), "{english}", VocabListItemTbl[[#This Row],[english]]), "{vocabListId}", VocabListItemTbl[[#This Row],[vocabListId]])&amp;""</f>
        <v xml:space="preserve">
{
        gender: NounGender.Masculine,
        german: 'Mulleimer',
        english: 'Bin',
        vocabListId: '83d1b66e-d2e9-9db8-d1f1-3f9027dd5aed',
}</v>
      </c>
      <c r="I18" t="str">
        <f>""&amp;VocabListItemTbl[[#This Row],[json]]&amp;", "</f>
        <v xml:space="preserve">
{
        gender: NounGender.Masculine,
        german: 'Mulleimer',
        english: 'Bin',
        vocabListId: '83d1b66e-d2e9-9db8-d1f1-3f9027dd5aed',
}, </v>
      </c>
    </row>
    <row r="19" spans="1:9" ht="16.5" x14ac:dyDescent="0.3">
      <c r="A19" s="2"/>
      <c r="I19" t="str">
        <f>_xlfn.CONCAT(VocabListItemTbl[jsonConcat])</f>
        <v xml:space="preserve">
{
        gender: NounGender.Masculine,
        german: 'Bote',
        english: 'Messenger',
        vocabListId: 'd1e797cc-651a-ee06-c320-8f10d36712d6',
}, 
{
        gender: NounGender.Feminine,
        german: 'Eingabe',
        english: 'Plea',
        vocabListId: 'd1e797cc-651a-ee06-c320-8f10d36712d6',
}, 
{
        gender: NounGender.Feminine,
        german: 'Überwältigung',
        english: 'Overcoming (of sth.)',
        vocabListId: 'd1e797cc-651a-ee06-c320-8f10d36712d6',
}, 
{
        gender: NounGender.Feminine,
        german: 'Abfassung',
        english: 'writing (of sth.)',
        vocabListId: 'd1e797cc-651a-ee06-c320-8f10d36712d6',
}, 
{
        gender: NounGender.Feminine,
        german: 'Ermattung',
        english: 'exhaustion',
        vocabListId: 'd1e797cc-651a-ee06-c320-8f10d36712d6',
}, 
{
        gender: NounGender.Feminine,
        german: 'Berücksichtigung',
        english: 'consideration',
        vocabListId: 'd1e797cc-651a-ee06-c320-8f10d36712d6',
}, 
{
        gender: NounGender.Feminine,
        german: 'Entgegnung',
        english: 'Reply, retort',
        vocabListId: 'd1e797cc-651a-ee06-c320-8f10d36712d6',
}, 
{
        gender: NounGender.Masculine,
        german: 'Wasserkocher',
        english: 'Kettle',
        vocabListId: '83d1b66e-d2e9-9db8-d1f1-3f9027dd5aed',
}, 
{
        gender: NounGender.Masculine,
        german: 'Schrank',
        english: 'Cupboard',
        vocabListId: '83d1b66e-d2e9-9db8-d1f1-3f9027dd5aed',
}, 
{
        gender: NounGender.Feminine,
        german: 'Spülbecken',
        english: 'Sink',
        vocabListId: '83d1b66e-d2e9-9db8-d1f1-3f9027dd5aed',
}, 
{
        gender: NounGender.Feminine,
        german: 'Pfanne',
        english: 'Pan',
        vocabListId: '83d1b66e-d2e9-9db8-d1f1-3f9027dd5aed',
}, 
{
        gender: NounGender.Masculine,
        german: 'Ofen',
        english: 'Oven',
        vocabListId: '83d1b66e-d2e9-9db8-d1f1-3f9027dd5aed',
}, 
{
        gender: NounGender.Masculine,
        german: 'Kühlschrank',
        english: 'Fridge',
        vocabListId: '83d1b66e-d2e9-9db8-d1f1-3f9027dd5aed',
}, 
{
        gender: NounGender.Masculine,
        german: 'Herd',
        english: 'Stove',
        vocabListId: '83d1b66e-d2e9-9db8-d1f1-3f9027dd5aed',
}, 
{
        gender: NounGender.Neuter,
        german: 'Hackbrett',
        english: 'Chopping board',
        vocabListId: '83d1b66e-d2e9-9db8-d1f1-3f9027dd5aed',
}, 
{
        gender: NounGender.Masculine,
        german: 'Ablauf',
        english: 'Draining board',
        vocabListId: '83d1b66e-d2e9-9db8-d1f1-3f9027dd5aed',
}, 
{
        gender: NounGender.Masculine,
        german: 'Mulleimer',
        english: 'Bin',
        vocabListId: '83d1b66e-d2e9-9db8-d1f1-3f9027dd5aed',
}, </v>
      </c>
    </row>
  </sheetData>
  <phoneticPr fontId="3" type="noConversion"/>
  <dataValidations count="3">
    <dataValidation type="list" allowBlank="1" showInputMessage="1" showErrorMessage="1" sqref="E2:E18" xr:uid="{547501E2-31BF-4D82-B960-68E8BF707814}">
      <formula1>vocabListId</formula1>
    </dataValidation>
    <dataValidation type="list" allowBlank="1" showInputMessage="1" showErrorMessage="1" sqref="B2:B18" xr:uid="{3A83BA4A-21B5-4039-8F36-4257BD399FC4}">
      <formula1>nounGender</formula1>
    </dataValidation>
    <dataValidation type="list" allowBlank="1" showInputMessage="1" showErrorMessage="1" sqref="G2:G18" xr:uid="{25190E9A-5507-436C-B688-3C388CB5C5E4}">
      <formula1>templateName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FEC8-A52F-46F0-BCF0-2966B15F65A4}">
  <dimension ref="A1:J5"/>
  <sheetViews>
    <sheetView tabSelected="1" workbookViewId="0">
      <selection activeCell="C12" sqref="C12"/>
    </sheetView>
  </sheetViews>
  <sheetFormatPr defaultRowHeight="15" x14ac:dyDescent="0.25"/>
  <cols>
    <col min="1" max="1" width="45.5703125" customWidth="1"/>
    <col min="3" max="3" width="45.140625" customWidth="1"/>
    <col min="4" max="4" width="13.42578125" customWidth="1"/>
    <col min="5" max="5" width="31.5703125" customWidth="1"/>
    <col min="6" max="6" width="10.85546875" customWidth="1"/>
    <col min="7" max="7" width="31.5703125" customWidth="1"/>
    <col min="8" max="8" width="16.42578125" customWidth="1"/>
  </cols>
  <sheetData>
    <row r="1" spans="1:10" x14ac:dyDescent="0.25">
      <c r="A1" t="s">
        <v>0</v>
      </c>
      <c r="B1" t="s">
        <v>9</v>
      </c>
      <c r="C1" t="s">
        <v>10</v>
      </c>
      <c r="D1" t="s">
        <v>18</v>
      </c>
      <c r="E1" t="s">
        <v>13</v>
      </c>
      <c r="F1" t="s">
        <v>72</v>
      </c>
      <c r="G1" t="s">
        <v>70</v>
      </c>
      <c r="H1" t="s">
        <v>65</v>
      </c>
      <c r="I1" t="s">
        <v>5</v>
      </c>
      <c r="J1" t="s">
        <v>68</v>
      </c>
    </row>
    <row r="2" spans="1:10" ht="16.5" x14ac:dyDescent="0.3">
      <c r="A2" s="3" t="s">
        <v>30</v>
      </c>
      <c r="B2" t="s">
        <v>11</v>
      </c>
      <c r="C2" t="s">
        <v>12</v>
      </c>
      <c r="D2" t="s">
        <v>23</v>
      </c>
      <c r="E2" t="str">
        <f>VLOOKUP(VocabListsTbl[[#This Row],[authorId]], UserTbl[], MATCH(UserTbl[[#Headers],[authorName]], UserTbl[#Headers],0), FALSE)</f>
        <v>Cain Harniess</v>
      </c>
      <c r="F2" t="b">
        <v>1</v>
      </c>
      <c r="G2" t="str">
        <f>IF(VocabListsTbl[[#This Row],[WithListItems]], _xlfn.CONCAT(IF(VocabListItemTbl[vocabListId]=VocabListsTbl[[#This Row],[id]], VocabListItemTbl[jsonConcat], "")), "")</f>
        <v/>
      </c>
      <c r="H2" t="s">
        <v>64</v>
      </c>
      <c r="I2" t="str">
        <f>""&amp;SUBSTITUTE(SUBSTITUTE(SUBSTITUTE(SUBSTITUTE(SUBSTITUTE(VLOOKUP(VocabListsTbl[[#This Row],[jsonTemplate]], TemplateTbl[], MATCH(TemplateTbl[[#Headers],[template]], TemplateTbl[#Headers], 0),FALSE), "{id}", VocabListsTbl[[#This Row],[id]]), "{name}", VocabListsTbl[[#This Row],[name]]), "{description}", VocabListsTbl[[#This Row],[description]]), "{authorName}", VocabListsTbl[[#This Row],[authorName]]), "{listItems}", VocabListsTbl[[#This Row],[listItems]])&amp;""</f>
        <v xml:space="preserve">
{
      id: '83d1b66e-d2e9-9db8-d1f1-3f9027dd5aed',
      name: 'Kitchen',
      description: 'A collection of common kitchen items.',
      listItems: [],
      authorName: 'Cain Harniess',
}</v>
      </c>
      <c r="J2" t="str">
        <f>""&amp;VocabListsTbl[[#This Row],[json]]&amp;", "</f>
        <v xml:space="preserve">
{
      id: '83d1b66e-d2e9-9db8-d1f1-3f9027dd5aed',
      name: 'Kitchen',
      description: 'A collection of common kitchen items.',
      listItems: [],
      authorName: 'Cain Harniess',
}, </v>
      </c>
    </row>
    <row r="3" spans="1:10" ht="16.5" x14ac:dyDescent="0.3">
      <c r="A3" s="3" t="s">
        <v>31</v>
      </c>
      <c r="B3" t="s">
        <v>26</v>
      </c>
      <c r="C3" t="s">
        <v>27</v>
      </c>
      <c r="D3" t="s">
        <v>25</v>
      </c>
      <c r="E3" t="str">
        <f>VLOOKUP(VocabListsTbl[[#This Row],[authorId]], UserTbl[], MATCH(UserTbl[[#Headers],[authorName]], UserTbl[#Headers],0), FALSE)</f>
        <v>Ilka Barenscheer</v>
      </c>
      <c r="F3" t="b">
        <v>1</v>
      </c>
      <c r="G3" t="str">
        <f>IF(VocabListsTbl[[#This Row],[WithListItems]], _xlfn.CONCAT(IF(VocabListItemTbl[vocabListId]=VocabListsTbl[[#This Row],[id]], VocabListItemTbl[jsonConcat], "")), "")</f>
        <v xml:space="preserve">
{
        gender: NounGender.Masculine,
        german: 'Bote',
        english: 'Messenger',
        vocabListId: 'd1e797cc-651a-ee06-c320-8f10d36712d6',
}, 
{
        gender: NounGender.Feminine,
        german: 'Eingabe',
        english: 'Plea',
        vocabListId: 'd1e797cc-651a-ee06-c320-8f10d36712d6',
}, 
{
        gender: NounGender.Feminine,
        german: 'Überwältigung',
        english: 'Overcoming (of sth.)',
        vocabListId: 'd1e797cc-651a-ee06-c320-8f10d36712d6',
}, 
{
        gender: NounGender.Feminine,
        german: 'Abfassung',
        english: 'writing (of sth.)',
        vocabListId: 'd1e797cc-651a-ee06-c320-8f10d36712d6',
}, 
{
        gender: NounGender.Feminine,
        german: 'Ermattung',
        english: 'exhaustion',
        vocabListId: 'd1e797cc-651a-ee06-c320-8f10d36712d6',
}, 
{
        gender: NounGender.Feminine,
        german: 'Berücksichtigung',
        english: 'consideration',
        vocabListId: 'd1e797cc-651a-ee06-c320-8f10d36712d6',
}, 
{
        gender: NounGender.Feminine,
        german: 'Entgegnung',
        english: 'Reply, retort',
        vocabListId: 'd1e797cc-651a-ee06-c320-8f10d36712d6',
}, 
{
        gender: NounGender.Masculine,
        german: 'Wasserkocher',
        english: 'Kettle',
        vocabListId: '83d1b66e-d2e9-9db8-d1f1-3f9027dd5aed',
}, 
{
        gender: NounGender.Masculine,
        german: 'Schrank',
        english: 'Cupboard',
        vocabListId: '83d1b66e-d2e9-9db8-d1f1-3f9027dd5aed',
}, 
{
        gender: NounGender.Feminine,
        german: 'Spülbecken',
        english: 'Sink',
        vocabListId: '83d1b66e-d2e9-9db8-d1f1-3f9027dd5aed',
}, 
{
        gender: NounGender.Feminine,
        german: 'Pfanne',
        english: 'Pan',
        vocabListId: '83d1b66e-d2e9-9db8-d1f1-3f9027dd5aed',
}, 
{
        gender: NounGender.Masculine,
        german: 'Ofen',
        english: 'Oven',
        vocabListId: '83d1b66e-d2e9-9db8-d1f1-3f9027dd5aed',
}, 
{
        gender: NounGender.Masculine,
        german: 'Kühlschrank',
        english: 'Fridge',
        vocabListId: '83d1b66e-d2e9-9db8-d1f1-3f9027dd5aed',
}, 
{
        gender: NounGender.Masculine,
        german: 'Herd',
        english: 'Stove',
        vocabListId: '83d1b66e-d2e9-9db8-d1f1-3f9027dd5aed',
}, 
{
        gender: NounGender.Neuter,
        german: 'Hackbrett',
        english: 'Chopping board',
        vocabListId: '83d1b66e-d2e9-9db8-d1f1-3f9027dd5aed',
}, 
{
        gender: NounGender.Masculine,
        german: 'Ablauf',
        english: 'Draining board',
        vocabListId: '83d1b66e-d2e9-9db8-d1f1-3f9027dd5aed',
}, 
{
        gender: NounGender.Masculine,
        german: 'Mulleimer',
        english: 'Bin',
        vocabListId: '83d1b66e-d2e9-9db8-d1f1-3f9027dd5aed',
}, </v>
      </c>
      <c r="H3" t="s">
        <v>64</v>
      </c>
      <c r="I3" t="str">
        <f>""&amp;SUBSTITUTE(SUBSTITUTE(SUBSTITUTE(SUBSTITUTE(SUBSTITUTE(VLOOKUP(VocabListsTbl[[#This Row],[jsonTemplate]], TemplateTbl[], MATCH(TemplateTbl[[#Headers],[template]], TemplateTbl[#Headers], 0),FALSE), "{id}", VocabListsTbl[[#This Row],[id]]), "{name}", VocabListsTbl[[#This Row],[name]]), "{description}", VocabListsTbl[[#This Row],[description]]), "{authorName}", VocabListsTbl[[#This Row],[authorName]]), "{listItems}", VocabListsTbl[[#This Row],[listItems]])&amp;""</f>
        <v xml:space="preserve">
{
      id: 'd1e797cc-651a-ee06-c320-8f10d36712d6',
      name: 'Der Prozess',
      description: 'Words picked up from reading Der Process by Franz Kafka.',
      listItems: [
{
        gender: NounGender.Masculine,
        german: 'Bote',
        english: 'Messenger',
        vocabListId: 'd1e797cc-651a-ee06-c320-8f10d36712d6',
}, 
{
        gender: NounGender.Feminine,
        german: 'Eingabe',
        english: 'Plea',
        vocabListId: 'd1e797cc-651a-ee06-c320-8f10d36712d6',
}, 
{
        gender: NounGender.Feminine,
        german: 'Überwältigung',
        english: 'Overcoming (of sth.)',
        vocabListId: 'd1e797cc-651a-ee06-c320-8f10d36712d6',
}, 
{
        gender: NounGender.Feminine,
        german: 'Abfassung',
        english: 'writing (of sth.)',
        vocabListId: 'd1e797cc-651a-ee06-c320-8f10d36712d6',
}, 
{
        gender: NounGender.Feminine,
        german: 'Ermattung',
        english: 'exhaustion',
        vocabListId: 'd1e797cc-651a-ee06-c320-8f10d36712d6',
}, 
{
        gender: NounGender.Feminine,
        german: 'Berücksichtigung',
        english: 'consideration',
        vocabListId: 'd1e797cc-651a-ee06-c320-8f10d36712d6',
}, 
{
        gender: NounGender.Feminine,
        german: 'Entgegnung',
        english: 'Reply, retort',
        vocabListId: 'd1e797cc-651a-ee06-c320-8f10d36712d6',
}, 
{
        gender: NounGender.Masculine,
        german: 'Wasserkocher',
        english: 'Kettle',
        vocabListId: '83d1b66e-d2e9-9db8-d1f1-3f9027dd5aed',
}, 
{
        gender: NounGender.Masculine,
        german: 'Schrank',
        english: 'Cupboard',
        vocabListId: '83d1b66e-d2e9-9db8-d1f1-3f9027dd5aed',
}, 
{
        gender: NounGender.Feminine,
        german: 'Spülbecken',
        english: 'Sink',
        vocabListId: '83d1b66e-d2e9-9db8-d1f1-3f9027dd5aed',
}, 
{
        gender: NounGender.Feminine,
        german: 'Pfanne',
        english: 'Pan',
        vocabListId: '83d1b66e-d2e9-9db8-d1f1-3f9027dd5aed',
}, 
{
        gender: NounGender.Masculine,
        german: 'Ofen',
        english: 'Oven',
        vocabListId: '83d1b66e-d2e9-9db8-d1f1-3f9027dd5aed',
}, 
{
        gender: NounGender.Masculine,
        german: 'Kühlschrank',
        english: 'Fridge',
        vocabListId: '83d1b66e-d2e9-9db8-d1f1-3f9027dd5aed',
}, 
{
        gender: NounGender.Masculine,
        german: 'Herd',
        english: 'Stove',
        vocabListId: '83d1b66e-d2e9-9db8-d1f1-3f9027dd5aed',
}, 
{
        gender: NounGender.Neuter,
        german: 'Hackbrett',
        english: 'Chopping board',
        vocabListId: '83d1b66e-d2e9-9db8-d1f1-3f9027dd5aed',
}, 
{
        gender: NounGender.Masculine,
        german: 'Ablauf',
        english: 'Draining board',
        vocabListId: '83d1b66e-d2e9-9db8-d1f1-3f9027dd5aed',
}, 
{
        gender: NounGender.Masculine,
        german: 'Mulleimer',
        english: 'Bin',
        vocabListId: '83d1b66e-d2e9-9db8-d1f1-3f9027dd5aed',
}, ],
      authorName: 'Ilka Barenscheer',
}</v>
      </c>
      <c r="J3" t="str">
        <f>""&amp;VocabListsTbl[[#This Row],[json]]&amp;", "</f>
        <v xml:space="preserve">
{
      id: 'd1e797cc-651a-ee06-c320-8f10d36712d6',
      name: 'Der Prozess',
      description: 'Words picked up from reading Der Process by Franz Kafka.',
      listItems: [
{
        gender: NounGender.Masculine,
        german: 'Bote',
        english: 'Messenger',
        vocabListId: 'd1e797cc-651a-ee06-c320-8f10d36712d6',
}, 
{
        gender: NounGender.Feminine,
        german: 'Eingabe',
        english: 'Plea',
        vocabListId: 'd1e797cc-651a-ee06-c320-8f10d36712d6',
}, 
{
        gender: NounGender.Feminine,
        german: 'Überwältigung',
        english: 'Overcoming (of sth.)',
        vocabListId: 'd1e797cc-651a-ee06-c320-8f10d36712d6',
}, 
{
        gender: NounGender.Feminine,
        german: 'Abfassung',
        english: 'writing (of sth.)',
        vocabListId: 'd1e797cc-651a-ee06-c320-8f10d36712d6',
}, 
{
        gender: NounGender.Feminine,
        german: 'Ermattung',
        english: 'exhaustion',
        vocabListId: 'd1e797cc-651a-ee06-c320-8f10d36712d6',
}, 
{
        gender: NounGender.Feminine,
        german: 'Berücksichtigung',
        english: 'consideration',
        vocabListId: 'd1e797cc-651a-ee06-c320-8f10d36712d6',
}, 
{
        gender: NounGender.Feminine,
        german: 'Entgegnung',
        english: 'Reply, retort',
        vocabListId: 'd1e797cc-651a-ee06-c320-8f10d36712d6',
}, 
{
        gender: NounGender.Masculine,
        german: 'Wasserkocher',
        english: 'Kettle',
        vocabListId: '83d1b66e-d2e9-9db8-d1f1-3f9027dd5aed',
}, 
{
        gender: NounGender.Masculine,
        german: 'Schrank',
        english: 'Cupboard',
        vocabListId: '83d1b66e-d2e9-9db8-d1f1-3f9027dd5aed',
}, 
{
        gender: NounGender.Feminine,
        german: 'Spülbecken',
        english: 'Sink',
        vocabListId: '83d1b66e-d2e9-9db8-d1f1-3f9027dd5aed',
}, 
{
        gender: NounGender.Feminine,
        german: 'Pfanne',
        english: 'Pan',
        vocabListId: '83d1b66e-d2e9-9db8-d1f1-3f9027dd5aed',
}, 
{
        gender: NounGender.Masculine,
        german: 'Ofen',
        english: 'Oven',
        vocabListId: '83d1b66e-d2e9-9db8-d1f1-3f9027dd5aed',
}, 
{
        gender: NounGender.Masculine,
        german: 'Kühlschrank',
        english: 'Fridge',
        vocabListId: '83d1b66e-d2e9-9db8-d1f1-3f9027dd5aed',
}, 
{
        gender: NounGender.Masculine,
        german: 'Herd',
        english: 'Stove',
        vocabListId: '83d1b66e-d2e9-9db8-d1f1-3f9027dd5aed',
}, 
{
        gender: NounGender.Neuter,
        german: 'Hackbrett',
        english: 'Chopping board',
        vocabListId: '83d1b66e-d2e9-9db8-d1f1-3f9027dd5aed',
}, 
{
        gender: NounGender.Masculine,
        german: 'Ablauf',
        english: 'Draining board',
        vocabListId: '83d1b66e-d2e9-9db8-d1f1-3f9027dd5aed',
}, 
{
        gender: NounGender.Masculine,
        german: 'Mulleimer',
        english: 'Bin',
        vocabListId: '83d1b66e-d2e9-9db8-d1f1-3f9027dd5aed',
}, ],
      authorName: 'Ilka Barenscheer',
}, </v>
      </c>
    </row>
    <row r="4" spans="1:10" ht="16.5" x14ac:dyDescent="0.3">
      <c r="A4" s="3" t="s">
        <v>32</v>
      </c>
      <c r="B4" t="s">
        <v>28</v>
      </c>
      <c r="C4" t="s">
        <v>29</v>
      </c>
      <c r="D4" t="s">
        <v>24</v>
      </c>
      <c r="E4" t="str">
        <f>VLOOKUP(VocabListsTbl[[#This Row],[authorId]], UserTbl[], MATCH(UserTbl[[#Headers],[authorName]], UserTbl[#Headers],0), FALSE)</f>
        <v>Chris Allen</v>
      </c>
      <c r="F4" t="b">
        <v>1</v>
      </c>
      <c r="G4" t="str">
        <f>IF(VocabListsTbl[[#This Row],[WithListItems]], _xlfn.CONCAT(IF(VocabListItemTbl[vocabListId]=VocabListsTbl[[#This Row],[id]], VocabListItemTbl[jsonConcat], "")), "")</f>
        <v/>
      </c>
      <c r="H4" t="s">
        <v>64</v>
      </c>
      <c r="I4" t="str">
        <f>""&amp;SUBSTITUTE(SUBSTITUTE(SUBSTITUTE(SUBSTITUTE(SUBSTITUTE(VLOOKUP(VocabListsTbl[[#This Row],[jsonTemplate]], TemplateTbl[], MATCH(TemplateTbl[[#Headers],[template]], TemplateTbl[#Headers], 0),FALSE), "{id}", VocabListsTbl[[#This Row],[id]]), "{name}", VocabListsTbl[[#This Row],[name]]), "{description}", VocabListsTbl[[#This Row],[description]]), "{authorName}", VocabListsTbl[[#This Row],[authorName]]), "{listItems}", VocabListsTbl[[#This Row],[listItems]])&amp;""</f>
        <v xml:space="preserve">
{
      id: 'f3401b64-8427-ee2c-c4a2-cfbf092a8aa9',
      name: 'Idioms',
      description: 'Phrases that should not be translated literally',
      listItems: [],
      authorName: 'Chris Allen',
}</v>
      </c>
      <c r="J4" t="str">
        <f>""&amp;VocabListsTbl[[#This Row],[json]]&amp;", "</f>
        <v xml:space="preserve">
{
      id: 'f3401b64-8427-ee2c-c4a2-cfbf092a8aa9',
      name: 'Idioms',
      description: 'Phrases that should not be translated literally',
      listItems: [],
      authorName: 'Chris Allen',
}, </v>
      </c>
    </row>
    <row r="5" spans="1:10" ht="16.5" x14ac:dyDescent="0.3">
      <c r="A5" s="3"/>
      <c r="I5" s="8" t="str">
        <f>_xlfn.CONCAT(VocabListsTbl[json])</f>
        <v xml:space="preserve">
{
      id: '83d1b66e-d2e9-9db8-d1f1-3f9027dd5aed',
      name: 'Kitchen',
      description: 'A collection of common kitchen items.',
      listItems: [],
      authorName: 'Cain Harniess',
}
{
      id: 'd1e797cc-651a-ee06-c320-8f10d36712d6',
      name: 'Der Prozess',
      description: 'Words picked up from reading Der Process by Franz Kafka.',
      listItems: [
{
        gender: NounGender.Masculine,
        german: 'Bote',
        english: 'Messenger',
        vocabListId: 'd1e797cc-651a-ee06-c320-8f10d36712d6',
}, 
{
        gender: NounGender.Feminine,
        german: 'Eingabe',
        english: 'Plea',
        vocabListId: 'd1e797cc-651a-ee06-c320-8f10d36712d6',
}, 
{
        gender: NounGender.Feminine,
        german: 'Überwältigung',
        english: 'Overcoming (of sth.)',
        vocabListId: 'd1e797cc-651a-ee06-c320-8f10d36712d6',
}, 
{
        gender: NounGender.Feminine,
        german: 'Abfassung',
        english: 'writing (of sth.)',
        vocabListId: 'd1e797cc-651a-ee06-c320-8f10d36712d6',
}, 
{
        gender: NounGender.Feminine,
        german: 'Ermattung',
        english: 'exhaustion',
        vocabListId: 'd1e797cc-651a-ee06-c320-8f10d36712d6',
}, 
{
        gender: NounGender.Feminine,
        german: 'Berücksichtigung',
        english: 'consideration',
        vocabListId: 'd1e797cc-651a-ee06-c320-8f10d36712d6',
}, 
{
        gender: NounGender.Feminine,
        german: 'Entgegnung',
        english: 'Reply, retort',
        vocabListId: 'd1e797cc-651a-ee06-c320-8f10d36712d6',
}, 
{
        gender: NounGender.Masculine,
        german: 'Wasserkocher',
        english: 'Kettle',
        vocabListId: '83d1b66e-d2e9-9db8-d1f1-3f9027dd5aed',
}, 
{
        gender: NounGender.Masculine,
        german: 'Schrank',
        english: 'Cupboard',
        vocabListId: '83d1b66e-d2e9-9db8-d1f1-3f9027dd5aed',
}, 
{
        gender: NounGender.Feminine,
        german: 'Spülbecken',
        english: 'Sink',
        vocabListId: '83d1b66e-d2e9-9db8-d1f1-3f9027dd5aed',
}, 
{
        gender: NounGender.Feminine,
        german: 'Pfanne',
        english: 'Pan',
        vocabListId: '83d1b66e-d2e9-9db8-d1f1-3f9027dd5aed',
}, 
{
        gender: NounGender.Masculine,
        german: 'Ofen',
        english: 'Oven',
        vocabListId: '83d1b66e-d2e9-9db8-d1f1-3f9027dd5aed',
}, 
{
        gender: NounGender.Masculine,
        german: 'Kühlschrank',
        english: 'Fridge',
        vocabListId: '83d1b66e-d2e9-9db8-d1f1-3f9027dd5aed',
}, 
{
        gender: NounGender.Masculine,
        german: 'Herd',
        english: 'Stove',
        vocabListId: '83d1b66e-d2e9-9db8-d1f1-3f9027dd5aed',
}, 
{
        gender: NounGender.Neuter,
        german: 'Hackbrett',
        english: 'Chopping board',
        vocabListId: '83d1b66e-d2e9-9db8-d1f1-3f9027dd5aed',
}, 
{
        gender: NounGender.Masculine,
        german: 'Ablauf',
        english: 'Draining board',
        vocabListId: '83d1b66e-d2e9-9db8-d1f1-3f9027dd5aed',
}, 
{
        gender: NounGender.Masculine,
        german: 'Mulleimer',
        english: 'Bin',
        vocabListId: '83d1b66e-d2e9-9db8-d1f1-3f9027dd5aed',
}, ],
      authorName: 'Ilka Barenscheer',
}
{
      id: 'f3401b64-8427-ee2c-c4a2-cfbf092a8aa9',
      name: 'Idioms',
      description: 'Phrases that should not be translated literally',
      listItems: [],
      authorName: 'Chris Allen',
}</v>
      </c>
      <c r="J5" s="8" t="str">
        <f>_xlfn.CONCAT(VocabListsTbl[jsonConcat])</f>
        <v xml:space="preserve">
{
      id: '83d1b66e-d2e9-9db8-d1f1-3f9027dd5aed',
      name: 'Kitchen',
      description: 'A collection of common kitchen items.',
      listItems: [],
      authorName: 'Cain Harniess',
}, 
{
      id: 'd1e797cc-651a-ee06-c320-8f10d36712d6',
      name: 'Der Prozess',
      description: 'Words picked up from reading Der Process by Franz Kafka.',
      listItems: [
{
        gender: NounGender.Masculine,
        german: 'Bote',
        english: 'Messenger',
        vocabListId: 'd1e797cc-651a-ee06-c320-8f10d36712d6',
}, 
{
        gender: NounGender.Feminine,
        german: 'Eingabe',
        english: 'Plea',
        vocabListId: 'd1e797cc-651a-ee06-c320-8f10d36712d6',
}, 
{
        gender: NounGender.Feminine,
        german: 'Überwältigung',
        english: 'Overcoming (of sth.)',
        vocabListId: 'd1e797cc-651a-ee06-c320-8f10d36712d6',
}, 
{
        gender: NounGender.Feminine,
        german: 'Abfassung',
        english: 'writing (of sth.)',
        vocabListId: 'd1e797cc-651a-ee06-c320-8f10d36712d6',
}, 
{
        gender: NounGender.Feminine,
        german: 'Ermattung',
        english: 'exhaustion',
        vocabListId: 'd1e797cc-651a-ee06-c320-8f10d36712d6',
}, 
{
        gender: NounGender.Feminine,
        german: 'Berücksichtigung',
        english: 'consideration',
        vocabListId: 'd1e797cc-651a-ee06-c320-8f10d36712d6',
}, 
{
        gender: NounGender.Feminine,
        german: 'Entgegnung',
        english: 'Reply, retort',
        vocabListId: 'd1e797cc-651a-ee06-c320-8f10d36712d6',
}, 
{
        gender: NounGender.Masculine,
        german: 'Wasserkocher',
        english: 'Kettle',
        vocabListId: '83d1b66e-d2e9-9db8-d1f1-3f9027dd5aed',
}, 
{
        gender: NounGender.Masculine,
        german: 'Schrank',
        english: 'Cupboard',
        vocabListId: '83d1b66e-d2e9-9db8-d1f1-3f9027dd5aed',
}, 
{
        gender: NounGender.Feminine,
        german: 'Spülbecken',
        english: 'Sink',
        vocabListId: '83d1b66e-d2e9-9db8-d1f1-3f9027dd5aed',
}, 
{
        gender: NounGender.Feminine,
        german: 'Pfanne',
        english: 'Pan',
        vocabListId: '83d1b66e-d2e9-9db8-d1f1-3f9027dd5aed',
}, 
{
        gender: NounGender.Masculine,
        german: 'Ofen',
        english: 'Oven',
        vocabListId: '83d1b66e-d2e9-9db8-d1f1-3f9027dd5aed',
}, 
{
        gender: NounGender.Masculine,
        german: 'Kühlschrank',
        english: 'Fridge',
        vocabListId: '83d1b66e-d2e9-9db8-d1f1-3f9027dd5aed',
}, 
{
        gender: NounGender.Masculine,
        german: 'Herd',
        english: 'Stove',
        vocabListId: '83d1b66e-d2e9-9db8-d1f1-3f9027dd5aed',
}, 
{
        gender: NounGender.Neuter,
        german: 'Hackbrett',
        english: 'Chopping board',
        vocabListId: '83d1b66e-d2e9-9db8-d1f1-3f9027dd5aed',
}, 
{
        gender: NounGender.Masculine,
        german: 'Ablauf',
        english: 'Draining board',
        vocabListId: '83d1b66e-d2e9-9db8-d1f1-3f9027dd5aed',
}, 
{
        gender: NounGender.Masculine,
        german: 'Mulleimer',
        english: 'Bin',
        vocabListId: '83d1b66e-d2e9-9db8-d1f1-3f9027dd5aed',
}, ],
      authorName: 'Ilka Barenscheer',
}, 
{
      id: 'f3401b64-8427-ee2c-c4a2-cfbf092a8aa9',
      name: 'Idioms',
      description: 'Phrases that should not be translated literally',
      listItems: [],
      authorName: 'Chris Allen',
}, </v>
      </c>
    </row>
  </sheetData>
  <phoneticPr fontId="3" type="noConversion"/>
  <dataValidations disablePrompts="1" count="2">
    <dataValidation type="list" errorStyle="information" allowBlank="1" showInputMessage="1" showErrorMessage="1" sqref="D2:D4" xr:uid="{79566C97-8D99-4739-BD79-085B8A6CEB2D}">
      <formula1>authorId</formula1>
    </dataValidation>
    <dataValidation type="list" allowBlank="1" showInputMessage="1" showErrorMessage="1" sqref="H2:H4" xr:uid="{67363DEC-5530-4AD6-A111-04270D06F0C4}">
      <formula1>templateName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C79E-312B-493E-87C7-CA4B8B4F7689}">
  <dimension ref="A1:G4"/>
  <sheetViews>
    <sheetView workbookViewId="0">
      <selection activeCell="G2" sqref="G2"/>
    </sheetView>
  </sheetViews>
  <sheetFormatPr defaultRowHeight="15" x14ac:dyDescent="0.25"/>
  <cols>
    <col min="1" max="1" width="14.7109375" customWidth="1"/>
    <col min="2" max="2" width="14.28515625" customWidth="1"/>
    <col min="3" max="3" width="10.85546875" customWidth="1"/>
    <col min="4" max="4" width="16.7109375" customWidth="1"/>
  </cols>
  <sheetData>
    <row r="1" spans="1:7" x14ac:dyDescent="0.25">
      <c r="A1" t="s">
        <v>0</v>
      </c>
      <c r="B1" t="s">
        <v>14</v>
      </c>
      <c r="C1" t="s">
        <v>15</v>
      </c>
      <c r="D1" t="s">
        <v>13</v>
      </c>
    </row>
    <row r="2" spans="1:7" ht="16.5" x14ac:dyDescent="0.3">
      <c r="A2" s="2" t="s">
        <v>23</v>
      </c>
      <c r="B2" t="s">
        <v>16</v>
      </c>
      <c r="C2" t="s">
        <v>17</v>
      </c>
      <c r="D2" t="str">
        <f>CONCATENATE(UserTbl[[#This Row],[forenames]], " ", UserTbl[[#This Row],[surname]])</f>
        <v>Cain Harniess</v>
      </c>
      <c r="G2" s="1" t="str">
        <f ca="1">LOWER(CONCATENATE(DEC2HEX(RANDBETWEEN(0,4294967295),8),"-",DEC2HEX(RANDBETWEEN(0,65535),4),"-",DEC2HEX(RANDBETWEEN(0,65535),4),"-",DEC2HEX(RANDBETWEEN(0,65535),4),"-",DEC2HEX(RANDBETWEEN(0,4294967295),8),DEC2HEX(RANDBETWEEN(0,65535),4)))</f>
        <v>b381ed3c-7b90-c9c9-8fdb-9c4b15b892be</v>
      </c>
    </row>
    <row r="3" spans="1:7" ht="16.5" x14ac:dyDescent="0.3">
      <c r="A3" s="2" t="s">
        <v>24</v>
      </c>
      <c r="B3" t="s">
        <v>19</v>
      </c>
      <c r="C3" t="s">
        <v>20</v>
      </c>
      <c r="D3" t="str">
        <f>CONCATENATE(UserTbl[[#This Row],[forenames]], " ", UserTbl[[#This Row],[surname]])</f>
        <v>Chris Allen</v>
      </c>
    </row>
    <row r="4" spans="1:7" ht="16.5" x14ac:dyDescent="0.3">
      <c r="A4" s="2" t="s">
        <v>25</v>
      </c>
      <c r="B4" t="s">
        <v>21</v>
      </c>
      <c r="C4" t="s">
        <v>22</v>
      </c>
      <c r="D4" t="str">
        <f>CONCATENATE(UserTbl[[#This Row],[forenames]], " ", UserTbl[[#This Row],[surname]])</f>
        <v>Ilka Barenscheer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2715-4362-471E-90B6-70187F72FDF5}">
  <dimension ref="A1:A4"/>
  <sheetViews>
    <sheetView workbookViewId="0">
      <selection activeCell="A2" sqref="A2:A4"/>
    </sheetView>
  </sheetViews>
  <sheetFormatPr defaultRowHeight="15" x14ac:dyDescent="0.25"/>
  <cols>
    <col min="1" max="1" width="14.7109375" customWidth="1"/>
  </cols>
  <sheetData>
    <row r="1" spans="1:1" x14ac:dyDescent="0.25">
      <c r="A1" s="4" t="s">
        <v>44</v>
      </c>
    </row>
    <row r="2" spans="1:1" x14ac:dyDescent="0.25">
      <c r="A2" s="5" t="s">
        <v>6</v>
      </c>
    </row>
    <row r="3" spans="1:1" x14ac:dyDescent="0.25">
      <c r="A3" s="5" t="s">
        <v>42</v>
      </c>
    </row>
    <row r="4" spans="1:1" x14ac:dyDescent="0.25">
      <c r="A4" s="6" t="s">
        <v>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4AAE-5D43-4F3B-BDDC-DFAC97380454}">
  <dimension ref="A1:B3"/>
  <sheetViews>
    <sheetView workbookViewId="0">
      <selection activeCell="B4" sqref="B4"/>
    </sheetView>
  </sheetViews>
  <sheetFormatPr defaultRowHeight="15" x14ac:dyDescent="0.25"/>
  <cols>
    <col min="1" max="1" width="32" customWidth="1"/>
    <col min="2" max="2" width="33" customWidth="1"/>
  </cols>
  <sheetData>
    <row r="1" spans="1:2" x14ac:dyDescent="0.25">
      <c r="A1" t="s">
        <v>66</v>
      </c>
      <c r="B1" t="s">
        <v>67</v>
      </c>
    </row>
    <row r="2" spans="1:2" ht="120" x14ac:dyDescent="0.25">
      <c r="A2" t="s">
        <v>64</v>
      </c>
      <c r="B2" s="7" t="s">
        <v>73</v>
      </c>
    </row>
    <row r="3" spans="1:2" ht="105" x14ac:dyDescent="0.25">
      <c r="A3" t="s">
        <v>69</v>
      </c>
      <c r="B3" s="7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Nouns</vt:lpstr>
      <vt:lpstr>VocabLists</vt:lpstr>
      <vt:lpstr>Authors</vt:lpstr>
      <vt:lpstr>NounGender</vt:lpstr>
      <vt:lpstr>Templates</vt:lpstr>
      <vt:lpstr>authorId</vt:lpstr>
      <vt:lpstr>authorName</vt:lpstr>
      <vt:lpstr>nounGender</vt:lpstr>
      <vt:lpstr>templateName</vt:lpstr>
      <vt:lpstr>vocabListId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</dc:creator>
  <cp:lastModifiedBy>Cain</cp:lastModifiedBy>
  <dcterms:created xsi:type="dcterms:W3CDTF">2022-08-06T14:33:47Z</dcterms:created>
  <dcterms:modified xsi:type="dcterms:W3CDTF">2022-08-06T16:42:04Z</dcterms:modified>
</cp:coreProperties>
</file>