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8460" windowHeight="7080" activeTab="1"/>
  </bookViews>
  <sheets>
    <sheet name="Calibration Curve" sheetId="1" r:id="rId1"/>
    <sheet name="Fringe Data" sheetId="2" r:id="rId2"/>
  </sheets>
  <calcPr calcId="145621"/>
</workbook>
</file>

<file path=xl/calcChain.xml><?xml version="1.0" encoding="utf-8"?>
<calcChain xmlns="http://schemas.openxmlformats.org/spreadsheetml/2006/main">
  <c r="H41" i="2" l="1"/>
  <c r="I42" i="2"/>
  <c r="I43" i="2"/>
  <c r="I44" i="2"/>
  <c r="I45" i="2"/>
  <c r="I46" i="2"/>
  <c r="M46" i="2" s="1"/>
  <c r="I47" i="2"/>
  <c r="I48" i="2"/>
  <c r="I49" i="2"/>
  <c r="I50" i="2"/>
  <c r="M50" i="2" s="1"/>
  <c r="I51" i="2"/>
  <c r="I52" i="2"/>
  <c r="I53" i="2"/>
  <c r="I41" i="2"/>
  <c r="M42" i="2"/>
  <c r="M41" i="2"/>
  <c r="K53" i="2"/>
  <c r="K42" i="2"/>
  <c r="K43" i="2"/>
  <c r="K44" i="2"/>
  <c r="K45" i="2"/>
  <c r="K46" i="2"/>
  <c r="K47" i="2"/>
  <c r="K48" i="2"/>
  <c r="K49" i="2"/>
  <c r="K50" i="2"/>
  <c r="K51" i="2"/>
  <c r="K52" i="2"/>
  <c r="K41" i="2"/>
  <c r="H44" i="2"/>
  <c r="J43" i="2"/>
  <c r="J41" i="2"/>
  <c r="L41" i="2"/>
  <c r="J42" i="2"/>
  <c r="M44" i="2"/>
  <c r="M45" i="2"/>
  <c r="M48" i="2"/>
  <c r="M49" i="2"/>
  <c r="M52" i="2"/>
  <c r="M53" i="2"/>
  <c r="L42" i="2"/>
  <c r="J44" i="2"/>
  <c r="J45" i="2"/>
  <c r="J46" i="2"/>
  <c r="J47" i="2"/>
  <c r="J48" i="2"/>
  <c r="J49" i="2"/>
  <c r="J50" i="2"/>
  <c r="J51" i="2"/>
  <c r="J52" i="2"/>
  <c r="J53" i="2"/>
  <c r="H42" i="2"/>
  <c r="H43" i="2"/>
  <c r="H45" i="2"/>
  <c r="H46" i="2"/>
  <c r="H47" i="2"/>
  <c r="L47" i="2" s="1"/>
  <c r="H48" i="2"/>
  <c r="H49" i="2"/>
  <c r="H50" i="2"/>
  <c r="H51" i="2"/>
  <c r="H52" i="2"/>
  <c r="H53" i="2"/>
  <c r="L45" i="2"/>
  <c r="L49" i="2"/>
  <c r="L53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60" i="2"/>
  <c r="D165" i="2"/>
  <c r="G165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H155" i="2" s="1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60" i="2"/>
  <c r="E161" i="2"/>
  <c r="E162" i="2"/>
  <c r="E163" i="2"/>
  <c r="E164" i="2"/>
  <c r="E165" i="2"/>
  <c r="D161" i="2"/>
  <c r="D162" i="2"/>
  <c r="D163" i="2"/>
  <c r="D164" i="2"/>
  <c r="G60" i="2"/>
  <c r="B153" i="2"/>
  <c r="D156" i="2" s="1"/>
  <c r="E156" i="2" s="1"/>
  <c r="D160" i="2"/>
  <c r="E160" i="2" s="1"/>
  <c r="D153" i="2"/>
  <c r="E153" i="2" s="1"/>
  <c r="D151" i="2"/>
  <c r="E151" i="2" s="1"/>
  <c r="D152" i="2"/>
  <c r="E152" i="2" s="1"/>
  <c r="D154" i="2"/>
  <c r="E154" i="2" s="1"/>
  <c r="D158" i="2"/>
  <c r="E158" i="2" s="1"/>
  <c r="D159" i="2"/>
  <c r="E159" i="2" s="1"/>
  <c r="D61" i="2"/>
  <c r="E61" i="2" s="1"/>
  <c r="D63" i="2"/>
  <c r="E63" i="2" s="1"/>
  <c r="D66" i="2"/>
  <c r="E66" i="2" s="1"/>
  <c r="D67" i="2"/>
  <c r="E67" i="2" s="1"/>
  <c r="D71" i="2"/>
  <c r="E71" i="2" s="1"/>
  <c r="D73" i="2"/>
  <c r="E73" i="2" s="1"/>
  <c r="D74" i="2"/>
  <c r="E74" i="2" s="1"/>
  <c r="D78" i="2"/>
  <c r="E78" i="2" s="1"/>
  <c r="D79" i="2"/>
  <c r="E79" i="2" s="1"/>
  <c r="D82" i="2"/>
  <c r="E82" i="2" s="1"/>
  <c r="D85" i="2"/>
  <c r="E85" i="2" s="1"/>
  <c r="D87" i="2"/>
  <c r="E87" i="2" s="1"/>
  <c r="D89" i="2"/>
  <c r="E89" i="2" s="1"/>
  <c r="D93" i="2"/>
  <c r="E93" i="2" s="1"/>
  <c r="D94" i="2"/>
  <c r="E94" i="2" s="1"/>
  <c r="D95" i="2"/>
  <c r="E95" i="2" s="1"/>
  <c r="D99" i="2"/>
  <c r="E99" i="2" s="1"/>
  <c r="D101" i="2"/>
  <c r="E101" i="2" s="1"/>
  <c r="D103" i="2"/>
  <c r="E103" i="2" s="1"/>
  <c r="D106" i="2"/>
  <c r="E106" i="2" s="1"/>
  <c r="D109" i="2"/>
  <c r="E109" i="2" s="1"/>
  <c r="D110" i="2"/>
  <c r="E110" i="2" s="1"/>
  <c r="D114" i="2"/>
  <c r="E114" i="2" s="1"/>
  <c r="D115" i="2"/>
  <c r="E115" i="2" s="1"/>
  <c r="D117" i="2"/>
  <c r="E117" i="2" s="1"/>
  <c r="D121" i="2"/>
  <c r="E121" i="2" s="1"/>
  <c r="D122" i="2"/>
  <c r="E122" i="2" s="1"/>
  <c r="D125" i="2"/>
  <c r="E125" i="2" s="1"/>
  <c r="D127" i="2"/>
  <c r="E127" i="2" s="1"/>
  <c r="D130" i="2"/>
  <c r="E130" i="2" s="1"/>
  <c r="D131" i="2"/>
  <c r="E131" i="2" s="1"/>
  <c r="D135" i="2"/>
  <c r="E135" i="2" s="1"/>
  <c r="D137" i="2"/>
  <c r="E137" i="2" s="1"/>
  <c r="D138" i="2"/>
  <c r="E138" i="2" s="1"/>
  <c r="D142" i="2"/>
  <c r="E142" i="2" s="1"/>
  <c r="D143" i="2"/>
  <c r="E143" i="2" s="1"/>
  <c r="D146" i="2"/>
  <c r="E146" i="2" s="1"/>
  <c r="D60" i="2"/>
  <c r="E60" i="2" s="1"/>
  <c r="M51" i="2" l="1"/>
  <c r="M47" i="2"/>
  <c r="M43" i="2"/>
  <c r="L52" i="2"/>
  <c r="L44" i="2"/>
  <c r="L43" i="2"/>
  <c r="L46" i="2"/>
  <c r="L48" i="2"/>
  <c r="L50" i="2"/>
  <c r="L51" i="2"/>
  <c r="H60" i="2"/>
  <c r="D147" i="2"/>
  <c r="E147" i="2" s="1"/>
  <c r="D141" i="2"/>
  <c r="E141" i="2" s="1"/>
  <c r="D133" i="2"/>
  <c r="E133" i="2" s="1"/>
  <c r="D126" i="2"/>
  <c r="E126" i="2" s="1"/>
  <c r="D119" i="2"/>
  <c r="E119" i="2" s="1"/>
  <c r="D111" i="2"/>
  <c r="E111" i="2" s="1"/>
  <c r="D105" i="2"/>
  <c r="E105" i="2" s="1"/>
  <c r="D98" i="2"/>
  <c r="E98" i="2" s="1"/>
  <c r="D90" i="2"/>
  <c r="E90" i="2" s="1"/>
  <c r="D83" i="2"/>
  <c r="E83" i="2" s="1"/>
  <c r="D77" i="2"/>
  <c r="E77" i="2" s="1"/>
  <c r="D69" i="2"/>
  <c r="E69" i="2" s="1"/>
  <c r="D62" i="2"/>
  <c r="E62" i="2" s="1"/>
  <c r="D145" i="2"/>
  <c r="E145" i="2" s="1"/>
  <c r="D139" i="2"/>
  <c r="E139" i="2" s="1"/>
  <c r="D134" i="2"/>
  <c r="E134" i="2" s="1"/>
  <c r="D129" i="2"/>
  <c r="E129" i="2" s="1"/>
  <c r="D123" i="2"/>
  <c r="E123" i="2" s="1"/>
  <c r="D118" i="2"/>
  <c r="E118" i="2" s="1"/>
  <c r="D113" i="2"/>
  <c r="E113" i="2" s="1"/>
  <c r="D107" i="2"/>
  <c r="E107" i="2" s="1"/>
  <c r="D102" i="2"/>
  <c r="E102" i="2" s="1"/>
  <c r="D97" i="2"/>
  <c r="E97" i="2" s="1"/>
  <c r="D91" i="2"/>
  <c r="E91" i="2" s="1"/>
  <c r="D86" i="2"/>
  <c r="E86" i="2" s="1"/>
  <c r="D81" i="2"/>
  <c r="E81" i="2" s="1"/>
  <c r="D75" i="2"/>
  <c r="E75" i="2" s="1"/>
  <c r="D70" i="2"/>
  <c r="E70" i="2" s="1"/>
  <c r="D65" i="2"/>
  <c r="E65" i="2" s="1"/>
  <c r="D150" i="2"/>
  <c r="E150" i="2" s="1"/>
  <c r="D155" i="2"/>
  <c r="E155" i="2" s="1"/>
  <c r="D148" i="2"/>
  <c r="E148" i="2" s="1"/>
  <c r="D144" i="2"/>
  <c r="E144" i="2" s="1"/>
  <c r="D140" i="2"/>
  <c r="E140" i="2" s="1"/>
  <c r="D136" i="2"/>
  <c r="E136" i="2" s="1"/>
  <c r="D132" i="2"/>
  <c r="E132" i="2" s="1"/>
  <c r="D128" i="2"/>
  <c r="E128" i="2" s="1"/>
  <c r="D124" i="2"/>
  <c r="E124" i="2" s="1"/>
  <c r="D120" i="2"/>
  <c r="E120" i="2" s="1"/>
  <c r="D116" i="2"/>
  <c r="E116" i="2" s="1"/>
  <c r="D112" i="2"/>
  <c r="E112" i="2" s="1"/>
  <c r="D108" i="2"/>
  <c r="E108" i="2" s="1"/>
  <c r="D104" i="2"/>
  <c r="E104" i="2" s="1"/>
  <c r="D100" i="2"/>
  <c r="E100" i="2" s="1"/>
  <c r="D96" i="2"/>
  <c r="E96" i="2" s="1"/>
  <c r="D92" i="2"/>
  <c r="E92" i="2" s="1"/>
  <c r="D88" i="2"/>
  <c r="E88" i="2" s="1"/>
  <c r="D84" i="2"/>
  <c r="E84" i="2" s="1"/>
  <c r="D80" i="2"/>
  <c r="E80" i="2" s="1"/>
  <c r="D76" i="2"/>
  <c r="E76" i="2" s="1"/>
  <c r="D72" i="2"/>
  <c r="E72" i="2" s="1"/>
  <c r="D68" i="2"/>
  <c r="E68" i="2" s="1"/>
  <c r="D64" i="2"/>
  <c r="E64" i="2" s="1"/>
  <c r="D149" i="2"/>
  <c r="E149" i="2" s="1"/>
  <c r="D157" i="2"/>
  <c r="E157" i="2" s="1"/>
  <c r="G2" i="2"/>
  <c r="S29" i="1"/>
  <c r="R29" i="1"/>
  <c r="I4" i="1"/>
  <c r="F42" i="2" l="1"/>
  <c r="F43" i="2"/>
  <c r="F44" i="2"/>
  <c r="F45" i="2"/>
  <c r="F46" i="2"/>
  <c r="F47" i="2"/>
  <c r="F48" i="2"/>
  <c r="F49" i="2"/>
  <c r="F50" i="2"/>
  <c r="F51" i="2"/>
  <c r="F52" i="2"/>
  <c r="F53" i="2"/>
  <c r="F41" i="2"/>
  <c r="D42" i="2"/>
  <c r="D43" i="2"/>
  <c r="D44" i="2"/>
  <c r="D45" i="2"/>
  <c r="D46" i="2"/>
  <c r="D47" i="2"/>
  <c r="D48" i="2"/>
  <c r="D49" i="2"/>
  <c r="D50" i="2"/>
  <c r="D51" i="2"/>
  <c r="D52" i="2"/>
  <c r="D53" i="2"/>
  <c r="D41" i="2"/>
  <c r="C41" i="2"/>
  <c r="B38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7" i="2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17" i="2"/>
  <c r="J17" i="2" s="1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60" i="2"/>
  <c r="E42" i="2"/>
  <c r="E43" i="2"/>
  <c r="E44" i="2"/>
  <c r="E45" i="2"/>
  <c r="E46" i="2"/>
  <c r="E47" i="2"/>
  <c r="E48" i="2"/>
  <c r="E49" i="2"/>
  <c r="E50" i="2"/>
  <c r="E51" i="2"/>
  <c r="E52" i="2"/>
  <c r="E53" i="2"/>
  <c r="E41" i="2"/>
  <c r="C42" i="2"/>
  <c r="C43" i="2"/>
  <c r="C44" i="2"/>
  <c r="C45" i="2"/>
  <c r="C46" i="2"/>
  <c r="C47" i="2"/>
  <c r="C48" i="2"/>
  <c r="C49" i="2"/>
  <c r="C50" i="2"/>
  <c r="C51" i="2"/>
  <c r="C52" i="2"/>
  <c r="C5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G22" i="2"/>
  <c r="G21" i="2"/>
  <c r="G20" i="2"/>
  <c r="G19" i="2"/>
  <c r="G18" i="2"/>
  <c r="G17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C29" i="2"/>
  <c r="D29" i="2" s="1"/>
  <c r="C35" i="2"/>
  <c r="D35" i="2" s="1"/>
  <c r="C34" i="2"/>
  <c r="D34" i="2" s="1"/>
  <c r="C33" i="2"/>
  <c r="D33" i="2" s="1"/>
  <c r="C32" i="2"/>
  <c r="D32" i="2" s="1"/>
  <c r="C31" i="2"/>
  <c r="C30" i="2"/>
  <c r="C28" i="2"/>
  <c r="D28" i="2" s="1"/>
  <c r="C27" i="2"/>
  <c r="C26" i="2"/>
  <c r="C25" i="2"/>
  <c r="C24" i="2"/>
  <c r="C23" i="2"/>
  <c r="C22" i="2"/>
  <c r="D22" i="2" s="1"/>
  <c r="C21" i="2"/>
  <c r="D21" i="2" s="1"/>
  <c r="C20" i="2"/>
  <c r="C19" i="2"/>
  <c r="D19" i="2" s="1"/>
  <c r="C18" i="2"/>
  <c r="D18" i="2" s="1"/>
  <c r="C17" i="2"/>
  <c r="D17" i="2" s="1"/>
  <c r="D20" i="2"/>
  <c r="D23" i="2"/>
  <c r="D24" i="2"/>
  <c r="D25" i="2"/>
  <c r="D26" i="2"/>
  <c r="D27" i="2"/>
  <c r="D30" i="2"/>
  <c r="D31" i="2"/>
  <c r="C8" i="2"/>
  <c r="J5" i="1"/>
  <c r="A2" i="2"/>
  <c r="B2" i="2" l="1"/>
  <c r="F2" i="2"/>
  <c r="I35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P3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0" i="2" l="1"/>
  <c r="I24" i="2"/>
  <c r="I28" i="2"/>
  <c r="I32" i="2"/>
  <c r="I17" i="2"/>
  <c r="I21" i="2"/>
  <c r="I25" i="2"/>
  <c r="I29" i="2"/>
  <c r="I33" i="2"/>
  <c r="I18" i="2"/>
  <c r="I22" i="2"/>
  <c r="I26" i="2"/>
  <c r="I30" i="2"/>
  <c r="I34" i="2"/>
  <c r="I19" i="2"/>
  <c r="I23" i="2"/>
  <c r="I27" i="2"/>
  <c r="I31" i="2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P4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P5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P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P8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P9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P10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P11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P12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P13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P14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P15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P16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P18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P19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4" i="1"/>
  <c r="J4" i="1" l="1"/>
  <c r="P17" i="1"/>
  <c r="P7" i="1"/>
  <c r="J785" i="1"/>
  <c r="J753" i="1"/>
  <c r="J800" i="1"/>
  <c r="J788" i="1"/>
  <c r="J776" i="1"/>
  <c r="J764" i="1"/>
  <c r="J748" i="1"/>
  <c r="J740" i="1"/>
  <c r="J728" i="1"/>
  <c r="J716" i="1"/>
  <c r="J704" i="1"/>
  <c r="J692" i="1"/>
  <c r="J684" i="1"/>
  <c r="J672" i="1"/>
  <c r="J660" i="1"/>
  <c r="J648" i="1"/>
  <c r="J636" i="1"/>
  <c r="J624" i="1"/>
  <c r="J616" i="1"/>
  <c r="J604" i="1"/>
  <c r="J600" i="1"/>
  <c r="J592" i="1"/>
  <c r="J584" i="1"/>
  <c r="J580" i="1"/>
  <c r="J572" i="1"/>
  <c r="J568" i="1"/>
  <c r="J560" i="1"/>
  <c r="J556" i="1"/>
  <c r="J548" i="1"/>
  <c r="J540" i="1"/>
  <c r="J532" i="1"/>
  <c r="J524" i="1"/>
  <c r="J516" i="1"/>
  <c r="J508" i="1"/>
  <c r="J500" i="1"/>
  <c r="J496" i="1"/>
  <c r="J488" i="1"/>
  <c r="J480" i="1"/>
  <c r="J476" i="1"/>
  <c r="J468" i="1"/>
  <c r="J464" i="1"/>
  <c r="J456" i="1"/>
  <c r="J448" i="1"/>
  <c r="J444" i="1"/>
  <c r="J436" i="1"/>
  <c r="J428" i="1"/>
  <c r="J420" i="1"/>
  <c r="J416" i="1"/>
  <c r="J408" i="1"/>
  <c r="J400" i="1"/>
  <c r="J392" i="1"/>
  <c r="J384" i="1"/>
  <c r="J376" i="1"/>
  <c r="J368" i="1"/>
  <c r="J360" i="1"/>
  <c r="J352" i="1"/>
  <c r="J348" i="1"/>
  <c r="J340" i="1"/>
  <c r="J332" i="1"/>
  <c r="J328" i="1"/>
  <c r="J320" i="1"/>
  <c r="J312" i="1"/>
  <c r="J308" i="1"/>
  <c r="J304" i="1"/>
  <c r="J300" i="1"/>
  <c r="J292" i="1"/>
  <c r="J288" i="1"/>
  <c r="J284" i="1"/>
  <c r="J280" i="1"/>
  <c r="J276" i="1"/>
  <c r="J272" i="1"/>
  <c r="J268" i="1"/>
  <c r="J264" i="1"/>
  <c r="J260" i="1"/>
  <c r="J256" i="1"/>
  <c r="J252" i="1"/>
  <c r="J244" i="1"/>
  <c r="J240" i="1"/>
  <c r="J236" i="1"/>
  <c r="J232" i="1"/>
  <c r="J228" i="1"/>
  <c r="J224" i="1"/>
  <c r="J220" i="1"/>
  <c r="J216" i="1"/>
  <c r="J212" i="1"/>
  <c r="J208" i="1"/>
  <c r="J204" i="1"/>
  <c r="J192" i="1"/>
  <c r="J188" i="1"/>
  <c r="J176" i="1"/>
  <c r="J172" i="1"/>
  <c r="J160" i="1"/>
  <c r="J156" i="1"/>
  <c r="J140" i="1"/>
  <c r="J128" i="1"/>
  <c r="J124" i="1"/>
  <c r="J112" i="1"/>
  <c r="J108" i="1"/>
  <c r="J96" i="1"/>
  <c r="J92" i="1"/>
  <c r="J76" i="1"/>
  <c r="J60" i="1"/>
  <c r="J44" i="1"/>
  <c r="J28" i="1"/>
  <c r="J12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02" i="1"/>
  <c r="J198" i="1"/>
  <c r="J186" i="1"/>
  <c r="J182" i="1"/>
  <c r="J170" i="1"/>
  <c r="J166" i="1"/>
  <c r="J154" i="1"/>
  <c r="J150" i="1"/>
  <c r="J138" i="1"/>
  <c r="J134" i="1"/>
  <c r="J122" i="1"/>
  <c r="J118" i="1"/>
  <c r="J106" i="1"/>
  <c r="J102" i="1"/>
  <c r="J86" i="1"/>
  <c r="J70" i="1"/>
  <c r="J54" i="1"/>
  <c r="J38" i="1"/>
  <c r="J22" i="1"/>
  <c r="J6" i="1"/>
  <c r="J737" i="1"/>
  <c r="J721" i="1"/>
  <c r="J705" i="1"/>
  <c r="J689" i="1"/>
  <c r="J673" i="1"/>
  <c r="J641" i="1"/>
  <c r="J625" i="1"/>
  <c r="J609" i="1"/>
  <c r="J593" i="1"/>
  <c r="J577" i="1"/>
  <c r="J561" i="1"/>
  <c r="J545" i="1"/>
  <c r="J529" i="1"/>
  <c r="J513" i="1"/>
  <c r="J497" i="1"/>
  <c r="J481" i="1"/>
  <c r="J465" i="1"/>
  <c r="J449" i="1"/>
  <c r="J433" i="1"/>
  <c r="J417" i="1"/>
  <c r="J401" i="1"/>
  <c r="J385" i="1"/>
  <c r="J369" i="1"/>
  <c r="J353" i="1"/>
  <c r="J337" i="1"/>
  <c r="J801" i="1"/>
  <c r="J796" i="1"/>
  <c r="J784" i="1"/>
  <c r="J772" i="1"/>
  <c r="J756" i="1"/>
  <c r="J744" i="1"/>
  <c r="J732" i="1"/>
  <c r="J720" i="1"/>
  <c r="J708" i="1"/>
  <c r="J696" i="1"/>
  <c r="J680" i="1"/>
  <c r="J664" i="1"/>
  <c r="J652" i="1"/>
  <c r="J640" i="1"/>
  <c r="J628" i="1"/>
  <c r="J620" i="1"/>
  <c r="J612" i="1"/>
  <c r="J596" i="1"/>
  <c r="J588" i="1"/>
  <c r="J576" i="1"/>
  <c r="J564" i="1"/>
  <c r="J552" i="1"/>
  <c r="J536" i="1"/>
  <c r="J528" i="1"/>
  <c r="J520" i="1"/>
  <c r="J512" i="1"/>
  <c r="J504" i="1"/>
  <c r="J492" i="1"/>
  <c r="J484" i="1"/>
  <c r="J472" i="1"/>
  <c r="J460" i="1"/>
  <c r="J452" i="1"/>
  <c r="J440" i="1"/>
  <c r="J432" i="1"/>
  <c r="J424" i="1"/>
  <c r="J412" i="1"/>
  <c r="J404" i="1"/>
  <c r="J396" i="1"/>
  <c r="J388" i="1"/>
  <c r="J380" i="1"/>
  <c r="J372" i="1"/>
  <c r="J364" i="1"/>
  <c r="J356" i="1"/>
  <c r="J344" i="1"/>
  <c r="J336" i="1"/>
  <c r="J324" i="1"/>
  <c r="J316" i="1"/>
  <c r="J296" i="1"/>
  <c r="J248" i="1"/>
  <c r="J144" i="1"/>
  <c r="J769" i="1"/>
  <c r="J657" i="1"/>
  <c r="J804" i="1"/>
  <c r="J792" i="1"/>
  <c r="J780" i="1"/>
  <c r="J768" i="1"/>
  <c r="J760" i="1"/>
  <c r="J752" i="1"/>
  <c r="J736" i="1"/>
  <c r="J724" i="1"/>
  <c r="J712" i="1"/>
  <c r="J700" i="1"/>
  <c r="J688" i="1"/>
  <c r="J676" i="1"/>
  <c r="J668" i="1"/>
  <c r="J656" i="1"/>
  <c r="J644" i="1"/>
  <c r="J632" i="1"/>
  <c r="J608" i="1"/>
  <c r="J544" i="1"/>
  <c r="J746" i="1"/>
  <c r="J742" i="1"/>
  <c r="J730" i="1"/>
  <c r="J722" i="1"/>
  <c r="J710" i="1"/>
  <c r="J702" i="1"/>
  <c r="J694" i="1"/>
  <c r="J682" i="1"/>
  <c r="J670" i="1"/>
  <c r="J662" i="1"/>
  <c r="J654" i="1"/>
  <c r="J646" i="1"/>
  <c r="J634" i="1"/>
  <c r="J626" i="1"/>
  <c r="J618" i="1"/>
  <c r="J606" i="1"/>
  <c r="J598" i="1"/>
  <c r="J590" i="1"/>
  <c r="J582" i="1"/>
  <c r="J574" i="1"/>
  <c r="J562" i="1"/>
  <c r="J550" i="1"/>
  <c r="J542" i="1"/>
  <c r="J534" i="1"/>
  <c r="J526" i="1"/>
  <c r="J518" i="1"/>
  <c r="J510" i="1"/>
  <c r="J502" i="1"/>
  <c r="J490" i="1"/>
  <c r="J482" i="1"/>
  <c r="J470" i="1"/>
  <c r="J458" i="1"/>
  <c r="J450" i="1"/>
  <c r="J438" i="1"/>
  <c r="J430" i="1"/>
  <c r="J422" i="1"/>
  <c r="J410" i="1"/>
  <c r="J402" i="1"/>
  <c r="J394" i="1"/>
  <c r="J382" i="1"/>
  <c r="J374" i="1"/>
  <c r="J362" i="1"/>
  <c r="J354" i="1"/>
  <c r="J346" i="1"/>
  <c r="J338" i="1"/>
  <c r="J330" i="1"/>
  <c r="J318" i="1"/>
  <c r="J310" i="1"/>
  <c r="J302" i="1"/>
  <c r="J294" i="1"/>
  <c r="J286" i="1"/>
  <c r="J274" i="1"/>
  <c r="J266" i="1"/>
  <c r="J262" i="1"/>
  <c r="J250" i="1"/>
  <c r="J242" i="1"/>
  <c r="J234" i="1"/>
  <c r="J222" i="1"/>
  <c r="J214" i="1"/>
  <c r="J206" i="1"/>
  <c r="J194" i="1"/>
  <c r="J178" i="1"/>
  <c r="J158" i="1"/>
  <c r="J146" i="1"/>
  <c r="J126" i="1"/>
  <c r="J114" i="1"/>
  <c r="J94" i="1"/>
  <c r="J78" i="1"/>
  <c r="J62" i="1"/>
  <c r="J46" i="1"/>
  <c r="J34" i="1"/>
  <c r="J26" i="1"/>
  <c r="J18" i="1"/>
  <c r="J14" i="1"/>
  <c r="J413" i="1"/>
  <c r="J205" i="1"/>
  <c r="J189" i="1"/>
  <c r="J173" i="1"/>
  <c r="J157" i="1"/>
  <c r="J141" i="1"/>
  <c r="J125" i="1"/>
  <c r="J109" i="1"/>
  <c r="J93" i="1"/>
  <c r="J77" i="1"/>
  <c r="J61" i="1"/>
  <c r="J45" i="1"/>
  <c r="J29" i="1"/>
  <c r="J13" i="1"/>
  <c r="J321" i="1"/>
  <c r="J305" i="1"/>
  <c r="J181" i="1"/>
  <c r="J161" i="1"/>
  <c r="J117" i="1"/>
  <c r="J97" i="1"/>
  <c r="J49" i="1"/>
  <c r="J797" i="1"/>
  <c r="J754" i="1"/>
  <c r="J200" i="1"/>
  <c r="J196" i="1"/>
  <c r="J184" i="1"/>
  <c r="J180" i="1"/>
  <c r="J168" i="1"/>
  <c r="J164" i="1"/>
  <c r="J152" i="1"/>
  <c r="J148" i="1"/>
  <c r="J136" i="1"/>
  <c r="J132" i="1"/>
  <c r="J120" i="1"/>
  <c r="J116" i="1"/>
  <c r="J104" i="1"/>
  <c r="J100" i="1"/>
  <c r="J88" i="1"/>
  <c r="J84" i="1"/>
  <c r="J80" i="1"/>
  <c r="J72" i="1"/>
  <c r="J68" i="1"/>
  <c r="J64" i="1"/>
  <c r="J56" i="1"/>
  <c r="J52" i="1"/>
  <c r="J48" i="1"/>
  <c r="J40" i="1"/>
  <c r="J36" i="1"/>
  <c r="J32" i="1"/>
  <c r="J24" i="1"/>
  <c r="J20" i="1"/>
  <c r="J16" i="1"/>
  <c r="J8" i="1"/>
  <c r="J789" i="1"/>
  <c r="J773" i="1"/>
  <c r="J757" i="1"/>
  <c r="J741" i="1"/>
  <c r="J725" i="1"/>
  <c r="J709" i="1"/>
  <c r="J693" i="1"/>
  <c r="J677" i="1"/>
  <c r="J661" i="1"/>
  <c r="J645" i="1"/>
  <c r="J629" i="1"/>
  <c r="J613" i="1"/>
  <c r="J597" i="1"/>
  <c r="J581" i="1"/>
  <c r="J565" i="1"/>
  <c r="J549" i="1"/>
  <c r="J533" i="1"/>
  <c r="J517" i="1"/>
  <c r="J501" i="1"/>
  <c r="J485" i="1"/>
  <c r="J469" i="1"/>
  <c r="J453" i="1"/>
  <c r="J437" i="1"/>
  <c r="J421" i="1"/>
  <c r="J405" i="1"/>
  <c r="J389" i="1"/>
  <c r="J373" i="1"/>
  <c r="J357" i="1"/>
  <c r="J341" i="1"/>
  <c r="J325" i="1"/>
  <c r="J309" i="1"/>
  <c r="J293" i="1"/>
  <c r="J285" i="1"/>
  <c r="J277" i="1"/>
  <c r="J269" i="1"/>
  <c r="J261" i="1"/>
  <c r="J253" i="1"/>
  <c r="J245" i="1"/>
  <c r="J237" i="1"/>
  <c r="J229" i="1"/>
  <c r="J221" i="1"/>
  <c r="J213" i="1"/>
  <c r="J197" i="1"/>
  <c r="J177" i="1"/>
  <c r="J133" i="1"/>
  <c r="J113" i="1"/>
  <c r="J33" i="1"/>
  <c r="J770" i="1"/>
  <c r="J749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793" i="1"/>
  <c r="J777" i="1"/>
  <c r="J761" i="1"/>
  <c r="J745" i="1"/>
  <c r="J729" i="1"/>
  <c r="J713" i="1"/>
  <c r="J697" i="1"/>
  <c r="J681" i="1"/>
  <c r="J665" i="1"/>
  <c r="J649" i="1"/>
  <c r="J633" i="1"/>
  <c r="J617" i="1"/>
  <c r="J601" i="1"/>
  <c r="J585" i="1"/>
  <c r="J569" i="1"/>
  <c r="J553" i="1"/>
  <c r="J537" i="1"/>
  <c r="J521" i="1"/>
  <c r="J505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193" i="1"/>
  <c r="J149" i="1"/>
  <c r="J129" i="1"/>
  <c r="J81" i="1"/>
  <c r="J17" i="1"/>
  <c r="J786" i="1"/>
  <c r="J765" i="1"/>
  <c r="J798" i="1"/>
  <c r="J794" i="1"/>
  <c r="J790" i="1"/>
  <c r="J782" i="1"/>
  <c r="J778" i="1"/>
  <c r="J774" i="1"/>
  <c r="J766" i="1"/>
  <c r="J762" i="1"/>
  <c r="J758" i="1"/>
  <c r="J750" i="1"/>
  <c r="J734" i="1"/>
  <c r="J726" i="1"/>
  <c r="J718" i="1"/>
  <c r="J714" i="1"/>
  <c r="J706" i="1"/>
  <c r="J698" i="1"/>
  <c r="J690" i="1"/>
  <c r="J686" i="1"/>
  <c r="J678" i="1"/>
  <c r="J674" i="1"/>
  <c r="J666" i="1"/>
  <c r="J658" i="1"/>
  <c r="J650" i="1"/>
  <c r="J642" i="1"/>
  <c r="J638" i="1"/>
  <c r="J630" i="1"/>
  <c r="J622" i="1"/>
  <c r="J614" i="1"/>
  <c r="J610" i="1"/>
  <c r="J602" i="1"/>
  <c r="J594" i="1"/>
  <c r="J586" i="1"/>
  <c r="J578" i="1"/>
  <c r="J570" i="1"/>
  <c r="J566" i="1"/>
  <c r="J558" i="1"/>
  <c r="J554" i="1"/>
  <c r="J546" i="1"/>
  <c r="J538" i="1"/>
  <c r="J530" i="1"/>
  <c r="J522" i="1"/>
  <c r="J514" i="1"/>
  <c r="J506" i="1"/>
  <c r="J498" i="1"/>
  <c r="J494" i="1"/>
  <c r="J486" i="1"/>
  <c r="J478" i="1"/>
  <c r="J474" i="1"/>
  <c r="J466" i="1"/>
  <c r="J462" i="1"/>
  <c r="J454" i="1"/>
  <c r="J446" i="1"/>
  <c r="J442" i="1"/>
  <c r="J434" i="1"/>
  <c r="J426" i="1"/>
  <c r="J418" i="1"/>
  <c r="J414" i="1"/>
  <c r="J406" i="1"/>
  <c r="J398" i="1"/>
  <c r="J390" i="1"/>
  <c r="J386" i="1"/>
  <c r="J378" i="1"/>
  <c r="J370" i="1"/>
  <c r="J366" i="1"/>
  <c r="J358" i="1"/>
  <c r="J350" i="1"/>
  <c r="J342" i="1"/>
  <c r="J334" i="1"/>
  <c r="J326" i="1"/>
  <c r="J322" i="1"/>
  <c r="J314" i="1"/>
  <c r="J306" i="1"/>
  <c r="J298" i="1"/>
  <c r="J290" i="1"/>
  <c r="J282" i="1"/>
  <c r="J278" i="1"/>
  <c r="J270" i="1"/>
  <c r="J258" i="1"/>
  <c r="J254" i="1"/>
  <c r="J246" i="1"/>
  <c r="J238" i="1"/>
  <c r="J230" i="1"/>
  <c r="J226" i="1"/>
  <c r="J218" i="1"/>
  <c r="J210" i="1"/>
  <c r="J190" i="1"/>
  <c r="J174" i="1"/>
  <c r="J162" i="1"/>
  <c r="J142" i="1"/>
  <c r="J130" i="1"/>
  <c r="J110" i="1"/>
  <c r="J98" i="1"/>
  <c r="J90" i="1"/>
  <c r="J82" i="1"/>
  <c r="J74" i="1"/>
  <c r="J66" i="1"/>
  <c r="J58" i="1"/>
  <c r="J50" i="1"/>
  <c r="J42" i="1"/>
  <c r="J30" i="1"/>
  <c r="J10" i="1"/>
  <c r="J733" i="1"/>
  <c r="J717" i="1"/>
  <c r="J701" i="1"/>
  <c r="J685" i="1"/>
  <c r="J669" i="1"/>
  <c r="J653" i="1"/>
  <c r="J637" i="1"/>
  <c r="J621" i="1"/>
  <c r="J605" i="1"/>
  <c r="J589" i="1"/>
  <c r="J573" i="1"/>
  <c r="J557" i="1"/>
  <c r="J541" i="1"/>
  <c r="J525" i="1"/>
  <c r="J509" i="1"/>
  <c r="J493" i="1"/>
  <c r="J477" i="1"/>
  <c r="J461" i="1"/>
  <c r="J445" i="1"/>
  <c r="J429" i="1"/>
  <c r="J397" i="1"/>
  <c r="J381" i="1"/>
  <c r="J365" i="1"/>
  <c r="J349" i="1"/>
  <c r="J333" i="1"/>
  <c r="J317" i="1"/>
  <c r="J301" i="1"/>
  <c r="J289" i="1"/>
  <c r="J281" i="1"/>
  <c r="J273" i="1"/>
  <c r="J265" i="1"/>
  <c r="J257" i="1"/>
  <c r="J249" i="1"/>
  <c r="J241" i="1"/>
  <c r="J233" i="1"/>
  <c r="J225" i="1"/>
  <c r="J217" i="1"/>
  <c r="J209" i="1"/>
  <c r="J165" i="1"/>
  <c r="J145" i="1"/>
  <c r="J101" i="1"/>
  <c r="J65" i="1"/>
  <c r="J802" i="1"/>
  <c r="J781" i="1"/>
  <c r="J738" i="1"/>
  <c r="J53" i="1"/>
  <c r="J69" i="1"/>
  <c r="J85" i="1"/>
  <c r="J21" i="1"/>
  <c r="J185" i="1"/>
  <c r="J169" i="1"/>
  <c r="J153" i="1"/>
  <c r="J137" i="1"/>
  <c r="J121" i="1"/>
  <c r="J105" i="1"/>
  <c r="J89" i="1"/>
  <c r="J73" i="1"/>
  <c r="J57" i="1"/>
  <c r="J41" i="1"/>
  <c r="J25" i="1"/>
  <c r="J9" i="1"/>
  <c r="J201" i="1"/>
  <c r="J37" i="1"/>
  <c r="Q9" i="1" l="1"/>
  <c r="Q12" i="1"/>
  <c r="Q5" i="1"/>
  <c r="Q8" i="1"/>
  <c r="Q16" i="1"/>
  <c r="Q10" i="1"/>
  <c r="Q18" i="1"/>
  <c r="Q7" i="1"/>
  <c r="Q14" i="1"/>
  <c r="Q17" i="1"/>
  <c r="Q3" i="1"/>
  <c r="Q6" i="1"/>
  <c r="Q11" i="1"/>
  <c r="Q19" i="1"/>
  <c r="Q4" i="1"/>
  <c r="Q13" i="1"/>
  <c r="Q15" i="1"/>
</calcChain>
</file>

<file path=xl/sharedStrings.xml><?xml version="1.0" encoding="utf-8"?>
<sst xmlns="http://schemas.openxmlformats.org/spreadsheetml/2006/main" count="66" uniqueCount="50">
  <si>
    <t>C Data Columns are: time</t>
  </si>
  <si>
    <t>Chan 101</t>
  </si>
  <si>
    <t>View Finder</t>
  </si>
  <si>
    <t>C Channel Labels: secs</t>
  </si>
  <si>
    <t>volts</t>
  </si>
  <si>
    <t>pixel value</t>
  </si>
  <si>
    <t>C Channel conv factors: 1</t>
  </si>
  <si>
    <t>Force (lb)</t>
  </si>
  <si>
    <t>Force (N)</t>
  </si>
  <si>
    <t>Uncertainty (N)</t>
  </si>
  <si>
    <t>Uncertainty (MPa)</t>
  </si>
  <si>
    <t>Uncertainty (m)</t>
  </si>
  <si>
    <t>Measurements (m)</t>
  </si>
  <si>
    <t>N</t>
  </si>
  <si>
    <t xml:space="preserve">Uncertainty </t>
  </si>
  <si>
    <t>MINIMA</t>
  </si>
  <si>
    <t>Slope</t>
  </si>
  <si>
    <t>Yint</t>
  </si>
  <si>
    <t xml:space="preserve">Intensity </t>
  </si>
  <si>
    <t>Fsigma (N/m)</t>
  </si>
  <si>
    <t xml:space="preserve"> Thickness (h)</t>
  </si>
  <si>
    <t>Width (w)</t>
  </si>
  <si>
    <t>Web Uncertainty Program</t>
  </si>
  <si>
    <t xml:space="preserve">Load P (N) </t>
  </si>
  <si>
    <t xml:space="preserve">Width W (m) </t>
  </si>
  <si>
    <t>Thickness h (m)</t>
  </si>
  <si>
    <t>Sigma n (MPa)</t>
  </si>
  <si>
    <t>Radius a (m)</t>
  </si>
  <si>
    <t xml:space="preserve">Fsigma </t>
  </si>
  <si>
    <t xml:space="preserve">Fringe </t>
  </si>
  <si>
    <t>X location</t>
  </si>
  <si>
    <t>Y location</t>
  </si>
  <si>
    <t>P (N)</t>
  </si>
  <si>
    <t>Unncertainty (degrees)</t>
  </si>
  <si>
    <t>theta (degrees)</t>
  </si>
  <si>
    <t>Sigma (tt/n)</t>
  </si>
  <si>
    <t>r/a</t>
  </si>
  <si>
    <t>r</t>
  </si>
  <si>
    <t xml:space="preserve">Theory </t>
  </si>
  <si>
    <t xml:space="preserve">Theta </t>
  </si>
  <si>
    <t>Theta (radians )</t>
  </si>
  <si>
    <t>Fuck You</t>
  </si>
  <si>
    <t>Xp</t>
  </si>
  <si>
    <t>Pr/a (Pixel meter Conversion)</t>
  </si>
  <si>
    <t>Sigma (theta,theta) (MPa)</t>
  </si>
  <si>
    <t>Sigma Theta Theta</t>
  </si>
  <si>
    <t>Sigma rr</t>
  </si>
  <si>
    <t>Sigma (tt/rr)/Sigma n</t>
  </si>
  <si>
    <t xml:space="preserve">Sigma Theta Theta </t>
  </si>
  <si>
    <t xml:space="preserve">Sigma tt-rr/Sigma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</si>
</sst>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10941226613245E-2"/>
          <c:y val="3.5664495426443787E-2"/>
          <c:w val="0.89340038155283141"/>
          <c:h val="0.873412683879631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'Calibration Curve'!$I$4:$I$804</c:f>
              <c:numCache>
                <c:formatCode>0.00</c:formatCode>
                <c:ptCount val="801"/>
                <c:pt idx="0">
                  <c:v>102.115150524828</c:v>
                </c:pt>
                <c:pt idx="1">
                  <c:v>102.878119894956</c:v>
                </c:pt>
                <c:pt idx="2">
                  <c:v>105.24627482392799</c:v>
                </c:pt>
                <c:pt idx="3">
                  <c:v>105.08928112653601</c:v>
                </c:pt>
                <c:pt idx="4">
                  <c:v>104.418558053124</c:v>
                </c:pt>
                <c:pt idx="5">
                  <c:v>106.76271394555201</c:v>
                </c:pt>
                <c:pt idx="6">
                  <c:v>106.77571342368</c:v>
                </c:pt>
                <c:pt idx="7">
                  <c:v>108.26640357901201</c:v>
                </c:pt>
                <c:pt idx="8">
                  <c:v>109.80334187768401</c:v>
                </c:pt>
                <c:pt idx="9">
                  <c:v>110.57731080622801</c:v>
                </c:pt>
                <c:pt idx="10">
                  <c:v>112.82172070301999</c:v>
                </c:pt>
                <c:pt idx="11">
                  <c:v>112.834720181148</c:v>
                </c:pt>
                <c:pt idx="12">
                  <c:v>115.093879485816</c:v>
                </c:pt>
                <c:pt idx="13">
                  <c:v>115.082629937436</c:v>
                </c:pt>
                <c:pt idx="14">
                  <c:v>116.62706793502799</c:v>
                </c:pt>
                <c:pt idx="15">
                  <c:v>117.469284123744</c:v>
                </c:pt>
                <c:pt idx="16">
                  <c:v>119.00072264320799</c:v>
                </c:pt>
                <c:pt idx="17">
                  <c:v>120.48591301933199</c:v>
                </c:pt>
                <c:pt idx="18">
                  <c:v>121.26538172708401</c:v>
                </c:pt>
                <c:pt idx="19">
                  <c:v>122.782070838672</c:v>
                </c:pt>
                <c:pt idx="20">
                  <c:v>123.51529140308401</c:v>
                </c:pt>
                <c:pt idx="21">
                  <c:v>125.05047977200802</c:v>
                </c:pt>
                <c:pt idx="22">
                  <c:v>125.811449222424</c:v>
                </c:pt>
                <c:pt idx="23">
                  <c:v>127.313388926136</c:v>
                </c:pt>
                <c:pt idx="24">
                  <c:v>128.07985815576001</c:v>
                </c:pt>
                <c:pt idx="25">
                  <c:v>129.68329378485601</c:v>
                </c:pt>
                <c:pt idx="26">
                  <c:v>130.435013606604</c:v>
                </c:pt>
                <c:pt idx="27">
                  <c:v>131.97020197552803</c:v>
                </c:pt>
                <c:pt idx="28">
                  <c:v>133.46814183981598</c:v>
                </c:pt>
                <c:pt idx="29">
                  <c:v>135.01057991769602</c:v>
                </c:pt>
                <c:pt idx="30">
                  <c:v>136.49402036407199</c:v>
                </c:pt>
                <c:pt idx="31">
                  <c:v>138.023458963824</c:v>
                </c:pt>
                <c:pt idx="32">
                  <c:v>139.54189800515999</c:v>
                </c:pt>
                <c:pt idx="33">
                  <c:v>141.906303084672</c:v>
                </c:pt>
                <c:pt idx="34">
                  <c:v>143.443241383344</c:v>
                </c:pt>
                <c:pt idx="35">
                  <c:v>145.696900908804</c:v>
                </c:pt>
                <c:pt idx="36">
                  <c:v>147.96730976185202</c:v>
                </c:pt>
                <c:pt idx="37">
                  <c:v>150.263217591228</c:v>
                </c:pt>
                <c:pt idx="38">
                  <c:v>152.58162451736402</c:v>
                </c:pt>
                <c:pt idx="39">
                  <c:v>155.65725104445599</c:v>
                </c:pt>
                <c:pt idx="40">
                  <c:v>157.91466041937599</c:v>
                </c:pt>
                <c:pt idx="41">
                  <c:v>160.93853902392001</c:v>
                </c:pt>
                <c:pt idx="42">
                  <c:v>163.96616747792399</c:v>
                </c:pt>
                <c:pt idx="43">
                  <c:v>167.09154200785201</c:v>
                </c:pt>
                <c:pt idx="44">
                  <c:v>170.11742053210801</c:v>
                </c:pt>
                <c:pt idx="45">
                  <c:v>173.187547279992</c:v>
                </c:pt>
                <c:pt idx="46">
                  <c:v>176.159677961988</c:v>
                </c:pt>
                <c:pt idx="47">
                  <c:v>180.06477118963198</c:v>
                </c:pt>
                <c:pt idx="48">
                  <c:v>183.10714905151201</c:v>
                </c:pt>
                <c:pt idx="49">
                  <c:v>186.89024717672399</c:v>
                </c:pt>
                <c:pt idx="50">
                  <c:v>190.75459204023599</c:v>
                </c:pt>
                <c:pt idx="51">
                  <c:v>193.05449970903598</c:v>
                </c:pt>
                <c:pt idx="52">
                  <c:v>197.63756571904801</c:v>
                </c:pt>
                <c:pt idx="53">
                  <c:v>200.61719609996399</c:v>
                </c:pt>
                <c:pt idx="54">
                  <c:v>206.00547978402003</c:v>
                </c:pt>
                <c:pt idx="55">
                  <c:v>208.312637161776</c:v>
                </c:pt>
                <c:pt idx="56">
                  <c:v>212.84020539978002</c:v>
                </c:pt>
                <c:pt idx="57">
                  <c:v>215.97507954833998</c:v>
                </c:pt>
                <c:pt idx="58">
                  <c:v>208.31638701123597</c:v>
                </c:pt>
                <c:pt idx="59">
                  <c:v>209.033108238024</c:v>
                </c:pt>
                <c:pt idx="60">
                  <c:v>209.049607575648</c:v>
                </c:pt>
                <c:pt idx="61">
                  <c:v>209.04785764590002</c:v>
                </c:pt>
                <c:pt idx="62">
                  <c:v>209.03860801723198</c:v>
                </c:pt>
                <c:pt idx="63">
                  <c:v>209.04410779643999</c:v>
                </c:pt>
                <c:pt idx="64">
                  <c:v>209.04235786669199</c:v>
                </c:pt>
                <c:pt idx="65">
                  <c:v>209.81257694577602</c:v>
                </c:pt>
                <c:pt idx="66">
                  <c:v>209.784828059772</c:v>
                </c:pt>
                <c:pt idx="67">
                  <c:v>209.80882709631601</c:v>
                </c:pt>
                <c:pt idx="68">
                  <c:v>210.57929616536398</c:v>
                </c:pt>
                <c:pt idx="69">
                  <c:v>211.33101598711198</c:v>
                </c:pt>
                <c:pt idx="70">
                  <c:v>212.06798640098401</c:v>
                </c:pt>
                <c:pt idx="71">
                  <c:v>213.59767499070003</c:v>
                </c:pt>
                <c:pt idx="72">
                  <c:v>214.369643999532</c:v>
                </c:pt>
                <c:pt idx="73">
                  <c:v>215.18061144274802</c:v>
                </c:pt>
                <c:pt idx="74">
                  <c:v>215.94908059208402</c:v>
                </c:pt>
                <c:pt idx="75">
                  <c:v>217.48051911154798</c:v>
                </c:pt>
                <c:pt idx="76">
                  <c:v>218.984208745008</c:v>
                </c:pt>
                <c:pt idx="77">
                  <c:v>220.52114704368</c:v>
                </c:pt>
                <c:pt idx="78">
                  <c:v>221.25986738730003</c:v>
                </c:pt>
                <c:pt idx="79">
                  <c:v>223.55602520664002</c:v>
                </c:pt>
                <c:pt idx="80">
                  <c:v>225.035715803556</c:v>
                </c:pt>
                <c:pt idx="81">
                  <c:v>227.40212080278002</c:v>
                </c:pt>
                <c:pt idx="82">
                  <c:v>229.70727826082401</c:v>
                </c:pt>
                <c:pt idx="83">
                  <c:v>233.45712772082402</c:v>
                </c:pt>
                <c:pt idx="84">
                  <c:v>237.256975173624</c:v>
                </c:pt>
                <c:pt idx="85">
                  <c:v>241.17681780914398</c:v>
                </c:pt>
                <c:pt idx="86">
                  <c:v>245.68038701060402</c:v>
                </c:pt>
                <c:pt idx="87">
                  <c:v>248.72101494273599</c:v>
                </c:pt>
                <c:pt idx="88">
                  <c:v>254.15479680024004</c:v>
                </c:pt>
                <c:pt idx="89">
                  <c:v>258.66711565044</c:v>
                </c:pt>
                <c:pt idx="90">
                  <c:v>263.23943209200002</c:v>
                </c:pt>
                <c:pt idx="91">
                  <c:v>267.85924662671999</c:v>
                </c:pt>
                <c:pt idx="92">
                  <c:v>272.41656367043998</c:v>
                </c:pt>
                <c:pt idx="93">
                  <c:v>277.04887770336001</c:v>
                </c:pt>
                <c:pt idx="94">
                  <c:v>281.60119494779997</c:v>
                </c:pt>
                <c:pt idx="95">
                  <c:v>286.89598238532005</c:v>
                </c:pt>
                <c:pt idx="96">
                  <c:v>292.30076540699997</c:v>
                </c:pt>
                <c:pt idx="97">
                  <c:v>297.60305254344001</c:v>
                </c:pt>
                <c:pt idx="98">
                  <c:v>303.01783516367999</c:v>
                </c:pt>
                <c:pt idx="99">
                  <c:v>308.27012430732003</c:v>
                </c:pt>
                <c:pt idx="100">
                  <c:v>312.08497115796001</c:v>
                </c:pt>
                <c:pt idx="101">
                  <c:v>317.50225367784003</c:v>
                </c:pt>
                <c:pt idx="102">
                  <c:v>321.26210273640004</c:v>
                </c:pt>
                <c:pt idx="103">
                  <c:v>328.17182534135998</c:v>
                </c:pt>
                <c:pt idx="104">
                  <c:v>331.19420400612</c:v>
                </c:pt>
                <c:pt idx="105">
                  <c:v>336.53898943643998</c:v>
                </c:pt>
                <c:pt idx="106">
                  <c:v>341.16630367008003</c:v>
                </c:pt>
                <c:pt idx="107">
                  <c:v>344.96115132360001</c:v>
                </c:pt>
                <c:pt idx="108">
                  <c:v>349.56846636012006</c:v>
                </c:pt>
                <c:pt idx="109">
                  <c:v>352.57334572740001</c:v>
                </c:pt>
                <c:pt idx="110">
                  <c:v>359.44806973739998</c:v>
                </c:pt>
                <c:pt idx="111">
                  <c:v>361.78797580043999</c:v>
                </c:pt>
                <c:pt idx="112">
                  <c:v>367.81523383248003</c:v>
                </c:pt>
                <c:pt idx="113">
                  <c:v>370.13764059803998</c:v>
                </c:pt>
                <c:pt idx="114">
                  <c:v>375.51742462332004</c:v>
                </c:pt>
                <c:pt idx="115">
                  <c:v>378.55980248520001</c:v>
                </c:pt>
                <c:pt idx="116">
                  <c:v>381.56218195283998</c:v>
                </c:pt>
                <c:pt idx="117">
                  <c:v>386.98196437235998</c:v>
                </c:pt>
                <c:pt idx="118">
                  <c:v>389.28437194079999</c:v>
                </c:pt>
                <c:pt idx="119">
                  <c:v>395.27413147824001</c:v>
                </c:pt>
                <c:pt idx="120">
                  <c:v>396.91406564207995</c:v>
                </c:pt>
                <c:pt idx="121">
                  <c:v>402.99632146619996</c:v>
                </c:pt>
                <c:pt idx="122">
                  <c:v>405.24373124255999</c:v>
                </c:pt>
                <c:pt idx="123">
                  <c:v>409.05857809320003</c:v>
                </c:pt>
                <c:pt idx="124">
                  <c:v>412.91092343844002</c:v>
                </c:pt>
                <c:pt idx="125">
                  <c:v>415.95330130032005</c:v>
                </c:pt>
                <c:pt idx="126">
                  <c:v>421.26058823604001</c:v>
                </c:pt>
                <c:pt idx="127">
                  <c:v>422.82552541068003</c:v>
                </c:pt>
                <c:pt idx="128">
                  <c:v>428.89028193731997</c:v>
                </c:pt>
                <c:pt idx="129">
                  <c:v>430.43771981447998</c:v>
                </c:pt>
                <c:pt idx="130">
                  <c:v>435.83750303688004</c:v>
                </c:pt>
                <c:pt idx="131">
                  <c:v>438.15990980243998</c:v>
                </c:pt>
                <c:pt idx="132">
                  <c:v>442.63723005767997</c:v>
                </c:pt>
                <c:pt idx="133">
                  <c:v>445.69710721704001</c:v>
                </c:pt>
                <c:pt idx="134">
                  <c:v>449.56695185975997</c:v>
                </c:pt>
                <c:pt idx="135">
                  <c:v>453.32680091832003</c:v>
                </c:pt>
                <c:pt idx="136">
                  <c:v>455.64920768388004</c:v>
                </c:pt>
                <c:pt idx="137">
                  <c:v>460.97649381671999</c:v>
                </c:pt>
                <c:pt idx="138">
                  <c:v>464.07136957104001</c:v>
                </c:pt>
                <c:pt idx="139">
                  <c:v>469.36115720928007</c:v>
                </c:pt>
                <c:pt idx="140">
                  <c:v>471.70106327231997</c:v>
                </c:pt>
                <c:pt idx="141">
                  <c:v>476.27087981424</c:v>
                </c:pt>
                <c:pt idx="142">
                  <c:v>479.31325767612003</c:v>
                </c:pt>
                <c:pt idx="143">
                  <c:v>483.07310673467998</c:v>
                </c:pt>
                <c:pt idx="144">
                  <c:v>486.96045067487995</c:v>
                </c:pt>
                <c:pt idx="145">
                  <c:v>490.77529752551999</c:v>
                </c:pt>
                <c:pt idx="146">
                  <c:v>495.32761476996001</c:v>
                </c:pt>
                <c:pt idx="147">
                  <c:v>498.44248972140002</c:v>
                </c:pt>
                <c:pt idx="148">
                  <c:v>502.97730766835997</c:v>
                </c:pt>
                <c:pt idx="149">
                  <c:v>505.22471744472</c:v>
                </c:pt>
                <c:pt idx="150">
                  <c:v>510.66199916172002</c:v>
                </c:pt>
                <c:pt idx="151">
                  <c:v>512.94690743268006</c:v>
                </c:pt>
                <c:pt idx="152">
                  <c:v>518.9916647622</c:v>
                </c:pt>
                <c:pt idx="153">
                  <c:v>521.34907012272004</c:v>
                </c:pt>
                <c:pt idx="154">
                  <c:v>525.92138656428006</c:v>
                </c:pt>
                <c:pt idx="155">
                  <c:v>529.66123642572006</c:v>
                </c:pt>
                <c:pt idx="156">
                  <c:v>532.83110916923999</c:v>
                </c:pt>
                <c:pt idx="157">
                  <c:v>537.3834264136799</c:v>
                </c:pt>
                <c:pt idx="158">
                  <c:v>539.59583759508007</c:v>
                </c:pt>
                <c:pt idx="159">
                  <c:v>545.80558830083999</c:v>
                </c:pt>
                <c:pt idx="160">
                  <c:v>548.05549797684</c:v>
                </c:pt>
                <c:pt idx="161">
                  <c:v>554.10025530636005</c:v>
                </c:pt>
                <c:pt idx="162">
                  <c:v>555.64769318352</c:v>
                </c:pt>
                <c:pt idx="163">
                  <c:v>561.78494679972005</c:v>
                </c:pt>
                <c:pt idx="164">
                  <c:v>564.05235577320002</c:v>
                </c:pt>
                <c:pt idx="165">
                  <c:v>567.84720342671994</c:v>
                </c:pt>
                <c:pt idx="166">
                  <c:v>573.26698584623989</c:v>
                </c:pt>
                <c:pt idx="167">
                  <c:v>575.45939783052006</c:v>
                </c:pt>
                <c:pt idx="168">
                  <c:v>581.66914853628009</c:v>
                </c:pt>
                <c:pt idx="169">
                  <c:v>583.99155530184009</c:v>
                </c:pt>
                <c:pt idx="170">
                  <c:v>589.99881413675996</c:v>
                </c:pt>
                <c:pt idx="171">
                  <c:v>592.26622311024005</c:v>
                </c:pt>
                <c:pt idx="172">
                  <c:v>596.91103664136006</c:v>
                </c:pt>
                <c:pt idx="173">
                  <c:v>601.48085318328003</c:v>
                </c:pt>
                <c:pt idx="174">
                  <c:v>604.52323104515995</c:v>
                </c:pt>
                <c:pt idx="175">
                  <c:v>609.90301507044001</c:v>
                </c:pt>
                <c:pt idx="176">
                  <c:v>612.15292474644002</c:v>
                </c:pt>
                <c:pt idx="177">
                  <c:v>619.06264735140007</c:v>
                </c:pt>
                <c:pt idx="178">
                  <c:v>621.36755481948001</c:v>
                </c:pt>
                <c:pt idx="179">
                  <c:v>627.41231214900006</c:v>
                </c:pt>
                <c:pt idx="180">
                  <c:v>630.54468639792003</c:v>
                </c:pt>
                <c:pt idx="181">
                  <c:v>635.09700364236005</c:v>
                </c:pt>
                <c:pt idx="182">
                  <c:v>638.89435119552002</c:v>
                </c:pt>
                <c:pt idx="183">
                  <c:v>643.51916552952002</c:v>
                </c:pt>
                <c:pt idx="184">
                  <c:v>648.07148277396004</c:v>
                </c:pt>
                <c:pt idx="185">
                  <c:v>651.83133183252005</c:v>
                </c:pt>
                <c:pt idx="186">
                  <c:v>657.24861435239995</c:v>
                </c:pt>
                <c:pt idx="187">
                  <c:v>661.02596270844003</c:v>
                </c:pt>
                <c:pt idx="188">
                  <c:v>666.35324884127999</c:v>
                </c:pt>
                <c:pt idx="189">
                  <c:v>668.71315410143995</c:v>
                </c:pt>
                <c:pt idx="190">
                  <c:v>674.75791143096001</c:v>
                </c:pt>
                <c:pt idx="191">
                  <c:v>678.55275908447993</c:v>
                </c:pt>
                <c:pt idx="192">
                  <c:v>683.18007331811998</c:v>
                </c:pt>
                <c:pt idx="193">
                  <c:v>686.97492097164002</c:v>
                </c:pt>
                <c:pt idx="194">
                  <c:v>692.41220268864004</c:v>
                </c:pt>
                <c:pt idx="195">
                  <c:v>696.96451993308006</c:v>
                </c:pt>
                <c:pt idx="196">
                  <c:v>700.68687049703988</c:v>
                </c:pt>
                <c:pt idx="197">
                  <c:v>706.12415221404012</c:v>
                </c:pt>
                <c:pt idx="198">
                  <c:v>709.14653087880004</c:v>
                </c:pt>
                <c:pt idx="199">
                  <c:v>715.1737889108399</c:v>
                </c:pt>
                <c:pt idx="200">
                  <c:v>718.34366165436006</c:v>
                </c:pt>
                <c:pt idx="201">
                  <c:v>725.14338867516017</c:v>
                </c:pt>
                <c:pt idx="202">
                  <c:v>727.42829694611999</c:v>
                </c:pt>
                <c:pt idx="203">
                  <c:v>733.6030490569201</c:v>
                </c:pt>
                <c:pt idx="204">
                  <c:v>736.60542852456001</c:v>
                </c:pt>
                <c:pt idx="205">
                  <c:v>742.02521094407996</c:v>
                </c:pt>
                <c:pt idx="206">
                  <c:v>746.54002969392002</c:v>
                </c:pt>
                <c:pt idx="207">
                  <c:v>749.57990765616</c:v>
                </c:pt>
                <c:pt idx="208">
                  <c:v>756.50962945823994</c:v>
                </c:pt>
                <c:pt idx="209">
                  <c:v>758.77703843172003</c:v>
                </c:pt>
                <c:pt idx="210">
                  <c:v>765.65176244172005</c:v>
                </c:pt>
                <c:pt idx="211">
                  <c:v>767.95417001016006</c:v>
                </c:pt>
                <c:pt idx="212">
                  <c:v>775.54636521683994</c:v>
                </c:pt>
                <c:pt idx="213">
                  <c:v>778.69873866288003</c:v>
                </c:pt>
                <c:pt idx="214">
                  <c:v>782.47608701891988</c:v>
                </c:pt>
                <c:pt idx="215">
                  <c:v>788.52084434844005</c:v>
                </c:pt>
                <c:pt idx="216">
                  <c:v>790.88074960860001</c:v>
                </c:pt>
                <c:pt idx="217">
                  <c:v>797.73547442148003</c:v>
                </c:pt>
                <c:pt idx="218">
                  <c:v>800.74035378875999</c:v>
                </c:pt>
                <c:pt idx="219">
                  <c:v>808.38754678751991</c:v>
                </c:pt>
                <c:pt idx="220">
                  <c:v>810.69245425560018</c:v>
                </c:pt>
                <c:pt idx="221">
                  <c:v>816.10973677547997</c:v>
                </c:pt>
                <c:pt idx="222">
                  <c:v>820.62705542495996</c:v>
                </c:pt>
                <c:pt idx="223">
                  <c:v>825.17687276975994</c:v>
                </c:pt>
                <c:pt idx="224">
                  <c:v>830.57665599216</c:v>
                </c:pt>
                <c:pt idx="225">
                  <c:v>833.61903385404003</c:v>
                </c:pt>
                <c:pt idx="226">
                  <c:v>840.54875565611997</c:v>
                </c:pt>
                <c:pt idx="227">
                  <c:v>843.57113432087999</c:v>
                </c:pt>
                <c:pt idx="228">
                  <c:v>849.67088944248007</c:v>
                </c:pt>
                <c:pt idx="229">
                  <c:v>852.73076660184006</c:v>
                </c:pt>
                <c:pt idx="230">
                  <c:v>858.81052252632003</c:v>
                </c:pt>
                <c:pt idx="231">
                  <c:v>863.40033826536001</c:v>
                </c:pt>
                <c:pt idx="232">
                  <c:v>868.00765330188005</c:v>
                </c:pt>
                <c:pt idx="233">
                  <c:v>872.52247205172011</c:v>
                </c:pt>
                <c:pt idx="234">
                  <c:v>876.41231589155996</c:v>
                </c:pt>
                <c:pt idx="235">
                  <c:v>882.49457171567997</c:v>
                </c:pt>
                <c:pt idx="236">
                  <c:v>887.10188675220002</c:v>
                </c:pt>
                <c:pt idx="237">
                  <c:v>892.42667298540005</c:v>
                </c:pt>
                <c:pt idx="238">
                  <c:v>895.46905084728007</c:v>
                </c:pt>
                <c:pt idx="239">
                  <c:v>901.64130305844003</c:v>
                </c:pt>
                <c:pt idx="240">
                  <c:v>905.38365281951997</c:v>
                </c:pt>
                <c:pt idx="241">
                  <c:v>910.70843905272</c:v>
                </c:pt>
                <c:pt idx="242">
                  <c:v>913.86081249876008</c:v>
                </c:pt>
                <c:pt idx="243">
                  <c:v>919.88807053080006</c:v>
                </c:pt>
                <c:pt idx="244">
                  <c:v>923.79291376848005</c:v>
                </c:pt>
                <c:pt idx="245">
                  <c:v>929.12019990132001</c:v>
                </c:pt>
                <c:pt idx="246">
                  <c:v>933.65251794863991</c:v>
                </c:pt>
                <c:pt idx="247">
                  <c:v>937.52486249100002</c:v>
                </c:pt>
                <c:pt idx="248">
                  <c:v>942.79465093212002</c:v>
                </c:pt>
                <c:pt idx="249">
                  <c:v>945.85452809148001</c:v>
                </c:pt>
                <c:pt idx="250">
                  <c:v>952.76425069643994</c:v>
                </c:pt>
                <c:pt idx="251">
                  <c:v>955.01416037243996</c:v>
                </c:pt>
                <c:pt idx="252">
                  <c:v>961.96138147199997</c:v>
                </c:pt>
                <c:pt idx="253">
                  <c:v>965.00125943424007</c:v>
                </c:pt>
                <c:pt idx="254">
                  <c:v>970.273547775</c:v>
                </c:pt>
                <c:pt idx="255">
                  <c:v>974.18089091231991</c:v>
                </c:pt>
                <c:pt idx="256">
                  <c:v>977.23826817203997</c:v>
                </c:pt>
                <c:pt idx="257">
                  <c:v>984.85046257583997</c:v>
                </c:pt>
                <c:pt idx="258">
                  <c:v>987.15537004392002</c:v>
                </c:pt>
                <c:pt idx="259">
                  <c:v>994.71006675600006</c:v>
                </c:pt>
                <c:pt idx="260">
                  <c:v>996.24000533567994</c:v>
                </c:pt>
                <c:pt idx="261">
                  <c:v>1003.1322286431599</c:v>
                </c:pt>
                <c:pt idx="262">
                  <c:v>1006.13710801044</c:v>
                </c:pt>
                <c:pt idx="263">
                  <c:v>1010.81692013652</c:v>
                </c:pt>
                <c:pt idx="264">
                  <c:v>1016.88167666316</c:v>
                </c:pt>
                <c:pt idx="265">
                  <c:v>1019.93905392288</c:v>
                </c:pt>
                <c:pt idx="266">
                  <c:v>1026.86877572496</c:v>
                </c:pt>
                <c:pt idx="267">
                  <c:v>1029.0986862038401</c:v>
                </c:pt>
                <c:pt idx="268">
                  <c:v>1035.9934094109599</c:v>
                </c:pt>
                <c:pt idx="269">
                  <c:v>1038.31331627688</c:v>
                </c:pt>
                <c:pt idx="270">
                  <c:v>1044.3580736064</c:v>
                </c:pt>
                <c:pt idx="271">
                  <c:v>1048.9853878400399</c:v>
                </c:pt>
                <c:pt idx="272">
                  <c:v>1054.2926747757601</c:v>
                </c:pt>
                <c:pt idx="273">
                  <c:v>1058.9374883068801</c:v>
                </c:pt>
                <c:pt idx="274">
                  <c:v>1062.7323359604</c:v>
                </c:pt>
                <c:pt idx="275">
                  <c:v>1068.7595939924399</c:v>
                </c:pt>
                <c:pt idx="276">
                  <c:v>1071.06450146052</c:v>
                </c:pt>
                <c:pt idx="277">
                  <c:v>1078.0292218575601</c:v>
                </c:pt>
                <c:pt idx="278">
                  <c:v>1081.75157242152</c:v>
                </c:pt>
                <c:pt idx="279">
                  <c:v>1087.1713548410401</c:v>
                </c:pt>
                <c:pt idx="280">
                  <c:v>1090.9662024945601</c:v>
                </c:pt>
                <c:pt idx="281">
                  <c:v>1096.34848641948</c:v>
                </c:pt>
                <c:pt idx="282">
                  <c:v>1100.1258347755199</c:v>
                </c:pt>
                <c:pt idx="283">
                  <c:v>1104.6606527224801</c:v>
                </c:pt>
                <c:pt idx="284">
                  <c:v>1110.0429366474</c:v>
                </c:pt>
                <c:pt idx="285">
                  <c:v>1115.4052213752</c:v>
                </c:pt>
                <c:pt idx="286">
                  <c:v>1120.01253641172</c:v>
                </c:pt>
                <c:pt idx="287">
                  <c:v>1123.78988476776</c:v>
                </c:pt>
                <c:pt idx="288">
                  <c:v>1129.8896398893601</c:v>
                </c:pt>
                <c:pt idx="289">
                  <c:v>1133.0045148408001</c:v>
                </c:pt>
                <c:pt idx="290">
                  <c:v>1139.06927136744</c:v>
                </c:pt>
                <c:pt idx="291">
                  <c:v>1142.0716508350802</c:v>
                </c:pt>
                <c:pt idx="292">
                  <c:v>1149.7563423284403</c:v>
                </c:pt>
                <c:pt idx="293">
                  <c:v>1152.76122169572</c:v>
                </c:pt>
                <c:pt idx="294">
                  <c:v>1158.9159746094001</c:v>
                </c:pt>
                <c:pt idx="295">
                  <c:v>1162.71332216256</c:v>
                </c:pt>
                <c:pt idx="296">
                  <c:v>1167.265639407</c:v>
                </c:pt>
                <c:pt idx="297">
                  <c:v>1172.6654226293999</c:v>
                </c:pt>
                <c:pt idx="298">
                  <c:v>1175.7252997887599</c:v>
                </c:pt>
                <c:pt idx="299">
                  <c:v>1184.1274624788</c:v>
                </c:pt>
                <c:pt idx="300">
                  <c:v>1185.6774002555999</c:v>
                </c:pt>
                <c:pt idx="301">
                  <c:v>1193.26959546228</c:v>
                </c:pt>
                <c:pt idx="302">
                  <c:v>1196.3294726216402</c:v>
                </c:pt>
                <c:pt idx="303">
                  <c:v>1202.37422995116</c:v>
                </c:pt>
                <c:pt idx="304">
                  <c:v>1206.2790731888399</c:v>
                </c:pt>
                <c:pt idx="305">
                  <c:v>1210.0939200394801</c:v>
                </c:pt>
                <c:pt idx="306">
                  <c:v>1217.74361293788</c:v>
                </c:pt>
                <c:pt idx="307">
                  <c:v>1220.7834909001201</c:v>
                </c:pt>
                <c:pt idx="308">
                  <c:v>1228.3406875118399</c:v>
                </c:pt>
                <c:pt idx="309">
                  <c:v>1230.71809206948</c:v>
                </c:pt>
                <c:pt idx="310">
                  <c:v>1238.2727887815602</c:v>
                </c:pt>
                <c:pt idx="311">
                  <c:v>1241.387663733</c:v>
                </c:pt>
                <c:pt idx="312">
                  <c:v>1246.7149498658398</c:v>
                </c:pt>
                <c:pt idx="313">
                  <c:v>1252.7772064928402</c:v>
                </c:pt>
                <c:pt idx="314">
                  <c:v>1256.62955183808</c:v>
                </c:pt>
                <c:pt idx="315">
                  <c:v>1263.4667773534802</c:v>
                </c:pt>
                <c:pt idx="316">
                  <c:v>1266.5991516024001</c:v>
                </c:pt>
                <c:pt idx="317">
                  <c:v>1274.15634821412</c:v>
                </c:pt>
                <c:pt idx="318">
                  <c:v>1277.1412283842801</c:v>
                </c:pt>
                <c:pt idx="319">
                  <c:v>1284.10844868096</c:v>
                </c:pt>
                <c:pt idx="320">
                  <c:v>1287.90329633448</c:v>
                </c:pt>
                <c:pt idx="321">
                  <c:v>1293.30307955688</c:v>
                </c:pt>
                <c:pt idx="322">
                  <c:v>1297.8753959984401</c:v>
                </c:pt>
                <c:pt idx="323">
                  <c:v>1302.4827110349599</c:v>
                </c:pt>
                <c:pt idx="324">
                  <c:v>1308.52746836448</c:v>
                </c:pt>
                <c:pt idx="325">
                  <c:v>1312.322316018</c:v>
                </c:pt>
                <c:pt idx="326">
                  <c:v>1318.4970681288</c:v>
                </c:pt>
                <c:pt idx="327">
                  <c:v>1323.0493853732398</c:v>
                </c:pt>
                <c:pt idx="328">
                  <c:v>1329.2416367815199</c:v>
                </c:pt>
                <c:pt idx="329">
                  <c:v>1332.9814866429601</c:v>
                </c:pt>
                <c:pt idx="330">
                  <c:v>1339.1387394562798</c:v>
                </c:pt>
                <c:pt idx="331">
                  <c:v>1343.72605529568</c:v>
                </c:pt>
                <c:pt idx="332">
                  <c:v>1348.9783444393202</c:v>
                </c:pt>
                <c:pt idx="333">
                  <c:v>1354.3981268588398</c:v>
                </c:pt>
                <c:pt idx="334">
                  <c:v>1360.4603834858401</c:v>
                </c:pt>
                <c:pt idx="335">
                  <c:v>1365.1226963144397</c:v>
                </c:pt>
                <c:pt idx="336">
                  <c:v>1369.6375150642798</c:v>
                </c:pt>
                <c:pt idx="337">
                  <c:v>1375.84976566968</c:v>
                </c:pt>
                <c:pt idx="338">
                  <c:v>1380.34708512204</c:v>
                </c:pt>
                <c:pt idx="339">
                  <c:v>1387.16431144032</c:v>
                </c:pt>
                <c:pt idx="340">
                  <c:v>1390.27918639176</c:v>
                </c:pt>
                <c:pt idx="341">
                  <c:v>1397.8538823009599</c:v>
                </c:pt>
                <c:pt idx="342">
                  <c:v>1401.7612254382798</c:v>
                </c:pt>
                <c:pt idx="343">
                  <c:v>1408.5809516562001</c:v>
                </c:pt>
                <c:pt idx="344">
                  <c:v>1412.4507962989201</c:v>
                </c:pt>
                <c:pt idx="345">
                  <c:v>1418.4955536284401</c:v>
                </c:pt>
                <c:pt idx="346">
                  <c:v>1423.8203398616402</c:v>
                </c:pt>
                <c:pt idx="347">
                  <c:v>1427.6926844040001</c:v>
                </c:pt>
                <c:pt idx="348">
                  <c:v>1436.03984930196</c:v>
                </c:pt>
                <c:pt idx="349">
                  <c:v>1438.3997545621201</c:v>
                </c:pt>
                <c:pt idx="350">
                  <c:v>1446.7294201625998</c:v>
                </c:pt>
                <c:pt idx="351">
                  <c:v>1449.8442951140398</c:v>
                </c:pt>
                <c:pt idx="352">
                  <c:v>1457.4364903207202</c:v>
                </c:pt>
                <c:pt idx="353">
                  <c:v>1461.3063349634401</c:v>
                </c:pt>
                <c:pt idx="354">
                  <c:v>1465.8761515053598</c:v>
                </c:pt>
                <c:pt idx="355">
                  <c:v>1472.73337621788</c:v>
                </c:pt>
                <c:pt idx="356">
                  <c:v>1476.5657223660003</c:v>
                </c:pt>
                <c:pt idx="357">
                  <c:v>1484.16041747232</c:v>
                </c:pt>
                <c:pt idx="358">
                  <c:v>1487.2727925241202</c:v>
                </c:pt>
                <c:pt idx="359">
                  <c:v>1495.60495802424</c:v>
                </c:pt>
                <c:pt idx="360">
                  <c:v>1497.96236338476</c:v>
                </c:pt>
                <c:pt idx="361">
                  <c:v>1505.5370592939598</c:v>
                </c:pt>
                <c:pt idx="362">
                  <c:v>1509.3344068471201</c:v>
                </c:pt>
                <c:pt idx="363">
                  <c:v>1513.9967196757202</c:v>
                </c:pt>
                <c:pt idx="364">
                  <c:v>1520.7789473990401</c:v>
                </c:pt>
                <c:pt idx="365">
                  <c:v>1524.7212891313202</c:v>
                </c:pt>
                <c:pt idx="366">
                  <c:v>1532.2609864455599</c:v>
                </c:pt>
                <c:pt idx="367">
                  <c:v>1534.6183918060799</c:v>
                </c:pt>
                <c:pt idx="368">
                  <c:v>1542.2480855073602</c:v>
                </c:pt>
                <c:pt idx="369">
                  <c:v>1545.9704360713201</c:v>
                </c:pt>
                <c:pt idx="370">
                  <c:v>1552.88265857592</c:v>
                </c:pt>
                <c:pt idx="371">
                  <c:v>1556.6425076344799</c:v>
                </c:pt>
                <c:pt idx="372">
                  <c:v>1562.0797893514798</c:v>
                </c:pt>
                <c:pt idx="373">
                  <c:v>1568.1245466810001</c:v>
                </c:pt>
                <c:pt idx="374">
                  <c:v>1572.76686031248</c:v>
                </c:pt>
                <c:pt idx="375">
                  <c:v>1578.83161683912</c:v>
                </c:pt>
                <c:pt idx="376">
                  <c:v>1583.5664267572799</c:v>
                </c:pt>
                <c:pt idx="377">
                  <c:v>1589.6311832839201</c:v>
                </c:pt>
                <c:pt idx="378">
                  <c:v>1594.2384983204399</c:v>
                </c:pt>
                <c:pt idx="379">
                  <c:v>1600.3557527395199</c:v>
                </c:pt>
                <c:pt idx="380">
                  <c:v>1604.873071389</c:v>
                </c:pt>
                <c:pt idx="381">
                  <c:v>1610.3628509984401</c:v>
                </c:pt>
                <c:pt idx="382">
                  <c:v>1614.8601704508001</c:v>
                </c:pt>
                <c:pt idx="383">
                  <c:v>1621.8098914500001</c:v>
                </c:pt>
                <c:pt idx="384">
                  <c:v>1625.56724060892</c:v>
                </c:pt>
                <c:pt idx="385">
                  <c:v>1630.8570282471599</c:v>
                </c:pt>
                <c:pt idx="386">
                  <c:v>1636.25681146956</c:v>
                </c:pt>
                <c:pt idx="387">
                  <c:v>1641.5290998103203</c:v>
                </c:pt>
                <c:pt idx="388">
                  <c:v>1646.9463823301999</c:v>
                </c:pt>
                <c:pt idx="389">
                  <c:v>1649.98626029244</c:v>
                </c:pt>
                <c:pt idx="390">
                  <c:v>1658.4284213767201</c:v>
                </c:pt>
                <c:pt idx="391">
                  <c:v>1660.6958303502001</c:v>
                </c:pt>
                <c:pt idx="392">
                  <c:v>1668.2680263597599</c:v>
                </c:pt>
                <c:pt idx="393">
                  <c:v>1672.1578701996</c:v>
                </c:pt>
                <c:pt idx="394">
                  <c:v>1678.18512823164</c:v>
                </c:pt>
                <c:pt idx="395">
                  <c:v>1682.8099425656403</c:v>
                </c:pt>
                <c:pt idx="396">
                  <c:v>1685.9073182196</c:v>
                </c:pt>
                <c:pt idx="397">
                  <c:v>1694.29198161216</c:v>
                </c:pt>
                <c:pt idx="398">
                  <c:v>1696.5593905856399</c:v>
                </c:pt>
                <c:pt idx="399">
                  <c:v>1704.9265546807201</c:v>
                </c:pt>
                <c:pt idx="400">
                  <c:v>1707.3214585358401</c:v>
                </c:pt>
                <c:pt idx="401">
                  <c:v>1714.87615524792</c:v>
                </c:pt>
                <c:pt idx="402">
                  <c:v>1717.1435642213999</c:v>
                </c:pt>
                <c:pt idx="403">
                  <c:v>1722.5258481463202</c:v>
                </c:pt>
                <c:pt idx="404">
                  <c:v>1728.60810397044</c:v>
                </c:pt>
                <c:pt idx="405">
                  <c:v>1732.4779486131602</c:v>
                </c:pt>
                <c:pt idx="406">
                  <c:v>1739.2601763364801</c:v>
                </c:pt>
                <c:pt idx="407">
                  <c:v>1741.6000823995198</c:v>
                </c:pt>
                <c:pt idx="408">
                  <c:v>1749.2672745953998</c:v>
                </c:pt>
                <c:pt idx="409">
                  <c:v>1752.2896532601599</c:v>
                </c:pt>
                <c:pt idx="410">
                  <c:v>1758.4269068763599</c:v>
                </c:pt>
                <c:pt idx="411">
                  <c:v>1763.0142227157601</c:v>
                </c:pt>
                <c:pt idx="412">
                  <c:v>1767.6215377522801</c:v>
                </c:pt>
                <c:pt idx="413">
                  <c:v>1773.6862942789201</c:v>
                </c:pt>
                <c:pt idx="414">
                  <c:v>1777.4811419324399</c:v>
                </c:pt>
                <c:pt idx="415">
                  <c:v>1783.6733933407199</c:v>
                </c:pt>
                <c:pt idx="416">
                  <c:v>1785.8683052246399</c:v>
                </c:pt>
                <c:pt idx="417">
                  <c:v>1793.5329975208801</c:v>
                </c:pt>
                <c:pt idx="418">
                  <c:v>1797.33034507404</c:v>
                </c:pt>
                <c:pt idx="419">
                  <c:v>1804.2775661736</c:v>
                </c:pt>
                <c:pt idx="420">
                  <c:v>1807.3199440354799</c:v>
                </c:pt>
                <c:pt idx="421">
                  <c:v>1813.3822006624798</c:v>
                </c:pt>
                <c:pt idx="422">
                  <c:v>1818.00951489612</c:v>
                </c:pt>
                <c:pt idx="423">
                  <c:v>1822.5418329434399</c:v>
                </c:pt>
                <c:pt idx="424">
                  <c:v>1828.73408435172</c:v>
                </c:pt>
                <c:pt idx="425">
                  <c:v>1834.0238719899603</c:v>
                </c:pt>
                <c:pt idx="426">
                  <c:v>1839.3861567177601</c:v>
                </c:pt>
                <c:pt idx="427">
                  <c:v>1843.9559732596801</c:v>
                </c:pt>
                <c:pt idx="428">
                  <c:v>1849.2282616004397</c:v>
                </c:pt>
                <c:pt idx="429">
                  <c:v>1853.1531040352402</c:v>
                </c:pt>
                <c:pt idx="430">
                  <c:v>1859.19786136476</c:v>
                </c:pt>
                <c:pt idx="431">
                  <c:v>1863.7501786092</c:v>
                </c:pt>
                <c:pt idx="432">
                  <c:v>1870.6249026191999</c:v>
                </c:pt>
                <c:pt idx="433">
                  <c:v>1874.4572487673199</c:v>
                </c:pt>
                <c:pt idx="434">
                  <c:v>1880.6145015806399</c:v>
                </c:pt>
                <c:pt idx="435">
                  <c:v>1885.14681962796</c:v>
                </c:pt>
                <c:pt idx="436">
                  <c:v>1889.7541346644803</c:v>
                </c:pt>
                <c:pt idx="437">
                  <c:v>1895.8363904885998</c:v>
                </c:pt>
                <c:pt idx="438">
                  <c:v>1898.8762684508397</c:v>
                </c:pt>
                <c:pt idx="439">
                  <c:v>1907.2984303379999</c:v>
                </c:pt>
                <c:pt idx="440">
                  <c:v>1910.3583074973601</c:v>
                </c:pt>
                <c:pt idx="441">
                  <c:v>1918.0254996932399</c:v>
                </c:pt>
                <c:pt idx="442">
                  <c:v>1920.3104079642003</c:v>
                </c:pt>
                <c:pt idx="443">
                  <c:v>1927.2226304688002</c:v>
                </c:pt>
                <c:pt idx="444">
                  <c:v>1930.9999788248401</c:v>
                </c:pt>
                <c:pt idx="445">
                  <c:v>1935.4972982771999</c:v>
                </c:pt>
                <c:pt idx="446">
                  <c:v>1942.4820178713601</c:v>
                </c:pt>
                <c:pt idx="447">
                  <c:v>1944.7669261423202</c:v>
                </c:pt>
                <c:pt idx="448">
                  <c:v>1953.1690888323601</c:v>
                </c:pt>
                <c:pt idx="449">
                  <c:v>1956.1914674971201</c:v>
                </c:pt>
                <c:pt idx="450">
                  <c:v>1963.8586596930002</c:v>
                </c:pt>
                <c:pt idx="451">
                  <c:v>1966.12606866648</c:v>
                </c:pt>
                <c:pt idx="452">
                  <c:v>1972.1883252934801</c:v>
                </c:pt>
                <c:pt idx="453">
                  <c:v>1978.3255789096802</c:v>
                </c:pt>
                <c:pt idx="454">
                  <c:v>1982.10542716536</c:v>
                </c:pt>
                <c:pt idx="455">
                  <c:v>1988.3151778711201</c:v>
                </c:pt>
                <c:pt idx="456">
                  <c:v>1991.3200572384001</c:v>
                </c:pt>
                <c:pt idx="457">
                  <c:v>1999.7222199284402</c:v>
                </c:pt>
                <c:pt idx="458">
                  <c:v>2002.0071281993999</c:v>
                </c:pt>
                <c:pt idx="459">
                  <c:v>2009.6018233057198</c:v>
                </c:pt>
                <c:pt idx="460">
                  <c:v>2013.4716679484402</c:v>
                </c:pt>
                <c:pt idx="461">
                  <c:v>2019.5339245754399</c:v>
                </c:pt>
                <c:pt idx="462">
                  <c:v>2024.9162085003602</c:v>
                </c:pt>
                <c:pt idx="463">
                  <c:v>2029.4685257448</c:v>
                </c:pt>
                <c:pt idx="464">
                  <c:v>2035.6407779559602</c:v>
                </c:pt>
                <c:pt idx="465">
                  <c:v>2039.42062621164</c:v>
                </c:pt>
                <c:pt idx="466">
                  <c:v>2046.2578517270401</c:v>
                </c:pt>
                <c:pt idx="467">
                  <c:v>2050.9001653585201</c:v>
                </c:pt>
                <c:pt idx="468">
                  <c:v>2056.90992409308</c:v>
                </c:pt>
                <c:pt idx="469">
                  <c:v>2060.7797687357997</c:v>
                </c:pt>
                <c:pt idx="470">
                  <c:v>2066.86202455992</c:v>
                </c:pt>
                <c:pt idx="471">
                  <c:v>2072.2618077823199</c:v>
                </c:pt>
                <c:pt idx="472">
                  <c:v>2077.5865940155199</c:v>
                </c:pt>
                <c:pt idx="473">
                  <c:v>2082.8763816537603</c:v>
                </c:pt>
                <c:pt idx="474">
                  <c:v>2089.0136352699601</c:v>
                </c:pt>
                <c:pt idx="475">
                  <c:v>2093.5284540197999</c:v>
                </c:pt>
                <c:pt idx="476">
                  <c:v>2099.0032342313998</c:v>
                </c:pt>
                <c:pt idx="477">
                  <c:v>2105.1029893529999</c:v>
                </c:pt>
                <c:pt idx="478">
                  <c:v>2109.6903051924</c:v>
                </c:pt>
                <c:pt idx="479">
                  <c:v>2116.4925321128399</c:v>
                </c:pt>
                <c:pt idx="480">
                  <c:v>2120.30737896348</c:v>
                </c:pt>
                <c:pt idx="481">
                  <c:v>2128.7095416535199</c:v>
                </c:pt>
                <c:pt idx="482">
                  <c:v>2131.7519195154</c:v>
                </c:pt>
                <c:pt idx="483">
                  <c:v>2139.3816132166799</c:v>
                </c:pt>
                <c:pt idx="484">
                  <c:v>2143.9339304611203</c:v>
                </c:pt>
                <c:pt idx="485">
                  <c:v>2150.1611804643599</c:v>
                </c:pt>
                <c:pt idx="486">
                  <c:v>2155.413469608</c:v>
                </c:pt>
                <c:pt idx="487">
                  <c:v>2159.3033134478401</c:v>
                </c:pt>
                <c:pt idx="488">
                  <c:v>2168.4079479367201</c:v>
                </c:pt>
                <c:pt idx="489">
                  <c:v>2171.5228228881601</c:v>
                </c:pt>
                <c:pt idx="490">
                  <c:v>2179.8324892915202</c:v>
                </c:pt>
                <c:pt idx="491">
                  <c:v>2182.9473642429602</c:v>
                </c:pt>
                <c:pt idx="492">
                  <c:v>2191.2795297430803</c:v>
                </c:pt>
                <c:pt idx="493">
                  <c:v>2196.0143396612402</c:v>
                </c:pt>
                <c:pt idx="494">
                  <c:v>2201.2291303102797</c:v>
                </c:pt>
                <c:pt idx="495">
                  <c:v>2208.2338491015603</c:v>
                </c:pt>
                <c:pt idx="496">
                  <c:v>2211.9387003680399</c:v>
                </c:pt>
                <c:pt idx="497">
                  <c:v>2221.15333044108</c:v>
                </c:pt>
                <c:pt idx="498">
                  <c:v>2224.1932084033201</c:v>
                </c:pt>
                <c:pt idx="499">
                  <c:v>2233.3528406842802</c:v>
                </c:pt>
                <c:pt idx="500">
                  <c:v>2236.3927186465198</c:v>
                </c:pt>
                <c:pt idx="501">
                  <c:v>2243.2849419539998</c:v>
                </c:pt>
                <c:pt idx="502">
                  <c:v>2250.1046681719199</c:v>
                </c:pt>
                <c:pt idx="503">
                  <c:v>2255.5244505914402</c:v>
                </c:pt>
                <c:pt idx="504">
                  <c:v>2263.1166457981199</c:v>
                </c:pt>
                <c:pt idx="505">
                  <c:v>2266.8939941541598</c:v>
                </c:pt>
                <c:pt idx="506">
                  <c:v>2276.0911249297201</c:v>
                </c:pt>
                <c:pt idx="507">
                  <c:v>2279.94347027496</c:v>
                </c:pt>
                <c:pt idx="508">
                  <c:v>2288.3081344704001</c:v>
                </c:pt>
                <c:pt idx="509">
                  <c:v>2292.93544870404</c:v>
                </c:pt>
                <c:pt idx="510">
                  <c:v>2299.7551749219601</c:v>
                </c:pt>
                <c:pt idx="511">
                  <c:v>2306.66489752692</c:v>
                </c:pt>
                <c:pt idx="512">
                  <c:v>2312.7271541539199</c:v>
                </c:pt>
                <c:pt idx="513">
                  <c:v>2319.6218773610403</c:v>
                </c:pt>
                <c:pt idx="514">
                  <c:v>2324.1741946054799</c:v>
                </c:pt>
                <c:pt idx="515">
                  <c:v>2331.8038883067602</c:v>
                </c:pt>
                <c:pt idx="516">
                  <c:v>2338.65861311964</c:v>
                </c:pt>
                <c:pt idx="517">
                  <c:v>2345.6058342192</c:v>
                </c:pt>
                <c:pt idx="518">
                  <c:v>2350.87812255996</c:v>
                </c:pt>
                <c:pt idx="519">
                  <c:v>2358.5803133508002</c:v>
                </c:pt>
                <c:pt idx="520">
                  <c:v>2364.6250706803203</c:v>
                </c:pt>
                <c:pt idx="521">
                  <c:v>2371.5372931849197</c:v>
                </c:pt>
                <c:pt idx="522">
                  <c:v>2376.1071097268405</c:v>
                </c:pt>
                <c:pt idx="523">
                  <c:v>2384.5117723165199</c:v>
                </c:pt>
                <c:pt idx="524">
                  <c:v>2389.9290548364002</c:v>
                </c:pt>
                <c:pt idx="525">
                  <c:v>2398.2962189314799</c:v>
                </c:pt>
                <c:pt idx="526">
                  <c:v>2404.4159732501998</c:v>
                </c:pt>
                <c:pt idx="527">
                  <c:v>2409.7407594833999</c:v>
                </c:pt>
                <c:pt idx="528">
                  <c:v>2417.3879524821605</c:v>
                </c:pt>
                <c:pt idx="529">
                  <c:v>2422.6977393175202</c:v>
                </c:pt>
                <c:pt idx="530">
                  <c:v>2432.61234128976</c:v>
                </c:pt>
                <c:pt idx="531">
                  <c:v>2436.4271881404002</c:v>
                </c:pt>
                <c:pt idx="532">
                  <c:v>2445.6043197188396</c:v>
                </c:pt>
                <c:pt idx="533">
                  <c:v>2450.1566369632801</c:v>
                </c:pt>
                <c:pt idx="534">
                  <c:v>2458.5962981479197</c:v>
                </c:pt>
                <c:pt idx="535">
                  <c:v>2463.9960813703196</c:v>
                </c:pt>
                <c:pt idx="536">
                  <c:v>2468.5308993172803</c:v>
                </c:pt>
                <c:pt idx="537">
                  <c:v>2479.2554687728802</c:v>
                </c:pt>
                <c:pt idx="538">
                  <c:v>2483.0353170285603</c:v>
                </c:pt>
                <c:pt idx="539">
                  <c:v>2492.9874174953998</c:v>
                </c:pt>
                <c:pt idx="540">
                  <c:v>2496.7472665539603</c:v>
                </c:pt>
                <c:pt idx="541">
                  <c:v>2505.9243981324003</c:v>
                </c:pt>
                <c:pt idx="542">
                  <c:v>2510.4742154771998</c:v>
                </c:pt>
                <c:pt idx="543">
                  <c:v>2516.6989655808002</c:v>
                </c:pt>
                <c:pt idx="544">
                  <c:v>2525.0736293748</c:v>
                </c:pt>
                <c:pt idx="545">
                  <c:v>2529.6234467196</c:v>
                </c:pt>
                <c:pt idx="546">
                  <c:v>2539.5730472867999</c:v>
                </c:pt>
                <c:pt idx="547">
                  <c:v>2543.3728947396003</c:v>
                </c:pt>
                <c:pt idx="548">
                  <c:v>2553.2974963104002</c:v>
                </c:pt>
                <c:pt idx="549">
                  <c:v>2557.1223427596001</c:v>
                </c:pt>
                <c:pt idx="550">
                  <c:v>2565.5220055500004</c:v>
                </c:pt>
                <c:pt idx="551">
                  <c:v>2572.3467315671996</c:v>
                </c:pt>
                <c:pt idx="552">
                  <c:v>2579.2214555772002</c:v>
                </c:pt>
                <c:pt idx="553">
                  <c:v>2586.9461454648003</c:v>
                </c:pt>
                <c:pt idx="554">
                  <c:v>2592.1959347088</c:v>
                </c:pt>
                <c:pt idx="555">
                  <c:v>2600.6455954919998</c:v>
                </c:pt>
                <c:pt idx="556">
                  <c:v>2605.1954128367997</c:v>
                </c:pt>
                <c:pt idx="557">
                  <c:v>2614.3700445156001</c:v>
                </c:pt>
                <c:pt idx="558">
                  <c:v>2620.4448006407997</c:v>
                </c:pt>
                <c:pt idx="559">
                  <c:v>2628.0694945427999</c:v>
                </c:pt>
                <c:pt idx="560">
                  <c:v>2634.2442466535999</c:v>
                </c:pt>
                <c:pt idx="561">
                  <c:v>2641.0939716672001</c:v>
                </c:pt>
                <c:pt idx="562">
                  <c:v>2647.9936946735997</c:v>
                </c:pt>
                <c:pt idx="563">
                  <c:v>2653.2934819104003</c:v>
                </c:pt>
                <c:pt idx="564">
                  <c:v>2661.7181436972</c:v>
                </c:pt>
                <c:pt idx="565">
                  <c:v>2669.3428375991998</c:v>
                </c:pt>
                <c:pt idx="566">
                  <c:v>2675.4675917171999</c:v>
                </c:pt>
                <c:pt idx="567">
                  <c:v>2682.2923177344001</c:v>
                </c:pt>
                <c:pt idx="568">
                  <c:v>2689.9670096292002</c:v>
                </c:pt>
                <c:pt idx="569">
                  <c:v>2696.1167627435998</c:v>
                </c:pt>
                <c:pt idx="570">
                  <c:v>2703.7164576492005</c:v>
                </c:pt>
                <c:pt idx="571">
                  <c:v>2709.0912418752</c:v>
                </c:pt>
                <c:pt idx="572">
                  <c:v>2718.9408464568</c:v>
                </c:pt>
                <c:pt idx="573">
                  <c:v>2724.2906316864005</c:v>
                </c:pt>
                <c:pt idx="574">
                  <c:v>2732.7902904623998</c:v>
                </c:pt>
                <c:pt idx="575">
                  <c:v>2738.0650787027998</c:v>
                </c:pt>
                <c:pt idx="576">
                  <c:v>2744.9898007055999</c:v>
                </c:pt>
                <c:pt idx="577">
                  <c:v>2752.5394976183998</c:v>
                </c:pt>
                <c:pt idx="578">
                  <c:v>2757.9392808408006</c:v>
                </c:pt>
                <c:pt idx="579">
                  <c:v>2768.6138523036002</c:v>
                </c:pt>
                <c:pt idx="580">
                  <c:v>2772.4136997564001</c:v>
                </c:pt>
                <c:pt idx="581">
                  <c:v>2781.6133304315999</c:v>
                </c:pt>
                <c:pt idx="582">
                  <c:v>2786.888118672</c:v>
                </c:pt>
                <c:pt idx="583">
                  <c:v>2795.3877774480002</c:v>
                </c:pt>
                <c:pt idx="584">
                  <c:v>2801.3875365839999</c:v>
                </c:pt>
                <c:pt idx="585">
                  <c:v>2806.8123188028003</c:v>
                </c:pt>
                <c:pt idx="586">
                  <c:v>2816.6619233844003</c:v>
                </c:pt>
                <c:pt idx="587">
                  <c:v>2821.2867377184002</c:v>
                </c:pt>
                <c:pt idx="588">
                  <c:v>2831.2613372819997</c:v>
                </c:pt>
                <c:pt idx="589">
                  <c:v>2835.0361857384</c:v>
                </c:pt>
                <c:pt idx="590">
                  <c:v>2844.9607873092004</c:v>
                </c:pt>
                <c:pt idx="591">
                  <c:v>2849.510604654</c:v>
                </c:pt>
                <c:pt idx="592">
                  <c:v>2857.9352664407998</c:v>
                </c:pt>
                <c:pt idx="593">
                  <c:v>2865.5349613464</c:v>
                </c:pt>
                <c:pt idx="594">
                  <c:v>2870.9097455723995</c:v>
                </c:pt>
                <c:pt idx="595">
                  <c:v>2880.1593742404002</c:v>
                </c:pt>
                <c:pt idx="596">
                  <c:v>2884.6591935924002</c:v>
                </c:pt>
                <c:pt idx="597">
                  <c:v>2895.3587640516002</c:v>
                </c:pt>
                <c:pt idx="598">
                  <c:v>2899.1586115044001</c:v>
                </c:pt>
                <c:pt idx="599">
                  <c:v>2908.3582421795995</c:v>
                </c:pt>
                <c:pt idx="600">
                  <c:v>2915.2329661896001</c:v>
                </c:pt>
                <c:pt idx="601">
                  <c:v>2922.0326932103999</c:v>
                </c:pt>
                <c:pt idx="602">
                  <c:v>2928.9824142095999</c:v>
                </c:pt>
                <c:pt idx="603">
                  <c:v>2935.0321713384001</c:v>
                </c:pt>
                <c:pt idx="604">
                  <c:v>2944.2318020135999</c:v>
                </c:pt>
                <c:pt idx="605">
                  <c:v>2949.506590254</c:v>
                </c:pt>
                <c:pt idx="606">
                  <c:v>2957.9312520407998</c:v>
                </c:pt>
                <c:pt idx="607">
                  <c:v>2964.1060041515998</c:v>
                </c:pt>
                <c:pt idx="608">
                  <c:v>2972.4556689492001</c:v>
                </c:pt>
                <c:pt idx="609">
                  <c:v>2978.6304210600001</c:v>
                </c:pt>
                <c:pt idx="610">
                  <c:v>2986.9550868612</c:v>
                </c:pt>
                <c:pt idx="611">
                  <c:v>2993.8548098676001</c:v>
                </c:pt>
                <c:pt idx="612">
                  <c:v>3002.1794756688</c:v>
                </c:pt>
                <c:pt idx="613">
                  <c:v>3008.2792307904001</c:v>
                </c:pt>
                <c:pt idx="614">
                  <c:v>3016.7538905699998</c:v>
                </c:pt>
                <c:pt idx="615">
                  <c:v>3023.0286386663997</c:v>
                </c:pt>
                <c:pt idx="616">
                  <c:v>3029.6533727124001</c:v>
                </c:pt>
                <c:pt idx="617">
                  <c:v>3038.1530314883998</c:v>
                </c:pt>
                <c:pt idx="618">
                  <c:v>3044.9777575056</c:v>
                </c:pt>
                <c:pt idx="619">
                  <c:v>3053.4524172852002</c:v>
                </c:pt>
                <c:pt idx="620">
                  <c:v>3058.8022025148002</c:v>
                </c:pt>
                <c:pt idx="621">
                  <c:v>3068.7518030819997</c:v>
                </c:pt>
                <c:pt idx="622">
                  <c:v>3073.9265953367999</c:v>
                </c:pt>
                <c:pt idx="623">
                  <c:v>3083.1512250083997</c:v>
                </c:pt>
                <c:pt idx="624">
                  <c:v>3089.4009741084001</c:v>
                </c:pt>
                <c:pt idx="625">
                  <c:v>3096.9756700175999</c:v>
                </c:pt>
                <c:pt idx="626">
                  <c:v>3104.5253669303997</c:v>
                </c:pt>
                <c:pt idx="627">
                  <c:v>3110.0501451348</c:v>
                </c:pt>
                <c:pt idx="628">
                  <c:v>3119.8247527272001</c:v>
                </c:pt>
                <c:pt idx="629">
                  <c:v>3124.6245600360003</c:v>
                </c:pt>
                <c:pt idx="630">
                  <c:v>3134.5991595995997</c:v>
                </c:pt>
                <c:pt idx="631">
                  <c:v>3139.7489528579999</c:v>
                </c:pt>
                <c:pt idx="632">
                  <c:v>3149.3485674756002</c:v>
                </c:pt>
                <c:pt idx="633">
                  <c:v>3154.4983607339996</c:v>
                </c:pt>
                <c:pt idx="634">
                  <c:v>3161.3230867512002</c:v>
                </c:pt>
                <c:pt idx="635">
                  <c:v>3171.2726873183997</c:v>
                </c:pt>
                <c:pt idx="636">
                  <c:v>3175.8975016524</c:v>
                </c:pt>
                <c:pt idx="637">
                  <c:v>3186.3970801404002</c:v>
                </c:pt>
                <c:pt idx="638">
                  <c:v>3190.8219025031999</c:v>
                </c:pt>
                <c:pt idx="639">
                  <c:v>3201.6964659372002</c:v>
                </c:pt>
                <c:pt idx="640">
                  <c:v>3206.1212882999998</c:v>
                </c:pt>
                <c:pt idx="641">
                  <c:v>3214.620947076</c:v>
                </c:pt>
                <c:pt idx="642">
                  <c:v>3221.4456730932002</c:v>
                </c:pt>
                <c:pt idx="643">
                  <c:v>3228.0704071391997</c:v>
                </c:pt>
                <c:pt idx="644">
                  <c:v>3236.9200518648004</c:v>
                </c:pt>
                <c:pt idx="645">
                  <c:v>3242.8198150152002</c:v>
                </c:pt>
                <c:pt idx="646">
                  <c:v>3252.0444446868</c:v>
                </c:pt>
                <c:pt idx="647">
                  <c:v>3255.9192891287998</c:v>
                </c:pt>
                <c:pt idx="648">
                  <c:v>3265.6938967212</c:v>
                </c:pt>
                <c:pt idx="649">
                  <c:v>3272.6936157132</c:v>
                </c:pt>
                <c:pt idx="650">
                  <c:v>3280.4433045972</c:v>
                </c:pt>
                <c:pt idx="651">
                  <c:v>3287.2680306144002</c:v>
                </c:pt>
                <c:pt idx="652">
                  <c:v>3294.0927566316</c:v>
                </c:pt>
                <c:pt idx="653">
                  <c:v>3303.492379278</c:v>
                </c:pt>
                <c:pt idx="654">
                  <c:v>3309.3921424283999</c:v>
                </c:pt>
                <c:pt idx="655">
                  <c:v>3317.8668022080001</c:v>
                </c:pt>
                <c:pt idx="656">
                  <c:v>3324.8915201963996</c:v>
                </c:pt>
                <c:pt idx="657">
                  <c:v>3332.4412171091994</c:v>
                </c:pt>
                <c:pt idx="658">
                  <c:v>3340.0159130184002</c:v>
                </c:pt>
                <c:pt idx="659">
                  <c:v>3348.4905727979999</c:v>
                </c:pt>
                <c:pt idx="660">
                  <c:v>3354.5653289232</c:v>
                </c:pt>
                <c:pt idx="661">
                  <c:v>3362.1400248324003</c:v>
                </c:pt>
                <c:pt idx="662">
                  <c:v>3369.3147367992001</c:v>
                </c:pt>
                <c:pt idx="663">
                  <c:v>3378.7393584420001</c:v>
                </c:pt>
                <c:pt idx="664">
                  <c:v>3385.1890995132003</c:v>
                </c:pt>
                <c:pt idx="665">
                  <c:v>3392.3638114800001</c:v>
                </c:pt>
                <c:pt idx="666">
                  <c:v>3400.3134923352</c:v>
                </c:pt>
                <c:pt idx="667">
                  <c:v>3408.0381822228001</c:v>
                </c:pt>
                <c:pt idx="668">
                  <c:v>3415.4378851572001</c:v>
                </c:pt>
                <c:pt idx="669">
                  <c:v>3420.9626633616003</c:v>
                </c:pt>
                <c:pt idx="670">
                  <c:v>3431.8372267956001</c:v>
                </c:pt>
                <c:pt idx="671">
                  <c:v>3436.2620491583998</c:v>
                </c:pt>
                <c:pt idx="672">
                  <c:v>3446.7616276464</c:v>
                </c:pt>
                <c:pt idx="673">
                  <c:v>3452.4863978220005</c:v>
                </c:pt>
                <c:pt idx="674">
                  <c:v>3460.6110716520002</c:v>
                </c:pt>
                <c:pt idx="675">
                  <c:v>3467.6107906440002</c:v>
                </c:pt>
                <c:pt idx="676">
                  <c:v>3473.6855467691998</c:v>
                </c:pt>
                <c:pt idx="677">
                  <c:v>3484.3851172284003</c:v>
                </c:pt>
                <c:pt idx="678">
                  <c:v>3488.0849686955999</c:v>
                </c:pt>
                <c:pt idx="679">
                  <c:v>3499.5095100504004</c:v>
                </c:pt>
                <c:pt idx="680">
                  <c:v>3504.1093253879999</c:v>
                </c:pt>
                <c:pt idx="681">
                  <c:v>3514.8088958471999</c:v>
                </c:pt>
                <c:pt idx="682">
                  <c:v>3519.2337182100005</c:v>
                </c:pt>
                <c:pt idx="683">
                  <c:v>3526.4334291732002</c:v>
                </c:pt>
                <c:pt idx="684">
                  <c:v>3536.5830217116004</c:v>
                </c:pt>
                <c:pt idx="685">
                  <c:v>3541.5578219951994</c:v>
                </c:pt>
                <c:pt idx="686">
                  <c:v>3551.7074145336001</c:v>
                </c:pt>
                <c:pt idx="687">
                  <c:v>3555.2072740295998</c:v>
                </c:pt>
                <c:pt idx="688">
                  <c:v>3566.8068083591997</c:v>
                </c:pt>
                <c:pt idx="689">
                  <c:v>3571.4316226932006</c:v>
                </c:pt>
                <c:pt idx="690">
                  <c:v>3579.731289498</c:v>
                </c:pt>
                <c:pt idx="691">
                  <c:v>3587.8309643316002</c:v>
                </c:pt>
                <c:pt idx="692">
                  <c:v>3594.1057124280001</c:v>
                </c:pt>
                <c:pt idx="693">
                  <c:v>3603.5053350743997</c:v>
                </c:pt>
                <c:pt idx="694">
                  <c:v>3609.6050901960002</c:v>
                </c:pt>
                <c:pt idx="695">
                  <c:v>3618.6297278964003</c:v>
                </c:pt>
                <c:pt idx="696">
                  <c:v>3623.2545422303997</c:v>
                </c:pt>
                <c:pt idx="697">
                  <c:v>3633.2041427976005</c:v>
                </c:pt>
                <c:pt idx="698">
                  <c:v>3640.7538397104004</c:v>
                </c:pt>
                <c:pt idx="699">
                  <c:v>3648.5035285944</c:v>
                </c:pt>
                <c:pt idx="700">
                  <c:v>3655.3282546116002</c:v>
                </c:pt>
                <c:pt idx="701">
                  <c:v>3662.8779515243996</c:v>
                </c:pt>
                <c:pt idx="702">
                  <c:v>3671.3776103004002</c:v>
                </c:pt>
                <c:pt idx="703">
                  <c:v>3678.2023363176004</c:v>
                </c:pt>
                <c:pt idx="704">
                  <c:v>3686.8519890720004</c:v>
                </c:pt>
                <c:pt idx="705">
                  <c:v>3694.22669301</c:v>
                </c:pt>
                <c:pt idx="706">
                  <c:v>3701.8013889191998</c:v>
                </c:pt>
                <c:pt idx="707">
                  <c:v>3709.5510778031999</c:v>
                </c:pt>
                <c:pt idx="708">
                  <c:v>3718.0257375828005</c:v>
                </c:pt>
                <c:pt idx="709">
                  <c:v>3717.8507446080002</c:v>
                </c:pt>
                <c:pt idx="710">
                  <c:v>3717.8507446080002</c:v>
                </c:pt>
                <c:pt idx="711">
                  <c:v>3717.8507446080002</c:v>
                </c:pt>
                <c:pt idx="712">
                  <c:v>3717.8507446080002</c:v>
                </c:pt>
                <c:pt idx="713">
                  <c:v>3718.0257375828005</c:v>
                </c:pt>
                <c:pt idx="714">
                  <c:v>3717.8507446080002</c:v>
                </c:pt>
                <c:pt idx="715">
                  <c:v>3718.0257375828005</c:v>
                </c:pt>
                <c:pt idx="716">
                  <c:v>3718.2007305576003</c:v>
                </c:pt>
                <c:pt idx="717">
                  <c:v>3718.2007305576003</c:v>
                </c:pt>
                <c:pt idx="718">
                  <c:v>3718.0257375828005</c:v>
                </c:pt>
                <c:pt idx="719">
                  <c:v>3718.0257375828005</c:v>
                </c:pt>
                <c:pt idx="720">
                  <c:v>3717.8507446080002</c:v>
                </c:pt>
                <c:pt idx="721">
                  <c:v>3718.2007305576003</c:v>
                </c:pt>
                <c:pt idx="722">
                  <c:v>3718.2007305576003</c:v>
                </c:pt>
                <c:pt idx="723">
                  <c:v>3718.0257375828005</c:v>
                </c:pt>
                <c:pt idx="724">
                  <c:v>3718.0257375828005</c:v>
                </c:pt>
                <c:pt idx="725">
                  <c:v>3718.0257375828005</c:v>
                </c:pt>
                <c:pt idx="726">
                  <c:v>3718.0257375828005</c:v>
                </c:pt>
                <c:pt idx="727">
                  <c:v>3718.0257375828005</c:v>
                </c:pt>
                <c:pt idx="728">
                  <c:v>3718.0257375828005</c:v>
                </c:pt>
                <c:pt idx="729">
                  <c:v>3718.0257375828005</c:v>
                </c:pt>
                <c:pt idx="730">
                  <c:v>3718.0257375828005</c:v>
                </c:pt>
                <c:pt idx="731">
                  <c:v>3718.0257375828005</c:v>
                </c:pt>
                <c:pt idx="732">
                  <c:v>3718.0257375828005</c:v>
                </c:pt>
                <c:pt idx="733">
                  <c:v>3718.0257375828005</c:v>
                </c:pt>
                <c:pt idx="734">
                  <c:v>3717.6507526368</c:v>
                </c:pt>
                <c:pt idx="735">
                  <c:v>3717.8507446080002</c:v>
                </c:pt>
                <c:pt idx="736">
                  <c:v>3718.0257375828005</c:v>
                </c:pt>
                <c:pt idx="737">
                  <c:v>3718.0257375828005</c:v>
                </c:pt>
                <c:pt idx="738">
                  <c:v>3718.0257375828005</c:v>
                </c:pt>
                <c:pt idx="739">
                  <c:v>3718.0257375828005</c:v>
                </c:pt>
                <c:pt idx="740">
                  <c:v>3718.0257375828005</c:v>
                </c:pt>
                <c:pt idx="741">
                  <c:v>3718.4007225288001</c:v>
                </c:pt>
                <c:pt idx="742">
                  <c:v>3718.2007305576003</c:v>
                </c:pt>
                <c:pt idx="743">
                  <c:v>3718.0257375828005</c:v>
                </c:pt>
                <c:pt idx="744">
                  <c:v>3718.0257375828005</c:v>
                </c:pt>
                <c:pt idx="745">
                  <c:v>3717.8507446080002</c:v>
                </c:pt>
                <c:pt idx="746">
                  <c:v>3718.2007305576003</c:v>
                </c:pt>
                <c:pt idx="747">
                  <c:v>3718.0257375828005</c:v>
                </c:pt>
                <c:pt idx="748">
                  <c:v>3718.0257375828005</c:v>
                </c:pt>
                <c:pt idx="749">
                  <c:v>3718.0257375828005</c:v>
                </c:pt>
                <c:pt idx="750">
                  <c:v>3718.0257375828005</c:v>
                </c:pt>
                <c:pt idx="751">
                  <c:v>3718.0257375828005</c:v>
                </c:pt>
                <c:pt idx="752">
                  <c:v>3718.0257375828005</c:v>
                </c:pt>
                <c:pt idx="753">
                  <c:v>3718.0257375828005</c:v>
                </c:pt>
                <c:pt idx="754">
                  <c:v>3718.0257375828005</c:v>
                </c:pt>
                <c:pt idx="755">
                  <c:v>3717.8507446080002</c:v>
                </c:pt>
                <c:pt idx="756">
                  <c:v>3718.0257375828005</c:v>
                </c:pt>
                <c:pt idx="757">
                  <c:v>3718.0257375828005</c:v>
                </c:pt>
                <c:pt idx="758">
                  <c:v>3718.0257375828005</c:v>
                </c:pt>
                <c:pt idx="759">
                  <c:v>3718.0257375828005</c:v>
                </c:pt>
                <c:pt idx="760">
                  <c:v>3717.8507446080002</c:v>
                </c:pt>
                <c:pt idx="761">
                  <c:v>3718.0257375828005</c:v>
                </c:pt>
                <c:pt idx="762">
                  <c:v>3718.0257375828005</c:v>
                </c:pt>
                <c:pt idx="763">
                  <c:v>3718.5757155035999</c:v>
                </c:pt>
                <c:pt idx="764">
                  <c:v>3718.0257375828005</c:v>
                </c:pt>
                <c:pt idx="765">
                  <c:v>3718.0257375828005</c:v>
                </c:pt>
                <c:pt idx="766">
                  <c:v>3718.0257375828005</c:v>
                </c:pt>
                <c:pt idx="767">
                  <c:v>3718.0257375828005</c:v>
                </c:pt>
                <c:pt idx="768">
                  <c:v>3718.2007305576003</c:v>
                </c:pt>
                <c:pt idx="769">
                  <c:v>3718.0257375828005</c:v>
                </c:pt>
                <c:pt idx="770">
                  <c:v>3718.0257375828005</c:v>
                </c:pt>
                <c:pt idx="771">
                  <c:v>3717.8507446080002</c:v>
                </c:pt>
                <c:pt idx="772">
                  <c:v>3717.8507446080002</c:v>
                </c:pt>
                <c:pt idx="773">
                  <c:v>3717.8507446080002</c:v>
                </c:pt>
                <c:pt idx="774">
                  <c:v>3718.0257375828005</c:v>
                </c:pt>
                <c:pt idx="775">
                  <c:v>3718.0257375828005</c:v>
                </c:pt>
                <c:pt idx="776">
                  <c:v>3718.0257375828005</c:v>
                </c:pt>
                <c:pt idx="777">
                  <c:v>3718.0257375828005</c:v>
                </c:pt>
                <c:pt idx="778">
                  <c:v>3718.0257375828005</c:v>
                </c:pt>
                <c:pt idx="779">
                  <c:v>3718.0257375828005</c:v>
                </c:pt>
                <c:pt idx="780">
                  <c:v>3717.8507446080002</c:v>
                </c:pt>
                <c:pt idx="781">
                  <c:v>3717.8507446080002</c:v>
                </c:pt>
                <c:pt idx="782">
                  <c:v>3718.0257375828005</c:v>
                </c:pt>
                <c:pt idx="783">
                  <c:v>3718.4007225288001</c:v>
                </c:pt>
                <c:pt idx="784">
                  <c:v>3718.0257375828005</c:v>
                </c:pt>
                <c:pt idx="785">
                  <c:v>3717.8507446080002</c:v>
                </c:pt>
                <c:pt idx="786">
                  <c:v>3718.0257375828005</c:v>
                </c:pt>
                <c:pt idx="787">
                  <c:v>3718.0257375828005</c:v>
                </c:pt>
                <c:pt idx="788">
                  <c:v>3718.2007305576003</c:v>
                </c:pt>
                <c:pt idx="789">
                  <c:v>3717.8507446080002</c:v>
                </c:pt>
                <c:pt idx="790">
                  <c:v>3718.4007225288001</c:v>
                </c:pt>
                <c:pt idx="791">
                  <c:v>3718.0257375828005</c:v>
                </c:pt>
                <c:pt idx="792">
                  <c:v>3717.6507526368</c:v>
                </c:pt>
                <c:pt idx="793">
                  <c:v>3717.8507446080002</c:v>
                </c:pt>
                <c:pt idx="794">
                  <c:v>3718.0257375828005</c:v>
                </c:pt>
                <c:pt idx="795">
                  <c:v>3718.0257375828005</c:v>
                </c:pt>
                <c:pt idx="796">
                  <c:v>3718.0257375828005</c:v>
                </c:pt>
                <c:pt idx="797">
                  <c:v>3718.0257375828005</c:v>
                </c:pt>
                <c:pt idx="798">
                  <c:v>3718.0257375828005</c:v>
                </c:pt>
                <c:pt idx="799">
                  <c:v>3718.0257375828005</c:v>
                </c:pt>
                <c:pt idx="800">
                  <c:v>3718.0257375828005</c:v>
                </c:pt>
              </c:numCache>
            </c:numRef>
          </c:xVal>
          <c:yVal>
            <c:numRef>
              <c:f>'Calibration Curve'!$C$4:$C$804</c:f>
              <c:numCache>
                <c:formatCode>General</c:formatCode>
                <c:ptCount val="801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131</c:v>
                </c:pt>
                <c:pt idx="6">
                  <c:v>131</c:v>
                </c:pt>
                <c:pt idx="7">
                  <c:v>130</c:v>
                </c:pt>
                <c:pt idx="8">
                  <c:v>128</c:v>
                </c:pt>
                <c:pt idx="9">
                  <c:v>128</c:v>
                </c:pt>
                <c:pt idx="10">
                  <c:v>126</c:v>
                </c:pt>
                <c:pt idx="11">
                  <c:v>126</c:v>
                </c:pt>
                <c:pt idx="12">
                  <c:v>124</c:v>
                </c:pt>
                <c:pt idx="13">
                  <c:v>124</c:v>
                </c:pt>
                <c:pt idx="14">
                  <c:v>123</c:v>
                </c:pt>
                <c:pt idx="15">
                  <c:v>123</c:v>
                </c:pt>
                <c:pt idx="16">
                  <c:v>122</c:v>
                </c:pt>
                <c:pt idx="17">
                  <c:v>120</c:v>
                </c:pt>
                <c:pt idx="18">
                  <c:v>120</c:v>
                </c:pt>
                <c:pt idx="19">
                  <c:v>119</c:v>
                </c:pt>
                <c:pt idx="20">
                  <c:v>116</c:v>
                </c:pt>
                <c:pt idx="21">
                  <c:v>116</c:v>
                </c:pt>
                <c:pt idx="22">
                  <c:v>115</c:v>
                </c:pt>
                <c:pt idx="23">
                  <c:v>115</c:v>
                </c:pt>
                <c:pt idx="24">
                  <c:v>114</c:v>
                </c:pt>
                <c:pt idx="25">
                  <c:v>114</c:v>
                </c:pt>
                <c:pt idx="26">
                  <c:v>113</c:v>
                </c:pt>
                <c:pt idx="27">
                  <c:v>110</c:v>
                </c:pt>
                <c:pt idx="28">
                  <c:v>110</c:v>
                </c:pt>
                <c:pt idx="29">
                  <c:v>109</c:v>
                </c:pt>
                <c:pt idx="30">
                  <c:v>109</c:v>
                </c:pt>
                <c:pt idx="31">
                  <c:v>108</c:v>
                </c:pt>
                <c:pt idx="32">
                  <c:v>107</c:v>
                </c:pt>
                <c:pt idx="33">
                  <c:v>106</c:v>
                </c:pt>
                <c:pt idx="34">
                  <c:v>105</c:v>
                </c:pt>
                <c:pt idx="35">
                  <c:v>104</c:v>
                </c:pt>
                <c:pt idx="36">
                  <c:v>103</c:v>
                </c:pt>
                <c:pt idx="37">
                  <c:v>102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112</c:v>
                </c:pt>
                <c:pt idx="50">
                  <c:v>123</c:v>
                </c:pt>
                <c:pt idx="51">
                  <c:v>123</c:v>
                </c:pt>
                <c:pt idx="52">
                  <c:v>124</c:v>
                </c:pt>
                <c:pt idx="53">
                  <c:v>125</c:v>
                </c:pt>
                <c:pt idx="54">
                  <c:v>128</c:v>
                </c:pt>
                <c:pt idx="55">
                  <c:v>132</c:v>
                </c:pt>
                <c:pt idx="56">
                  <c:v>134</c:v>
                </c:pt>
                <c:pt idx="57">
                  <c:v>137</c:v>
                </c:pt>
                <c:pt idx="58">
                  <c:v>130</c:v>
                </c:pt>
                <c:pt idx="59">
                  <c:v>132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132</c:v>
                </c:pt>
                <c:pt idx="64">
                  <c:v>132</c:v>
                </c:pt>
                <c:pt idx="65">
                  <c:v>132</c:v>
                </c:pt>
                <c:pt idx="66">
                  <c:v>133</c:v>
                </c:pt>
                <c:pt idx="67">
                  <c:v>133</c:v>
                </c:pt>
                <c:pt idx="68">
                  <c:v>135</c:v>
                </c:pt>
                <c:pt idx="69">
                  <c:v>136</c:v>
                </c:pt>
                <c:pt idx="70">
                  <c:v>136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  <c:pt idx="74">
                  <c:v>138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145</c:v>
                </c:pt>
                <c:pt idx="80">
                  <c:v>146</c:v>
                </c:pt>
                <c:pt idx="81">
                  <c:v>148</c:v>
                </c:pt>
                <c:pt idx="82">
                  <c:v>153</c:v>
                </c:pt>
                <c:pt idx="83">
                  <c:v>154</c:v>
                </c:pt>
                <c:pt idx="84">
                  <c:v>155</c:v>
                </c:pt>
                <c:pt idx="85">
                  <c:v>156</c:v>
                </c:pt>
                <c:pt idx="86">
                  <c:v>157</c:v>
                </c:pt>
                <c:pt idx="87">
                  <c:v>158</c:v>
                </c:pt>
                <c:pt idx="88">
                  <c:v>159</c:v>
                </c:pt>
                <c:pt idx="89">
                  <c:v>160</c:v>
                </c:pt>
                <c:pt idx="90">
                  <c:v>161</c:v>
                </c:pt>
                <c:pt idx="91">
                  <c:v>160</c:v>
                </c:pt>
                <c:pt idx="92">
                  <c:v>159</c:v>
                </c:pt>
                <c:pt idx="93">
                  <c:v>158</c:v>
                </c:pt>
                <c:pt idx="94">
                  <c:v>157</c:v>
                </c:pt>
                <c:pt idx="95">
                  <c:v>156</c:v>
                </c:pt>
                <c:pt idx="96">
                  <c:v>154</c:v>
                </c:pt>
                <c:pt idx="97">
                  <c:v>150</c:v>
                </c:pt>
                <c:pt idx="98">
                  <c:v>146</c:v>
                </c:pt>
                <c:pt idx="99">
                  <c:v>143</c:v>
                </c:pt>
                <c:pt idx="100">
                  <c:v>139</c:v>
                </c:pt>
                <c:pt idx="101">
                  <c:v>134</c:v>
                </c:pt>
                <c:pt idx="102">
                  <c:v>129</c:v>
                </c:pt>
                <c:pt idx="103">
                  <c:v>124</c:v>
                </c:pt>
                <c:pt idx="104">
                  <c:v>117</c:v>
                </c:pt>
                <c:pt idx="105">
                  <c:v>111</c:v>
                </c:pt>
                <c:pt idx="106">
                  <c:v>106</c:v>
                </c:pt>
                <c:pt idx="107">
                  <c:v>100</c:v>
                </c:pt>
                <c:pt idx="108">
                  <c:v>93</c:v>
                </c:pt>
                <c:pt idx="109">
                  <c:v>91</c:v>
                </c:pt>
                <c:pt idx="110">
                  <c:v>85</c:v>
                </c:pt>
                <c:pt idx="111">
                  <c:v>81</c:v>
                </c:pt>
                <c:pt idx="112">
                  <c:v>78</c:v>
                </c:pt>
                <c:pt idx="113">
                  <c:v>77</c:v>
                </c:pt>
                <c:pt idx="114">
                  <c:v>76</c:v>
                </c:pt>
                <c:pt idx="115">
                  <c:v>77</c:v>
                </c:pt>
                <c:pt idx="116">
                  <c:v>77</c:v>
                </c:pt>
                <c:pt idx="117">
                  <c:v>80</c:v>
                </c:pt>
                <c:pt idx="118">
                  <c:v>82</c:v>
                </c:pt>
                <c:pt idx="119">
                  <c:v>88</c:v>
                </c:pt>
                <c:pt idx="120">
                  <c:v>90</c:v>
                </c:pt>
                <c:pt idx="121">
                  <c:v>95</c:v>
                </c:pt>
                <c:pt idx="122">
                  <c:v>98</c:v>
                </c:pt>
                <c:pt idx="123">
                  <c:v>103</c:v>
                </c:pt>
                <c:pt idx="124">
                  <c:v>108</c:v>
                </c:pt>
                <c:pt idx="125">
                  <c:v>115</c:v>
                </c:pt>
                <c:pt idx="126">
                  <c:v>118</c:v>
                </c:pt>
                <c:pt idx="127">
                  <c:v>120</c:v>
                </c:pt>
                <c:pt idx="128">
                  <c:v>128</c:v>
                </c:pt>
                <c:pt idx="129">
                  <c:v>131</c:v>
                </c:pt>
                <c:pt idx="130">
                  <c:v>135</c:v>
                </c:pt>
                <c:pt idx="131">
                  <c:v>138</c:v>
                </c:pt>
                <c:pt idx="132">
                  <c:v>143</c:v>
                </c:pt>
                <c:pt idx="133">
                  <c:v>145</c:v>
                </c:pt>
                <c:pt idx="134">
                  <c:v>149</c:v>
                </c:pt>
                <c:pt idx="135">
                  <c:v>151</c:v>
                </c:pt>
                <c:pt idx="136">
                  <c:v>153</c:v>
                </c:pt>
                <c:pt idx="137">
                  <c:v>156</c:v>
                </c:pt>
                <c:pt idx="138">
                  <c:v>157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162</c:v>
                </c:pt>
                <c:pt idx="144">
                  <c:v>162</c:v>
                </c:pt>
                <c:pt idx="145">
                  <c:v>162</c:v>
                </c:pt>
                <c:pt idx="146">
                  <c:v>161</c:v>
                </c:pt>
                <c:pt idx="147">
                  <c:v>161</c:v>
                </c:pt>
                <c:pt idx="148">
                  <c:v>159</c:v>
                </c:pt>
                <c:pt idx="149">
                  <c:v>158</c:v>
                </c:pt>
                <c:pt idx="150">
                  <c:v>156</c:v>
                </c:pt>
                <c:pt idx="151">
                  <c:v>154</c:v>
                </c:pt>
                <c:pt idx="152">
                  <c:v>151</c:v>
                </c:pt>
                <c:pt idx="153">
                  <c:v>144</c:v>
                </c:pt>
                <c:pt idx="154">
                  <c:v>142</c:v>
                </c:pt>
                <c:pt idx="155">
                  <c:v>141</c:v>
                </c:pt>
                <c:pt idx="156">
                  <c:v>140</c:v>
                </c:pt>
                <c:pt idx="157">
                  <c:v>136</c:v>
                </c:pt>
                <c:pt idx="158">
                  <c:v>132</c:v>
                </c:pt>
                <c:pt idx="159">
                  <c:v>127</c:v>
                </c:pt>
                <c:pt idx="160">
                  <c:v>124</c:v>
                </c:pt>
                <c:pt idx="161">
                  <c:v>115</c:v>
                </c:pt>
                <c:pt idx="162">
                  <c:v>110</c:v>
                </c:pt>
                <c:pt idx="163">
                  <c:v>109</c:v>
                </c:pt>
                <c:pt idx="164">
                  <c:v>107</c:v>
                </c:pt>
                <c:pt idx="165">
                  <c:v>102</c:v>
                </c:pt>
                <c:pt idx="166">
                  <c:v>99</c:v>
                </c:pt>
                <c:pt idx="167">
                  <c:v>96</c:v>
                </c:pt>
                <c:pt idx="168">
                  <c:v>91</c:v>
                </c:pt>
                <c:pt idx="169">
                  <c:v>89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91</c:v>
                </c:pt>
                <c:pt idx="175">
                  <c:v>93</c:v>
                </c:pt>
                <c:pt idx="176">
                  <c:v>97</c:v>
                </c:pt>
                <c:pt idx="177">
                  <c:v>100</c:v>
                </c:pt>
                <c:pt idx="178">
                  <c:v>103</c:v>
                </c:pt>
                <c:pt idx="179">
                  <c:v>107</c:v>
                </c:pt>
                <c:pt idx="180">
                  <c:v>110</c:v>
                </c:pt>
                <c:pt idx="181">
                  <c:v>115</c:v>
                </c:pt>
                <c:pt idx="182">
                  <c:v>118</c:v>
                </c:pt>
                <c:pt idx="183">
                  <c:v>123</c:v>
                </c:pt>
                <c:pt idx="184">
                  <c:v>126</c:v>
                </c:pt>
                <c:pt idx="185">
                  <c:v>130</c:v>
                </c:pt>
                <c:pt idx="186">
                  <c:v>134</c:v>
                </c:pt>
                <c:pt idx="187">
                  <c:v>137</c:v>
                </c:pt>
                <c:pt idx="188">
                  <c:v>145</c:v>
                </c:pt>
                <c:pt idx="189">
                  <c:v>148</c:v>
                </c:pt>
                <c:pt idx="190">
                  <c:v>148</c:v>
                </c:pt>
                <c:pt idx="191">
                  <c:v>149</c:v>
                </c:pt>
                <c:pt idx="192">
                  <c:v>153</c:v>
                </c:pt>
                <c:pt idx="193">
                  <c:v>154</c:v>
                </c:pt>
                <c:pt idx="194">
                  <c:v>157</c:v>
                </c:pt>
                <c:pt idx="195">
                  <c:v>157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159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157</c:v>
                </c:pt>
                <c:pt idx="204">
                  <c:v>156</c:v>
                </c:pt>
                <c:pt idx="205">
                  <c:v>153</c:v>
                </c:pt>
                <c:pt idx="206">
                  <c:v>151</c:v>
                </c:pt>
                <c:pt idx="207">
                  <c:v>149</c:v>
                </c:pt>
                <c:pt idx="208">
                  <c:v>146</c:v>
                </c:pt>
                <c:pt idx="209">
                  <c:v>144</c:v>
                </c:pt>
                <c:pt idx="210">
                  <c:v>139</c:v>
                </c:pt>
                <c:pt idx="211">
                  <c:v>137</c:v>
                </c:pt>
                <c:pt idx="212">
                  <c:v>132</c:v>
                </c:pt>
                <c:pt idx="213">
                  <c:v>130</c:v>
                </c:pt>
                <c:pt idx="214">
                  <c:v>125</c:v>
                </c:pt>
                <c:pt idx="215">
                  <c:v>122</c:v>
                </c:pt>
                <c:pt idx="216">
                  <c:v>118</c:v>
                </c:pt>
                <c:pt idx="217">
                  <c:v>112</c:v>
                </c:pt>
                <c:pt idx="218">
                  <c:v>110</c:v>
                </c:pt>
                <c:pt idx="219">
                  <c:v>106</c:v>
                </c:pt>
                <c:pt idx="220">
                  <c:v>103</c:v>
                </c:pt>
                <c:pt idx="221">
                  <c:v>100</c:v>
                </c:pt>
                <c:pt idx="222">
                  <c:v>99</c:v>
                </c:pt>
                <c:pt idx="223">
                  <c:v>98</c:v>
                </c:pt>
                <c:pt idx="224">
                  <c:v>99</c:v>
                </c:pt>
                <c:pt idx="225">
                  <c:v>100</c:v>
                </c:pt>
                <c:pt idx="226">
                  <c:v>101</c:v>
                </c:pt>
                <c:pt idx="227">
                  <c:v>102</c:v>
                </c:pt>
                <c:pt idx="228">
                  <c:v>106</c:v>
                </c:pt>
                <c:pt idx="229">
                  <c:v>108</c:v>
                </c:pt>
                <c:pt idx="230">
                  <c:v>112</c:v>
                </c:pt>
                <c:pt idx="231">
                  <c:v>114</c:v>
                </c:pt>
                <c:pt idx="232">
                  <c:v>120</c:v>
                </c:pt>
                <c:pt idx="233">
                  <c:v>122</c:v>
                </c:pt>
                <c:pt idx="234">
                  <c:v>128</c:v>
                </c:pt>
                <c:pt idx="235">
                  <c:v>131</c:v>
                </c:pt>
                <c:pt idx="236">
                  <c:v>135</c:v>
                </c:pt>
                <c:pt idx="237">
                  <c:v>139</c:v>
                </c:pt>
                <c:pt idx="238">
                  <c:v>142</c:v>
                </c:pt>
                <c:pt idx="239">
                  <c:v>146</c:v>
                </c:pt>
                <c:pt idx="240">
                  <c:v>148</c:v>
                </c:pt>
                <c:pt idx="241">
                  <c:v>151</c:v>
                </c:pt>
                <c:pt idx="242">
                  <c:v>153</c:v>
                </c:pt>
                <c:pt idx="243">
                  <c:v>155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159</c:v>
                </c:pt>
                <c:pt idx="248">
                  <c:v>160</c:v>
                </c:pt>
                <c:pt idx="249">
                  <c:v>159</c:v>
                </c:pt>
                <c:pt idx="250">
                  <c:v>159</c:v>
                </c:pt>
                <c:pt idx="251">
                  <c:v>158</c:v>
                </c:pt>
                <c:pt idx="252">
                  <c:v>156</c:v>
                </c:pt>
                <c:pt idx="253">
                  <c:v>155</c:v>
                </c:pt>
                <c:pt idx="254">
                  <c:v>152</c:v>
                </c:pt>
                <c:pt idx="255">
                  <c:v>145</c:v>
                </c:pt>
                <c:pt idx="256">
                  <c:v>144</c:v>
                </c:pt>
                <c:pt idx="257">
                  <c:v>144</c:v>
                </c:pt>
                <c:pt idx="258">
                  <c:v>143</c:v>
                </c:pt>
                <c:pt idx="259">
                  <c:v>138</c:v>
                </c:pt>
                <c:pt idx="260">
                  <c:v>136</c:v>
                </c:pt>
                <c:pt idx="261">
                  <c:v>131</c:v>
                </c:pt>
                <c:pt idx="262">
                  <c:v>129</c:v>
                </c:pt>
                <c:pt idx="263">
                  <c:v>124</c:v>
                </c:pt>
                <c:pt idx="264">
                  <c:v>121</c:v>
                </c:pt>
                <c:pt idx="265">
                  <c:v>118</c:v>
                </c:pt>
                <c:pt idx="266">
                  <c:v>114</c:v>
                </c:pt>
                <c:pt idx="267">
                  <c:v>111</c:v>
                </c:pt>
                <c:pt idx="268">
                  <c:v>107</c:v>
                </c:pt>
                <c:pt idx="269">
                  <c:v>106</c:v>
                </c:pt>
                <c:pt idx="270">
                  <c:v>102</c:v>
                </c:pt>
                <c:pt idx="271">
                  <c:v>102</c:v>
                </c:pt>
                <c:pt idx="272">
                  <c:v>102</c:v>
                </c:pt>
                <c:pt idx="273">
                  <c:v>102</c:v>
                </c:pt>
                <c:pt idx="274">
                  <c:v>103</c:v>
                </c:pt>
                <c:pt idx="275">
                  <c:v>104</c:v>
                </c:pt>
                <c:pt idx="276">
                  <c:v>106</c:v>
                </c:pt>
                <c:pt idx="277">
                  <c:v>109</c:v>
                </c:pt>
                <c:pt idx="278">
                  <c:v>116</c:v>
                </c:pt>
                <c:pt idx="279">
                  <c:v>117</c:v>
                </c:pt>
                <c:pt idx="280">
                  <c:v>119</c:v>
                </c:pt>
                <c:pt idx="281">
                  <c:v>123</c:v>
                </c:pt>
                <c:pt idx="282">
                  <c:v>124</c:v>
                </c:pt>
                <c:pt idx="283">
                  <c:v>129</c:v>
                </c:pt>
                <c:pt idx="284">
                  <c:v>133</c:v>
                </c:pt>
                <c:pt idx="285">
                  <c:v>137</c:v>
                </c:pt>
                <c:pt idx="286">
                  <c:v>140</c:v>
                </c:pt>
                <c:pt idx="287">
                  <c:v>143</c:v>
                </c:pt>
                <c:pt idx="288">
                  <c:v>147</c:v>
                </c:pt>
                <c:pt idx="289">
                  <c:v>149</c:v>
                </c:pt>
                <c:pt idx="290">
                  <c:v>153</c:v>
                </c:pt>
                <c:pt idx="291">
                  <c:v>154</c:v>
                </c:pt>
                <c:pt idx="292">
                  <c:v>157</c:v>
                </c:pt>
                <c:pt idx="293">
                  <c:v>158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159</c:v>
                </c:pt>
                <c:pt idx="299">
                  <c:v>158</c:v>
                </c:pt>
                <c:pt idx="300">
                  <c:v>158</c:v>
                </c:pt>
                <c:pt idx="301">
                  <c:v>155</c:v>
                </c:pt>
                <c:pt idx="302">
                  <c:v>154</c:v>
                </c:pt>
                <c:pt idx="303">
                  <c:v>151</c:v>
                </c:pt>
                <c:pt idx="304">
                  <c:v>148</c:v>
                </c:pt>
                <c:pt idx="305">
                  <c:v>145</c:v>
                </c:pt>
                <c:pt idx="306">
                  <c:v>137</c:v>
                </c:pt>
                <c:pt idx="307">
                  <c:v>135</c:v>
                </c:pt>
                <c:pt idx="308">
                  <c:v>134</c:v>
                </c:pt>
                <c:pt idx="309">
                  <c:v>132</c:v>
                </c:pt>
                <c:pt idx="310">
                  <c:v>126</c:v>
                </c:pt>
                <c:pt idx="311">
                  <c:v>124</c:v>
                </c:pt>
                <c:pt idx="312">
                  <c:v>118</c:v>
                </c:pt>
                <c:pt idx="313">
                  <c:v>115</c:v>
                </c:pt>
                <c:pt idx="314">
                  <c:v>111</c:v>
                </c:pt>
                <c:pt idx="315">
                  <c:v>108</c:v>
                </c:pt>
                <c:pt idx="316">
                  <c:v>106</c:v>
                </c:pt>
                <c:pt idx="317">
                  <c:v>104</c:v>
                </c:pt>
                <c:pt idx="318">
                  <c:v>103</c:v>
                </c:pt>
                <c:pt idx="319">
                  <c:v>103</c:v>
                </c:pt>
                <c:pt idx="320">
                  <c:v>105</c:v>
                </c:pt>
                <c:pt idx="321">
                  <c:v>106</c:v>
                </c:pt>
                <c:pt idx="322">
                  <c:v>108</c:v>
                </c:pt>
                <c:pt idx="323">
                  <c:v>111</c:v>
                </c:pt>
                <c:pt idx="324">
                  <c:v>113</c:v>
                </c:pt>
                <c:pt idx="325">
                  <c:v>117</c:v>
                </c:pt>
                <c:pt idx="326">
                  <c:v>120</c:v>
                </c:pt>
                <c:pt idx="327">
                  <c:v>123</c:v>
                </c:pt>
                <c:pt idx="328">
                  <c:v>128</c:v>
                </c:pt>
                <c:pt idx="329">
                  <c:v>131</c:v>
                </c:pt>
                <c:pt idx="330">
                  <c:v>136</c:v>
                </c:pt>
                <c:pt idx="331">
                  <c:v>138</c:v>
                </c:pt>
                <c:pt idx="332">
                  <c:v>147</c:v>
                </c:pt>
                <c:pt idx="333">
                  <c:v>149</c:v>
                </c:pt>
                <c:pt idx="334">
                  <c:v>150</c:v>
                </c:pt>
                <c:pt idx="335">
                  <c:v>151</c:v>
                </c:pt>
                <c:pt idx="336">
                  <c:v>153</c:v>
                </c:pt>
                <c:pt idx="337">
                  <c:v>155</c:v>
                </c:pt>
                <c:pt idx="338">
                  <c:v>157</c:v>
                </c:pt>
                <c:pt idx="339">
                  <c:v>157</c:v>
                </c:pt>
                <c:pt idx="340">
                  <c:v>157</c:v>
                </c:pt>
                <c:pt idx="341">
                  <c:v>157</c:v>
                </c:pt>
                <c:pt idx="342">
                  <c:v>156</c:v>
                </c:pt>
                <c:pt idx="343">
                  <c:v>155</c:v>
                </c:pt>
                <c:pt idx="344">
                  <c:v>154</c:v>
                </c:pt>
                <c:pt idx="345">
                  <c:v>152</c:v>
                </c:pt>
                <c:pt idx="346">
                  <c:v>150</c:v>
                </c:pt>
                <c:pt idx="347">
                  <c:v>148</c:v>
                </c:pt>
                <c:pt idx="348">
                  <c:v>144</c:v>
                </c:pt>
                <c:pt idx="349">
                  <c:v>137</c:v>
                </c:pt>
                <c:pt idx="350">
                  <c:v>134</c:v>
                </c:pt>
                <c:pt idx="351">
                  <c:v>133</c:v>
                </c:pt>
                <c:pt idx="352">
                  <c:v>131</c:v>
                </c:pt>
                <c:pt idx="353">
                  <c:v>128</c:v>
                </c:pt>
                <c:pt idx="354">
                  <c:v>124</c:v>
                </c:pt>
                <c:pt idx="355">
                  <c:v>121</c:v>
                </c:pt>
                <c:pt idx="356">
                  <c:v>118</c:v>
                </c:pt>
                <c:pt idx="357">
                  <c:v>114</c:v>
                </c:pt>
                <c:pt idx="358">
                  <c:v>113</c:v>
                </c:pt>
                <c:pt idx="359">
                  <c:v>110</c:v>
                </c:pt>
                <c:pt idx="360">
                  <c:v>109</c:v>
                </c:pt>
                <c:pt idx="361">
                  <c:v>108</c:v>
                </c:pt>
                <c:pt idx="362">
                  <c:v>109</c:v>
                </c:pt>
                <c:pt idx="363">
                  <c:v>110</c:v>
                </c:pt>
                <c:pt idx="364">
                  <c:v>111</c:v>
                </c:pt>
                <c:pt idx="365">
                  <c:v>113</c:v>
                </c:pt>
                <c:pt idx="366">
                  <c:v>115</c:v>
                </c:pt>
                <c:pt idx="367">
                  <c:v>116</c:v>
                </c:pt>
                <c:pt idx="368">
                  <c:v>120</c:v>
                </c:pt>
                <c:pt idx="369">
                  <c:v>122</c:v>
                </c:pt>
                <c:pt idx="370">
                  <c:v>126</c:v>
                </c:pt>
                <c:pt idx="371">
                  <c:v>128</c:v>
                </c:pt>
                <c:pt idx="372">
                  <c:v>133</c:v>
                </c:pt>
                <c:pt idx="373">
                  <c:v>135</c:v>
                </c:pt>
                <c:pt idx="374">
                  <c:v>139</c:v>
                </c:pt>
                <c:pt idx="375">
                  <c:v>141</c:v>
                </c:pt>
                <c:pt idx="376">
                  <c:v>144</c:v>
                </c:pt>
                <c:pt idx="377">
                  <c:v>147</c:v>
                </c:pt>
                <c:pt idx="378">
                  <c:v>149</c:v>
                </c:pt>
                <c:pt idx="379">
                  <c:v>151</c:v>
                </c:pt>
                <c:pt idx="380">
                  <c:v>152</c:v>
                </c:pt>
                <c:pt idx="381">
                  <c:v>154</c:v>
                </c:pt>
                <c:pt idx="382">
                  <c:v>155</c:v>
                </c:pt>
                <c:pt idx="383">
                  <c:v>155</c:v>
                </c:pt>
                <c:pt idx="384">
                  <c:v>156</c:v>
                </c:pt>
                <c:pt idx="385">
                  <c:v>155</c:v>
                </c:pt>
                <c:pt idx="386">
                  <c:v>155</c:v>
                </c:pt>
                <c:pt idx="387">
                  <c:v>154</c:v>
                </c:pt>
                <c:pt idx="388">
                  <c:v>152</c:v>
                </c:pt>
                <c:pt idx="389">
                  <c:v>152</c:v>
                </c:pt>
                <c:pt idx="390">
                  <c:v>149</c:v>
                </c:pt>
                <c:pt idx="391">
                  <c:v>147</c:v>
                </c:pt>
                <c:pt idx="392">
                  <c:v>144</c:v>
                </c:pt>
                <c:pt idx="393">
                  <c:v>137</c:v>
                </c:pt>
                <c:pt idx="394">
                  <c:v>135</c:v>
                </c:pt>
                <c:pt idx="395">
                  <c:v>135</c:v>
                </c:pt>
                <c:pt idx="396">
                  <c:v>133</c:v>
                </c:pt>
                <c:pt idx="397">
                  <c:v>128</c:v>
                </c:pt>
                <c:pt idx="398">
                  <c:v>120</c:v>
                </c:pt>
                <c:pt idx="399">
                  <c:v>119</c:v>
                </c:pt>
                <c:pt idx="400">
                  <c:v>117</c:v>
                </c:pt>
                <c:pt idx="401">
                  <c:v>115</c:v>
                </c:pt>
                <c:pt idx="402">
                  <c:v>110</c:v>
                </c:pt>
                <c:pt idx="403">
                  <c:v>110</c:v>
                </c:pt>
                <c:pt idx="404">
                  <c:v>109</c:v>
                </c:pt>
                <c:pt idx="405">
                  <c:v>108</c:v>
                </c:pt>
                <c:pt idx="406">
                  <c:v>108</c:v>
                </c:pt>
                <c:pt idx="407">
                  <c:v>109</c:v>
                </c:pt>
                <c:pt idx="408">
                  <c:v>109</c:v>
                </c:pt>
                <c:pt idx="409">
                  <c:v>111</c:v>
                </c:pt>
                <c:pt idx="410">
                  <c:v>113</c:v>
                </c:pt>
                <c:pt idx="411">
                  <c:v>115</c:v>
                </c:pt>
                <c:pt idx="412">
                  <c:v>118</c:v>
                </c:pt>
                <c:pt idx="413">
                  <c:v>121</c:v>
                </c:pt>
                <c:pt idx="414">
                  <c:v>130</c:v>
                </c:pt>
                <c:pt idx="415">
                  <c:v>135</c:v>
                </c:pt>
                <c:pt idx="416">
                  <c:v>136</c:v>
                </c:pt>
                <c:pt idx="417">
                  <c:v>138</c:v>
                </c:pt>
                <c:pt idx="418">
                  <c:v>140</c:v>
                </c:pt>
                <c:pt idx="419">
                  <c:v>141</c:v>
                </c:pt>
                <c:pt idx="420">
                  <c:v>143</c:v>
                </c:pt>
                <c:pt idx="421">
                  <c:v>147</c:v>
                </c:pt>
                <c:pt idx="422">
                  <c:v>149</c:v>
                </c:pt>
                <c:pt idx="423">
                  <c:v>152</c:v>
                </c:pt>
                <c:pt idx="424">
                  <c:v>154</c:v>
                </c:pt>
                <c:pt idx="425">
                  <c:v>155</c:v>
                </c:pt>
                <c:pt idx="426">
                  <c:v>157</c:v>
                </c:pt>
                <c:pt idx="427">
                  <c:v>158</c:v>
                </c:pt>
                <c:pt idx="428">
                  <c:v>158</c:v>
                </c:pt>
                <c:pt idx="429">
                  <c:v>159</c:v>
                </c:pt>
                <c:pt idx="430">
                  <c:v>158</c:v>
                </c:pt>
                <c:pt idx="431">
                  <c:v>158</c:v>
                </c:pt>
                <c:pt idx="432">
                  <c:v>156</c:v>
                </c:pt>
                <c:pt idx="433">
                  <c:v>155</c:v>
                </c:pt>
                <c:pt idx="434">
                  <c:v>152</c:v>
                </c:pt>
                <c:pt idx="435">
                  <c:v>150</c:v>
                </c:pt>
                <c:pt idx="436">
                  <c:v>147</c:v>
                </c:pt>
                <c:pt idx="437">
                  <c:v>143</c:v>
                </c:pt>
                <c:pt idx="438">
                  <c:v>140</c:v>
                </c:pt>
                <c:pt idx="439">
                  <c:v>136</c:v>
                </c:pt>
                <c:pt idx="440">
                  <c:v>134</c:v>
                </c:pt>
                <c:pt idx="441">
                  <c:v>128</c:v>
                </c:pt>
                <c:pt idx="442">
                  <c:v>125</c:v>
                </c:pt>
                <c:pt idx="443">
                  <c:v>121</c:v>
                </c:pt>
                <c:pt idx="444">
                  <c:v>117</c:v>
                </c:pt>
                <c:pt idx="445">
                  <c:v>114</c:v>
                </c:pt>
                <c:pt idx="446">
                  <c:v>111</c:v>
                </c:pt>
                <c:pt idx="447">
                  <c:v>109</c:v>
                </c:pt>
                <c:pt idx="448">
                  <c:v>108</c:v>
                </c:pt>
                <c:pt idx="449">
                  <c:v>107</c:v>
                </c:pt>
                <c:pt idx="450">
                  <c:v>107</c:v>
                </c:pt>
                <c:pt idx="451">
                  <c:v>110</c:v>
                </c:pt>
                <c:pt idx="452">
                  <c:v>110</c:v>
                </c:pt>
                <c:pt idx="453">
                  <c:v>109</c:v>
                </c:pt>
                <c:pt idx="454">
                  <c:v>112</c:v>
                </c:pt>
                <c:pt idx="455">
                  <c:v>115</c:v>
                </c:pt>
                <c:pt idx="456">
                  <c:v>117</c:v>
                </c:pt>
                <c:pt idx="457">
                  <c:v>122</c:v>
                </c:pt>
                <c:pt idx="458">
                  <c:v>131</c:v>
                </c:pt>
                <c:pt idx="459">
                  <c:v>133</c:v>
                </c:pt>
                <c:pt idx="460">
                  <c:v>135</c:v>
                </c:pt>
                <c:pt idx="461">
                  <c:v>137</c:v>
                </c:pt>
                <c:pt idx="462">
                  <c:v>140</c:v>
                </c:pt>
                <c:pt idx="463">
                  <c:v>144</c:v>
                </c:pt>
                <c:pt idx="464">
                  <c:v>152</c:v>
                </c:pt>
                <c:pt idx="465">
                  <c:v>153</c:v>
                </c:pt>
                <c:pt idx="466">
                  <c:v>157</c:v>
                </c:pt>
                <c:pt idx="467">
                  <c:v>158</c:v>
                </c:pt>
                <c:pt idx="468">
                  <c:v>158</c:v>
                </c:pt>
                <c:pt idx="469">
                  <c:v>159</c:v>
                </c:pt>
                <c:pt idx="470">
                  <c:v>159</c:v>
                </c:pt>
                <c:pt idx="471">
                  <c:v>160</c:v>
                </c:pt>
                <c:pt idx="472">
                  <c:v>159</c:v>
                </c:pt>
                <c:pt idx="473">
                  <c:v>159</c:v>
                </c:pt>
                <c:pt idx="474">
                  <c:v>158</c:v>
                </c:pt>
                <c:pt idx="475">
                  <c:v>156</c:v>
                </c:pt>
                <c:pt idx="476">
                  <c:v>154</c:v>
                </c:pt>
                <c:pt idx="477">
                  <c:v>151</c:v>
                </c:pt>
                <c:pt idx="478">
                  <c:v>148</c:v>
                </c:pt>
                <c:pt idx="479">
                  <c:v>143</c:v>
                </c:pt>
                <c:pt idx="480">
                  <c:v>140</c:v>
                </c:pt>
                <c:pt idx="481">
                  <c:v>135</c:v>
                </c:pt>
                <c:pt idx="482">
                  <c:v>132</c:v>
                </c:pt>
                <c:pt idx="483">
                  <c:v>126</c:v>
                </c:pt>
                <c:pt idx="484">
                  <c:v>121</c:v>
                </c:pt>
                <c:pt idx="485">
                  <c:v>117</c:v>
                </c:pt>
                <c:pt idx="486">
                  <c:v>112</c:v>
                </c:pt>
                <c:pt idx="487">
                  <c:v>109</c:v>
                </c:pt>
                <c:pt idx="488">
                  <c:v>105</c:v>
                </c:pt>
                <c:pt idx="489">
                  <c:v>103</c:v>
                </c:pt>
                <c:pt idx="490">
                  <c:v>103</c:v>
                </c:pt>
                <c:pt idx="491">
                  <c:v>103</c:v>
                </c:pt>
                <c:pt idx="492">
                  <c:v>104</c:v>
                </c:pt>
                <c:pt idx="493">
                  <c:v>106</c:v>
                </c:pt>
                <c:pt idx="494">
                  <c:v>111</c:v>
                </c:pt>
                <c:pt idx="495">
                  <c:v>112</c:v>
                </c:pt>
                <c:pt idx="496">
                  <c:v>115</c:v>
                </c:pt>
                <c:pt idx="497">
                  <c:v>121</c:v>
                </c:pt>
                <c:pt idx="498">
                  <c:v>124</c:v>
                </c:pt>
                <c:pt idx="499">
                  <c:v>130</c:v>
                </c:pt>
                <c:pt idx="500">
                  <c:v>133</c:v>
                </c:pt>
                <c:pt idx="501">
                  <c:v>139</c:v>
                </c:pt>
                <c:pt idx="502">
                  <c:v>149</c:v>
                </c:pt>
                <c:pt idx="503">
                  <c:v>151</c:v>
                </c:pt>
                <c:pt idx="504">
                  <c:v>151</c:v>
                </c:pt>
                <c:pt idx="505">
                  <c:v>153</c:v>
                </c:pt>
                <c:pt idx="506">
                  <c:v>156</c:v>
                </c:pt>
                <c:pt idx="507">
                  <c:v>157</c:v>
                </c:pt>
                <c:pt idx="508">
                  <c:v>158</c:v>
                </c:pt>
                <c:pt idx="509">
                  <c:v>158</c:v>
                </c:pt>
                <c:pt idx="510">
                  <c:v>158</c:v>
                </c:pt>
                <c:pt idx="511">
                  <c:v>157</c:v>
                </c:pt>
                <c:pt idx="512">
                  <c:v>155</c:v>
                </c:pt>
                <c:pt idx="513">
                  <c:v>153</c:v>
                </c:pt>
                <c:pt idx="514">
                  <c:v>149</c:v>
                </c:pt>
                <c:pt idx="515">
                  <c:v>145</c:v>
                </c:pt>
                <c:pt idx="516">
                  <c:v>141</c:v>
                </c:pt>
                <c:pt idx="517">
                  <c:v>135</c:v>
                </c:pt>
                <c:pt idx="518">
                  <c:v>132</c:v>
                </c:pt>
                <c:pt idx="519">
                  <c:v>124</c:v>
                </c:pt>
                <c:pt idx="520">
                  <c:v>121</c:v>
                </c:pt>
                <c:pt idx="521">
                  <c:v>114</c:v>
                </c:pt>
                <c:pt idx="522">
                  <c:v>110</c:v>
                </c:pt>
                <c:pt idx="523">
                  <c:v>103</c:v>
                </c:pt>
                <c:pt idx="524">
                  <c:v>104</c:v>
                </c:pt>
                <c:pt idx="525">
                  <c:v>104</c:v>
                </c:pt>
                <c:pt idx="526">
                  <c:v>104</c:v>
                </c:pt>
                <c:pt idx="527">
                  <c:v>105</c:v>
                </c:pt>
                <c:pt idx="528">
                  <c:v>108</c:v>
                </c:pt>
                <c:pt idx="529">
                  <c:v>110</c:v>
                </c:pt>
                <c:pt idx="530">
                  <c:v>115</c:v>
                </c:pt>
                <c:pt idx="531">
                  <c:v>118</c:v>
                </c:pt>
                <c:pt idx="532">
                  <c:v>124</c:v>
                </c:pt>
                <c:pt idx="533">
                  <c:v>128</c:v>
                </c:pt>
                <c:pt idx="534">
                  <c:v>133</c:v>
                </c:pt>
                <c:pt idx="535">
                  <c:v>139</c:v>
                </c:pt>
                <c:pt idx="536">
                  <c:v>142</c:v>
                </c:pt>
                <c:pt idx="537">
                  <c:v>148</c:v>
                </c:pt>
                <c:pt idx="538">
                  <c:v>150</c:v>
                </c:pt>
                <c:pt idx="539">
                  <c:v>154</c:v>
                </c:pt>
                <c:pt idx="540">
                  <c:v>156</c:v>
                </c:pt>
                <c:pt idx="541">
                  <c:v>158</c:v>
                </c:pt>
                <c:pt idx="542">
                  <c:v>159</c:v>
                </c:pt>
                <c:pt idx="543">
                  <c:v>159</c:v>
                </c:pt>
                <c:pt idx="544">
                  <c:v>158</c:v>
                </c:pt>
                <c:pt idx="545">
                  <c:v>157</c:v>
                </c:pt>
                <c:pt idx="546">
                  <c:v>154</c:v>
                </c:pt>
                <c:pt idx="547">
                  <c:v>151</c:v>
                </c:pt>
                <c:pt idx="548">
                  <c:v>146</c:v>
                </c:pt>
                <c:pt idx="549">
                  <c:v>143</c:v>
                </c:pt>
                <c:pt idx="550">
                  <c:v>128</c:v>
                </c:pt>
                <c:pt idx="551">
                  <c:v>125</c:v>
                </c:pt>
                <c:pt idx="552">
                  <c:v>121</c:v>
                </c:pt>
                <c:pt idx="553">
                  <c:v>120</c:v>
                </c:pt>
                <c:pt idx="554">
                  <c:v>114</c:v>
                </c:pt>
                <c:pt idx="555">
                  <c:v>110</c:v>
                </c:pt>
                <c:pt idx="556">
                  <c:v>106</c:v>
                </c:pt>
                <c:pt idx="557">
                  <c:v>104</c:v>
                </c:pt>
                <c:pt idx="558">
                  <c:v>103</c:v>
                </c:pt>
                <c:pt idx="559">
                  <c:v>104</c:v>
                </c:pt>
                <c:pt idx="560">
                  <c:v>106</c:v>
                </c:pt>
                <c:pt idx="561">
                  <c:v>109</c:v>
                </c:pt>
                <c:pt idx="562">
                  <c:v>112</c:v>
                </c:pt>
                <c:pt idx="563">
                  <c:v>117</c:v>
                </c:pt>
                <c:pt idx="564">
                  <c:v>122</c:v>
                </c:pt>
                <c:pt idx="565">
                  <c:v>128</c:v>
                </c:pt>
                <c:pt idx="566">
                  <c:v>134</c:v>
                </c:pt>
                <c:pt idx="567">
                  <c:v>138</c:v>
                </c:pt>
                <c:pt idx="568">
                  <c:v>146</c:v>
                </c:pt>
                <c:pt idx="569">
                  <c:v>148</c:v>
                </c:pt>
                <c:pt idx="570">
                  <c:v>153</c:v>
                </c:pt>
                <c:pt idx="571">
                  <c:v>155</c:v>
                </c:pt>
                <c:pt idx="572">
                  <c:v>158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159</c:v>
                </c:pt>
                <c:pt idx="577">
                  <c:v>156</c:v>
                </c:pt>
                <c:pt idx="578">
                  <c:v>152</c:v>
                </c:pt>
                <c:pt idx="579">
                  <c:v>141</c:v>
                </c:pt>
                <c:pt idx="580">
                  <c:v>136</c:v>
                </c:pt>
                <c:pt idx="581">
                  <c:v>135</c:v>
                </c:pt>
                <c:pt idx="582">
                  <c:v>133</c:v>
                </c:pt>
                <c:pt idx="583">
                  <c:v>127</c:v>
                </c:pt>
                <c:pt idx="584">
                  <c:v>121</c:v>
                </c:pt>
                <c:pt idx="585">
                  <c:v>109</c:v>
                </c:pt>
                <c:pt idx="586">
                  <c:v>106</c:v>
                </c:pt>
                <c:pt idx="587">
                  <c:v>105</c:v>
                </c:pt>
                <c:pt idx="588">
                  <c:v>104</c:v>
                </c:pt>
                <c:pt idx="589">
                  <c:v>104</c:v>
                </c:pt>
                <c:pt idx="590">
                  <c:v>105</c:v>
                </c:pt>
                <c:pt idx="591">
                  <c:v>107</c:v>
                </c:pt>
                <c:pt idx="592">
                  <c:v>111</c:v>
                </c:pt>
                <c:pt idx="593">
                  <c:v>114</c:v>
                </c:pt>
                <c:pt idx="594">
                  <c:v>119</c:v>
                </c:pt>
                <c:pt idx="595">
                  <c:v>124</c:v>
                </c:pt>
                <c:pt idx="596">
                  <c:v>129</c:v>
                </c:pt>
                <c:pt idx="597">
                  <c:v>136</c:v>
                </c:pt>
                <c:pt idx="598">
                  <c:v>138</c:v>
                </c:pt>
                <c:pt idx="599">
                  <c:v>138</c:v>
                </c:pt>
                <c:pt idx="600">
                  <c:v>139</c:v>
                </c:pt>
                <c:pt idx="601">
                  <c:v>143</c:v>
                </c:pt>
                <c:pt idx="602">
                  <c:v>143</c:v>
                </c:pt>
                <c:pt idx="603">
                  <c:v>144</c:v>
                </c:pt>
                <c:pt idx="604">
                  <c:v>144</c:v>
                </c:pt>
                <c:pt idx="605">
                  <c:v>143</c:v>
                </c:pt>
                <c:pt idx="606">
                  <c:v>142</c:v>
                </c:pt>
                <c:pt idx="607">
                  <c:v>141</c:v>
                </c:pt>
                <c:pt idx="608">
                  <c:v>137</c:v>
                </c:pt>
                <c:pt idx="609">
                  <c:v>134</c:v>
                </c:pt>
                <c:pt idx="610">
                  <c:v>129</c:v>
                </c:pt>
                <c:pt idx="611">
                  <c:v>125</c:v>
                </c:pt>
                <c:pt idx="612">
                  <c:v>117</c:v>
                </c:pt>
                <c:pt idx="613">
                  <c:v>114</c:v>
                </c:pt>
                <c:pt idx="614">
                  <c:v>106</c:v>
                </c:pt>
                <c:pt idx="615">
                  <c:v>102</c:v>
                </c:pt>
                <c:pt idx="616">
                  <c:v>99</c:v>
                </c:pt>
                <c:pt idx="617">
                  <c:v>93</c:v>
                </c:pt>
                <c:pt idx="618">
                  <c:v>91</c:v>
                </c:pt>
                <c:pt idx="619">
                  <c:v>92</c:v>
                </c:pt>
                <c:pt idx="620">
                  <c:v>92</c:v>
                </c:pt>
                <c:pt idx="621">
                  <c:v>94</c:v>
                </c:pt>
                <c:pt idx="622">
                  <c:v>95</c:v>
                </c:pt>
                <c:pt idx="623">
                  <c:v>99</c:v>
                </c:pt>
                <c:pt idx="624">
                  <c:v>104</c:v>
                </c:pt>
                <c:pt idx="625">
                  <c:v>108</c:v>
                </c:pt>
                <c:pt idx="626">
                  <c:v>114</c:v>
                </c:pt>
                <c:pt idx="627">
                  <c:v>119</c:v>
                </c:pt>
                <c:pt idx="628">
                  <c:v>125</c:v>
                </c:pt>
                <c:pt idx="629">
                  <c:v>128</c:v>
                </c:pt>
                <c:pt idx="630">
                  <c:v>133</c:v>
                </c:pt>
                <c:pt idx="631">
                  <c:v>136</c:v>
                </c:pt>
                <c:pt idx="632">
                  <c:v>141</c:v>
                </c:pt>
                <c:pt idx="633">
                  <c:v>141</c:v>
                </c:pt>
                <c:pt idx="634">
                  <c:v>141</c:v>
                </c:pt>
                <c:pt idx="635">
                  <c:v>141</c:v>
                </c:pt>
                <c:pt idx="636">
                  <c:v>140</c:v>
                </c:pt>
                <c:pt idx="637">
                  <c:v>137</c:v>
                </c:pt>
                <c:pt idx="638">
                  <c:v>127</c:v>
                </c:pt>
                <c:pt idx="639">
                  <c:v>125</c:v>
                </c:pt>
                <c:pt idx="640">
                  <c:v>123</c:v>
                </c:pt>
                <c:pt idx="641">
                  <c:v>119</c:v>
                </c:pt>
                <c:pt idx="642">
                  <c:v>115</c:v>
                </c:pt>
                <c:pt idx="643">
                  <c:v>111</c:v>
                </c:pt>
                <c:pt idx="644">
                  <c:v>106</c:v>
                </c:pt>
                <c:pt idx="645">
                  <c:v>100</c:v>
                </c:pt>
                <c:pt idx="646">
                  <c:v>97</c:v>
                </c:pt>
                <c:pt idx="647">
                  <c:v>94</c:v>
                </c:pt>
                <c:pt idx="648">
                  <c:v>92</c:v>
                </c:pt>
                <c:pt idx="649">
                  <c:v>92</c:v>
                </c:pt>
                <c:pt idx="650">
                  <c:v>94</c:v>
                </c:pt>
                <c:pt idx="651">
                  <c:v>96</c:v>
                </c:pt>
                <c:pt idx="652">
                  <c:v>99</c:v>
                </c:pt>
                <c:pt idx="653">
                  <c:v>103</c:v>
                </c:pt>
                <c:pt idx="654">
                  <c:v>107</c:v>
                </c:pt>
                <c:pt idx="655">
                  <c:v>111</c:v>
                </c:pt>
                <c:pt idx="656">
                  <c:v>115</c:v>
                </c:pt>
                <c:pt idx="657">
                  <c:v>124</c:v>
                </c:pt>
                <c:pt idx="658">
                  <c:v>127</c:v>
                </c:pt>
                <c:pt idx="659">
                  <c:v>130</c:v>
                </c:pt>
                <c:pt idx="660">
                  <c:v>132</c:v>
                </c:pt>
                <c:pt idx="661">
                  <c:v>135</c:v>
                </c:pt>
                <c:pt idx="662">
                  <c:v>138</c:v>
                </c:pt>
                <c:pt idx="663">
                  <c:v>138</c:v>
                </c:pt>
                <c:pt idx="664">
                  <c:v>138</c:v>
                </c:pt>
                <c:pt idx="665">
                  <c:v>138</c:v>
                </c:pt>
                <c:pt idx="666">
                  <c:v>136</c:v>
                </c:pt>
                <c:pt idx="667">
                  <c:v>134</c:v>
                </c:pt>
                <c:pt idx="668">
                  <c:v>130</c:v>
                </c:pt>
                <c:pt idx="669">
                  <c:v>127</c:v>
                </c:pt>
                <c:pt idx="670">
                  <c:v>122</c:v>
                </c:pt>
                <c:pt idx="671">
                  <c:v>118</c:v>
                </c:pt>
                <c:pt idx="672">
                  <c:v>113</c:v>
                </c:pt>
                <c:pt idx="673">
                  <c:v>108</c:v>
                </c:pt>
                <c:pt idx="674">
                  <c:v>103</c:v>
                </c:pt>
                <c:pt idx="675">
                  <c:v>98</c:v>
                </c:pt>
                <c:pt idx="676">
                  <c:v>96</c:v>
                </c:pt>
                <c:pt idx="677">
                  <c:v>93</c:v>
                </c:pt>
                <c:pt idx="678">
                  <c:v>93</c:v>
                </c:pt>
                <c:pt idx="679">
                  <c:v>93</c:v>
                </c:pt>
                <c:pt idx="680">
                  <c:v>95</c:v>
                </c:pt>
                <c:pt idx="681">
                  <c:v>99</c:v>
                </c:pt>
                <c:pt idx="682">
                  <c:v>101</c:v>
                </c:pt>
                <c:pt idx="683">
                  <c:v>107</c:v>
                </c:pt>
                <c:pt idx="684">
                  <c:v>112</c:v>
                </c:pt>
                <c:pt idx="685">
                  <c:v>116</c:v>
                </c:pt>
                <c:pt idx="686">
                  <c:v>122</c:v>
                </c:pt>
                <c:pt idx="687">
                  <c:v>125</c:v>
                </c:pt>
                <c:pt idx="688">
                  <c:v>130</c:v>
                </c:pt>
                <c:pt idx="689">
                  <c:v>134</c:v>
                </c:pt>
                <c:pt idx="690">
                  <c:v>136</c:v>
                </c:pt>
                <c:pt idx="691">
                  <c:v>137</c:v>
                </c:pt>
                <c:pt idx="692">
                  <c:v>138</c:v>
                </c:pt>
                <c:pt idx="693">
                  <c:v>138</c:v>
                </c:pt>
                <c:pt idx="694">
                  <c:v>137</c:v>
                </c:pt>
                <c:pt idx="695">
                  <c:v>135</c:v>
                </c:pt>
                <c:pt idx="696">
                  <c:v>133</c:v>
                </c:pt>
                <c:pt idx="697">
                  <c:v>128</c:v>
                </c:pt>
                <c:pt idx="698">
                  <c:v>125</c:v>
                </c:pt>
                <c:pt idx="699">
                  <c:v>118</c:v>
                </c:pt>
                <c:pt idx="700">
                  <c:v>115</c:v>
                </c:pt>
                <c:pt idx="701">
                  <c:v>98</c:v>
                </c:pt>
                <c:pt idx="702">
                  <c:v>95</c:v>
                </c:pt>
                <c:pt idx="703">
                  <c:v>94</c:v>
                </c:pt>
                <c:pt idx="704">
                  <c:v>94</c:v>
                </c:pt>
                <c:pt idx="705">
                  <c:v>93</c:v>
                </c:pt>
                <c:pt idx="706">
                  <c:v>92</c:v>
                </c:pt>
                <c:pt idx="707">
                  <c:v>92</c:v>
                </c:pt>
                <c:pt idx="708">
                  <c:v>95</c:v>
                </c:pt>
                <c:pt idx="709">
                  <c:v>95</c:v>
                </c:pt>
                <c:pt idx="710">
                  <c:v>137</c:v>
                </c:pt>
                <c:pt idx="711">
                  <c:v>95</c:v>
                </c:pt>
                <c:pt idx="712">
                  <c:v>119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136</c:v>
                </c:pt>
                <c:pt idx="723">
                  <c:v>135</c:v>
                </c:pt>
                <c:pt idx="724">
                  <c:v>135</c:v>
                </c:pt>
                <c:pt idx="725">
                  <c:v>136</c:v>
                </c:pt>
                <c:pt idx="726">
                  <c:v>136</c:v>
                </c:pt>
                <c:pt idx="727">
                  <c:v>136</c:v>
                </c:pt>
                <c:pt idx="728">
                  <c:v>136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136</c:v>
                </c:pt>
                <c:pt idx="734">
                  <c:v>136</c:v>
                </c:pt>
                <c:pt idx="735">
                  <c:v>136</c:v>
                </c:pt>
                <c:pt idx="736">
                  <c:v>136</c:v>
                </c:pt>
                <c:pt idx="737">
                  <c:v>136</c:v>
                </c:pt>
                <c:pt idx="738">
                  <c:v>136</c:v>
                </c:pt>
                <c:pt idx="739">
                  <c:v>136</c:v>
                </c:pt>
                <c:pt idx="740">
                  <c:v>136</c:v>
                </c:pt>
                <c:pt idx="741">
                  <c:v>136</c:v>
                </c:pt>
                <c:pt idx="742">
                  <c:v>135</c:v>
                </c:pt>
                <c:pt idx="743">
                  <c:v>136</c:v>
                </c:pt>
                <c:pt idx="744">
                  <c:v>136</c:v>
                </c:pt>
                <c:pt idx="745">
                  <c:v>135</c:v>
                </c:pt>
                <c:pt idx="746">
                  <c:v>136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136</c:v>
                </c:pt>
                <c:pt idx="751">
                  <c:v>136</c:v>
                </c:pt>
                <c:pt idx="752">
                  <c:v>136</c:v>
                </c:pt>
                <c:pt idx="753">
                  <c:v>135</c:v>
                </c:pt>
                <c:pt idx="754">
                  <c:v>136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136</c:v>
                </c:pt>
                <c:pt idx="764">
                  <c:v>136</c:v>
                </c:pt>
                <c:pt idx="765">
                  <c:v>142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145</c:v>
                </c:pt>
                <c:pt idx="779">
                  <c:v>145</c:v>
                </c:pt>
                <c:pt idx="780">
                  <c:v>145</c:v>
                </c:pt>
                <c:pt idx="781">
                  <c:v>145</c:v>
                </c:pt>
                <c:pt idx="782">
                  <c:v>145</c:v>
                </c:pt>
                <c:pt idx="783">
                  <c:v>144</c:v>
                </c:pt>
                <c:pt idx="784">
                  <c:v>144</c:v>
                </c:pt>
                <c:pt idx="785">
                  <c:v>145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145</c:v>
                </c:pt>
                <c:pt idx="792">
                  <c:v>145</c:v>
                </c:pt>
                <c:pt idx="793">
                  <c:v>145</c:v>
                </c:pt>
                <c:pt idx="794">
                  <c:v>145</c:v>
                </c:pt>
                <c:pt idx="795">
                  <c:v>145</c:v>
                </c:pt>
                <c:pt idx="796">
                  <c:v>145</c:v>
                </c:pt>
                <c:pt idx="797">
                  <c:v>145</c:v>
                </c:pt>
                <c:pt idx="798">
                  <c:v>145</c:v>
                </c:pt>
                <c:pt idx="799">
                  <c:v>145</c:v>
                </c:pt>
                <c:pt idx="800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8736"/>
        <c:axId val="167253504"/>
      </c:scatterChart>
      <c:valAx>
        <c:axId val="1845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P (Newtons)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7253504"/>
        <c:crosses val="autoZero"/>
        <c:crossBetween val="midCat"/>
      </c:valAx>
      <c:valAx>
        <c:axId val="16725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Intensity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548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5.1727976828610259E-2"/>
                  <c:y val="0.59629134057781319"/>
                </c:manualLayout>
              </c:layout>
              <c:numFmt formatCode="General" sourceLinked="0"/>
            </c:trendlineLbl>
          </c:trendline>
          <c:xVal>
            <c:numRef>
              <c:f>'Calibration Curve'!$N$3:$N$19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'Calibration Curve'!$P$3:$P$19</c:f>
              <c:numCache>
                <c:formatCode>0.00</c:formatCode>
                <c:ptCount val="17"/>
                <c:pt idx="0">
                  <c:v>158.21164849660801</c:v>
                </c:pt>
                <c:pt idx="1">
                  <c:v>375.51742462332004</c:v>
                </c:pt>
                <c:pt idx="2">
                  <c:v>589.99881413675996</c:v>
                </c:pt>
                <c:pt idx="3">
                  <c:v>825.17687276975994</c:v>
                </c:pt>
                <c:pt idx="4">
                  <c:v>1051.64340613227</c:v>
                </c:pt>
                <c:pt idx="5">
                  <c:v>1280.6248385326201</c:v>
                </c:pt>
                <c:pt idx="6">
                  <c:v>1505.5370592939598</c:v>
                </c:pt>
                <c:pt idx="7">
                  <c:v>1735.8690624748201</c:v>
                </c:pt>
                <c:pt idx="8">
                  <c:v>1960.0250635950601</c:v>
                </c:pt>
                <c:pt idx="9">
                  <c:v>2178.1008921408802</c:v>
                </c:pt>
                <c:pt idx="10">
                  <c:v>2384.5117723165199</c:v>
                </c:pt>
                <c:pt idx="11">
                  <c:v>2620.4448006407997</c:v>
                </c:pt>
                <c:pt idx="12">
                  <c:v>2833.1487615101996</c:v>
                </c:pt>
                <c:pt idx="13">
                  <c:v>3044.9777575056</c:v>
                </c:pt>
                <c:pt idx="14">
                  <c:v>3269.1937562171997</c:v>
                </c:pt>
                <c:pt idx="15">
                  <c:v>3490.6598653248002</c:v>
                </c:pt>
                <c:pt idx="16">
                  <c:v>3705.6762333611996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9504"/>
        <c:axId val="167292928"/>
      </c:scatterChart>
      <c:valAx>
        <c:axId val="1651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/>
                  <a:t>N 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292928"/>
        <c:crosses val="autoZero"/>
        <c:crossBetween val="midCat"/>
      </c:valAx>
      <c:valAx>
        <c:axId val="16729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P (Newtons)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5189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64320178540554E-2"/>
          <c:y val="4.4035960086310499E-2"/>
          <c:w val="0.88006638691121697"/>
          <c:h val="0.88350491840038392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'Fringe Data'!$J$17:$J$35</c:f>
                <c:numCache>
                  <c:formatCode>General</c:formatCode>
                  <c:ptCount val="19"/>
                  <c:pt idx="0">
                    <c:v>0.19505188105372448</c:v>
                  </c:pt>
                  <c:pt idx="1">
                    <c:v>0.19107727760956425</c:v>
                  </c:pt>
                  <c:pt idx="2">
                    <c:v>0.18818688686333987</c:v>
                  </c:pt>
                  <c:pt idx="3">
                    <c:v>0.1864311438802414</c:v>
                  </c:pt>
                  <c:pt idx="4">
                    <c:v>0.18584221017363595</c:v>
                  </c:pt>
                  <c:pt idx="5">
                    <c:v>0.1864311438802414</c:v>
                  </c:pt>
                  <c:pt idx="6">
                    <c:v>0.18818688686333987</c:v>
                  </c:pt>
                  <c:pt idx="7">
                    <c:v>0.19107727760956425</c:v>
                  </c:pt>
                  <c:pt idx="8">
                    <c:v>0.19505188105372448</c:v>
                  </c:pt>
                  <c:pt idx="9">
                    <c:v>0.20004608278858366</c:v>
                  </c:pt>
                  <c:pt idx="10">
                    <c:v>0.20598573452563232</c:v>
                  </c:pt>
                  <c:pt idx="11">
                    <c:v>0.21279167998213289</c:v>
                  </c:pt>
                  <c:pt idx="12">
                    <c:v>0.22038367444917387</c:v>
                  </c:pt>
                  <c:pt idx="13">
                    <c:v>0.22868344389213496</c:v>
                  </c:pt>
                  <c:pt idx="14">
                    <c:v>0.23761683380931123</c:v>
                  </c:pt>
                  <c:pt idx="15">
                    <c:v>0.24711513624483472</c:v>
                  </c:pt>
                  <c:pt idx="16">
                    <c:v>0.25711575227043443</c:v>
                  </c:pt>
                  <c:pt idx="17">
                    <c:v>0.26756236323972477</c:v>
                  </c:pt>
                  <c:pt idx="18">
                    <c:v>0.27840476833525712</c:v>
                  </c:pt>
                </c:numCache>
              </c:numRef>
            </c:plus>
            <c:minus>
              <c:numRef>
                <c:f>'Fringe Data'!$J$17:$J$35</c:f>
                <c:numCache>
                  <c:formatCode>General</c:formatCode>
                  <c:ptCount val="19"/>
                  <c:pt idx="0">
                    <c:v>0.19505188105372448</c:v>
                  </c:pt>
                  <c:pt idx="1">
                    <c:v>0.19107727760956425</c:v>
                  </c:pt>
                  <c:pt idx="2">
                    <c:v>0.18818688686333987</c:v>
                  </c:pt>
                  <c:pt idx="3">
                    <c:v>0.1864311438802414</c:v>
                  </c:pt>
                  <c:pt idx="4">
                    <c:v>0.18584221017363595</c:v>
                  </c:pt>
                  <c:pt idx="5">
                    <c:v>0.1864311438802414</c:v>
                  </c:pt>
                  <c:pt idx="6">
                    <c:v>0.18818688686333987</c:v>
                  </c:pt>
                  <c:pt idx="7">
                    <c:v>0.19107727760956425</c:v>
                  </c:pt>
                  <c:pt idx="8">
                    <c:v>0.19505188105372448</c:v>
                  </c:pt>
                  <c:pt idx="9">
                    <c:v>0.20004608278858366</c:v>
                  </c:pt>
                  <c:pt idx="10">
                    <c:v>0.20598573452563232</c:v>
                  </c:pt>
                  <c:pt idx="11">
                    <c:v>0.21279167998213289</c:v>
                  </c:pt>
                  <c:pt idx="12">
                    <c:v>0.22038367444917387</c:v>
                  </c:pt>
                  <c:pt idx="13">
                    <c:v>0.22868344389213496</c:v>
                  </c:pt>
                  <c:pt idx="14">
                    <c:v>0.23761683380931123</c:v>
                  </c:pt>
                  <c:pt idx="15">
                    <c:v>0.24711513624483472</c:v>
                  </c:pt>
                  <c:pt idx="16">
                    <c:v>0.25711575227043443</c:v>
                  </c:pt>
                  <c:pt idx="17">
                    <c:v>0.26756236323972477</c:v>
                  </c:pt>
                  <c:pt idx="18">
                    <c:v>0.27840476833525712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'Fringe Data'!$E$17:$E$35</c:f>
                <c:numCache>
                  <c:formatCode>General</c:formatCode>
                  <c:ptCount val="19"/>
                  <c:pt idx="0">
                    <c:v>2.2147973237574722E-2</c:v>
                  </c:pt>
                  <c:pt idx="1">
                    <c:v>2.2060922852060523E-2</c:v>
                  </c:pt>
                  <c:pt idx="2">
                    <c:v>2.2042693074125042E-2</c:v>
                  </c:pt>
                  <c:pt idx="3">
                    <c:v>2.2138201832940289E-2</c:v>
                  </c:pt>
                  <c:pt idx="4">
                    <c:v>2.2100324501447E-2</c:v>
                  </c:pt>
                  <c:pt idx="5">
                    <c:v>2.2169515952791922E-2</c:v>
                  </c:pt>
                  <c:pt idx="6">
                    <c:v>2.2139286905938513E-2</c:v>
                  </c:pt>
                  <c:pt idx="7">
                    <c:v>2.2247725592221941E-2</c:v>
                  </c:pt>
                  <c:pt idx="8">
                    <c:v>2.2292790139361082E-2</c:v>
                  </c:pt>
                  <c:pt idx="9">
                    <c:v>2.2303433418396395E-2</c:v>
                  </c:pt>
                  <c:pt idx="10">
                    <c:v>2.2247725592221941E-2</c:v>
                  </c:pt>
                  <c:pt idx="11">
                    <c:v>2.2199650349380685E-2</c:v>
                  </c:pt>
                  <c:pt idx="12">
                    <c:v>2.2413413331231726E-2</c:v>
                  </c:pt>
                  <c:pt idx="13">
                    <c:v>2.2270665491056663E-2</c:v>
                  </c:pt>
                  <c:pt idx="14">
                    <c:v>2.2303211527907676E-2</c:v>
                  </c:pt>
                  <c:pt idx="15">
                    <c:v>2.2405310795620675E-2</c:v>
                  </c:pt>
                  <c:pt idx="16">
                    <c:v>2.239834064904073E-2</c:v>
                  </c:pt>
                  <c:pt idx="17">
                    <c:v>2.2491283505269612E-2</c:v>
                  </c:pt>
                  <c:pt idx="18">
                    <c:v>2.2497657553354537E-2</c:v>
                  </c:pt>
                </c:numCache>
              </c:numRef>
            </c:plus>
            <c:minus>
              <c:numRef>
                <c:f>'Fringe Data'!$E$17:$E$35</c:f>
                <c:numCache>
                  <c:formatCode>General</c:formatCode>
                  <c:ptCount val="19"/>
                  <c:pt idx="0">
                    <c:v>2.2147973237574722E-2</c:v>
                  </c:pt>
                  <c:pt idx="1">
                    <c:v>2.2060922852060523E-2</c:v>
                  </c:pt>
                  <c:pt idx="2">
                    <c:v>2.2042693074125042E-2</c:v>
                  </c:pt>
                  <c:pt idx="3">
                    <c:v>2.2138201832940289E-2</c:v>
                  </c:pt>
                  <c:pt idx="4">
                    <c:v>2.2100324501447E-2</c:v>
                  </c:pt>
                  <c:pt idx="5">
                    <c:v>2.2169515952791922E-2</c:v>
                  </c:pt>
                  <c:pt idx="6">
                    <c:v>2.2139286905938513E-2</c:v>
                  </c:pt>
                  <c:pt idx="7">
                    <c:v>2.2247725592221941E-2</c:v>
                  </c:pt>
                  <c:pt idx="8">
                    <c:v>2.2292790139361082E-2</c:v>
                  </c:pt>
                  <c:pt idx="9">
                    <c:v>2.2303433418396395E-2</c:v>
                  </c:pt>
                  <c:pt idx="10">
                    <c:v>2.2247725592221941E-2</c:v>
                  </c:pt>
                  <c:pt idx="11">
                    <c:v>2.2199650349380685E-2</c:v>
                  </c:pt>
                  <c:pt idx="12">
                    <c:v>2.2413413331231726E-2</c:v>
                  </c:pt>
                  <c:pt idx="13">
                    <c:v>2.2270665491056663E-2</c:v>
                  </c:pt>
                  <c:pt idx="14">
                    <c:v>2.2303211527907676E-2</c:v>
                  </c:pt>
                  <c:pt idx="15">
                    <c:v>2.2405310795620675E-2</c:v>
                  </c:pt>
                  <c:pt idx="16">
                    <c:v>2.239834064904073E-2</c:v>
                  </c:pt>
                  <c:pt idx="17">
                    <c:v>2.2491283505269612E-2</c:v>
                  </c:pt>
                  <c:pt idx="18">
                    <c:v>2.2497657553354537E-2</c:v>
                  </c:pt>
                </c:numCache>
              </c:numRef>
            </c:minus>
          </c:errBars>
          <c:xVal>
            <c:numRef>
              <c:f>'Fringe Data'!$D$17:$D$35</c:f>
              <c:numCache>
                <c:formatCode>0.0</c:formatCode>
                <c:ptCount val="19"/>
                <c:pt idx="0">
                  <c:v>10.463748777919566</c:v>
                </c:pt>
                <c:pt idx="1">
                  <c:v>15.875946505222576</c:v>
                </c:pt>
                <c:pt idx="2">
                  <c:v>20.112588289075486</c:v>
                </c:pt>
                <c:pt idx="3">
                  <c:v>25.997784767220057</c:v>
                </c:pt>
                <c:pt idx="4">
                  <c:v>29.96476533620125</c:v>
                </c:pt>
                <c:pt idx="5">
                  <c:v>34.887959689087381</c:v>
                </c:pt>
                <c:pt idx="6">
                  <c:v>37.986237452077276</c:v>
                </c:pt>
                <c:pt idx="7">
                  <c:v>40.850164709018046</c:v>
                </c:pt>
                <c:pt idx="8">
                  <c:v>43.012615798198581</c:v>
                </c:pt>
                <c:pt idx="9">
                  <c:v>45.903643987512957</c:v>
                </c:pt>
                <c:pt idx="10">
                  <c:v>49.149835290981962</c:v>
                </c:pt>
                <c:pt idx="11">
                  <c:v>52.214262039206758</c:v>
                </c:pt>
                <c:pt idx="12">
                  <c:v>54.671320997879867</c:v>
                </c:pt>
                <c:pt idx="13">
                  <c:v>58.292184265037768</c:v>
                </c:pt>
                <c:pt idx="14">
                  <c:v>61.491526305913922</c:v>
                </c:pt>
                <c:pt idx="15">
                  <c:v>63.664589996118657</c:v>
                </c:pt>
                <c:pt idx="16">
                  <c:v>67.340647959994129</c:v>
                </c:pt>
                <c:pt idx="17">
                  <c:v>71.646552942182339</c:v>
                </c:pt>
                <c:pt idx="18">
                  <c:v>77.527117875345354</c:v>
                </c:pt>
              </c:numCache>
            </c:numRef>
          </c:xVal>
          <c:yVal>
            <c:numRef>
              <c:f>'Fringe Data'!$I$17:$I$35</c:f>
              <c:numCache>
                <c:formatCode>0.0</c:formatCode>
                <c:ptCount val="19"/>
                <c:pt idx="0">
                  <c:v>-0.74336884069454379</c:v>
                </c:pt>
                <c:pt idx="1">
                  <c:v>-0.5575266305209079</c:v>
                </c:pt>
                <c:pt idx="2">
                  <c:v>-0.37168442034727189</c:v>
                </c:pt>
                <c:pt idx="3">
                  <c:v>-0.18584221017363595</c:v>
                </c:pt>
                <c:pt idx="4">
                  <c:v>0</c:v>
                </c:pt>
                <c:pt idx="5">
                  <c:v>0.18584221017363595</c:v>
                </c:pt>
                <c:pt idx="6">
                  <c:v>0.37168442034727189</c:v>
                </c:pt>
                <c:pt idx="7">
                  <c:v>0.5575266305209079</c:v>
                </c:pt>
                <c:pt idx="8">
                  <c:v>0.74336884069454379</c:v>
                </c:pt>
                <c:pt idx="9">
                  <c:v>0.92921105086817979</c:v>
                </c:pt>
                <c:pt idx="10">
                  <c:v>1.1150532610418158</c:v>
                </c:pt>
                <c:pt idx="11">
                  <c:v>1.3008954712154517</c:v>
                </c:pt>
                <c:pt idx="12">
                  <c:v>1.4867376813890876</c:v>
                </c:pt>
                <c:pt idx="13">
                  <c:v>1.6725798915627239</c:v>
                </c:pt>
                <c:pt idx="14">
                  <c:v>1.8584221017363596</c:v>
                </c:pt>
                <c:pt idx="15">
                  <c:v>2.0442643119099957</c:v>
                </c:pt>
                <c:pt idx="16">
                  <c:v>2.2301065220836316</c:v>
                </c:pt>
                <c:pt idx="17">
                  <c:v>2.4159487322572679</c:v>
                </c:pt>
                <c:pt idx="18">
                  <c:v>2.6017909424309034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'Fringe Data'!$A$60:$A$150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'Fringe Data'!$C$60:$C$150</c:f>
              <c:numCache>
                <c:formatCode>General</c:formatCode>
                <c:ptCount val="91"/>
                <c:pt idx="0">
                  <c:v>-1</c:v>
                </c:pt>
                <c:pt idx="1">
                  <c:v>-0.99878165403819152</c:v>
                </c:pt>
                <c:pt idx="2">
                  <c:v>-0.9951281005196484</c:v>
                </c:pt>
                <c:pt idx="3">
                  <c:v>-0.98904379073654658</c:v>
                </c:pt>
                <c:pt idx="4">
                  <c:v>-0.98053613748314072</c:v>
                </c:pt>
                <c:pt idx="5">
                  <c:v>-0.96961550602441604</c:v>
                </c:pt>
                <c:pt idx="6">
                  <c:v>-0.95629520146761138</c:v>
                </c:pt>
                <c:pt idx="7">
                  <c:v>-0.94059145255199295</c:v>
                </c:pt>
                <c:pt idx="8">
                  <c:v>-0.92252339187663779</c:v>
                </c:pt>
                <c:pt idx="9">
                  <c:v>-0.90211303259030706</c:v>
                </c:pt>
                <c:pt idx="10">
                  <c:v>-0.87938524157181686</c:v>
                </c:pt>
                <c:pt idx="11">
                  <c:v>-0.85436770913357485</c:v>
                </c:pt>
                <c:pt idx="12">
                  <c:v>-0.82709091528520173</c:v>
                </c:pt>
                <c:pt idx="13">
                  <c:v>-0.79758809259833408</c:v>
                </c:pt>
                <c:pt idx="14">
                  <c:v>-0.76589518571785398</c:v>
                </c:pt>
                <c:pt idx="15">
                  <c:v>-0.73205080756887742</c:v>
                </c:pt>
                <c:pt idx="16">
                  <c:v>-0.69609619231285191</c:v>
                </c:pt>
                <c:pt idx="17">
                  <c:v>-0.65807514511008325</c:v>
                </c:pt>
                <c:pt idx="18">
                  <c:v>-0.6180339887498949</c:v>
                </c:pt>
                <c:pt idx="19">
                  <c:v>-0.57602150721344381</c:v>
                </c:pt>
                <c:pt idx="20">
                  <c:v>-0.53208888623795603</c:v>
                </c:pt>
                <c:pt idx="21">
                  <c:v>-0.48628965095478849</c:v>
                </c:pt>
                <c:pt idx="22">
                  <c:v>-0.43867960067730238</c:v>
                </c:pt>
                <c:pt idx="23">
                  <c:v>-0.38931674091799451</c:v>
                </c:pt>
                <c:pt idx="24">
                  <c:v>-0.33826121271771648</c:v>
                </c:pt>
                <c:pt idx="25">
                  <c:v>-0.28557521937307873</c:v>
                </c:pt>
                <c:pt idx="26">
                  <c:v>-0.23132295065131658</c:v>
                </c:pt>
                <c:pt idx="27">
                  <c:v>-0.17557050458494627</c:v>
                </c:pt>
                <c:pt idx="28">
                  <c:v>-0.11838580694149359</c:v>
                </c:pt>
                <c:pt idx="29">
                  <c:v>-5.9838528466409802E-2</c:v>
                </c:pt>
                <c:pt idx="30">
                  <c:v>-2.2204460492503131E-16</c:v>
                </c:pt>
                <c:pt idx="31">
                  <c:v>6.1056874428218277E-2</c:v>
                </c:pt>
                <c:pt idx="32">
                  <c:v>0.12325770642184508</c:v>
                </c:pt>
                <c:pt idx="33">
                  <c:v>0.18652671384839958</c:v>
                </c:pt>
                <c:pt idx="34">
                  <c:v>0.25078681316817608</c:v>
                </c:pt>
                <c:pt idx="35">
                  <c:v>0.31595971334866235</c:v>
                </c:pt>
                <c:pt idx="36">
                  <c:v>0.3819660112501051</c:v>
                </c:pt>
                <c:pt idx="37">
                  <c:v>0.44872528836600167</c:v>
                </c:pt>
                <c:pt idx="38">
                  <c:v>0.5161562088006646</c:v>
                </c:pt>
                <c:pt idx="39">
                  <c:v>0.58417661836448109</c:v>
                </c:pt>
                <c:pt idx="40">
                  <c:v>0.65270364466613917</c:v>
                </c:pt>
                <c:pt idx="41">
                  <c:v>0.72165379807986907</c:v>
                </c:pt>
                <c:pt idx="42">
                  <c:v>0.79094307346469306</c:v>
                </c:pt>
                <c:pt idx="43">
                  <c:v>0.86048705251174951</c:v>
                </c:pt>
                <c:pt idx="44">
                  <c:v>0.93020100659499783</c:v>
                </c:pt>
                <c:pt idx="45">
                  <c:v>0.99999999999999989</c:v>
                </c:pt>
                <c:pt idx="46">
                  <c:v>1.0697989934050018</c:v>
                </c:pt>
                <c:pt idx="47">
                  <c:v>1.1395129474882506</c:v>
                </c:pt>
                <c:pt idx="48">
                  <c:v>1.2090569265353071</c:v>
                </c:pt>
                <c:pt idx="49">
                  <c:v>1.2783462019201308</c:v>
                </c:pt>
                <c:pt idx="50">
                  <c:v>1.3472963553338606</c:v>
                </c:pt>
                <c:pt idx="51">
                  <c:v>1.4158233816355188</c:v>
                </c:pt>
                <c:pt idx="52">
                  <c:v>1.4838437911993356</c:v>
                </c:pt>
                <c:pt idx="53">
                  <c:v>1.5512747116339982</c:v>
                </c:pt>
                <c:pt idx="54">
                  <c:v>1.6180339887498947</c:v>
                </c:pt>
                <c:pt idx="55">
                  <c:v>1.6840402866513373</c:v>
                </c:pt>
                <c:pt idx="56">
                  <c:v>1.7492131868318241</c:v>
                </c:pt>
                <c:pt idx="57">
                  <c:v>1.8134732861516005</c:v>
                </c:pt>
                <c:pt idx="58">
                  <c:v>1.876742293578155</c:v>
                </c:pt>
                <c:pt idx="59">
                  <c:v>1.9389431255717819</c:v>
                </c:pt>
                <c:pt idx="60">
                  <c:v>1.9999999999999996</c:v>
                </c:pt>
                <c:pt idx="61">
                  <c:v>2.0598385284664094</c:v>
                </c:pt>
                <c:pt idx="62">
                  <c:v>2.1183858069414931</c:v>
                </c:pt>
                <c:pt idx="63">
                  <c:v>2.1755705045849458</c:v>
                </c:pt>
                <c:pt idx="64">
                  <c:v>2.2313229506513164</c:v>
                </c:pt>
                <c:pt idx="65">
                  <c:v>2.2855752193730785</c:v>
                </c:pt>
                <c:pt idx="66">
                  <c:v>2.3382612127177165</c:v>
                </c:pt>
                <c:pt idx="67">
                  <c:v>2.3893167409179945</c:v>
                </c:pt>
                <c:pt idx="68">
                  <c:v>2.4386796006773022</c:v>
                </c:pt>
                <c:pt idx="69">
                  <c:v>2.486289650954788</c:v>
                </c:pt>
                <c:pt idx="70">
                  <c:v>2.5320888862379558</c:v>
                </c:pt>
                <c:pt idx="71">
                  <c:v>2.5760215072134436</c:v>
                </c:pt>
                <c:pt idx="72">
                  <c:v>2.6180339887498949</c:v>
                </c:pt>
                <c:pt idx="73">
                  <c:v>2.6580751451100832</c:v>
                </c:pt>
                <c:pt idx="74">
                  <c:v>2.6960961923128517</c:v>
                </c:pt>
                <c:pt idx="75">
                  <c:v>2.7320508075688776</c:v>
                </c:pt>
                <c:pt idx="76">
                  <c:v>2.765895185717854</c:v>
                </c:pt>
                <c:pt idx="77">
                  <c:v>2.7975880925983341</c:v>
                </c:pt>
                <c:pt idx="78">
                  <c:v>2.8270909152852015</c:v>
                </c:pt>
                <c:pt idx="79">
                  <c:v>2.8543677091335748</c:v>
                </c:pt>
                <c:pt idx="80">
                  <c:v>2.8793852415718169</c:v>
                </c:pt>
                <c:pt idx="81">
                  <c:v>2.9021130325903073</c:v>
                </c:pt>
                <c:pt idx="82">
                  <c:v>2.9225233918766378</c:v>
                </c:pt>
                <c:pt idx="83">
                  <c:v>2.9405914525519927</c:v>
                </c:pt>
                <c:pt idx="84">
                  <c:v>2.9562952014676114</c:v>
                </c:pt>
                <c:pt idx="85">
                  <c:v>2.9696155060244163</c:v>
                </c:pt>
                <c:pt idx="86">
                  <c:v>2.9805361374831407</c:v>
                </c:pt>
                <c:pt idx="87">
                  <c:v>2.9890437907365466</c:v>
                </c:pt>
                <c:pt idx="88">
                  <c:v>2.9951281005196484</c:v>
                </c:pt>
                <c:pt idx="89">
                  <c:v>2.9987816540381917</c:v>
                </c:pt>
                <c:pt idx="9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2464"/>
        <c:axId val="185188736"/>
      </c:scatterChart>
      <c:valAx>
        <c:axId val="1851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85188736"/>
        <c:crosses val="autoZero"/>
        <c:crossBetween val="midCat"/>
      </c:valAx>
      <c:valAx>
        <c:axId val="18518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Simgma</a:t>
                </a:r>
                <a:r>
                  <a:rPr lang="en-US" baseline="0"/>
                  <a:t> Theta Theta / Sigma Nom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85182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'Fringe Data'!$M$41:$M$53</c:f>
                <c:numCache>
                  <c:formatCode>General</c:formatCode>
                  <c:ptCount val="13"/>
                  <c:pt idx="0">
                    <c:v>3.5036069631281766E-2</c:v>
                  </c:pt>
                  <c:pt idx="1">
                    <c:v>2.3956279456261161E-2</c:v>
                  </c:pt>
                  <c:pt idx="2">
                    <c:v>2.1945017603761927E-2</c:v>
                  </c:pt>
                  <c:pt idx="3">
                    <c:v>2.9593335610485542E-2</c:v>
                  </c:pt>
                  <c:pt idx="4">
                    <c:v>3.9270883004315138E-2</c:v>
                  </c:pt>
                  <c:pt idx="5">
                    <c:v>4.9710298765151803E-2</c:v>
                  </c:pt>
                  <c:pt idx="6">
                    <c:v>6.018561284591642E-2</c:v>
                  </c:pt>
                  <c:pt idx="7">
                    <c:v>7.4083704177381207E-2</c:v>
                  </c:pt>
                  <c:pt idx="8">
                    <c:v>8.8794613354538504E-2</c:v>
                  </c:pt>
                  <c:pt idx="9">
                    <c:v>0.10107379023567406</c:v>
                  </c:pt>
                  <c:pt idx="10">
                    <c:v>0.11707247842866353</c:v>
                  </c:pt>
                  <c:pt idx="11">
                    <c:v>0.13777659694420105</c:v>
                  </c:pt>
                  <c:pt idx="12">
                    <c:v>0.15815035296775126</c:v>
                  </c:pt>
                </c:numCache>
              </c:numRef>
            </c:plus>
            <c:minus>
              <c:numRef>
                <c:f>'Fringe Data'!$M$41:$M$53</c:f>
                <c:numCache>
                  <c:formatCode>General</c:formatCode>
                  <c:ptCount val="13"/>
                  <c:pt idx="0">
                    <c:v>3.5036069631281766E-2</c:v>
                  </c:pt>
                  <c:pt idx="1">
                    <c:v>2.3956279456261161E-2</c:v>
                  </c:pt>
                  <c:pt idx="2">
                    <c:v>2.1945017603761927E-2</c:v>
                  </c:pt>
                  <c:pt idx="3">
                    <c:v>2.9593335610485542E-2</c:v>
                  </c:pt>
                  <c:pt idx="4">
                    <c:v>3.9270883004315138E-2</c:v>
                  </c:pt>
                  <c:pt idx="5">
                    <c:v>4.9710298765151803E-2</c:v>
                  </c:pt>
                  <c:pt idx="6">
                    <c:v>6.018561284591642E-2</c:v>
                  </c:pt>
                  <c:pt idx="7">
                    <c:v>7.4083704177381207E-2</c:v>
                  </c:pt>
                  <c:pt idx="8">
                    <c:v>8.8794613354538504E-2</c:v>
                  </c:pt>
                  <c:pt idx="9">
                    <c:v>0.10107379023567406</c:v>
                  </c:pt>
                  <c:pt idx="10">
                    <c:v>0.11707247842866353</c:v>
                  </c:pt>
                  <c:pt idx="11">
                    <c:v>0.13777659694420105</c:v>
                  </c:pt>
                  <c:pt idx="12">
                    <c:v>0.15815035296775126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'Fringe Data'!$F$41:$F$53</c:f>
                <c:numCache>
                  <c:formatCode>General</c:formatCode>
                  <c:ptCount val="13"/>
                  <c:pt idx="0">
                    <c:v>3.5576199649808501E-2</c:v>
                  </c:pt>
                  <c:pt idx="1">
                    <c:v>2.3403576370601559E-2</c:v>
                  </c:pt>
                  <c:pt idx="2">
                    <c:v>1.7093955384598718E-2</c:v>
                  </c:pt>
                  <c:pt idx="3">
                    <c:v>1.5404837614155981E-2</c:v>
                  </c:pt>
                  <c:pt idx="4">
                    <c:v>1.4411262026684742E-2</c:v>
                  </c:pt>
                  <c:pt idx="5">
                    <c:v>1.3715771804719515E-2</c:v>
                  </c:pt>
                  <c:pt idx="6">
                    <c:v>1.3169323777173381E-2</c:v>
                  </c:pt>
                  <c:pt idx="7">
                    <c:v>1.2722236294651754E-2</c:v>
                  </c:pt>
                  <c:pt idx="8">
                    <c:v>1.2324830545209399E-2</c:v>
                  </c:pt>
                  <c:pt idx="9">
                    <c:v>1.2026779848842461E-2</c:v>
                  </c:pt>
                  <c:pt idx="10">
                    <c:v>1.1778406825676317E-2</c:v>
                  </c:pt>
                  <c:pt idx="11">
                    <c:v>1.1480362492161089E-2</c:v>
                  </c:pt>
                  <c:pt idx="12">
                    <c:v>1.1281668398217029E-2</c:v>
                  </c:pt>
                </c:numCache>
              </c:numRef>
            </c:plus>
            <c:minus>
              <c:numRef>
                <c:f>'Fringe Data'!$F$41:$F$53</c:f>
                <c:numCache>
                  <c:formatCode>General</c:formatCode>
                  <c:ptCount val="13"/>
                  <c:pt idx="0">
                    <c:v>3.5576199649808501E-2</c:v>
                  </c:pt>
                  <c:pt idx="1">
                    <c:v>2.3403576370601559E-2</c:v>
                  </c:pt>
                  <c:pt idx="2">
                    <c:v>1.7093955384598718E-2</c:v>
                  </c:pt>
                  <c:pt idx="3">
                    <c:v>1.5404837614155981E-2</c:v>
                  </c:pt>
                  <c:pt idx="4">
                    <c:v>1.4411262026684742E-2</c:v>
                  </c:pt>
                  <c:pt idx="5">
                    <c:v>1.3715771804719515E-2</c:v>
                  </c:pt>
                  <c:pt idx="6">
                    <c:v>1.3169323777173381E-2</c:v>
                  </c:pt>
                  <c:pt idx="7">
                    <c:v>1.2722236294651754E-2</c:v>
                  </c:pt>
                  <c:pt idx="8">
                    <c:v>1.2324830545209399E-2</c:v>
                  </c:pt>
                  <c:pt idx="9">
                    <c:v>1.2026779848842461E-2</c:v>
                  </c:pt>
                  <c:pt idx="10">
                    <c:v>1.1778406825676317E-2</c:v>
                  </c:pt>
                  <c:pt idx="11">
                    <c:v>1.1480362492161089E-2</c:v>
                  </c:pt>
                  <c:pt idx="12">
                    <c:v>1.1281668398217029E-2</c:v>
                  </c:pt>
                </c:numCache>
              </c:numRef>
            </c:minus>
          </c:errBars>
          <c:xVal>
            <c:numRef>
              <c:f>'Fringe Data'!$E$42:$E$53</c:f>
              <c:numCache>
                <c:formatCode>0.00</c:formatCode>
                <c:ptCount val="12"/>
                <c:pt idx="0">
                  <c:v>2.1097424412094066</c:v>
                </c:pt>
                <c:pt idx="1">
                  <c:v>1.5408734602463605</c:v>
                </c:pt>
                <c:pt idx="2">
                  <c:v>1.3885778275475924</c:v>
                </c:pt>
                <c:pt idx="3">
                  <c:v>1.2989921612541993</c:v>
                </c:pt>
                <c:pt idx="4">
                  <c:v>1.2362821948488243</c:v>
                </c:pt>
                <c:pt idx="5">
                  <c:v>1.187010078387458</c:v>
                </c:pt>
                <c:pt idx="6">
                  <c:v>1.1466965285554311</c:v>
                </c:pt>
                <c:pt idx="7">
                  <c:v>1.1108622620380739</c:v>
                </c:pt>
                <c:pt idx="8">
                  <c:v>1.0839865621500562</c:v>
                </c:pt>
                <c:pt idx="9">
                  <c:v>1.0615901455767076</c:v>
                </c:pt>
                <c:pt idx="10">
                  <c:v>1.0347144456886899</c:v>
                </c:pt>
                <c:pt idx="11">
                  <c:v>1.0167973124300111</c:v>
                </c:pt>
              </c:numCache>
            </c:numRef>
          </c:xVal>
          <c:yVal>
            <c:numRef>
              <c:f>'Fringe Data'!$L$42:$L$53</c:f>
              <c:numCache>
                <c:formatCode>0.00</c:formatCode>
                <c:ptCount val="12"/>
                <c:pt idx="0">
                  <c:v>0.12332073029210094</c:v>
                </c:pt>
                <c:pt idx="1">
                  <c:v>0.37336220777586232</c:v>
                </c:pt>
                <c:pt idx="2">
                  <c:v>0.54290617479327197</c:v>
                </c:pt>
                <c:pt idx="3">
                  <c:v>0.71798531705430868</c:v>
                </c:pt>
                <c:pt idx="4">
                  <c:v>0.89739643382959722</c:v>
                </c:pt>
                <c:pt idx="5">
                  <c:v>1.071310341535533</c:v>
                </c:pt>
                <c:pt idx="6">
                  <c:v>1.3038337360163903</c:v>
                </c:pt>
                <c:pt idx="7">
                  <c:v>1.5449305555012594</c:v>
                </c:pt>
                <c:pt idx="8" formatCode="0.0">
                  <c:v>1.742891964111676</c:v>
                </c:pt>
                <c:pt idx="9" formatCode="0.0">
                  <c:v>2.0035402266865527</c:v>
                </c:pt>
                <c:pt idx="10" formatCode="0.0">
                  <c:v>2.3363355438674929</c:v>
                </c:pt>
                <c:pt idx="11" formatCode="0.0">
                  <c:v>2.6647292012463306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'Fringe Data'!$E$60:$E$165</c:f>
              <c:numCache>
                <c:formatCode>General</c:formatCode>
                <c:ptCount val="106"/>
                <c:pt idx="0">
                  <c:v>3</c:v>
                </c:pt>
                <c:pt idx="1">
                  <c:v>2.98</c:v>
                </c:pt>
                <c:pt idx="2">
                  <c:v>2.96</c:v>
                </c:pt>
                <c:pt idx="3">
                  <c:v>2.94</c:v>
                </c:pt>
                <c:pt idx="4">
                  <c:v>2.92</c:v>
                </c:pt>
                <c:pt idx="5">
                  <c:v>2.9</c:v>
                </c:pt>
                <c:pt idx="6">
                  <c:v>2.88</c:v>
                </c:pt>
                <c:pt idx="7">
                  <c:v>2.86</c:v>
                </c:pt>
                <c:pt idx="8">
                  <c:v>2.84</c:v>
                </c:pt>
                <c:pt idx="9">
                  <c:v>2.82</c:v>
                </c:pt>
                <c:pt idx="10">
                  <c:v>2.8</c:v>
                </c:pt>
                <c:pt idx="11">
                  <c:v>2.78</c:v>
                </c:pt>
                <c:pt idx="12">
                  <c:v>2.76</c:v>
                </c:pt>
                <c:pt idx="13">
                  <c:v>2.7399999999999998</c:v>
                </c:pt>
                <c:pt idx="14">
                  <c:v>2.7199999999999998</c:v>
                </c:pt>
                <c:pt idx="15">
                  <c:v>2.6999999999999997</c:v>
                </c:pt>
                <c:pt idx="16">
                  <c:v>2.6799999999999997</c:v>
                </c:pt>
                <c:pt idx="17">
                  <c:v>2.6599999999999997</c:v>
                </c:pt>
                <c:pt idx="18">
                  <c:v>2.6399999999999997</c:v>
                </c:pt>
                <c:pt idx="19">
                  <c:v>2.6199999999999997</c:v>
                </c:pt>
                <c:pt idx="20">
                  <c:v>2.5999999999999996</c:v>
                </c:pt>
                <c:pt idx="21">
                  <c:v>2.5799999999999996</c:v>
                </c:pt>
                <c:pt idx="22">
                  <c:v>2.5599999999999996</c:v>
                </c:pt>
                <c:pt idx="23">
                  <c:v>2.5399999999999996</c:v>
                </c:pt>
                <c:pt idx="24">
                  <c:v>2.5199999999999996</c:v>
                </c:pt>
                <c:pt idx="25">
                  <c:v>2.4999999999999996</c:v>
                </c:pt>
                <c:pt idx="26">
                  <c:v>2.48</c:v>
                </c:pt>
                <c:pt idx="27">
                  <c:v>2.46</c:v>
                </c:pt>
                <c:pt idx="28">
                  <c:v>2.44</c:v>
                </c:pt>
                <c:pt idx="29">
                  <c:v>2.42</c:v>
                </c:pt>
                <c:pt idx="30">
                  <c:v>2.4</c:v>
                </c:pt>
                <c:pt idx="31">
                  <c:v>2.38</c:v>
                </c:pt>
                <c:pt idx="32">
                  <c:v>2.36</c:v>
                </c:pt>
                <c:pt idx="33">
                  <c:v>2.34</c:v>
                </c:pt>
                <c:pt idx="34">
                  <c:v>2.3199999999999998</c:v>
                </c:pt>
                <c:pt idx="35">
                  <c:v>2.3000000000000003</c:v>
                </c:pt>
                <c:pt idx="36">
                  <c:v>2.2800000000000002</c:v>
                </c:pt>
                <c:pt idx="37">
                  <c:v>2.2600000000000002</c:v>
                </c:pt>
                <c:pt idx="38">
                  <c:v>2.2400000000000002</c:v>
                </c:pt>
                <c:pt idx="39">
                  <c:v>2.2200000000000002</c:v>
                </c:pt>
                <c:pt idx="40">
                  <c:v>2.2000000000000002</c:v>
                </c:pt>
                <c:pt idx="41">
                  <c:v>2.1800000000000002</c:v>
                </c:pt>
                <c:pt idx="42">
                  <c:v>2.16</c:v>
                </c:pt>
                <c:pt idx="43">
                  <c:v>2.14</c:v>
                </c:pt>
                <c:pt idx="44">
                  <c:v>2.12</c:v>
                </c:pt>
                <c:pt idx="45">
                  <c:v>2.1</c:v>
                </c:pt>
                <c:pt idx="46">
                  <c:v>2.08</c:v>
                </c:pt>
                <c:pt idx="47">
                  <c:v>2.06</c:v>
                </c:pt>
                <c:pt idx="48">
                  <c:v>2.04</c:v>
                </c:pt>
                <c:pt idx="49">
                  <c:v>2.02</c:v>
                </c:pt>
                <c:pt idx="50">
                  <c:v>2</c:v>
                </c:pt>
                <c:pt idx="51">
                  <c:v>1.98</c:v>
                </c:pt>
                <c:pt idx="52">
                  <c:v>1.96</c:v>
                </c:pt>
                <c:pt idx="53">
                  <c:v>1.94</c:v>
                </c:pt>
                <c:pt idx="54">
                  <c:v>1.92</c:v>
                </c:pt>
                <c:pt idx="55">
                  <c:v>1.9</c:v>
                </c:pt>
                <c:pt idx="56">
                  <c:v>1.88</c:v>
                </c:pt>
                <c:pt idx="57">
                  <c:v>1.8599999999999999</c:v>
                </c:pt>
                <c:pt idx="58">
                  <c:v>1.84</c:v>
                </c:pt>
                <c:pt idx="59">
                  <c:v>1.82</c:v>
                </c:pt>
                <c:pt idx="60">
                  <c:v>1.8</c:v>
                </c:pt>
                <c:pt idx="61">
                  <c:v>1.78</c:v>
                </c:pt>
                <c:pt idx="62">
                  <c:v>1.76</c:v>
                </c:pt>
                <c:pt idx="63">
                  <c:v>1.74</c:v>
                </c:pt>
                <c:pt idx="64">
                  <c:v>1.72</c:v>
                </c:pt>
                <c:pt idx="65">
                  <c:v>1.7</c:v>
                </c:pt>
                <c:pt idx="66">
                  <c:v>1.68</c:v>
                </c:pt>
                <c:pt idx="67">
                  <c:v>1.66</c:v>
                </c:pt>
                <c:pt idx="68">
                  <c:v>1.64</c:v>
                </c:pt>
                <c:pt idx="69">
                  <c:v>1.6199999999999999</c:v>
                </c:pt>
                <c:pt idx="70">
                  <c:v>1.5999999999999999</c:v>
                </c:pt>
                <c:pt idx="71">
                  <c:v>1.5799999999999998</c:v>
                </c:pt>
                <c:pt idx="72">
                  <c:v>1.5599999999999998</c:v>
                </c:pt>
                <c:pt idx="73">
                  <c:v>1.54</c:v>
                </c:pt>
                <c:pt idx="74">
                  <c:v>1.52</c:v>
                </c:pt>
                <c:pt idx="75">
                  <c:v>1.5</c:v>
                </c:pt>
                <c:pt idx="76">
                  <c:v>1.48</c:v>
                </c:pt>
                <c:pt idx="77">
                  <c:v>1.46</c:v>
                </c:pt>
                <c:pt idx="78">
                  <c:v>1.44</c:v>
                </c:pt>
                <c:pt idx="79">
                  <c:v>1.42</c:v>
                </c:pt>
                <c:pt idx="80">
                  <c:v>1.4</c:v>
                </c:pt>
                <c:pt idx="81">
                  <c:v>1.38</c:v>
                </c:pt>
                <c:pt idx="82">
                  <c:v>1.3599999999999999</c:v>
                </c:pt>
                <c:pt idx="83">
                  <c:v>1.34</c:v>
                </c:pt>
                <c:pt idx="84">
                  <c:v>1.32</c:v>
                </c:pt>
                <c:pt idx="85">
                  <c:v>1.3</c:v>
                </c:pt>
                <c:pt idx="86">
                  <c:v>1.28</c:v>
                </c:pt>
                <c:pt idx="87">
                  <c:v>1.26</c:v>
                </c:pt>
                <c:pt idx="88">
                  <c:v>1.24</c:v>
                </c:pt>
                <c:pt idx="89">
                  <c:v>1.22</c:v>
                </c:pt>
                <c:pt idx="90">
                  <c:v>1.2</c:v>
                </c:pt>
                <c:pt idx="91">
                  <c:v>1.18</c:v>
                </c:pt>
                <c:pt idx="92">
                  <c:v>1.1599999999999999</c:v>
                </c:pt>
                <c:pt idx="93">
                  <c:v>1.1400000000000001</c:v>
                </c:pt>
                <c:pt idx="94">
                  <c:v>1.1200000000000001</c:v>
                </c:pt>
                <c:pt idx="95">
                  <c:v>1.1000000000000001</c:v>
                </c:pt>
                <c:pt idx="96">
                  <c:v>1.08</c:v>
                </c:pt>
                <c:pt idx="97">
                  <c:v>1.06</c:v>
                </c:pt>
                <c:pt idx="98">
                  <c:v>1.04</c:v>
                </c:pt>
                <c:pt idx="99">
                  <c:v>1.02</c:v>
                </c:pt>
                <c:pt idx="100">
                  <c:v>1</c:v>
                </c:pt>
                <c:pt idx="101">
                  <c:v>0.98</c:v>
                </c:pt>
                <c:pt idx="102">
                  <c:v>0.96</c:v>
                </c:pt>
                <c:pt idx="103">
                  <c:v>0.94</c:v>
                </c:pt>
                <c:pt idx="104">
                  <c:v>0.92</c:v>
                </c:pt>
                <c:pt idx="105">
                  <c:v>0.9</c:v>
                </c:pt>
              </c:numCache>
            </c:numRef>
          </c:xVal>
          <c:yVal>
            <c:numRef>
              <c:f>'Fringe Data'!$H$60:$H$165</c:f>
              <c:numCache>
                <c:formatCode>General</c:formatCode>
                <c:ptCount val="106"/>
                <c:pt idx="0">
                  <c:v>0.81481481481481466</c:v>
                </c:pt>
                <c:pt idx="1">
                  <c:v>0.8128262939285027</c:v>
                </c:pt>
                <c:pt idx="2">
                  <c:v>0.81081117764162203</c:v>
                </c:pt>
                <c:pt idx="3">
                  <c:v>0.80876921728826257</c:v>
                </c:pt>
                <c:pt idx="4">
                  <c:v>0.80670017554960538</c:v>
                </c:pt>
                <c:pt idx="5">
                  <c:v>0.80460382789867124</c:v>
                </c:pt>
                <c:pt idx="6">
                  <c:v>0.8024799641703817</c:v>
                </c:pt>
                <c:pt idx="7">
                  <c:v>0.80032839026747449</c:v>
                </c:pt>
                <c:pt idx="8">
                  <c:v>0.79814893001372089</c:v>
                </c:pt>
                <c:pt idx="9">
                  <c:v>0.79594142716691074</c:v>
                </c:pt>
                <c:pt idx="10">
                  <c:v>0.79370574760516444</c:v>
                </c:pt>
                <c:pt idx="11">
                  <c:v>0.79144178170132651</c:v>
                </c:pt>
                <c:pt idx="12">
                  <c:v>0.78914944690152766</c:v>
                </c:pt>
                <c:pt idx="13">
                  <c:v>0.78682869052542093</c:v>
                </c:pt>
                <c:pt idx="14">
                  <c:v>0.78447949280719831</c:v>
                </c:pt>
                <c:pt idx="15">
                  <c:v>0.78210187019819699</c:v>
                </c:pt>
                <c:pt idx="16">
                  <c:v>0.77969587895383075</c:v>
                </c:pt>
                <c:pt idx="17">
                  <c:v>0.77726161902963442</c:v>
                </c:pt>
                <c:pt idx="18">
                  <c:v>0.77479923831351327</c:v>
                </c:pt>
                <c:pt idx="19">
                  <c:v>0.77230893722378946</c:v>
                </c:pt>
                <c:pt idx="20">
                  <c:v>0.76979097370540239</c:v>
                </c:pt>
                <c:pt idx="21">
                  <c:v>0.76724566865964383</c:v>
                </c:pt>
                <c:pt idx="22">
                  <c:v>0.76467341184616089</c:v>
                </c:pt>
                <c:pt idx="23">
                  <c:v>0.76207466829962489</c:v>
                </c:pt>
                <c:pt idx="24">
                  <c:v>0.75944998530752428</c:v>
                </c:pt>
                <c:pt idx="25">
                  <c:v>0.75679999999999981</c:v>
                </c:pt>
                <c:pt idx="26">
                  <c:v>0.75412544760758005</c:v>
                </c:pt>
                <c:pt idx="27">
                  <c:v>0.7514271704480997</c:v>
                </c:pt>
                <c:pt idx="28">
                  <c:v>0.7487061277101188</c:v>
                </c:pt>
                <c:pt idx="29">
                  <c:v>0.74596340610678979</c:v>
                </c:pt>
                <c:pt idx="30">
                  <c:v>0.7432002314814814</c:v>
                </c:pt>
                <c:pt idx="31">
                  <c:v>0.74041798145461868</c:v>
                </c:pt>
                <c:pt idx="32">
                  <c:v>0.73761819921020755</c:v>
                </c:pt>
                <c:pt idx="33">
                  <c:v>0.73480260853053159</c:v>
                </c:pt>
                <c:pt idx="34">
                  <c:v>0.73197313019860566</c:v>
                </c:pt>
                <c:pt idx="35">
                  <c:v>0.72913189990030058</c:v>
                </c:pt>
                <c:pt idx="36">
                  <c:v>0.72628128777176137</c:v>
                </c:pt>
                <c:pt idx="37">
                  <c:v>0.72342391975298515</c:v>
                </c:pt>
                <c:pt idx="38">
                  <c:v>0.72056270092539576</c:v>
                </c:pt>
                <c:pt idx="39">
                  <c:v>0.71770084103016019</c:v>
                </c:pt>
                <c:pt idx="40">
                  <c:v>0.71484188238508306</c:v>
                </c:pt>
                <c:pt idx="41">
                  <c:v>0.71198973044144409</c:v>
                </c:pt>
                <c:pt idx="42">
                  <c:v>0.70914868724844349</c:v>
                </c:pt>
                <c:pt idx="43">
                  <c:v>0.70632348812230494</c:v>
                </c:pt>
                <c:pt idx="44">
                  <c:v>0.70351934185000886</c:v>
                </c:pt>
                <c:pt idx="45">
                  <c:v>0.70074197479445299</c:v>
                </c:pt>
                <c:pt idx="46">
                  <c:v>0.69799767930919787</c:v>
                </c:pt>
                <c:pt idx="47">
                  <c:v>0.69529336691731458</c:v>
                </c:pt>
                <c:pt idx="48">
                  <c:v>0.69263662676097881</c:v>
                </c:pt>
                <c:pt idx="49">
                  <c:v>0.69003578988706749</c:v>
                </c:pt>
                <c:pt idx="50">
                  <c:v>0.68750000000000011</c:v>
                </c:pt>
                <c:pt idx="51">
                  <c:v>0.68503929138743769</c:v>
                </c:pt>
                <c:pt idx="52">
                  <c:v>0.68266467480837589</c:v>
                </c:pt>
                <c:pt idx="53">
                  <c:v>0.68038823222793376</c:v>
                </c:pt>
                <c:pt idx="54">
                  <c:v>0.67822322139033575</c:v>
                </c:pt>
                <c:pt idx="55">
                  <c:v>0.67618419134291474</c:v>
                </c:pt>
                <c:pt idx="56">
                  <c:v>0.67428711016150455</c:v>
                </c:pt>
                <c:pt idx="57">
                  <c:v>0.67254950628366084</c:v>
                </c:pt>
                <c:pt idx="58">
                  <c:v>0.67099062503350104</c:v>
                </c:pt>
                <c:pt idx="59">
                  <c:v>0.66963160212369621</c:v>
                </c:pt>
                <c:pt idx="60">
                  <c:v>0.66849565614997697</c:v>
                </c:pt>
                <c:pt idx="61">
                  <c:v>0.66760830235566482</c:v>
                </c:pt>
                <c:pt idx="62">
                  <c:v>0.66699759024315275</c:v>
                </c:pt>
                <c:pt idx="63">
                  <c:v>0.66669436795171821</c:v>
                </c:pt>
                <c:pt idx="64">
                  <c:v>0.66673257671329789</c:v>
                </c:pt>
                <c:pt idx="65">
                  <c:v>0.66714957914775919</c:v>
                </c:pt>
                <c:pt idx="66">
                  <c:v>0.6679865256760299</c:v>
                </c:pt>
                <c:pt idx="67">
                  <c:v>0.66928876392403347</c:v>
                </c:pt>
                <c:pt idx="68">
                  <c:v>0.67110629667547961</c:v>
                </c:pt>
                <c:pt idx="69">
                  <c:v>0.6734942947222391</c:v>
                </c:pt>
                <c:pt idx="70">
                  <c:v>0.67651367187499989</c:v>
                </c:pt>
                <c:pt idx="71">
                  <c:v>0.68023173045519458</c:v>
                </c:pt>
                <c:pt idx="72">
                  <c:v>0.68472288681665106</c:v>
                </c:pt>
                <c:pt idx="73">
                  <c:v>0.69006948787161815</c:v>
                </c:pt>
                <c:pt idx="74">
                  <c:v>0.69636273125589898</c:v>
                </c:pt>
                <c:pt idx="75">
                  <c:v>0.70370370370370372</c:v>
                </c:pt>
                <c:pt idx="76">
                  <c:v>0.71220455446463793</c:v>
                </c:pt>
                <c:pt idx="77">
                  <c:v>0.72198982324292549</c:v>
                </c:pt>
                <c:pt idx="78">
                  <c:v>0.73319794524462722</c:v>
                </c:pt>
                <c:pt idx="79">
                  <c:v>0.74598295956886906</c:v>
                </c:pt>
                <c:pt idx="80">
                  <c:v>0.76051645147855063</c:v>
                </c:pt>
                <c:pt idx="81">
                  <c:v>0.77698976416105103</c:v>
                </c:pt>
                <c:pt idx="82">
                  <c:v>0.79561652159337182</c:v>
                </c:pt>
                <c:pt idx="83">
                  <c:v>0.81663551124525535</c:v>
                </c:pt>
                <c:pt idx="84">
                  <c:v>0.8403139838151108</c:v>
                </c:pt>
                <c:pt idx="85">
                  <c:v>0.86695143727460522</c:v>
                </c:pt>
                <c:pt idx="86">
                  <c:v>0.89688396453857422</c:v>
                </c:pt>
                <c:pt idx="87">
                  <c:v>0.9304892584955935</c:v>
                </c:pt>
                <c:pt idx="88">
                  <c:v>0.96819238544656794</c:v>
                </c:pt>
                <c:pt idx="89">
                  <c:v>1.0104724588416116</c:v>
                </c:pt>
                <c:pt idx="90">
                  <c:v>1.0578703703703702</c:v>
                </c:pt>
                <c:pt idx="91">
                  <c:v>1.1109977659326979</c:v>
                </c:pt>
                <c:pt idx="92">
                  <c:v>1.1705474910254907</c:v>
                </c:pt>
                <c:pt idx="93">
                  <c:v>1.2373057751699721</c:v>
                </c:pt>
                <c:pt idx="94">
                  <c:v>1.3121664801124533</c:v>
                </c:pt>
                <c:pt idx="95">
                  <c:v>1.3961478041117412</c:v>
                </c:pt>
                <c:pt idx="96">
                  <c:v>1.490411917785794</c:v>
                </c:pt>
                <c:pt idx="97">
                  <c:v>1.5962881096855817</c:v>
                </c:pt>
                <c:pt idx="98">
                  <c:v>1.7153001470536742</c:v>
                </c:pt>
                <c:pt idx="99">
                  <c:v>1.8491987156035725</c:v>
                </c:pt>
                <c:pt idx="100">
                  <c:v>2.0000000000000004</c:v>
                </c:pt>
                <c:pt idx="101">
                  <c:v>2.170031714884868</c:v>
                </c:pt>
                <c:pt idx="102">
                  <c:v>2.3619882089120372</c:v>
                </c:pt>
                <c:pt idx="103">
                  <c:v>2.5789966598226401</c:v>
                </c:pt>
                <c:pt idx="104">
                  <c:v>2.824696881443391</c:v>
                </c:pt>
                <c:pt idx="105">
                  <c:v>3.0000000000000022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5984"/>
        <c:axId val="185227904"/>
      </c:scatterChart>
      <c:valAx>
        <c:axId val="1852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227904"/>
        <c:crosses val="autoZero"/>
        <c:crossBetween val="midCat"/>
      </c:valAx>
      <c:valAx>
        <c:axId val="18522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Sigma 1-2 / Sigma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225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566739</xdr:colOff>
      <xdr:row>0</xdr:row>
      <xdr:rowOff>0</xdr:rowOff>
    </xdr:from>
    <xdr:to>
      <xdr:col>41</xdr:col>
      <xdr:colOff>330995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529827</xdr:colOff>
      <xdr:row>30</xdr:row>
      <xdr:rowOff>140493</xdr:rowOff>
    </xdr:from>
    <xdr:to>
      <xdr:col>37</xdr:col>
      <xdr:colOff>500062</xdr:colOff>
      <xdr:row>54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14</xdr:row>
      <xdr:rowOff>76199</xdr:rowOff>
    </xdr:from>
    <xdr:to>
      <xdr:col>29</xdr:col>
      <xdr:colOff>295275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366712</xdr:colOff>
      <xdr:row>37</xdr:row>
      <xdr:rowOff>28575</xdr:rowOff>
    </xdr:from>
    <xdr:to>
      <xdr:col>29</xdr:col>
      <xdr:colOff>447675</xdr:colOff>
      <xdr:row>61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4"/>
  <sheetViews>
    <sheetView zoomScale="96" zoomScaleNormal="96" workbookViewId="0">
      <selection activeCell="L23" sqref="L23"/>
    </sheetView>
  </sheetViews>
  <sheetFormatPr defaultRowHeight="15" x14ac:dyDescent="0.25"/>
  <cols>
    <col min="1" max="1" width="27.140625" customWidth="1"/>
    <col min="2" max="2" width="12" customWidth="1"/>
    <col min="3" max="4" width="12.5703125" customWidth="1"/>
    <col min="5" max="5" width="17.5703125" customWidth="1"/>
    <col min="6" max="6" width="15.140625" customWidth="1"/>
    <col min="10" max="10" width="14.42578125" customWidth="1"/>
    <col min="11" max="11" width="12.5703125" customWidth="1"/>
    <col min="12" max="12" width="18.7109375" customWidth="1"/>
    <col min="13" max="13" width="12" bestFit="1" customWidth="1"/>
    <col min="15" max="15" width="12.7109375" customWidth="1"/>
    <col min="17" max="17" width="18.42578125" customWidth="1"/>
    <col min="18" max="18" width="12.42578125" customWidth="1"/>
    <col min="19" max="19" width="13.5703125" customWidth="1"/>
  </cols>
  <sheetData>
    <row r="1" spans="1:23" x14ac:dyDescent="0.25">
      <c r="A1" t="s">
        <v>0</v>
      </c>
      <c r="B1" t="s">
        <v>1</v>
      </c>
      <c r="C1" t="s">
        <v>2</v>
      </c>
      <c r="E1" t="s">
        <v>12</v>
      </c>
      <c r="F1" t="s">
        <v>11</v>
      </c>
      <c r="H1" t="s">
        <v>7</v>
      </c>
      <c r="I1" t="s">
        <v>8</v>
      </c>
      <c r="J1" t="s">
        <v>9</v>
      </c>
      <c r="M1" t="s">
        <v>15</v>
      </c>
      <c r="N1" t="s">
        <v>13</v>
      </c>
      <c r="O1" t="s">
        <v>14</v>
      </c>
      <c r="P1" t="s">
        <v>32</v>
      </c>
      <c r="Q1" t="s">
        <v>9</v>
      </c>
      <c r="T1" t="s">
        <v>22</v>
      </c>
    </row>
    <row r="2" spans="1:23" x14ac:dyDescent="0.25">
      <c r="A2" t="s">
        <v>3</v>
      </c>
      <c r="B2" t="s">
        <v>4</v>
      </c>
      <c r="C2" t="s">
        <v>5</v>
      </c>
      <c r="M2" t="s">
        <v>18</v>
      </c>
    </row>
    <row r="3" spans="1:23" x14ac:dyDescent="0.25">
      <c r="A3" t="s">
        <v>6</v>
      </c>
      <c r="B3">
        <v>1</v>
      </c>
      <c r="C3">
        <v>1</v>
      </c>
      <c r="M3">
        <f>MIN(C4:C61)</f>
        <v>101</v>
      </c>
      <c r="N3">
        <v>1</v>
      </c>
      <c r="O3">
        <v>1</v>
      </c>
      <c r="P3" s="1">
        <f>AVERAGE(I42:I46)</f>
        <v>158.21164849660801</v>
      </c>
      <c r="Q3" s="1">
        <f>AVERAGE(J42:J46)</f>
        <v>28.569565939864315</v>
      </c>
      <c r="T3">
        <f t="shared" ref="T3:T18" si="0">N4-1</f>
        <v>1</v>
      </c>
      <c r="U3" s="1">
        <v>158.21164849660801</v>
      </c>
      <c r="V3">
        <v>1</v>
      </c>
      <c r="W3">
        <v>28.569565939864315</v>
      </c>
    </row>
    <row r="4" spans="1:23" x14ac:dyDescent="0.25">
      <c r="A4">
        <v>3.5000000000000003E-2</v>
      </c>
      <c r="B4">
        <v>4.0847700000000001E-2</v>
      </c>
      <c r="C4">
        <v>133</v>
      </c>
      <c r="D4" t="s">
        <v>20</v>
      </c>
      <c r="E4">
        <v>5.8500000000000002E-3</v>
      </c>
      <c r="F4">
        <v>1.27E-4</v>
      </c>
      <c r="H4" s="1">
        <f>B4*562</f>
        <v>22.9564074</v>
      </c>
      <c r="I4" s="1">
        <f>H4*4.44822</f>
        <v>102.115150524828</v>
      </c>
      <c r="J4" s="1">
        <f>(5*4.44822)+(I4*0.04)</f>
        <v>26.32570602099312</v>
      </c>
      <c r="K4" s="1"/>
      <c r="L4" s="1"/>
      <c r="M4">
        <f>MIN(C61:C144)</f>
        <v>76</v>
      </c>
      <c r="N4">
        <v>2</v>
      </c>
      <c r="O4">
        <v>1</v>
      </c>
      <c r="P4" s="1">
        <f>I118</f>
        <v>375.51742462332004</v>
      </c>
      <c r="Q4" s="1">
        <f>J118</f>
        <v>37.261796984932801</v>
      </c>
      <c r="T4">
        <f t="shared" si="0"/>
        <v>2</v>
      </c>
      <c r="U4" s="1">
        <v>375.51742462332004</v>
      </c>
      <c r="V4">
        <v>1</v>
      </c>
      <c r="W4">
        <v>37.261796984932801</v>
      </c>
    </row>
    <row r="5" spans="1:23" x14ac:dyDescent="0.25">
      <c r="A5">
        <v>0.10199999999999999</v>
      </c>
      <c r="B5">
        <v>4.1152899999999999E-2</v>
      </c>
      <c r="C5">
        <v>133</v>
      </c>
      <c r="D5" t="s">
        <v>21</v>
      </c>
      <c r="E5">
        <v>3.1800000000000002E-2</v>
      </c>
      <c r="F5">
        <v>1.27E-4</v>
      </c>
      <c r="H5" s="1">
        <f t="shared" ref="H5:H68" si="1">B5*562</f>
        <v>23.1279298</v>
      </c>
      <c r="I5" s="1">
        <f t="shared" ref="I5:I68" si="2">H5*4.44822</f>
        <v>102.878119894956</v>
      </c>
      <c r="J5" s="1">
        <f>(5*4.44822)+(I5*0.04)</f>
        <v>26.356224795798241</v>
      </c>
      <c r="K5" s="1"/>
      <c r="L5" s="1"/>
      <c r="M5">
        <f>MIN(C144:C196)</f>
        <v>86</v>
      </c>
      <c r="N5">
        <v>3</v>
      </c>
      <c r="O5">
        <v>1</v>
      </c>
      <c r="P5" s="1">
        <f>I174</f>
        <v>589.99881413675996</v>
      </c>
      <c r="Q5">
        <f>J174</f>
        <v>45.841052565470399</v>
      </c>
      <c r="T5">
        <f t="shared" si="0"/>
        <v>3</v>
      </c>
      <c r="U5" s="1">
        <v>589.99881413675996</v>
      </c>
      <c r="V5">
        <v>1</v>
      </c>
      <c r="W5">
        <v>45.841052565470399</v>
      </c>
    </row>
    <row r="6" spans="1:23" x14ac:dyDescent="0.25">
      <c r="A6">
        <v>0.20200000000000001</v>
      </c>
      <c r="B6">
        <v>4.2100199999999997E-2</v>
      </c>
      <c r="C6">
        <v>133</v>
      </c>
      <c r="H6" s="1">
        <f t="shared" si="1"/>
        <v>23.660312399999999</v>
      </c>
      <c r="I6" s="1">
        <f t="shared" si="2"/>
        <v>105.24627482392799</v>
      </c>
      <c r="J6" s="1">
        <f t="shared" ref="J6:J68" si="3">(5*4.44822)+(I6*0.04)</f>
        <v>26.450950992957118</v>
      </c>
      <c r="K6" s="1"/>
      <c r="L6" s="1"/>
      <c r="M6">
        <f>MIN(C196:C245)</f>
        <v>98</v>
      </c>
      <c r="N6">
        <v>4</v>
      </c>
      <c r="O6">
        <v>1</v>
      </c>
      <c r="P6" s="1">
        <f>I227</f>
        <v>825.17687276975994</v>
      </c>
      <c r="Q6">
        <f>J227</f>
        <v>55.248174910790397</v>
      </c>
      <c r="T6">
        <f t="shared" si="0"/>
        <v>4</v>
      </c>
      <c r="U6" s="1">
        <v>825.17687276975994</v>
      </c>
      <c r="V6">
        <v>1</v>
      </c>
      <c r="W6">
        <v>55.248174910790397</v>
      </c>
    </row>
    <row r="7" spans="1:23" x14ac:dyDescent="0.25">
      <c r="A7">
        <v>0.30199999999999999</v>
      </c>
      <c r="B7">
        <v>4.2037400000000003E-2</v>
      </c>
      <c r="C7">
        <v>133</v>
      </c>
      <c r="H7" s="1">
        <f t="shared" si="1"/>
        <v>23.625018800000003</v>
      </c>
      <c r="I7" s="1">
        <f t="shared" si="2"/>
        <v>105.08928112653601</v>
      </c>
      <c r="J7" s="1">
        <f t="shared" si="3"/>
        <v>26.444671245061439</v>
      </c>
      <c r="K7" s="1"/>
      <c r="L7" s="1"/>
      <c r="M7">
        <f>MIN(C245:C294)</f>
        <v>102</v>
      </c>
      <c r="N7">
        <v>5</v>
      </c>
      <c r="O7">
        <v>1</v>
      </c>
      <c r="P7" s="1">
        <f>AVERAGE(I274:I277)</f>
        <v>1051.64340613227</v>
      </c>
      <c r="Q7">
        <f>AVERAGE(J274:J277)</f>
        <v>64.306836245290796</v>
      </c>
      <c r="T7">
        <f t="shared" si="0"/>
        <v>5</v>
      </c>
      <c r="U7" s="1">
        <v>1051.64340613227</v>
      </c>
      <c r="V7">
        <v>1</v>
      </c>
      <c r="W7">
        <v>64.306836245290796</v>
      </c>
    </row>
    <row r="8" spans="1:23" x14ac:dyDescent="0.25">
      <c r="A8">
        <v>0.40200000000000002</v>
      </c>
      <c r="B8">
        <v>4.1769100000000003E-2</v>
      </c>
      <c r="C8">
        <v>133</v>
      </c>
      <c r="H8" s="1">
        <f t="shared" si="1"/>
        <v>23.474234200000001</v>
      </c>
      <c r="I8" s="1">
        <f t="shared" si="2"/>
        <v>104.418558053124</v>
      </c>
      <c r="J8" s="1">
        <f t="shared" si="3"/>
        <v>26.417842322124962</v>
      </c>
      <c r="K8" s="1"/>
      <c r="L8" s="1"/>
      <c r="M8">
        <f>MIN(C294:C340)</f>
        <v>103</v>
      </c>
      <c r="N8">
        <v>6</v>
      </c>
      <c r="O8">
        <v>1</v>
      </c>
      <c r="P8" s="1">
        <f>AVERAGE(I322:I323)</f>
        <v>1280.6248385326201</v>
      </c>
      <c r="Q8">
        <f>AVERAGE(J322:J323)</f>
        <v>73.466093541304801</v>
      </c>
      <c r="T8">
        <f t="shared" si="0"/>
        <v>6</v>
      </c>
      <c r="U8" s="1">
        <v>1280.6248385326201</v>
      </c>
      <c r="V8">
        <v>1</v>
      </c>
      <c r="W8">
        <v>73.466093541304801</v>
      </c>
    </row>
    <row r="9" spans="1:23" x14ac:dyDescent="0.25">
      <c r="A9">
        <v>0.502</v>
      </c>
      <c r="B9">
        <v>4.2706800000000003E-2</v>
      </c>
      <c r="C9">
        <v>131</v>
      </c>
      <c r="H9" s="1">
        <f t="shared" si="1"/>
        <v>24.001221600000001</v>
      </c>
      <c r="I9" s="1">
        <f t="shared" si="2"/>
        <v>106.76271394555201</v>
      </c>
      <c r="J9" s="1">
        <f t="shared" si="3"/>
        <v>26.511608557822079</v>
      </c>
      <c r="K9" s="1"/>
      <c r="L9" s="1"/>
      <c r="M9">
        <f>MIN(C340:C388)</f>
        <v>108</v>
      </c>
      <c r="N9">
        <v>7</v>
      </c>
      <c r="O9">
        <v>1</v>
      </c>
      <c r="P9" s="1">
        <f>I365</f>
        <v>1505.5370592939598</v>
      </c>
      <c r="Q9">
        <f>J365</f>
        <v>82.462582371758387</v>
      </c>
      <c r="T9">
        <f t="shared" si="0"/>
        <v>7</v>
      </c>
      <c r="U9" s="1">
        <v>1505.5370592939598</v>
      </c>
      <c r="V9">
        <v>1</v>
      </c>
      <c r="W9">
        <v>82.462582371758387</v>
      </c>
    </row>
    <row r="10" spans="1:23" x14ac:dyDescent="0.25">
      <c r="A10">
        <v>0.60199999999999998</v>
      </c>
      <c r="B10">
        <v>4.2712E-2</v>
      </c>
      <c r="C10">
        <v>131</v>
      </c>
      <c r="H10" s="1">
        <f t="shared" si="1"/>
        <v>24.004144</v>
      </c>
      <c r="I10" s="1">
        <f t="shared" si="2"/>
        <v>106.77571342368</v>
      </c>
      <c r="J10" s="1">
        <f t="shared" si="3"/>
        <v>26.512128536947198</v>
      </c>
      <c r="K10" s="1"/>
      <c r="L10" s="1"/>
      <c r="M10">
        <f>MIN(C388:C430)</f>
        <v>108</v>
      </c>
      <c r="N10">
        <v>8</v>
      </c>
      <c r="O10">
        <v>1</v>
      </c>
      <c r="P10" s="1">
        <f>AVERAGE(I409:I410)</f>
        <v>1735.8690624748201</v>
      </c>
      <c r="Q10">
        <f>AVERAGE(J409:J410)</f>
        <v>91.675862498992814</v>
      </c>
      <c r="T10">
        <f t="shared" si="0"/>
        <v>8</v>
      </c>
      <c r="U10" s="1">
        <v>1735.8690624748201</v>
      </c>
      <c r="V10">
        <v>1</v>
      </c>
      <c r="W10">
        <v>91.675862498992814</v>
      </c>
    </row>
    <row r="11" spans="1:23" x14ac:dyDescent="0.25">
      <c r="A11">
        <v>0.70199999999999996</v>
      </c>
      <c r="B11">
        <v>4.3308300000000001E-2</v>
      </c>
      <c r="C11">
        <v>130</v>
      </c>
      <c r="H11" s="1">
        <f t="shared" si="1"/>
        <v>24.3392646</v>
      </c>
      <c r="I11" s="1">
        <f t="shared" si="2"/>
        <v>108.26640357901201</v>
      </c>
      <c r="J11" s="1">
        <f t="shared" si="3"/>
        <v>26.571756143160478</v>
      </c>
      <c r="K11" s="1"/>
      <c r="L11" s="1"/>
      <c r="M11">
        <f>MIN(C430:C475)</f>
        <v>107</v>
      </c>
      <c r="N11">
        <v>9</v>
      </c>
      <c r="O11">
        <v>1</v>
      </c>
      <c r="P11" s="1">
        <f>AVERAGE(I453:I454)</f>
        <v>1960.0250635950601</v>
      </c>
      <c r="Q11">
        <f>AVERAGE(J453:J454)</f>
        <v>100.64210254380241</v>
      </c>
      <c r="T11">
        <f t="shared" si="0"/>
        <v>9</v>
      </c>
      <c r="U11" s="1">
        <v>1960.0250635950601</v>
      </c>
      <c r="V11">
        <v>1</v>
      </c>
      <c r="W11">
        <v>100.64210254380241</v>
      </c>
    </row>
    <row r="12" spans="1:23" x14ac:dyDescent="0.25">
      <c r="A12">
        <v>0.80200000000000005</v>
      </c>
      <c r="B12">
        <v>4.39231E-2</v>
      </c>
      <c r="C12">
        <v>128</v>
      </c>
      <c r="H12" s="1">
        <f t="shared" si="1"/>
        <v>24.684782200000001</v>
      </c>
      <c r="I12" s="1">
        <f t="shared" si="2"/>
        <v>109.80334187768401</v>
      </c>
      <c r="J12" s="1">
        <f t="shared" si="3"/>
        <v>26.633233675107359</v>
      </c>
      <c r="K12" s="1"/>
      <c r="L12" s="1"/>
      <c r="M12">
        <f>MIN(C475:C514)</f>
        <v>103</v>
      </c>
      <c r="N12">
        <v>10</v>
      </c>
      <c r="O12">
        <v>1</v>
      </c>
      <c r="P12" s="1">
        <f>AVERAGE(I493:I495)</f>
        <v>2178.1008921408802</v>
      </c>
      <c r="Q12">
        <f>AVERAGE(J493:J495)</f>
        <v>109.36513568563521</v>
      </c>
      <c r="T12">
        <f t="shared" si="0"/>
        <v>10</v>
      </c>
      <c r="U12" s="1">
        <v>2178.1008921408802</v>
      </c>
      <c r="V12">
        <v>1</v>
      </c>
      <c r="W12">
        <v>109.36513568563521</v>
      </c>
    </row>
    <row r="13" spans="1:23" x14ac:dyDescent="0.25">
      <c r="A13">
        <v>0.90200000000000002</v>
      </c>
      <c r="B13">
        <v>4.42327E-2</v>
      </c>
      <c r="C13">
        <v>128</v>
      </c>
      <c r="H13" s="1">
        <f t="shared" si="1"/>
        <v>24.858777400000001</v>
      </c>
      <c r="I13" s="1">
        <f t="shared" si="2"/>
        <v>110.57731080622801</v>
      </c>
      <c r="J13" s="1">
        <f t="shared" si="3"/>
        <v>26.66419243224912</v>
      </c>
      <c r="K13" s="1"/>
      <c r="L13" s="1"/>
      <c r="M13">
        <f>MIN(C513:C546)</f>
        <v>103</v>
      </c>
      <c r="N13">
        <v>11</v>
      </c>
      <c r="O13">
        <v>1</v>
      </c>
      <c r="P13" s="1">
        <f>I527</f>
        <v>2384.5117723165199</v>
      </c>
      <c r="Q13">
        <f>J527</f>
        <v>117.6215708926608</v>
      </c>
      <c r="T13">
        <f t="shared" si="0"/>
        <v>11</v>
      </c>
      <c r="U13" s="1">
        <v>2384.5117723165199</v>
      </c>
      <c r="V13">
        <v>1</v>
      </c>
      <c r="W13">
        <v>117.6215708926608</v>
      </c>
    </row>
    <row r="14" spans="1:23" x14ac:dyDescent="0.25">
      <c r="A14">
        <v>1.002</v>
      </c>
      <c r="B14">
        <v>4.5130499999999997E-2</v>
      </c>
      <c r="C14">
        <v>126</v>
      </c>
      <c r="H14" s="1">
        <f t="shared" si="1"/>
        <v>25.363340999999998</v>
      </c>
      <c r="I14" s="1">
        <f t="shared" si="2"/>
        <v>112.82172070301999</v>
      </c>
      <c r="J14" s="1">
        <f t="shared" si="3"/>
        <v>26.753968828120797</v>
      </c>
      <c r="K14" s="1"/>
      <c r="L14" s="1"/>
      <c r="M14">
        <f>MIN(C546:C580)</f>
        <v>103</v>
      </c>
      <c r="N14">
        <v>12</v>
      </c>
      <c r="O14">
        <v>1</v>
      </c>
      <c r="P14" s="1">
        <f>I562</f>
        <v>2620.4448006407997</v>
      </c>
      <c r="Q14">
        <f>J562</f>
        <v>127.05889202563199</v>
      </c>
      <c r="T14">
        <f t="shared" si="0"/>
        <v>12</v>
      </c>
      <c r="U14" s="1">
        <v>2620.4448006407997</v>
      </c>
      <c r="V14">
        <v>1</v>
      </c>
      <c r="W14">
        <v>127.05889202563199</v>
      </c>
    </row>
    <row r="15" spans="1:23" x14ac:dyDescent="0.25">
      <c r="A15">
        <v>1.1020000000000001</v>
      </c>
      <c r="B15">
        <v>4.5135700000000001E-2</v>
      </c>
      <c r="C15">
        <v>126</v>
      </c>
      <c r="H15" s="1">
        <f t="shared" si="1"/>
        <v>25.366263400000001</v>
      </c>
      <c r="I15" s="1">
        <f t="shared" si="2"/>
        <v>112.834720181148</v>
      </c>
      <c r="J15" s="1">
        <f t="shared" si="3"/>
        <v>26.75448880724592</v>
      </c>
      <c r="K15" s="1"/>
      <c r="L15" s="1"/>
      <c r="M15">
        <f>MIN(C580:C608)</f>
        <v>104</v>
      </c>
      <c r="N15">
        <v>13</v>
      </c>
      <c r="O15">
        <v>1</v>
      </c>
      <c r="P15" s="1">
        <f>AVERAGE(I592:I593)</f>
        <v>2833.1487615101996</v>
      </c>
      <c r="Q15">
        <f>AVERAGE(J592:J593)</f>
        <v>135.56705046040798</v>
      </c>
      <c r="T15">
        <f t="shared" si="0"/>
        <v>13</v>
      </c>
      <c r="U15" s="1">
        <v>2833.1487615101996</v>
      </c>
      <c r="V15">
        <v>1</v>
      </c>
      <c r="W15">
        <v>135.56705046040798</v>
      </c>
    </row>
    <row r="16" spans="1:23" x14ac:dyDescent="0.25">
      <c r="A16">
        <v>1.202</v>
      </c>
      <c r="B16">
        <v>4.6039400000000001E-2</v>
      </c>
      <c r="C16">
        <v>124</v>
      </c>
      <c r="H16" s="1">
        <f t="shared" si="1"/>
        <v>25.874142800000001</v>
      </c>
      <c r="I16" s="1">
        <f t="shared" si="2"/>
        <v>115.093879485816</v>
      </c>
      <c r="J16" s="1">
        <f t="shared" si="3"/>
        <v>26.844855179432638</v>
      </c>
      <c r="K16" s="1"/>
      <c r="L16" s="1"/>
      <c r="M16">
        <f>MIN(C608:C639)</f>
        <v>91</v>
      </c>
      <c r="N16">
        <v>14</v>
      </c>
      <c r="O16">
        <v>1</v>
      </c>
      <c r="P16" s="1">
        <f>I622</f>
        <v>3044.9777575056</v>
      </c>
      <c r="Q16">
        <f>J622</f>
        <v>144.040210300224</v>
      </c>
      <c r="T16">
        <f t="shared" si="0"/>
        <v>14</v>
      </c>
      <c r="U16" s="1">
        <v>3044.9777575056</v>
      </c>
      <c r="V16">
        <v>1</v>
      </c>
      <c r="W16">
        <v>144.040210300224</v>
      </c>
    </row>
    <row r="17" spans="1:23" x14ac:dyDescent="0.25">
      <c r="A17">
        <v>1.302</v>
      </c>
      <c r="B17">
        <v>4.6034899999999997E-2</v>
      </c>
      <c r="C17">
        <v>124</v>
      </c>
      <c r="H17" s="1">
        <f t="shared" si="1"/>
        <v>25.871613799999999</v>
      </c>
      <c r="I17" s="1">
        <f t="shared" si="2"/>
        <v>115.082629937436</v>
      </c>
      <c r="J17" s="1">
        <f t="shared" si="3"/>
        <v>26.844405197497441</v>
      </c>
      <c r="K17" s="1"/>
      <c r="L17" s="1"/>
      <c r="M17">
        <f>MIN(C639:C669)</f>
        <v>92</v>
      </c>
      <c r="N17">
        <v>15</v>
      </c>
      <c r="O17">
        <v>1</v>
      </c>
      <c r="P17" s="1">
        <f>AVERAGE(I652:I653)</f>
        <v>3269.1937562171997</v>
      </c>
      <c r="Q17">
        <f>AVERAGE(J652:J653)</f>
        <v>153.00885024868799</v>
      </c>
      <c r="T17">
        <f t="shared" si="0"/>
        <v>15</v>
      </c>
      <c r="U17" s="1">
        <v>3269.1937562171997</v>
      </c>
      <c r="V17">
        <v>1</v>
      </c>
      <c r="W17">
        <v>153.00885024868799</v>
      </c>
    </row>
    <row r="18" spans="1:23" x14ac:dyDescent="0.25">
      <c r="A18">
        <v>1.4019999999999999</v>
      </c>
      <c r="B18">
        <v>4.6652699999999998E-2</v>
      </c>
      <c r="C18">
        <v>123</v>
      </c>
      <c r="H18" s="1">
        <f t="shared" si="1"/>
        <v>26.218817399999999</v>
      </c>
      <c r="I18" s="1">
        <f t="shared" si="2"/>
        <v>116.62706793502799</v>
      </c>
      <c r="J18" s="1">
        <f t="shared" si="3"/>
        <v>26.906182717401119</v>
      </c>
      <c r="K18" s="1"/>
      <c r="L18" s="1"/>
      <c r="M18">
        <f>MIN(C669:C697)</f>
        <v>93</v>
      </c>
      <c r="N18">
        <v>16</v>
      </c>
      <c r="O18">
        <v>1</v>
      </c>
      <c r="P18" s="1">
        <f>AVERAGE(I681:I683)</f>
        <v>3490.6598653248002</v>
      </c>
      <c r="Q18">
        <f>AVERAGE(J681:J683)</f>
        <v>161.867494612992</v>
      </c>
      <c r="T18">
        <f t="shared" si="0"/>
        <v>16</v>
      </c>
      <c r="U18" s="1">
        <v>3490.6598653248002</v>
      </c>
      <c r="V18">
        <v>1</v>
      </c>
      <c r="W18">
        <v>161.867494612992</v>
      </c>
    </row>
    <row r="19" spans="1:23" x14ac:dyDescent="0.25">
      <c r="A19">
        <v>1.502</v>
      </c>
      <c r="B19">
        <v>4.6989599999999999E-2</v>
      </c>
      <c r="C19">
        <v>123</v>
      </c>
      <c r="H19" s="1">
        <f t="shared" si="1"/>
        <v>26.408155199999999</v>
      </c>
      <c r="I19" s="1">
        <f t="shared" si="2"/>
        <v>117.469284123744</v>
      </c>
      <c r="J19" s="1">
        <f t="shared" si="3"/>
        <v>26.939871364949759</v>
      </c>
      <c r="K19" s="1"/>
      <c r="L19" s="1"/>
      <c r="M19">
        <f>MIN(C697:C726)</f>
        <v>92</v>
      </c>
      <c r="N19">
        <v>17</v>
      </c>
      <c r="O19">
        <v>1</v>
      </c>
      <c r="P19" s="1">
        <f>AVERAGE(I710:I711)</f>
        <v>3705.6762333611996</v>
      </c>
      <c r="Q19">
        <f>AVERAGE(J710:J711)</f>
        <v>170.46814933444799</v>
      </c>
      <c r="T19">
        <v>17</v>
      </c>
      <c r="U19" s="1">
        <v>3705.6762333611996</v>
      </c>
      <c r="V19">
        <v>1</v>
      </c>
      <c r="W19">
        <v>170.46814933444799</v>
      </c>
    </row>
    <row r="20" spans="1:23" x14ac:dyDescent="0.25">
      <c r="A20">
        <v>1.6020000000000001</v>
      </c>
      <c r="B20">
        <v>4.7602199999999997E-2</v>
      </c>
      <c r="C20">
        <v>122</v>
      </c>
      <c r="H20" s="1">
        <f t="shared" si="1"/>
        <v>26.752436399999997</v>
      </c>
      <c r="I20" s="1">
        <f t="shared" si="2"/>
        <v>119.00072264320799</v>
      </c>
      <c r="J20" s="1">
        <f t="shared" si="3"/>
        <v>27.001128905728319</v>
      </c>
      <c r="K20" s="1"/>
      <c r="L20" s="1"/>
    </row>
    <row r="21" spans="1:23" x14ac:dyDescent="0.25">
      <c r="A21">
        <v>1.702</v>
      </c>
      <c r="B21">
        <v>4.8196299999999997E-2</v>
      </c>
      <c r="C21">
        <v>120</v>
      </c>
      <c r="H21" s="1">
        <f t="shared" si="1"/>
        <v>27.086320599999997</v>
      </c>
      <c r="I21" s="1">
        <f t="shared" si="2"/>
        <v>120.48591301933199</v>
      </c>
      <c r="J21" s="1">
        <f t="shared" si="3"/>
        <v>27.06053652077328</v>
      </c>
      <c r="K21" s="1"/>
      <c r="L21" s="1"/>
    </row>
    <row r="22" spans="1:23" x14ac:dyDescent="0.25">
      <c r="A22">
        <v>1.802</v>
      </c>
      <c r="B22">
        <v>4.8508099999999998E-2</v>
      </c>
      <c r="C22">
        <v>120</v>
      </c>
      <c r="H22" s="1">
        <f t="shared" si="1"/>
        <v>27.261552200000001</v>
      </c>
      <c r="I22" s="1">
        <f t="shared" si="2"/>
        <v>121.26538172708401</v>
      </c>
      <c r="J22" s="1">
        <f t="shared" si="3"/>
        <v>27.091715269083359</v>
      </c>
      <c r="K22" s="1"/>
      <c r="L22" s="1"/>
    </row>
    <row r="23" spans="1:23" x14ac:dyDescent="0.25">
      <c r="A23">
        <v>1.9019999999999999</v>
      </c>
      <c r="B23">
        <v>4.91148E-2</v>
      </c>
      <c r="C23">
        <v>119</v>
      </c>
      <c r="H23" s="1">
        <f t="shared" si="1"/>
        <v>27.602517599999999</v>
      </c>
      <c r="I23" s="1">
        <f t="shared" si="2"/>
        <v>122.782070838672</v>
      </c>
      <c r="J23" s="1">
        <f t="shared" si="3"/>
        <v>27.152382833546881</v>
      </c>
      <c r="K23" s="1"/>
      <c r="L23" s="1"/>
    </row>
    <row r="24" spans="1:23" x14ac:dyDescent="0.25">
      <c r="A24">
        <v>2.0019999999999998</v>
      </c>
      <c r="B24">
        <v>4.9408100000000003E-2</v>
      </c>
      <c r="C24">
        <v>116</v>
      </c>
      <c r="H24" s="1">
        <f t="shared" si="1"/>
        <v>27.767352200000001</v>
      </c>
      <c r="I24" s="1">
        <f t="shared" si="2"/>
        <v>123.51529140308401</v>
      </c>
      <c r="J24" s="1">
        <f t="shared" si="3"/>
        <v>27.181711656123362</v>
      </c>
      <c r="K24" s="1"/>
      <c r="L24" s="1"/>
      <c r="T24" t="s">
        <v>16</v>
      </c>
      <c r="U24">
        <v>222.317525495588</v>
      </c>
      <c r="V24">
        <v>12.4015069879542</v>
      </c>
    </row>
    <row r="25" spans="1:23" x14ac:dyDescent="0.25">
      <c r="A25">
        <v>2.1019999999999999</v>
      </c>
      <c r="B25">
        <v>5.0022200000000003E-2</v>
      </c>
      <c r="C25">
        <v>116</v>
      </c>
      <c r="H25" s="1">
        <f t="shared" si="1"/>
        <v>28.112476400000002</v>
      </c>
      <c r="I25" s="1">
        <f t="shared" si="2"/>
        <v>125.05047977200802</v>
      </c>
      <c r="J25" s="1">
        <f t="shared" si="3"/>
        <v>27.243119190880321</v>
      </c>
      <c r="K25" s="1"/>
      <c r="L25" s="1"/>
      <c r="T25" t="s">
        <v>17</v>
      </c>
      <c r="U25">
        <v>-59.133139519116497</v>
      </c>
      <c r="V25">
        <v>119.113273533773</v>
      </c>
    </row>
    <row r="26" spans="1:23" x14ac:dyDescent="0.25">
      <c r="A26">
        <v>2.202</v>
      </c>
      <c r="B26">
        <v>5.0326599999999999E-2</v>
      </c>
      <c r="C26">
        <v>115</v>
      </c>
      <c r="H26" s="1">
        <f t="shared" si="1"/>
        <v>28.2835492</v>
      </c>
      <c r="I26" s="1">
        <f t="shared" si="2"/>
        <v>125.811449222424</v>
      </c>
      <c r="J26" s="1">
        <f t="shared" si="3"/>
        <v>27.273557968896959</v>
      </c>
      <c r="K26" s="1"/>
      <c r="L26" s="1"/>
    </row>
    <row r="27" spans="1:23" x14ac:dyDescent="0.25">
      <c r="A27">
        <v>2.302</v>
      </c>
      <c r="B27">
        <v>5.0927399999999998E-2</v>
      </c>
      <c r="C27">
        <v>115</v>
      </c>
      <c r="H27" s="1">
        <f t="shared" si="1"/>
        <v>28.621198799999998</v>
      </c>
      <c r="I27" s="1">
        <f t="shared" si="2"/>
        <v>127.313388926136</v>
      </c>
      <c r="J27" s="1">
        <f t="shared" si="3"/>
        <v>27.33363555704544</v>
      </c>
      <c r="K27" s="1"/>
      <c r="L27" s="1"/>
    </row>
    <row r="28" spans="1:23" x14ac:dyDescent="0.25">
      <c r="A28">
        <v>2.4020000000000001</v>
      </c>
      <c r="B28">
        <v>5.1234000000000002E-2</v>
      </c>
      <c r="C28">
        <v>114</v>
      </c>
      <c r="H28" s="1">
        <f t="shared" si="1"/>
        <v>28.793508000000003</v>
      </c>
      <c r="I28" s="1">
        <f t="shared" si="2"/>
        <v>128.07985815576001</v>
      </c>
      <c r="J28" s="1">
        <f t="shared" si="3"/>
        <v>27.3642943262304</v>
      </c>
      <c r="K28" s="1"/>
      <c r="L28" s="1"/>
      <c r="R28" t="s">
        <v>19</v>
      </c>
      <c r="S28" t="s">
        <v>14</v>
      </c>
    </row>
    <row r="29" spans="1:23" x14ac:dyDescent="0.25">
      <c r="A29">
        <v>2.5019999999999998</v>
      </c>
      <c r="B29">
        <v>5.1875400000000002E-2</v>
      </c>
      <c r="C29">
        <v>114</v>
      </c>
      <c r="H29" s="1">
        <f t="shared" si="1"/>
        <v>29.1539748</v>
      </c>
      <c r="I29" s="1">
        <f t="shared" si="2"/>
        <v>129.68329378485601</v>
      </c>
      <c r="J29" s="1">
        <f t="shared" si="3"/>
        <v>27.428431751394239</v>
      </c>
      <c r="K29" s="1"/>
      <c r="L29" s="1"/>
      <c r="R29">
        <f>U24/E5</f>
        <v>6991.117153949308</v>
      </c>
      <c r="S29">
        <f>SQRT(((1/E5)*V24)^2+((-U24/E5^2)*F5)^2)</f>
        <v>390.98268730808581</v>
      </c>
    </row>
    <row r="30" spans="1:23" x14ac:dyDescent="0.25">
      <c r="A30">
        <v>2.6019999999999999</v>
      </c>
      <c r="B30">
        <v>5.2176100000000003E-2</v>
      </c>
      <c r="C30">
        <v>113</v>
      </c>
      <c r="H30" s="1">
        <f t="shared" si="1"/>
        <v>29.322968200000002</v>
      </c>
      <c r="I30" s="1">
        <f t="shared" si="2"/>
        <v>130.435013606604</v>
      </c>
      <c r="J30" s="1">
        <f t="shared" si="3"/>
        <v>27.458500544264162</v>
      </c>
      <c r="K30" s="1"/>
      <c r="L30" s="1"/>
    </row>
    <row r="31" spans="1:23" x14ac:dyDescent="0.25">
      <c r="A31">
        <v>2.702</v>
      </c>
      <c r="B31">
        <v>5.2790200000000002E-2</v>
      </c>
      <c r="C31">
        <v>110</v>
      </c>
      <c r="H31" s="1">
        <f t="shared" si="1"/>
        <v>29.668092400000003</v>
      </c>
      <c r="I31" s="1">
        <f t="shared" si="2"/>
        <v>131.97020197552803</v>
      </c>
      <c r="J31" s="1">
        <f t="shared" si="3"/>
        <v>27.519908079021121</v>
      </c>
      <c r="K31" s="1"/>
      <c r="L31" s="1"/>
    </row>
    <row r="32" spans="1:23" x14ac:dyDescent="0.25">
      <c r="A32">
        <v>2.802</v>
      </c>
      <c r="B32">
        <v>5.3389399999999997E-2</v>
      </c>
      <c r="C32">
        <v>110</v>
      </c>
      <c r="H32" s="1">
        <f t="shared" si="1"/>
        <v>30.004842799999999</v>
      </c>
      <c r="I32" s="1">
        <f t="shared" si="2"/>
        <v>133.46814183981598</v>
      </c>
      <c r="J32" s="1">
        <f t="shared" si="3"/>
        <v>27.579825673592637</v>
      </c>
      <c r="K32" s="1"/>
      <c r="L32" s="1"/>
    </row>
    <row r="33" spans="1:15" x14ac:dyDescent="0.25">
      <c r="A33">
        <v>2.9020000000000001</v>
      </c>
      <c r="B33">
        <v>5.4006400000000003E-2</v>
      </c>
      <c r="C33">
        <v>109</v>
      </c>
      <c r="H33" s="1">
        <f t="shared" si="1"/>
        <v>30.351596800000003</v>
      </c>
      <c r="I33" s="1">
        <f t="shared" si="2"/>
        <v>135.01057991769602</v>
      </c>
      <c r="J33" s="1">
        <f t="shared" si="3"/>
        <v>27.641523196707841</v>
      </c>
      <c r="K33" s="1"/>
      <c r="L33" s="1"/>
    </row>
    <row r="34" spans="1:15" x14ac:dyDescent="0.25">
      <c r="A34">
        <v>3.0019999999999998</v>
      </c>
      <c r="B34">
        <v>5.4599799999999997E-2</v>
      </c>
      <c r="C34">
        <v>109</v>
      </c>
      <c r="H34" s="1">
        <f t="shared" si="1"/>
        <v>30.685087599999999</v>
      </c>
      <c r="I34" s="1">
        <f t="shared" si="2"/>
        <v>136.49402036407199</v>
      </c>
      <c r="J34" s="1">
        <f t="shared" si="3"/>
        <v>27.70086081456288</v>
      </c>
      <c r="K34" s="1"/>
      <c r="L34" s="1"/>
    </row>
    <row r="35" spans="1:15" x14ac:dyDescent="0.25">
      <c r="A35">
        <v>3.1019999999999999</v>
      </c>
      <c r="B35">
        <v>5.52116E-2</v>
      </c>
      <c r="C35">
        <v>108</v>
      </c>
      <c r="H35" s="1">
        <f t="shared" si="1"/>
        <v>31.028919200000001</v>
      </c>
      <c r="I35" s="1">
        <f t="shared" si="2"/>
        <v>138.023458963824</v>
      </c>
      <c r="J35" s="1">
        <f t="shared" si="3"/>
        <v>27.76203835855296</v>
      </c>
      <c r="K35" s="1"/>
      <c r="L35" s="1"/>
    </row>
    <row r="36" spans="1:15" x14ac:dyDescent="0.25">
      <c r="A36">
        <v>3.202</v>
      </c>
      <c r="B36">
        <v>5.5819000000000001E-2</v>
      </c>
      <c r="C36">
        <v>107</v>
      </c>
      <c r="H36" s="1">
        <f t="shared" si="1"/>
        <v>31.370277999999999</v>
      </c>
      <c r="I36" s="1">
        <f t="shared" si="2"/>
        <v>139.54189800515999</v>
      </c>
      <c r="J36" s="1">
        <f t="shared" si="3"/>
        <v>27.8227759202064</v>
      </c>
      <c r="K36" s="1"/>
      <c r="L36" s="1"/>
    </row>
    <row r="37" spans="1:15" x14ac:dyDescent="0.25">
      <c r="A37">
        <v>3.302</v>
      </c>
      <c r="B37">
        <v>5.6764799999999997E-2</v>
      </c>
      <c r="C37">
        <v>106</v>
      </c>
      <c r="H37" s="1">
        <f t="shared" si="1"/>
        <v>31.901817599999998</v>
      </c>
      <c r="I37" s="1">
        <f t="shared" si="2"/>
        <v>141.906303084672</v>
      </c>
      <c r="J37" s="1">
        <f t="shared" si="3"/>
        <v>27.91735212338688</v>
      </c>
      <c r="K37" s="1"/>
      <c r="L37" s="1"/>
    </row>
    <row r="38" spans="1:15" x14ac:dyDescent="0.25">
      <c r="A38">
        <v>3.4020000000000001</v>
      </c>
      <c r="B38">
        <v>5.7379600000000003E-2</v>
      </c>
      <c r="C38">
        <v>105</v>
      </c>
      <c r="H38" s="1">
        <f t="shared" si="1"/>
        <v>32.247335200000002</v>
      </c>
      <c r="I38" s="1">
        <f t="shared" si="2"/>
        <v>143.443241383344</v>
      </c>
      <c r="J38" s="1">
        <f t="shared" si="3"/>
        <v>27.978829655333762</v>
      </c>
      <c r="K38" s="1"/>
      <c r="L38" s="1"/>
    </row>
    <row r="39" spans="1:15" x14ac:dyDescent="0.25">
      <c r="A39">
        <v>3.5019999999999998</v>
      </c>
      <c r="B39">
        <v>5.8281100000000002E-2</v>
      </c>
      <c r="C39">
        <v>104</v>
      </c>
      <c r="H39" s="1">
        <f t="shared" si="1"/>
        <v>32.753978199999999</v>
      </c>
      <c r="I39" s="1">
        <f t="shared" si="2"/>
        <v>145.696900908804</v>
      </c>
      <c r="J39" s="1">
        <f t="shared" si="3"/>
        <v>28.068976036352161</v>
      </c>
      <c r="K39" s="1"/>
      <c r="L39" s="1"/>
    </row>
    <row r="40" spans="1:15" x14ac:dyDescent="0.25">
      <c r="A40">
        <v>3.6019999999999999</v>
      </c>
      <c r="B40">
        <v>5.91893E-2</v>
      </c>
      <c r="C40">
        <v>103</v>
      </c>
      <c r="H40" s="1">
        <f t="shared" si="1"/>
        <v>33.264386600000002</v>
      </c>
      <c r="I40" s="1">
        <f t="shared" si="2"/>
        <v>147.96730976185202</v>
      </c>
      <c r="J40" s="1">
        <f t="shared" si="3"/>
        <v>28.159792390474081</v>
      </c>
      <c r="K40" s="1"/>
      <c r="L40" s="1"/>
      <c r="O40" s="1"/>
    </row>
    <row r="41" spans="1:15" x14ac:dyDescent="0.25">
      <c r="A41">
        <v>3.702</v>
      </c>
      <c r="B41">
        <v>6.01077E-2</v>
      </c>
      <c r="C41">
        <v>102</v>
      </c>
      <c r="H41" s="1">
        <f t="shared" si="1"/>
        <v>33.780527399999997</v>
      </c>
      <c r="I41" s="1">
        <f t="shared" si="2"/>
        <v>150.263217591228</v>
      </c>
      <c r="J41" s="1">
        <f t="shared" si="3"/>
        <v>28.251628703649118</v>
      </c>
      <c r="K41" s="1"/>
      <c r="L41" s="1"/>
      <c r="O41" s="1"/>
    </row>
    <row r="42" spans="1:15" x14ac:dyDescent="0.25">
      <c r="A42">
        <v>3.802</v>
      </c>
      <c r="B42">
        <v>6.1035100000000002E-2</v>
      </c>
      <c r="C42">
        <v>101</v>
      </c>
      <c r="H42" s="1">
        <f t="shared" si="1"/>
        <v>34.301726200000004</v>
      </c>
      <c r="I42" s="1">
        <f t="shared" si="2"/>
        <v>152.58162451736402</v>
      </c>
      <c r="J42" s="1">
        <f t="shared" si="3"/>
        <v>28.344364980694561</v>
      </c>
      <c r="K42" s="1"/>
      <c r="L42" s="1"/>
      <c r="O42" s="1"/>
    </row>
    <row r="43" spans="1:15" x14ac:dyDescent="0.25">
      <c r="A43">
        <v>3.9020000000000001</v>
      </c>
      <c r="B43">
        <v>6.2265399999999999E-2</v>
      </c>
      <c r="C43">
        <v>101</v>
      </c>
      <c r="H43" s="1">
        <f t="shared" si="1"/>
        <v>34.993154799999999</v>
      </c>
      <c r="I43" s="1">
        <f t="shared" si="2"/>
        <v>155.65725104445599</v>
      </c>
      <c r="J43" s="1">
        <f t="shared" si="3"/>
        <v>28.467390041778238</v>
      </c>
      <c r="K43" s="1"/>
      <c r="L43" s="1"/>
      <c r="O43" s="1"/>
    </row>
    <row r="44" spans="1:15" x14ac:dyDescent="0.25">
      <c r="A44">
        <v>4.0019999999999998</v>
      </c>
      <c r="B44">
        <v>6.31684E-2</v>
      </c>
      <c r="C44">
        <v>101</v>
      </c>
      <c r="H44" s="1">
        <f t="shared" si="1"/>
        <v>35.500640799999999</v>
      </c>
      <c r="I44" s="1">
        <f t="shared" si="2"/>
        <v>157.91466041937599</v>
      </c>
      <c r="J44" s="1">
        <f t="shared" si="3"/>
        <v>28.557686416775038</v>
      </c>
      <c r="K44" s="1"/>
      <c r="L44" s="1"/>
      <c r="O44" s="1"/>
    </row>
    <row r="45" spans="1:15" x14ac:dyDescent="0.25">
      <c r="A45">
        <v>4.1020000000000003</v>
      </c>
      <c r="B45">
        <v>6.4378000000000005E-2</v>
      </c>
      <c r="C45">
        <v>101</v>
      </c>
      <c r="H45" s="1">
        <f t="shared" si="1"/>
        <v>36.180436</v>
      </c>
      <c r="I45" s="1">
        <f t="shared" si="2"/>
        <v>160.93853902392001</v>
      </c>
      <c r="J45" s="1">
        <f t="shared" si="3"/>
        <v>28.678641560956798</v>
      </c>
      <c r="K45" s="1"/>
      <c r="L45" s="1"/>
      <c r="O45" s="1"/>
    </row>
    <row r="46" spans="1:15" x14ac:dyDescent="0.25">
      <c r="A46">
        <v>4.202</v>
      </c>
      <c r="B46">
        <v>6.5589099999999997E-2</v>
      </c>
      <c r="C46">
        <v>101</v>
      </c>
      <c r="H46" s="1">
        <f t="shared" si="1"/>
        <v>36.861074199999997</v>
      </c>
      <c r="I46" s="1">
        <f t="shared" si="2"/>
        <v>163.96616747792399</v>
      </c>
      <c r="J46" s="1">
        <f t="shared" si="3"/>
        <v>28.799746699116959</v>
      </c>
      <c r="K46" s="1"/>
      <c r="L46" s="1"/>
      <c r="O46" s="1"/>
    </row>
    <row r="47" spans="1:15" x14ac:dyDescent="0.25">
      <c r="A47">
        <v>4.3019999999999996</v>
      </c>
      <c r="B47">
        <v>6.6839300000000004E-2</v>
      </c>
      <c r="C47">
        <v>102</v>
      </c>
      <c r="H47" s="1">
        <f t="shared" si="1"/>
        <v>37.563686600000004</v>
      </c>
      <c r="I47" s="1">
        <f t="shared" si="2"/>
        <v>167.09154200785201</v>
      </c>
      <c r="J47" s="1">
        <f t="shared" si="3"/>
        <v>28.924761680314081</v>
      </c>
      <c r="K47" s="1"/>
      <c r="L47" s="1"/>
    </row>
    <row r="48" spans="1:15" x14ac:dyDescent="0.25">
      <c r="A48">
        <v>4.4020000000000001</v>
      </c>
      <c r="B48">
        <v>6.8049700000000005E-2</v>
      </c>
      <c r="C48">
        <v>103</v>
      </c>
      <c r="H48" s="1">
        <f t="shared" si="1"/>
        <v>38.243931400000001</v>
      </c>
      <c r="I48" s="1">
        <f t="shared" si="2"/>
        <v>170.11742053210801</v>
      </c>
      <c r="J48" s="1">
        <f t="shared" si="3"/>
        <v>29.04579682128432</v>
      </c>
      <c r="K48" s="1"/>
      <c r="L48" s="1"/>
    </row>
    <row r="49" spans="1:12" x14ac:dyDescent="0.25">
      <c r="A49">
        <v>4.5019999999999998</v>
      </c>
      <c r="B49">
        <v>6.92778E-2</v>
      </c>
      <c r="C49">
        <v>105</v>
      </c>
      <c r="H49" s="1">
        <f t="shared" si="1"/>
        <v>38.934123599999999</v>
      </c>
      <c r="I49" s="1">
        <f t="shared" si="2"/>
        <v>173.187547279992</v>
      </c>
      <c r="J49" s="1">
        <f t="shared" si="3"/>
        <v>29.168601891199678</v>
      </c>
      <c r="K49" s="1"/>
      <c r="L49" s="1"/>
    </row>
    <row r="50" spans="1:12" x14ac:dyDescent="0.25">
      <c r="A50">
        <v>4.6020000000000003</v>
      </c>
      <c r="B50">
        <v>7.0466699999999993E-2</v>
      </c>
      <c r="C50">
        <v>106</v>
      </c>
      <c r="H50" s="1">
        <f t="shared" si="1"/>
        <v>39.6022854</v>
      </c>
      <c r="I50" s="1">
        <f t="shared" si="2"/>
        <v>176.159677961988</v>
      </c>
      <c r="J50" s="1">
        <f t="shared" si="3"/>
        <v>29.287487118479518</v>
      </c>
      <c r="K50" s="1"/>
      <c r="L50" s="1"/>
    </row>
    <row r="51" spans="1:12" x14ac:dyDescent="0.25">
      <c r="A51">
        <v>4.702</v>
      </c>
      <c r="B51">
        <v>7.2028800000000004E-2</v>
      </c>
      <c r="C51">
        <v>107</v>
      </c>
      <c r="H51" s="1">
        <f t="shared" si="1"/>
        <v>40.480185599999999</v>
      </c>
      <c r="I51" s="1">
        <f t="shared" si="2"/>
        <v>180.06477118963198</v>
      </c>
      <c r="J51" s="1">
        <f t="shared" si="3"/>
        <v>29.44369084758528</v>
      </c>
      <c r="K51" s="1"/>
      <c r="L51" s="1"/>
    </row>
    <row r="52" spans="1:12" x14ac:dyDescent="0.25">
      <c r="A52">
        <v>4.8019999999999996</v>
      </c>
      <c r="B52">
        <v>7.32458E-2</v>
      </c>
      <c r="C52">
        <v>110</v>
      </c>
      <c r="H52" s="1">
        <f t="shared" si="1"/>
        <v>41.164139599999999</v>
      </c>
      <c r="I52" s="1">
        <f t="shared" si="2"/>
        <v>183.10714905151201</v>
      </c>
      <c r="J52" s="1">
        <f t="shared" si="3"/>
        <v>29.565385962060482</v>
      </c>
      <c r="K52" s="1"/>
      <c r="L52" s="1"/>
    </row>
    <row r="53" spans="1:12" x14ac:dyDescent="0.25">
      <c r="A53">
        <v>4.9020000000000001</v>
      </c>
      <c r="B53">
        <v>7.4759099999999995E-2</v>
      </c>
      <c r="C53">
        <v>112</v>
      </c>
      <c r="H53" s="1">
        <f t="shared" si="1"/>
        <v>42.014614199999997</v>
      </c>
      <c r="I53" s="1">
        <f t="shared" si="2"/>
        <v>186.89024717672399</v>
      </c>
      <c r="J53" s="1">
        <f t="shared" si="3"/>
        <v>29.716709887068959</v>
      </c>
      <c r="K53" s="1"/>
      <c r="L53" s="1"/>
    </row>
    <row r="54" spans="1:12" x14ac:dyDescent="0.25">
      <c r="A54">
        <v>5.0019999999999998</v>
      </c>
      <c r="B54">
        <v>7.6304899999999995E-2</v>
      </c>
      <c r="C54">
        <v>123</v>
      </c>
      <c r="H54" s="1">
        <f t="shared" si="1"/>
        <v>42.883353799999995</v>
      </c>
      <c r="I54" s="1">
        <f t="shared" si="2"/>
        <v>190.75459204023599</v>
      </c>
      <c r="J54" s="1">
        <f t="shared" si="3"/>
        <v>29.871283681609441</v>
      </c>
      <c r="K54" s="1"/>
      <c r="L54" s="1"/>
    </row>
    <row r="55" spans="1:12" x14ac:dyDescent="0.25">
      <c r="A55">
        <v>5.1020000000000003</v>
      </c>
      <c r="B55">
        <v>7.7224899999999999E-2</v>
      </c>
      <c r="C55">
        <v>123</v>
      </c>
      <c r="H55" s="1">
        <f t="shared" si="1"/>
        <v>43.400393799999996</v>
      </c>
      <c r="I55" s="1">
        <f t="shared" si="2"/>
        <v>193.05449970903598</v>
      </c>
      <c r="J55" s="1">
        <f t="shared" si="3"/>
        <v>29.963279988361439</v>
      </c>
      <c r="K55" s="1"/>
      <c r="L55" s="1"/>
    </row>
    <row r="56" spans="1:12" x14ac:dyDescent="0.25">
      <c r="A56">
        <v>5.202</v>
      </c>
      <c r="B56">
        <v>7.9058199999999995E-2</v>
      </c>
      <c r="C56">
        <v>124</v>
      </c>
      <c r="H56" s="1">
        <f t="shared" si="1"/>
        <v>44.4307084</v>
      </c>
      <c r="I56" s="1">
        <f t="shared" si="2"/>
        <v>197.63756571904801</v>
      </c>
      <c r="J56" s="1">
        <f t="shared" si="3"/>
        <v>30.146602628761919</v>
      </c>
      <c r="K56" s="1"/>
      <c r="L56" s="1"/>
    </row>
    <row r="57" spans="1:12" x14ac:dyDescent="0.25">
      <c r="A57">
        <v>5.3019999999999996</v>
      </c>
      <c r="B57">
        <v>8.0250100000000005E-2</v>
      </c>
      <c r="C57">
        <v>125</v>
      </c>
      <c r="H57" s="1">
        <f t="shared" si="1"/>
        <v>45.1005562</v>
      </c>
      <c r="I57" s="1">
        <f t="shared" si="2"/>
        <v>200.61719609996399</v>
      </c>
      <c r="J57" s="1">
        <f t="shared" si="3"/>
        <v>30.265787843998559</v>
      </c>
      <c r="K57" s="1"/>
      <c r="L57" s="1"/>
    </row>
    <row r="58" spans="1:12" x14ac:dyDescent="0.25">
      <c r="A58">
        <v>5.4020000000000001</v>
      </c>
      <c r="B58">
        <v>8.2405500000000007E-2</v>
      </c>
      <c r="C58">
        <v>128</v>
      </c>
      <c r="H58" s="1">
        <f t="shared" si="1"/>
        <v>46.311891000000003</v>
      </c>
      <c r="I58" s="1">
        <f t="shared" si="2"/>
        <v>206.00547978402003</v>
      </c>
      <c r="J58" s="1">
        <f t="shared" si="3"/>
        <v>30.4813191913608</v>
      </c>
      <c r="K58" s="1"/>
      <c r="L58" s="1"/>
    </row>
    <row r="59" spans="1:12" x14ac:dyDescent="0.25">
      <c r="A59">
        <v>5.5019999999999998</v>
      </c>
      <c r="B59">
        <v>8.3328399999999997E-2</v>
      </c>
      <c r="C59">
        <v>132</v>
      </c>
      <c r="H59" s="1">
        <f t="shared" si="1"/>
        <v>46.830560800000001</v>
      </c>
      <c r="I59" s="1">
        <f t="shared" si="2"/>
        <v>208.312637161776</v>
      </c>
      <c r="J59" s="1">
        <f t="shared" si="3"/>
        <v>30.573605486471038</v>
      </c>
      <c r="K59" s="1"/>
      <c r="L59" s="1"/>
    </row>
    <row r="60" spans="1:12" x14ac:dyDescent="0.25">
      <c r="A60">
        <v>5.6020000000000003</v>
      </c>
      <c r="B60">
        <v>8.5139500000000007E-2</v>
      </c>
      <c r="C60">
        <v>134</v>
      </c>
      <c r="H60" s="1">
        <f t="shared" si="1"/>
        <v>47.848399000000001</v>
      </c>
      <c r="I60" s="1">
        <f t="shared" si="2"/>
        <v>212.84020539978002</v>
      </c>
      <c r="J60" s="1">
        <f t="shared" si="3"/>
        <v>30.754708215991201</v>
      </c>
      <c r="K60" s="1"/>
      <c r="L60" s="1"/>
    </row>
    <row r="61" spans="1:12" x14ac:dyDescent="0.25">
      <c r="A61">
        <v>5.702</v>
      </c>
      <c r="B61">
        <v>8.6393499999999998E-2</v>
      </c>
      <c r="C61">
        <v>137</v>
      </c>
      <c r="H61" s="1">
        <f t="shared" si="1"/>
        <v>48.553146999999996</v>
      </c>
      <c r="I61" s="1">
        <f t="shared" si="2"/>
        <v>215.97507954833998</v>
      </c>
      <c r="J61" s="1">
        <f t="shared" si="3"/>
        <v>30.880103181933599</v>
      </c>
      <c r="K61" s="1"/>
      <c r="L61" s="1"/>
    </row>
    <row r="62" spans="1:12" x14ac:dyDescent="0.25">
      <c r="A62">
        <v>5.8019999999999996</v>
      </c>
      <c r="B62">
        <v>8.3329899999999998E-2</v>
      </c>
      <c r="C62">
        <v>130</v>
      </c>
      <c r="H62" s="1">
        <f t="shared" si="1"/>
        <v>46.831403799999997</v>
      </c>
      <c r="I62" s="1">
        <f t="shared" si="2"/>
        <v>208.31638701123597</v>
      </c>
      <c r="J62" s="1">
        <f t="shared" si="3"/>
        <v>30.573755480449439</v>
      </c>
      <c r="K62" s="1"/>
      <c r="L62" s="1"/>
    </row>
    <row r="63" spans="1:12" x14ac:dyDescent="0.25">
      <c r="A63">
        <v>5.9020000000000001</v>
      </c>
      <c r="B63">
        <v>8.3616599999999999E-2</v>
      </c>
      <c r="C63">
        <v>132</v>
      </c>
      <c r="H63" s="1">
        <f t="shared" si="1"/>
        <v>46.9925292</v>
      </c>
      <c r="I63" s="1">
        <f t="shared" si="2"/>
        <v>209.033108238024</v>
      </c>
      <c r="J63" s="1">
        <f t="shared" si="3"/>
        <v>30.602424329520957</v>
      </c>
      <c r="K63" s="1"/>
      <c r="L63" s="1"/>
    </row>
    <row r="64" spans="1:12" x14ac:dyDescent="0.25">
      <c r="A64">
        <v>6.0019999999999998</v>
      </c>
      <c r="B64">
        <v>8.3623199999999995E-2</v>
      </c>
      <c r="C64">
        <v>131</v>
      </c>
      <c r="H64" s="1">
        <f t="shared" si="1"/>
        <v>46.996238399999996</v>
      </c>
      <c r="I64" s="1">
        <f t="shared" si="2"/>
        <v>209.049607575648</v>
      </c>
      <c r="J64" s="1">
        <f t="shared" si="3"/>
        <v>30.60308430302592</v>
      </c>
      <c r="K64" s="1"/>
      <c r="L64" s="1"/>
    </row>
    <row r="65" spans="1:12" x14ac:dyDescent="0.25">
      <c r="A65">
        <v>6.1020000000000003</v>
      </c>
      <c r="B65">
        <v>8.3622500000000002E-2</v>
      </c>
      <c r="C65">
        <v>132</v>
      </c>
      <c r="H65" s="1">
        <f t="shared" si="1"/>
        <v>46.995845000000003</v>
      </c>
      <c r="I65" s="1">
        <f t="shared" si="2"/>
        <v>209.04785764590002</v>
      </c>
      <c r="J65" s="1">
        <f t="shared" si="3"/>
        <v>30.603014305835998</v>
      </c>
      <c r="K65" s="1"/>
      <c r="L65" s="1"/>
    </row>
    <row r="66" spans="1:12" x14ac:dyDescent="0.25">
      <c r="A66">
        <v>6.202</v>
      </c>
      <c r="B66">
        <v>8.3618799999999993E-2</v>
      </c>
      <c r="C66">
        <v>132</v>
      </c>
      <c r="H66" s="1">
        <f t="shared" si="1"/>
        <v>46.993765599999996</v>
      </c>
      <c r="I66" s="1">
        <f t="shared" si="2"/>
        <v>209.03860801723198</v>
      </c>
      <c r="J66" s="1">
        <f t="shared" si="3"/>
        <v>30.602644320689279</v>
      </c>
      <c r="K66" s="1"/>
      <c r="L66" s="1"/>
    </row>
    <row r="67" spans="1:12" x14ac:dyDescent="0.25">
      <c r="A67">
        <v>6.3019999999999996</v>
      </c>
      <c r="B67">
        <v>8.3621000000000001E-2</v>
      </c>
      <c r="C67">
        <v>132</v>
      </c>
      <c r="H67" s="1">
        <f t="shared" si="1"/>
        <v>46.995001999999999</v>
      </c>
      <c r="I67" s="1">
        <f t="shared" si="2"/>
        <v>209.04410779643999</v>
      </c>
      <c r="J67" s="1">
        <f t="shared" si="3"/>
        <v>30.602864311857601</v>
      </c>
      <c r="K67" s="1"/>
      <c r="L67" s="1"/>
    </row>
    <row r="68" spans="1:12" x14ac:dyDescent="0.25">
      <c r="A68">
        <v>6.4020000000000001</v>
      </c>
      <c r="B68">
        <v>8.3620299999999995E-2</v>
      </c>
      <c r="C68">
        <v>132</v>
      </c>
      <c r="H68" s="1">
        <f t="shared" si="1"/>
        <v>46.994608599999999</v>
      </c>
      <c r="I68" s="1">
        <f t="shared" si="2"/>
        <v>209.04235786669199</v>
      </c>
      <c r="J68" s="1">
        <f t="shared" si="3"/>
        <v>30.60279431466768</v>
      </c>
      <c r="K68" s="1"/>
      <c r="L68" s="1"/>
    </row>
    <row r="69" spans="1:12" x14ac:dyDescent="0.25">
      <c r="A69">
        <v>6.5019999999999998</v>
      </c>
      <c r="B69">
        <v>8.39284E-2</v>
      </c>
      <c r="C69">
        <v>132</v>
      </c>
      <c r="H69" s="1">
        <f t="shared" ref="H69:H132" si="4">B69*562</f>
        <v>47.167760800000003</v>
      </c>
      <c r="I69" s="1">
        <f t="shared" ref="I69:I132" si="5">H69*4.44822</f>
        <v>209.81257694577602</v>
      </c>
      <c r="J69" s="1">
        <f t="shared" ref="J69:J132" si="6">(5*4.44822)+(I69*0.04)</f>
        <v>30.63360307783104</v>
      </c>
      <c r="K69" s="1"/>
      <c r="L69" s="1"/>
    </row>
    <row r="70" spans="1:12" x14ac:dyDescent="0.25">
      <c r="A70">
        <v>6.6020000000000003</v>
      </c>
      <c r="B70">
        <v>8.39173E-2</v>
      </c>
      <c r="C70">
        <v>133</v>
      </c>
      <c r="H70" s="1">
        <f t="shared" si="4"/>
        <v>47.161522599999998</v>
      </c>
      <c r="I70" s="1">
        <f t="shared" si="5"/>
        <v>209.784828059772</v>
      </c>
      <c r="J70" s="1">
        <f t="shared" si="6"/>
        <v>30.63249312239088</v>
      </c>
      <c r="K70" s="1"/>
      <c r="L70" s="1"/>
    </row>
    <row r="71" spans="1:12" x14ac:dyDescent="0.25">
      <c r="A71">
        <v>6.702</v>
      </c>
      <c r="B71">
        <v>8.3926899999999999E-2</v>
      </c>
      <c r="C71">
        <v>133</v>
      </c>
      <c r="H71" s="1">
        <f t="shared" si="4"/>
        <v>47.1669178</v>
      </c>
      <c r="I71" s="1">
        <f t="shared" si="5"/>
        <v>209.80882709631601</v>
      </c>
      <c r="J71" s="1">
        <f t="shared" si="6"/>
        <v>30.63345308385264</v>
      </c>
      <c r="K71" s="1"/>
      <c r="L71" s="1"/>
    </row>
    <row r="72" spans="1:12" x14ac:dyDescent="0.25">
      <c r="A72">
        <v>6.8019999999999996</v>
      </c>
      <c r="B72">
        <v>8.4235099999999993E-2</v>
      </c>
      <c r="C72">
        <v>135</v>
      </c>
      <c r="H72" s="1">
        <f t="shared" si="4"/>
        <v>47.340126199999993</v>
      </c>
      <c r="I72" s="1">
        <f t="shared" si="5"/>
        <v>210.57929616536398</v>
      </c>
      <c r="J72" s="1">
        <f t="shared" si="6"/>
        <v>30.664271846614561</v>
      </c>
      <c r="K72" s="1"/>
      <c r="L72" s="1"/>
    </row>
    <row r="73" spans="1:12" x14ac:dyDescent="0.25">
      <c r="A73">
        <v>6.9020000000000001</v>
      </c>
      <c r="B73">
        <v>8.4535799999999994E-2</v>
      </c>
      <c r="C73">
        <v>136</v>
      </c>
      <c r="H73" s="1">
        <f t="shared" si="4"/>
        <v>47.509119599999998</v>
      </c>
      <c r="I73" s="1">
        <f t="shared" si="5"/>
        <v>211.33101598711198</v>
      </c>
      <c r="J73" s="1">
        <f t="shared" si="6"/>
        <v>30.69434063948448</v>
      </c>
      <c r="K73" s="1"/>
      <c r="L73" s="1"/>
    </row>
    <row r="74" spans="1:12" x14ac:dyDescent="0.25">
      <c r="A74">
        <v>7.0019999999999998</v>
      </c>
      <c r="B74">
        <v>8.4830600000000006E-2</v>
      </c>
      <c r="C74">
        <v>136</v>
      </c>
      <c r="H74" s="1">
        <f t="shared" si="4"/>
        <v>47.6747972</v>
      </c>
      <c r="I74" s="1">
        <f t="shared" si="5"/>
        <v>212.06798640098401</v>
      </c>
      <c r="J74" s="1">
        <f t="shared" si="6"/>
        <v>30.723819456039358</v>
      </c>
      <c r="K74" s="1"/>
      <c r="L74" s="1"/>
    </row>
    <row r="75" spans="1:12" x14ac:dyDescent="0.25">
      <c r="A75">
        <v>7.1020000000000003</v>
      </c>
      <c r="B75">
        <v>8.5442500000000005E-2</v>
      </c>
      <c r="C75">
        <v>136</v>
      </c>
      <c r="H75" s="1">
        <f t="shared" si="4"/>
        <v>48.018685000000005</v>
      </c>
      <c r="I75" s="1">
        <f t="shared" si="5"/>
        <v>213.59767499070003</v>
      </c>
      <c r="J75" s="1">
        <f t="shared" si="6"/>
        <v>30.785006999628003</v>
      </c>
      <c r="K75" s="1"/>
      <c r="L75" s="1"/>
    </row>
    <row r="76" spans="1:12" x14ac:dyDescent="0.25">
      <c r="A76">
        <v>7.202</v>
      </c>
      <c r="B76">
        <v>8.5751300000000003E-2</v>
      </c>
      <c r="C76">
        <v>137</v>
      </c>
      <c r="H76" s="1">
        <f t="shared" si="4"/>
        <v>48.192230600000002</v>
      </c>
      <c r="I76" s="1">
        <f t="shared" si="5"/>
        <v>214.369643999532</v>
      </c>
      <c r="J76" s="1">
        <f t="shared" si="6"/>
        <v>30.815885759981278</v>
      </c>
      <c r="K76" s="1"/>
      <c r="L76" s="1"/>
    </row>
    <row r="77" spans="1:12" x14ac:dyDescent="0.25">
      <c r="A77">
        <v>7.3019999999999996</v>
      </c>
      <c r="B77">
        <v>8.6075700000000005E-2</v>
      </c>
      <c r="C77">
        <v>137</v>
      </c>
      <c r="H77" s="1">
        <f t="shared" si="4"/>
        <v>48.3745434</v>
      </c>
      <c r="I77" s="1">
        <f t="shared" si="5"/>
        <v>215.18061144274802</v>
      </c>
      <c r="J77" s="1">
        <f t="shared" si="6"/>
        <v>30.848324457709921</v>
      </c>
      <c r="K77" s="1"/>
      <c r="L77" s="1"/>
    </row>
    <row r="78" spans="1:12" x14ac:dyDescent="0.25">
      <c r="A78">
        <v>7.4020000000000001</v>
      </c>
      <c r="B78">
        <v>8.6383100000000004E-2</v>
      </c>
      <c r="C78">
        <v>138</v>
      </c>
      <c r="H78" s="1">
        <f t="shared" si="4"/>
        <v>48.547302200000004</v>
      </c>
      <c r="I78" s="1">
        <f t="shared" si="5"/>
        <v>215.94908059208402</v>
      </c>
      <c r="J78" s="1">
        <f t="shared" si="6"/>
        <v>30.87906322368336</v>
      </c>
      <c r="K78" s="1"/>
      <c r="L78" s="1"/>
    </row>
    <row r="79" spans="1:12" x14ac:dyDescent="0.25">
      <c r="A79">
        <v>7.5019999999999998</v>
      </c>
      <c r="B79">
        <v>8.6995699999999995E-2</v>
      </c>
      <c r="C79">
        <v>140</v>
      </c>
      <c r="H79" s="1">
        <f t="shared" si="4"/>
        <v>48.891583399999995</v>
      </c>
      <c r="I79" s="1">
        <f t="shared" si="5"/>
        <v>217.48051911154798</v>
      </c>
      <c r="J79" s="1">
        <f t="shared" si="6"/>
        <v>30.940320764461919</v>
      </c>
      <c r="K79" s="1"/>
      <c r="L79" s="1"/>
    </row>
    <row r="80" spans="1:12" x14ac:dyDescent="0.25">
      <c r="A80">
        <v>7.6020000000000003</v>
      </c>
      <c r="B80">
        <v>8.75972E-2</v>
      </c>
      <c r="C80">
        <v>141</v>
      </c>
      <c r="H80" s="1">
        <f t="shared" si="4"/>
        <v>49.229626400000001</v>
      </c>
      <c r="I80" s="1">
        <f t="shared" si="5"/>
        <v>218.984208745008</v>
      </c>
      <c r="J80" s="1">
        <f t="shared" si="6"/>
        <v>31.000468349800322</v>
      </c>
      <c r="K80" s="1"/>
      <c r="L80" s="1"/>
    </row>
    <row r="81" spans="1:12" x14ac:dyDescent="0.25">
      <c r="A81">
        <v>7.702</v>
      </c>
      <c r="B81">
        <v>8.8211999999999999E-2</v>
      </c>
      <c r="C81">
        <v>142</v>
      </c>
      <c r="H81" s="1">
        <f t="shared" si="4"/>
        <v>49.575144000000002</v>
      </c>
      <c r="I81" s="1">
        <f t="shared" si="5"/>
        <v>220.52114704368</v>
      </c>
      <c r="J81" s="1">
        <f t="shared" si="6"/>
        <v>31.061945881747199</v>
      </c>
      <c r="K81" s="1"/>
      <c r="L81" s="1"/>
    </row>
    <row r="82" spans="1:12" x14ac:dyDescent="0.25">
      <c r="A82">
        <v>7.8019999999999996</v>
      </c>
      <c r="B82">
        <v>8.8507500000000003E-2</v>
      </c>
      <c r="C82">
        <v>143</v>
      </c>
      <c r="H82" s="1">
        <f t="shared" si="4"/>
        <v>49.741215000000004</v>
      </c>
      <c r="I82" s="1">
        <f t="shared" si="5"/>
        <v>221.25986738730003</v>
      </c>
      <c r="J82" s="1">
        <f t="shared" si="6"/>
        <v>31.091494695492003</v>
      </c>
      <c r="K82" s="1"/>
      <c r="L82" s="1"/>
    </row>
    <row r="83" spans="1:12" x14ac:dyDescent="0.25">
      <c r="A83">
        <v>7.9020000000000001</v>
      </c>
      <c r="B83">
        <v>8.9426000000000005E-2</v>
      </c>
      <c r="C83">
        <v>145</v>
      </c>
      <c r="H83" s="1">
        <f t="shared" si="4"/>
        <v>50.257412000000002</v>
      </c>
      <c r="I83" s="1">
        <f t="shared" si="5"/>
        <v>223.55602520664002</v>
      </c>
      <c r="J83" s="1">
        <f t="shared" si="6"/>
        <v>31.1833410082656</v>
      </c>
      <c r="K83" s="1"/>
      <c r="L83" s="1"/>
    </row>
    <row r="84" spans="1:12" x14ac:dyDescent="0.25">
      <c r="A84">
        <v>8.0020000000000007</v>
      </c>
      <c r="B84">
        <v>9.0017899999999998E-2</v>
      </c>
      <c r="C84">
        <v>146</v>
      </c>
      <c r="H84" s="1">
        <f t="shared" si="4"/>
        <v>50.590059799999999</v>
      </c>
      <c r="I84" s="1">
        <f t="shared" si="5"/>
        <v>225.035715803556</v>
      </c>
      <c r="J84" s="1">
        <f t="shared" si="6"/>
        <v>31.242528632142239</v>
      </c>
      <c r="K84" s="1"/>
      <c r="L84" s="1"/>
    </row>
    <row r="85" spans="1:12" x14ac:dyDescent="0.25">
      <c r="A85">
        <v>8.1020000000000003</v>
      </c>
      <c r="B85">
        <v>9.0964500000000004E-2</v>
      </c>
      <c r="C85">
        <v>148</v>
      </c>
      <c r="H85" s="1">
        <f t="shared" si="4"/>
        <v>51.122049000000004</v>
      </c>
      <c r="I85" s="1">
        <f t="shared" si="5"/>
        <v>227.40212080278002</v>
      </c>
      <c r="J85" s="1">
        <f t="shared" si="6"/>
        <v>31.337184832111198</v>
      </c>
      <c r="K85" s="1"/>
      <c r="L85" s="1"/>
    </row>
    <row r="86" spans="1:12" x14ac:dyDescent="0.25">
      <c r="A86">
        <v>8.202</v>
      </c>
      <c r="B86">
        <v>9.1886599999999999E-2</v>
      </c>
      <c r="C86">
        <v>153</v>
      </c>
      <c r="H86" s="1">
        <f t="shared" si="4"/>
        <v>51.640269199999999</v>
      </c>
      <c r="I86" s="1">
        <f t="shared" si="5"/>
        <v>229.70727826082401</v>
      </c>
      <c r="J86" s="1">
        <f t="shared" si="6"/>
        <v>31.429391130432961</v>
      </c>
      <c r="K86" s="1"/>
      <c r="L86" s="1"/>
    </row>
    <row r="87" spans="1:12" x14ac:dyDescent="0.25">
      <c r="A87">
        <v>8.3019999999999996</v>
      </c>
      <c r="B87">
        <v>9.33866E-2</v>
      </c>
      <c r="C87">
        <v>154</v>
      </c>
      <c r="H87" s="1">
        <f t="shared" si="4"/>
        <v>52.483269200000002</v>
      </c>
      <c r="I87" s="1">
        <f t="shared" si="5"/>
        <v>233.45712772082402</v>
      </c>
      <c r="J87" s="1">
        <f t="shared" si="6"/>
        <v>31.579385108832959</v>
      </c>
      <c r="K87" s="1"/>
      <c r="L87" s="1"/>
    </row>
    <row r="88" spans="1:12" x14ac:dyDescent="0.25">
      <c r="A88">
        <v>8.4019999999999992</v>
      </c>
      <c r="B88">
        <v>9.4906599999999994E-2</v>
      </c>
      <c r="C88">
        <v>155</v>
      </c>
      <c r="H88" s="1">
        <f t="shared" si="4"/>
        <v>53.3375092</v>
      </c>
      <c r="I88" s="1">
        <f t="shared" si="5"/>
        <v>237.256975173624</v>
      </c>
      <c r="J88" s="1">
        <f t="shared" si="6"/>
        <v>31.731379006944959</v>
      </c>
      <c r="K88" s="1"/>
      <c r="L88" s="1"/>
    </row>
    <row r="89" spans="1:12" x14ac:dyDescent="0.25">
      <c r="A89">
        <v>8.5020000000000007</v>
      </c>
      <c r="B89">
        <v>9.6474599999999994E-2</v>
      </c>
      <c r="C89">
        <v>156</v>
      </c>
      <c r="H89" s="1">
        <f t="shared" si="4"/>
        <v>54.218725199999994</v>
      </c>
      <c r="I89" s="1">
        <f t="shared" si="5"/>
        <v>241.17681780914398</v>
      </c>
      <c r="J89" s="1">
        <f t="shared" si="6"/>
        <v>31.888172712365758</v>
      </c>
      <c r="K89" s="1"/>
      <c r="L89" s="1"/>
    </row>
    <row r="90" spans="1:12" x14ac:dyDescent="0.25">
      <c r="A90">
        <v>8.6020000000000003</v>
      </c>
      <c r="B90">
        <v>9.8276100000000005E-2</v>
      </c>
      <c r="C90">
        <v>157</v>
      </c>
      <c r="H90" s="1">
        <f t="shared" si="4"/>
        <v>55.231168200000006</v>
      </c>
      <c r="I90" s="1">
        <f t="shared" si="5"/>
        <v>245.68038701060402</v>
      </c>
      <c r="J90" s="1">
        <f t="shared" si="6"/>
        <v>32.068315480424161</v>
      </c>
      <c r="K90" s="1"/>
      <c r="L90" s="1"/>
    </row>
    <row r="91" spans="1:12" x14ac:dyDescent="0.25">
      <c r="A91">
        <v>8.702</v>
      </c>
      <c r="B91">
        <v>9.9492399999999995E-2</v>
      </c>
      <c r="C91">
        <v>158</v>
      </c>
      <c r="H91" s="1">
        <f t="shared" si="4"/>
        <v>55.914728799999999</v>
      </c>
      <c r="I91" s="1">
        <f t="shared" si="5"/>
        <v>248.72101494273599</v>
      </c>
      <c r="J91" s="1">
        <f t="shared" si="6"/>
        <v>32.189940597709437</v>
      </c>
      <c r="K91" s="1"/>
      <c r="L91" s="1"/>
    </row>
    <row r="92" spans="1:12" x14ac:dyDescent="0.25">
      <c r="A92">
        <v>8.8019999999999996</v>
      </c>
      <c r="B92">
        <v>0.10166600000000001</v>
      </c>
      <c r="C92">
        <v>159</v>
      </c>
      <c r="H92" s="1">
        <f t="shared" si="4"/>
        <v>57.136292000000005</v>
      </c>
      <c r="I92" s="1">
        <f t="shared" si="5"/>
        <v>254.15479680024004</v>
      </c>
      <c r="J92" s="1">
        <f t="shared" si="6"/>
        <v>32.407291872009601</v>
      </c>
      <c r="K92" s="1"/>
      <c r="L92" s="1"/>
    </row>
    <row r="93" spans="1:12" x14ac:dyDescent="0.25">
      <c r="A93">
        <v>8.9019999999999992</v>
      </c>
      <c r="B93">
        <v>0.10347099999999999</v>
      </c>
      <c r="C93">
        <v>160</v>
      </c>
      <c r="H93" s="1">
        <f t="shared" si="4"/>
        <v>58.150701999999995</v>
      </c>
      <c r="I93" s="1">
        <f t="shared" si="5"/>
        <v>258.66711565044</v>
      </c>
      <c r="J93" s="1">
        <f t="shared" si="6"/>
        <v>32.587784626017601</v>
      </c>
      <c r="K93" s="1"/>
      <c r="L93" s="1"/>
    </row>
    <row r="94" spans="1:12" x14ac:dyDescent="0.25">
      <c r="A94">
        <v>9.0020000000000007</v>
      </c>
      <c r="B94">
        <v>0.1053</v>
      </c>
      <c r="C94">
        <v>161</v>
      </c>
      <c r="H94" s="1">
        <f t="shared" si="4"/>
        <v>59.178600000000003</v>
      </c>
      <c r="I94" s="1">
        <f t="shared" si="5"/>
        <v>263.23943209200002</v>
      </c>
      <c r="J94" s="1">
        <f t="shared" si="6"/>
        <v>32.770677283680001</v>
      </c>
      <c r="K94" s="1"/>
      <c r="L94" s="1"/>
    </row>
    <row r="95" spans="1:12" x14ac:dyDescent="0.25">
      <c r="A95">
        <v>9.1020000000000003</v>
      </c>
      <c r="B95">
        <v>0.10714799999999999</v>
      </c>
      <c r="C95">
        <v>160</v>
      </c>
      <c r="H95" s="1">
        <f t="shared" si="4"/>
        <v>60.217175999999995</v>
      </c>
      <c r="I95" s="1">
        <f t="shared" si="5"/>
        <v>267.85924662671999</v>
      </c>
      <c r="J95" s="1">
        <f t="shared" si="6"/>
        <v>32.9554698650688</v>
      </c>
      <c r="K95" s="1"/>
      <c r="L95" s="1"/>
    </row>
    <row r="96" spans="1:12" x14ac:dyDescent="0.25">
      <c r="A96">
        <v>9.202</v>
      </c>
      <c r="B96">
        <v>0.108971</v>
      </c>
      <c r="C96">
        <v>159</v>
      </c>
      <c r="H96" s="1">
        <f t="shared" si="4"/>
        <v>61.241701999999997</v>
      </c>
      <c r="I96" s="1">
        <f t="shared" si="5"/>
        <v>272.41656367043998</v>
      </c>
      <c r="J96" s="1">
        <f t="shared" si="6"/>
        <v>33.137762546817598</v>
      </c>
      <c r="K96" s="1"/>
      <c r="L96" s="1"/>
    </row>
    <row r="97" spans="1:12" x14ac:dyDescent="0.25">
      <c r="A97">
        <v>9.3019999999999996</v>
      </c>
      <c r="B97">
        <v>0.11082400000000001</v>
      </c>
      <c r="C97">
        <v>158</v>
      </c>
      <c r="H97" s="1">
        <f t="shared" si="4"/>
        <v>62.283088000000006</v>
      </c>
      <c r="I97" s="1">
        <f t="shared" si="5"/>
        <v>277.04887770336001</v>
      </c>
      <c r="J97" s="1">
        <f t="shared" si="6"/>
        <v>33.323055108134398</v>
      </c>
      <c r="K97" s="1"/>
      <c r="L97" s="1"/>
    </row>
    <row r="98" spans="1:12" x14ac:dyDescent="0.25">
      <c r="A98">
        <v>9.4019999999999992</v>
      </c>
      <c r="B98">
        <v>0.112645</v>
      </c>
      <c r="C98">
        <v>157</v>
      </c>
      <c r="H98" s="1">
        <f t="shared" si="4"/>
        <v>63.306489999999997</v>
      </c>
      <c r="I98" s="1">
        <f t="shared" si="5"/>
        <v>281.60119494779997</v>
      </c>
      <c r="J98" s="1">
        <f t="shared" si="6"/>
        <v>33.505147797912002</v>
      </c>
      <c r="K98" s="1"/>
      <c r="L98" s="1"/>
    </row>
    <row r="99" spans="1:12" x14ac:dyDescent="0.25">
      <c r="A99">
        <v>9.5020000000000007</v>
      </c>
      <c r="B99">
        <v>0.114763</v>
      </c>
      <c r="C99">
        <v>156</v>
      </c>
      <c r="H99" s="1">
        <f t="shared" si="4"/>
        <v>64.496806000000007</v>
      </c>
      <c r="I99" s="1">
        <f t="shared" si="5"/>
        <v>286.89598238532005</v>
      </c>
      <c r="J99" s="1">
        <f t="shared" si="6"/>
        <v>33.7169392954128</v>
      </c>
      <c r="K99" s="1"/>
      <c r="L99" s="1"/>
    </row>
    <row r="100" spans="1:12" x14ac:dyDescent="0.25">
      <c r="A100">
        <v>9.6020000000000003</v>
      </c>
      <c r="B100">
        <v>0.116925</v>
      </c>
      <c r="C100">
        <v>154</v>
      </c>
      <c r="H100" s="1">
        <f t="shared" si="4"/>
        <v>65.711849999999998</v>
      </c>
      <c r="I100" s="1">
        <f t="shared" si="5"/>
        <v>292.30076540699997</v>
      </c>
      <c r="J100" s="1">
        <f t="shared" si="6"/>
        <v>33.933130616279996</v>
      </c>
      <c r="K100" s="1"/>
      <c r="L100" s="1"/>
    </row>
    <row r="101" spans="1:12" x14ac:dyDescent="0.25">
      <c r="A101">
        <v>9.702</v>
      </c>
      <c r="B101">
        <v>0.119046</v>
      </c>
      <c r="C101">
        <v>150</v>
      </c>
      <c r="H101" s="1">
        <f t="shared" si="4"/>
        <v>66.903852000000001</v>
      </c>
      <c r="I101" s="1">
        <f t="shared" si="5"/>
        <v>297.60305254344001</v>
      </c>
      <c r="J101" s="1">
        <f t="shared" si="6"/>
        <v>34.145222101737602</v>
      </c>
      <c r="K101" s="1"/>
      <c r="L101" s="1"/>
    </row>
    <row r="102" spans="1:12" x14ac:dyDescent="0.25">
      <c r="A102">
        <v>9.8160000000000007</v>
      </c>
      <c r="B102">
        <v>0.121212</v>
      </c>
      <c r="C102">
        <v>146</v>
      </c>
      <c r="H102" s="1">
        <f t="shared" si="4"/>
        <v>68.121144000000001</v>
      </c>
      <c r="I102" s="1">
        <f t="shared" si="5"/>
        <v>303.01783516367999</v>
      </c>
      <c r="J102" s="1">
        <f t="shared" si="6"/>
        <v>34.361813406547199</v>
      </c>
      <c r="K102" s="1"/>
      <c r="L102" s="1"/>
    </row>
    <row r="103" spans="1:12" x14ac:dyDescent="0.25">
      <c r="A103">
        <v>9.9019999999999992</v>
      </c>
      <c r="B103">
        <v>0.12331300000000001</v>
      </c>
      <c r="C103">
        <v>143</v>
      </c>
      <c r="H103" s="1">
        <f t="shared" si="4"/>
        <v>69.301906000000002</v>
      </c>
      <c r="I103" s="1">
        <f t="shared" si="5"/>
        <v>308.27012430732003</v>
      </c>
      <c r="J103" s="1">
        <f t="shared" si="6"/>
        <v>34.571904972292799</v>
      </c>
      <c r="K103" s="1"/>
      <c r="L103" s="1"/>
    </row>
    <row r="104" spans="1:12" x14ac:dyDescent="0.25">
      <c r="A104">
        <v>10.002000000000001</v>
      </c>
      <c r="B104">
        <v>0.12483900000000001</v>
      </c>
      <c r="C104">
        <v>139</v>
      </c>
      <c r="H104" s="1">
        <f t="shared" si="4"/>
        <v>70.159518000000006</v>
      </c>
      <c r="I104" s="1">
        <f t="shared" si="5"/>
        <v>312.08497115796001</v>
      </c>
      <c r="J104" s="1">
        <f t="shared" si="6"/>
        <v>34.724498846318397</v>
      </c>
      <c r="K104" s="1"/>
      <c r="L104" s="1"/>
    </row>
    <row r="105" spans="1:12" x14ac:dyDescent="0.25">
      <c r="A105">
        <v>10.102</v>
      </c>
      <c r="B105">
        <v>0.12700600000000001</v>
      </c>
      <c r="C105">
        <v>134</v>
      </c>
      <c r="H105" s="1">
        <f t="shared" si="4"/>
        <v>71.377372000000008</v>
      </c>
      <c r="I105" s="1">
        <f t="shared" si="5"/>
        <v>317.50225367784003</v>
      </c>
      <c r="J105" s="1">
        <f t="shared" si="6"/>
        <v>34.941190147113602</v>
      </c>
      <c r="K105" s="1"/>
      <c r="L105" s="1"/>
    </row>
    <row r="106" spans="1:12" x14ac:dyDescent="0.25">
      <c r="A106">
        <v>10.202</v>
      </c>
      <c r="B106">
        <v>0.12851000000000001</v>
      </c>
      <c r="C106">
        <v>129</v>
      </c>
      <c r="H106" s="1">
        <f t="shared" si="4"/>
        <v>72.222620000000006</v>
      </c>
      <c r="I106" s="1">
        <f t="shared" si="5"/>
        <v>321.26210273640004</v>
      </c>
      <c r="J106" s="1">
        <f t="shared" si="6"/>
        <v>35.091584109456001</v>
      </c>
      <c r="K106" s="1"/>
      <c r="L106" s="1"/>
    </row>
    <row r="107" spans="1:12" x14ac:dyDescent="0.25">
      <c r="A107">
        <v>10.302</v>
      </c>
      <c r="B107">
        <v>0.131274</v>
      </c>
      <c r="C107">
        <v>124</v>
      </c>
      <c r="H107" s="1">
        <f t="shared" si="4"/>
        <v>73.775987999999998</v>
      </c>
      <c r="I107" s="1">
        <f t="shared" si="5"/>
        <v>328.17182534135998</v>
      </c>
      <c r="J107" s="1">
        <f t="shared" si="6"/>
        <v>35.367973013654399</v>
      </c>
      <c r="K107" s="1"/>
      <c r="L107" s="1"/>
    </row>
    <row r="108" spans="1:12" x14ac:dyDescent="0.25">
      <c r="A108">
        <v>10.401999999999999</v>
      </c>
      <c r="B108">
        <v>0.13248299999999999</v>
      </c>
      <c r="C108">
        <v>117</v>
      </c>
      <c r="H108" s="1">
        <f t="shared" si="4"/>
        <v>74.455445999999995</v>
      </c>
      <c r="I108" s="1">
        <f t="shared" si="5"/>
        <v>331.19420400612</v>
      </c>
      <c r="J108" s="1">
        <f t="shared" si="6"/>
        <v>35.488868160244799</v>
      </c>
      <c r="K108" s="1"/>
      <c r="L108" s="1"/>
    </row>
    <row r="109" spans="1:12" x14ac:dyDescent="0.25">
      <c r="A109">
        <v>10.502000000000001</v>
      </c>
      <c r="B109">
        <v>0.13462099999999999</v>
      </c>
      <c r="C109">
        <v>111</v>
      </c>
      <c r="H109" s="1">
        <f t="shared" si="4"/>
        <v>75.657001999999991</v>
      </c>
      <c r="I109" s="1">
        <f t="shared" si="5"/>
        <v>336.53898943643998</v>
      </c>
      <c r="J109" s="1">
        <f t="shared" si="6"/>
        <v>35.702659577457595</v>
      </c>
      <c r="K109" s="1"/>
      <c r="L109" s="1"/>
    </row>
    <row r="110" spans="1:12" x14ac:dyDescent="0.25">
      <c r="A110">
        <v>10.602</v>
      </c>
      <c r="B110">
        <v>0.13647200000000001</v>
      </c>
      <c r="C110">
        <v>106</v>
      </c>
      <c r="H110" s="1">
        <f t="shared" si="4"/>
        <v>76.697264000000004</v>
      </c>
      <c r="I110" s="1">
        <f t="shared" si="5"/>
        <v>341.16630367008003</v>
      </c>
      <c r="J110" s="1">
        <f t="shared" si="6"/>
        <v>35.887752146803201</v>
      </c>
      <c r="K110" s="1"/>
      <c r="L110" s="1"/>
    </row>
    <row r="111" spans="1:12" x14ac:dyDescent="0.25">
      <c r="A111">
        <v>10.702</v>
      </c>
      <c r="B111">
        <v>0.13799</v>
      </c>
      <c r="C111">
        <v>100</v>
      </c>
      <c r="H111" s="1">
        <f t="shared" si="4"/>
        <v>77.550380000000004</v>
      </c>
      <c r="I111" s="1">
        <f t="shared" si="5"/>
        <v>344.96115132360001</v>
      </c>
      <c r="J111" s="1">
        <f t="shared" si="6"/>
        <v>36.039546052944004</v>
      </c>
      <c r="K111" s="1"/>
      <c r="L111" s="1"/>
    </row>
    <row r="112" spans="1:12" x14ac:dyDescent="0.25">
      <c r="A112">
        <v>10.802</v>
      </c>
      <c r="B112">
        <v>0.13983300000000001</v>
      </c>
      <c r="C112">
        <v>93</v>
      </c>
      <c r="H112" s="1">
        <f t="shared" si="4"/>
        <v>78.586146000000014</v>
      </c>
      <c r="I112" s="1">
        <f t="shared" si="5"/>
        <v>349.56846636012006</v>
      </c>
      <c r="J112" s="1">
        <f t="shared" si="6"/>
        <v>36.223838654404801</v>
      </c>
      <c r="K112" s="1"/>
      <c r="L112" s="1"/>
    </row>
    <row r="113" spans="1:12" x14ac:dyDescent="0.25">
      <c r="A113">
        <v>10.901999999999999</v>
      </c>
      <c r="B113">
        <v>0.14103499999999999</v>
      </c>
      <c r="C113">
        <v>91</v>
      </c>
      <c r="H113" s="1">
        <f t="shared" si="4"/>
        <v>79.261669999999995</v>
      </c>
      <c r="I113" s="1">
        <f t="shared" si="5"/>
        <v>352.57334572740001</v>
      </c>
      <c r="J113" s="1">
        <f t="shared" si="6"/>
        <v>36.344033829095999</v>
      </c>
      <c r="K113" s="1"/>
      <c r="L113" s="1"/>
    </row>
    <row r="114" spans="1:12" x14ac:dyDescent="0.25">
      <c r="A114">
        <v>11.002000000000001</v>
      </c>
      <c r="B114">
        <v>0.143785</v>
      </c>
      <c r="C114">
        <v>85</v>
      </c>
      <c r="H114" s="1">
        <f t="shared" si="4"/>
        <v>80.807169999999999</v>
      </c>
      <c r="I114" s="1">
        <f t="shared" si="5"/>
        <v>359.44806973739998</v>
      </c>
      <c r="J114" s="1">
        <f t="shared" si="6"/>
        <v>36.619022789496</v>
      </c>
      <c r="K114" s="1"/>
      <c r="L114" s="1"/>
    </row>
    <row r="115" spans="1:12" x14ac:dyDescent="0.25">
      <c r="A115">
        <v>11.102</v>
      </c>
      <c r="B115">
        <v>0.14472099999999999</v>
      </c>
      <c r="C115">
        <v>81</v>
      </c>
      <c r="H115" s="1">
        <f t="shared" si="4"/>
        <v>81.333202</v>
      </c>
      <c r="I115" s="1">
        <f t="shared" si="5"/>
        <v>361.78797580043999</v>
      </c>
      <c r="J115" s="1">
        <f t="shared" si="6"/>
        <v>36.712619032017599</v>
      </c>
      <c r="K115" s="1"/>
      <c r="L115" s="1"/>
    </row>
    <row r="116" spans="1:12" x14ac:dyDescent="0.25">
      <c r="A116">
        <v>11.202</v>
      </c>
      <c r="B116">
        <v>0.14713200000000001</v>
      </c>
      <c r="C116">
        <v>78</v>
      </c>
      <c r="H116" s="1">
        <f t="shared" si="4"/>
        <v>82.688184000000007</v>
      </c>
      <c r="I116" s="1">
        <f t="shared" si="5"/>
        <v>367.81523383248003</v>
      </c>
      <c r="J116" s="1">
        <f t="shared" si="6"/>
        <v>36.953709353299203</v>
      </c>
      <c r="K116" s="1"/>
      <c r="L116" s="1"/>
    </row>
    <row r="117" spans="1:12" x14ac:dyDescent="0.25">
      <c r="A117">
        <v>11.302</v>
      </c>
      <c r="B117">
        <v>0.148061</v>
      </c>
      <c r="C117">
        <v>77</v>
      </c>
      <c r="H117" s="1">
        <f t="shared" si="4"/>
        <v>83.210281999999992</v>
      </c>
      <c r="I117" s="1">
        <f t="shared" si="5"/>
        <v>370.13764059803998</v>
      </c>
      <c r="J117" s="1">
        <f t="shared" si="6"/>
        <v>37.0466056239216</v>
      </c>
      <c r="K117" s="1"/>
      <c r="L117" s="1"/>
    </row>
    <row r="118" spans="1:12" x14ac:dyDescent="0.25">
      <c r="A118">
        <v>11.401999999999999</v>
      </c>
      <c r="B118">
        <v>0.15021300000000001</v>
      </c>
      <c r="C118">
        <v>76</v>
      </c>
      <c r="H118" s="1">
        <f t="shared" si="4"/>
        <v>84.419706000000005</v>
      </c>
      <c r="I118" s="1">
        <f t="shared" si="5"/>
        <v>375.51742462332004</v>
      </c>
      <c r="J118" s="1">
        <f t="shared" si="6"/>
        <v>37.261796984932801</v>
      </c>
      <c r="K118" s="1"/>
      <c r="L118" s="1"/>
    </row>
    <row r="119" spans="1:12" x14ac:dyDescent="0.25">
      <c r="A119">
        <v>11.502000000000001</v>
      </c>
      <c r="B119">
        <v>0.15143000000000001</v>
      </c>
      <c r="C119">
        <v>77</v>
      </c>
      <c r="H119" s="1">
        <f t="shared" si="4"/>
        <v>85.103660000000005</v>
      </c>
      <c r="I119" s="1">
        <f t="shared" si="5"/>
        <v>378.55980248520001</v>
      </c>
      <c r="J119" s="1">
        <f t="shared" si="6"/>
        <v>37.383492099408002</v>
      </c>
      <c r="K119" s="1"/>
      <c r="L119" s="1"/>
    </row>
    <row r="120" spans="1:12" x14ac:dyDescent="0.25">
      <c r="A120">
        <v>11.602</v>
      </c>
      <c r="B120">
        <v>0.15263099999999999</v>
      </c>
      <c r="C120">
        <v>77</v>
      </c>
      <c r="H120" s="1">
        <f t="shared" si="4"/>
        <v>85.778621999999999</v>
      </c>
      <c r="I120" s="1">
        <f t="shared" si="5"/>
        <v>381.56218195283998</v>
      </c>
      <c r="J120" s="1">
        <f t="shared" si="6"/>
        <v>37.503587278113599</v>
      </c>
      <c r="K120" s="1"/>
      <c r="L120" s="1"/>
    </row>
    <row r="121" spans="1:12" x14ac:dyDescent="0.25">
      <c r="A121">
        <v>11.702</v>
      </c>
      <c r="B121">
        <v>0.15479899999999999</v>
      </c>
      <c r="C121">
        <v>80</v>
      </c>
      <c r="H121" s="1">
        <f t="shared" si="4"/>
        <v>86.997037999999989</v>
      </c>
      <c r="I121" s="1">
        <f t="shared" si="5"/>
        <v>386.98196437235998</v>
      </c>
      <c r="J121" s="1">
        <f t="shared" si="6"/>
        <v>37.720378574894397</v>
      </c>
      <c r="K121" s="1"/>
      <c r="L121" s="1"/>
    </row>
    <row r="122" spans="1:12" x14ac:dyDescent="0.25">
      <c r="A122">
        <v>11.802</v>
      </c>
      <c r="B122">
        <v>0.15572</v>
      </c>
      <c r="C122">
        <v>82</v>
      </c>
      <c r="H122" s="1">
        <f t="shared" si="4"/>
        <v>87.51464</v>
      </c>
      <c r="I122" s="1">
        <f t="shared" si="5"/>
        <v>389.28437194079999</v>
      </c>
      <c r="J122" s="1">
        <f t="shared" si="6"/>
        <v>37.812474877631999</v>
      </c>
      <c r="K122" s="1"/>
      <c r="L122" s="1"/>
    </row>
    <row r="123" spans="1:12" x14ac:dyDescent="0.25">
      <c r="A123">
        <v>11.901999999999999</v>
      </c>
      <c r="B123">
        <v>0.15811600000000001</v>
      </c>
      <c r="C123">
        <v>88</v>
      </c>
      <c r="H123" s="1">
        <f t="shared" si="4"/>
        <v>88.861192000000003</v>
      </c>
      <c r="I123" s="1">
        <f t="shared" si="5"/>
        <v>395.27413147824001</v>
      </c>
      <c r="J123" s="1">
        <f t="shared" si="6"/>
        <v>38.052065259129598</v>
      </c>
      <c r="K123" s="1"/>
      <c r="L123" s="1"/>
    </row>
    <row r="124" spans="1:12" x14ac:dyDescent="0.25">
      <c r="A124">
        <v>12.002000000000001</v>
      </c>
      <c r="B124">
        <v>0.158772</v>
      </c>
      <c r="C124">
        <v>90</v>
      </c>
      <c r="H124" s="1">
        <f t="shared" si="4"/>
        <v>89.229863999999992</v>
      </c>
      <c r="I124" s="1">
        <f t="shared" si="5"/>
        <v>396.91406564207995</v>
      </c>
      <c r="J124" s="1">
        <f t="shared" si="6"/>
        <v>38.117662625683195</v>
      </c>
      <c r="K124" s="1"/>
      <c r="L124" s="1"/>
    </row>
    <row r="125" spans="1:12" x14ac:dyDescent="0.25">
      <c r="A125">
        <v>12.102</v>
      </c>
      <c r="B125">
        <v>0.16120499999999999</v>
      </c>
      <c r="C125">
        <v>95</v>
      </c>
      <c r="H125" s="1">
        <f t="shared" si="4"/>
        <v>90.59720999999999</v>
      </c>
      <c r="I125" s="1">
        <f t="shared" si="5"/>
        <v>402.99632146619996</v>
      </c>
      <c r="J125" s="1">
        <f t="shared" si="6"/>
        <v>38.360952858647998</v>
      </c>
      <c r="K125" s="1"/>
      <c r="L125" s="1"/>
    </row>
    <row r="126" spans="1:12" x14ac:dyDescent="0.25">
      <c r="A126">
        <v>12.202</v>
      </c>
      <c r="B126">
        <v>0.162104</v>
      </c>
      <c r="C126">
        <v>98</v>
      </c>
      <c r="H126" s="1">
        <f t="shared" si="4"/>
        <v>91.102447999999995</v>
      </c>
      <c r="I126" s="1">
        <f t="shared" si="5"/>
        <v>405.24373124255999</v>
      </c>
      <c r="J126" s="1">
        <f t="shared" si="6"/>
        <v>38.450849249702401</v>
      </c>
      <c r="K126" s="1"/>
      <c r="L126" s="1"/>
    </row>
    <row r="127" spans="1:12" x14ac:dyDescent="0.25">
      <c r="A127">
        <v>12.302</v>
      </c>
      <c r="B127">
        <v>0.16363</v>
      </c>
      <c r="C127">
        <v>103</v>
      </c>
      <c r="H127" s="1">
        <f t="shared" si="4"/>
        <v>91.960059999999999</v>
      </c>
      <c r="I127" s="1">
        <f t="shared" si="5"/>
        <v>409.05857809320003</v>
      </c>
      <c r="J127" s="1">
        <f t="shared" si="6"/>
        <v>38.603443123727999</v>
      </c>
      <c r="K127" s="1"/>
      <c r="L127" s="1"/>
    </row>
    <row r="128" spans="1:12" x14ac:dyDescent="0.25">
      <c r="A128">
        <v>12.401999999999999</v>
      </c>
      <c r="B128">
        <v>0.16517100000000001</v>
      </c>
      <c r="C128">
        <v>108</v>
      </c>
      <c r="H128" s="1">
        <f t="shared" si="4"/>
        <v>92.826102000000006</v>
      </c>
      <c r="I128" s="1">
        <f t="shared" si="5"/>
        <v>412.91092343844002</v>
      </c>
      <c r="J128" s="1">
        <f t="shared" si="6"/>
        <v>38.757536937537601</v>
      </c>
      <c r="K128" s="1"/>
      <c r="L128" s="1"/>
    </row>
    <row r="129" spans="1:12" x14ac:dyDescent="0.25">
      <c r="A129">
        <v>12.502000000000001</v>
      </c>
      <c r="B129">
        <v>0.16638800000000001</v>
      </c>
      <c r="C129">
        <v>115</v>
      </c>
      <c r="H129" s="1">
        <f t="shared" si="4"/>
        <v>93.510056000000006</v>
      </c>
      <c r="I129" s="1">
        <f t="shared" si="5"/>
        <v>415.95330130032005</v>
      </c>
      <c r="J129" s="1">
        <f t="shared" si="6"/>
        <v>38.879232052012803</v>
      </c>
      <c r="K129" s="1"/>
      <c r="L129" s="1"/>
    </row>
    <row r="130" spans="1:12" x14ac:dyDescent="0.25">
      <c r="A130">
        <v>12.602</v>
      </c>
      <c r="B130">
        <v>0.16851099999999999</v>
      </c>
      <c r="C130">
        <v>118</v>
      </c>
      <c r="H130" s="1">
        <f t="shared" si="4"/>
        <v>94.703181999999998</v>
      </c>
      <c r="I130" s="1">
        <f t="shared" si="5"/>
        <v>421.26058823604001</v>
      </c>
      <c r="J130" s="1">
        <f t="shared" si="6"/>
        <v>39.091523529441602</v>
      </c>
      <c r="K130" s="1"/>
      <c r="L130" s="1"/>
    </row>
    <row r="131" spans="1:12" x14ac:dyDescent="0.25">
      <c r="A131">
        <v>12.702</v>
      </c>
      <c r="B131">
        <v>0.16913700000000001</v>
      </c>
      <c r="C131">
        <v>120</v>
      </c>
      <c r="H131" s="1">
        <f t="shared" si="4"/>
        <v>95.054994000000008</v>
      </c>
      <c r="I131" s="1">
        <f t="shared" si="5"/>
        <v>422.82552541068003</v>
      </c>
      <c r="J131" s="1">
        <f t="shared" si="6"/>
        <v>39.154121016427197</v>
      </c>
      <c r="K131" s="1"/>
      <c r="L131" s="1"/>
    </row>
    <row r="132" spans="1:12" x14ac:dyDescent="0.25">
      <c r="A132">
        <v>12.802</v>
      </c>
      <c r="B132">
        <v>0.17156299999999999</v>
      </c>
      <c r="C132">
        <v>128</v>
      </c>
      <c r="H132" s="1">
        <f t="shared" si="4"/>
        <v>96.41840599999999</v>
      </c>
      <c r="I132" s="1">
        <f t="shared" si="5"/>
        <v>428.89028193731997</v>
      </c>
      <c r="J132" s="1">
        <f t="shared" si="6"/>
        <v>39.396711277492798</v>
      </c>
      <c r="K132" s="1"/>
      <c r="L132" s="1"/>
    </row>
    <row r="133" spans="1:12" x14ac:dyDescent="0.25">
      <c r="A133">
        <v>12.901999999999999</v>
      </c>
      <c r="B133">
        <v>0.172182</v>
      </c>
      <c r="C133">
        <v>131</v>
      </c>
      <c r="H133" s="1">
        <f t="shared" ref="H133:H196" si="7">B133*562</f>
        <v>96.766283999999999</v>
      </c>
      <c r="I133" s="1">
        <f t="shared" ref="I133:I196" si="8">H133*4.44822</f>
        <v>430.43771981447998</v>
      </c>
      <c r="J133" s="1">
        <f t="shared" ref="J133:J196" si="9">(5*4.44822)+(I133*0.04)</f>
        <v>39.458608792579199</v>
      </c>
      <c r="K133" s="1"/>
      <c r="L133" s="1"/>
    </row>
    <row r="134" spans="1:12" x14ac:dyDescent="0.25">
      <c r="A134">
        <v>13.002000000000001</v>
      </c>
      <c r="B134">
        <v>0.174342</v>
      </c>
      <c r="C134">
        <v>135</v>
      </c>
      <c r="H134" s="1">
        <f t="shared" si="7"/>
        <v>97.980204000000001</v>
      </c>
      <c r="I134" s="1">
        <f t="shared" si="8"/>
        <v>435.83750303688004</v>
      </c>
      <c r="J134" s="1">
        <f t="shared" si="9"/>
        <v>39.674600121475201</v>
      </c>
      <c r="K134" s="1"/>
      <c r="L134" s="1"/>
    </row>
    <row r="135" spans="1:12" x14ac:dyDescent="0.25">
      <c r="A135">
        <v>13.102</v>
      </c>
      <c r="B135">
        <v>0.17527100000000001</v>
      </c>
      <c r="C135">
        <v>138</v>
      </c>
      <c r="H135" s="1">
        <f t="shared" si="7"/>
        <v>98.502302</v>
      </c>
      <c r="I135" s="1">
        <f t="shared" si="8"/>
        <v>438.15990980243998</v>
      </c>
      <c r="J135" s="1">
        <f t="shared" si="9"/>
        <v>39.767496392097598</v>
      </c>
      <c r="K135" s="1"/>
      <c r="L135" s="1"/>
    </row>
    <row r="136" spans="1:12" x14ac:dyDescent="0.25">
      <c r="A136">
        <v>13.202</v>
      </c>
      <c r="B136">
        <v>0.177062</v>
      </c>
      <c r="C136">
        <v>143</v>
      </c>
      <c r="H136" s="1">
        <f t="shared" si="7"/>
        <v>99.508843999999996</v>
      </c>
      <c r="I136" s="1">
        <f t="shared" si="8"/>
        <v>442.63723005767997</v>
      </c>
      <c r="J136" s="1">
        <f t="shared" si="9"/>
        <v>39.946589202307194</v>
      </c>
      <c r="K136" s="1"/>
      <c r="L136" s="1"/>
    </row>
    <row r="137" spans="1:12" x14ac:dyDescent="0.25">
      <c r="A137">
        <v>13.302</v>
      </c>
      <c r="B137">
        <v>0.178286</v>
      </c>
      <c r="C137">
        <v>145</v>
      </c>
      <c r="H137" s="1">
        <f t="shared" si="7"/>
        <v>100.196732</v>
      </c>
      <c r="I137" s="1">
        <f t="shared" si="8"/>
        <v>445.69710721704001</v>
      </c>
      <c r="J137" s="1">
        <f t="shared" si="9"/>
        <v>40.068984288681605</v>
      </c>
      <c r="K137" s="1"/>
      <c r="L137" s="1"/>
    </row>
    <row r="138" spans="1:12" x14ac:dyDescent="0.25">
      <c r="A138">
        <v>13.401999999999999</v>
      </c>
      <c r="B138">
        <v>0.17983399999999999</v>
      </c>
      <c r="C138">
        <v>149</v>
      </c>
      <c r="H138" s="1">
        <f t="shared" si="7"/>
        <v>101.06670799999999</v>
      </c>
      <c r="I138" s="1">
        <f t="shared" si="8"/>
        <v>449.56695185975997</v>
      </c>
      <c r="J138" s="1">
        <f t="shared" si="9"/>
        <v>40.223778074390395</v>
      </c>
      <c r="K138" s="1"/>
      <c r="L138" s="1"/>
    </row>
    <row r="139" spans="1:12" x14ac:dyDescent="0.25">
      <c r="A139">
        <v>13.502000000000001</v>
      </c>
      <c r="B139">
        <v>0.181338</v>
      </c>
      <c r="C139">
        <v>151</v>
      </c>
      <c r="H139" s="1">
        <f t="shared" si="7"/>
        <v>101.911956</v>
      </c>
      <c r="I139" s="1">
        <f t="shared" si="8"/>
        <v>453.32680091832003</v>
      </c>
      <c r="J139" s="1">
        <f t="shared" si="9"/>
        <v>40.374172036732801</v>
      </c>
      <c r="K139" s="1"/>
      <c r="L139" s="1"/>
    </row>
    <row r="140" spans="1:12" x14ac:dyDescent="0.25">
      <c r="A140">
        <v>13.602</v>
      </c>
      <c r="B140">
        <v>0.18226700000000001</v>
      </c>
      <c r="C140">
        <v>153</v>
      </c>
      <c r="H140" s="1">
        <f t="shared" si="7"/>
        <v>102.434054</v>
      </c>
      <c r="I140" s="1">
        <f t="shared" si="8"/>
        <v>455.64920768388004</v>
      </c>
      <c r="J140" s="1">
        <f t="shared" si="9"/>
        <v>40.467068307355206</v>
      </c>
      <c r="K140" s="1"/>
      <c r="L140" s="1"/>
    </row>
    <row r="141" spans="1:12" x14ac:dyDescent="0.25">
      <c r="A141">
        <v>13.702</v>
      </c>
      <c r="B141">
        <v>0.18439800000000001</v>
      </c>
      <c r="C141">
        <v>156</v>
      </c>
      <c r="H141" s="1">
        <f t="shared" si="7"/>
        <v>103.631676</v>
      </c>
      <c r="I141" s="1">
        <f t="shared" si="8"/>
        <v>460.97649381671999</v>
      </c>
      <c r="J141" s="1">
        <f t="shared" si="9"/>
        <v>40.6801597526688</v>
      </c>
      <c r="K141" s="1"/>
      <c r="L141" s="1"/>
    </row>
    <row r="142" spans="1:12" x14ac:dyDescent="0.25">
      <c r="A142">
        <v>13.802</v>
      </c>
      <c r="B142">
        <v>0.185636</v>
      </c>
      <c r="C142">
        <v>157</v>
      </c>
      <c r="H142" s="1">
        <f t="shared" si="7"/>
        <v>104.327432</v>
      </c>
      <c r="I142" s="1">
        <f t="shared" si="8"/>
        <v>464.07136957104001</v>
      </c>
      <c r="J142" s="1">
        <f t="shared" si="9"/>
        <v>40.8039547828416</v>
      </c>
      <c r="K142" s="1"/>
      <c r="L142" s="1"/>
    </row>
    <row r="143" spans="1:12" x14ac:dyDescent="0.25">
      <c r="A143">
        <v>13.901999999999999</v>
      </c>
      <c r="B143">
        <v>0.187752</v>
      </c>
      <c r="C143">
        <v>159</v>
      </c>
      <c r="H143" s="1">
        <f t="shared" si="7"/>
        <v>105.51662400000001</v>
      </c>
      <c r="I143" s="1">
        <f t="shared" si="8"/>
        <v>469.36115720928007</v>
      </c>
      <c r="J143" s="1">
        <f t="shared" si="9"/>
        <v>41.015546288371198</v>
      </c>
      <c r="K143" s="1"/>
      <c r="L143" s="1"/>
    </row>
    <row r="144" spans="1:12" x14ac:dyDescent="0.25">
      <c r="A144">
        <v>14.002000000000001</v>
      </c>
      <c r="B144">
        <v>0.18868799999999999</v>
      </c>
      <c r="C144">
        <v>160</v>
      </c>
      <c r="H144" s="1">
        <f t="shared" si="7"/>
        <v>106.04265599999999</v>
      </c>
      <c r="I144" s="1">
        <f t="shared" si="8"/>
        <v>471.70106327231997</v>
      </c>
      <c r="J144" s="1">
        <f t="shared" si="9"/>
        <v>41.109142530892797</v>
      </c>
      <c r="K144" s="1"/>
      <c r="L144" s="1"/>
    </row>
    <row r="145" spans="1:12" x14ac:dyDescent="0.25">
      <c r="A145">
        <v>14.102</v>
      </c>
      <c r="B145">
        <v>0.19051599999999999</v>
      </c>
      <c r="C145">
        <v>161</v>
      </c>
      <c r="H145" s="1">
        <f t="shared" si="7"/>
        <v>107.069992</v>
      </c>
      <c r="I145" s="1">
        <f t="shared" si="8"/>
        <v>476.27087981424</v>
      </c>
      <c r="J145" s="1">
        <f t="shared" si="9"/>
        <v>41.291935192569596</v>
      </c>
      <c r="K145" s="1"/>
      <c r="L145" s="1"/>
    </row>
    <row r="146" spans="1:12" x14ac:dyDescent="0.25">
      <c r="A146">
        <v>14.202</v>
      </c>
      <c r="B146">
        <v>0.19173299999999999</v>
      </c>
      <c r="C146">
        <v>162</v>
      </c>
      <c r="H146" s="1">
        <f t="shared" si="7"/>
        <v>107.753946</v>
      </c>
      <c r="I146" s="1">
        <f t="shared" si="8"/>
        <v>479.31325767612003</v>
      </c>
      <c r="J146" s="1">
        <f t="shared" si="9"/>
        <v>41.413630307044798</v>
      </c>
      <c r="K146" s="1"/>
      <c r="L146" s="1"/>
    </row>
    <row r="147" spans="1:12" x14ac:dyDescent="0.25">
      <c r="A147">
        <v>14.302</v>
      </c>
      <c r="B147">
        <v>0.19323699999999999</v>
      </c>
      <c r="C147">
        <v>162</v>
      </c>
      <c r="H147" s="1">
        <f t="shared" si="7"/>
        <v>108.599194</v>
      </c>
      <c r="I147" s="1">
        <f t="shared" si="8"/>
        <v>483.07310673467998</v>
      </c>
      <c r="J147" s="1">
        <f t="shared" si="9"/>
        <v>41.564024269387204</v>
      </c>
      <c r="K147" s="1"/>
      <c r="L147" s="1"/>
    </row>
    <row r="148" spans="1:12" x14ac:dyDescent="0.25">
      <c r="A148">
        <v>14.401999999999999</v>
      </c>
      <c r="B148">
        <v>0.19479199999999999</v>
      </c>
      <c r="C148">
        <v>162</v>
      </c>
      <c r="H148" s="1">
        <f t="shared" si="7"/>
        <v>109.47310399999999</v>
      </c>
      <c r="I148" s="1">
        <f t="shared" si="8"/>
        <v>486.96045067487995</v>
      </c>
      <c r="J148" s="1">
        <f t="shared" si="9"/>
        <v>41.719518026995196</v>
      </c>
      <c r="K148" s="1"/>
      <c r="L148" s="1"/>
    </row>
    <row r="149" spans="1:12" x14ac:dyDescent="0.25">
      <c r="A149">
        <v>14.502000000000001</v>
      </c>
      <c r="B149">
        <v>0.19631799999999999</v>
      </c>
      <c r="C149">
        <v>162</v>
      </c>
      <c r="H149" s="1">
        <f t="shared" si="7"/>
        <v>110.330716</v>
      </c>
      <c r="I149" s="1">
        <f t="shared" si="8"/>
        <v>490.77529752551999</v>
      </c>
      <c r="J149" s="1">
        <f t="shared" si="9"/>
        <v>41.872111901020801</v>
      </c>
      <c r="K149" s="1"/>
      <c r="L149" s="1"/>
    </row>
    <row r="150" spans="1:12" x14ac:dyDescent="0.25">
      <c r="A150">
        <v>14.602</v>
      </c>
      <c r="B150">
        <v>0.19813900000000001</v>
      </c>
      <c r="C150">
        <v>161</v>
      </c>
      <c r="H150" s="1">
        <f t="shared" si="7"/>
        <v>111.354118</v>
      </c>
      <c r="I150" s="1">
        <f t="shared" si="8"/>
        <v>495.32761476996001</v>
      </c>
      <c r="J150" s="1">
        <f t="shared" si="9"/>
        <v>42.054204590798399</v>
      </c>
      <c r="K150" s="1"/>
      <c r="L150" s="1"/>
    </row>
    <row r="151" spans="1:12" x14ac:dyDescent="0.25">
      <c r="A151">
        <v>14.702</v>
      </c>
      <c r="B151">
        <v>0.19938500000000001</v>
      </c>
      <c r="C151">
        <v>161</v>
      </c>
      <c r="H151" s="1">
        <f t="shared" si="7"/>
        <v>112.05437000000001</v>
      </c>
      <c r="I151" s="1">
        <f t="shared" si="8"/>
        <v>498.44248972140002</v>
      </c>
      <c r="J151" s="1">
        <f t="shared" si="9"/>
        <v>42.178799588856002</v>
      </c>
      <c r="K151" s="1"/>
      <c r="L151" s="1"/>
    </row>
    <row r="152" spans="1:12" x14ac:dyDescent="0.25">
      <c r="A152">
        <v>14.802</v>
      </c>
      <c r="B152">
        <v>0.20119899999999999</v>
      </c>
      <c r="C152">
        <v>159</v>
      </c>
      <c r="H152" s="1">
        <f t="shared" si="7"/>
        <v>113.07383799999999</v>
      </c>
      <c r="I152" s="1">
        <f t="shared" si="8"/>
        <v>502.97730766835997</v>
      </c>
      <c r="J152" s="1">
        <f t="shared" si="9"/>
        <v>42.360192306734398</v>
      </c>
      <c r="K152" s="1"/>
      <c r="L152" s="1"/>
    </row>
    <row r="153" spans="1:12" x14ac:dyDescent="0.25">
      <c r="A153">
        <v>14.901999999999999</v>
      </c>
      <c r="B153">
        <v>0.202098</v>
      </c>
      <c r="C153">
        <v>158</v>
      </c>
      <c r="H153" s="1">
        <f t="shared" si="7"/>
        <v>113.579076</v>
      </c>
      <c r="I153" s="1">
        <f t="shared" si="8"/>
        <v>505.22471744472</v>
      </c>
      <c r="J153" s="1">
        <f t="shared" si="9"/>
        <v>42.4500886977888</v>
      </c>
      <c r="K153" s="1"/>
      <c r="L153" s="1"/>
    </row>
    <row r="154" spans="1:12" x14ac:dyDescent="0.25">
      <c r="A154">
        <v>15.002000000000001</v>
      </c>
      <c r="B154">
        <v>0.20427300000000001</v>
      </c>
      <c r="C154">
        <v>156</v>
      </c>
      <c r="H154" s="1">
        <f t="shared" si="7"/>
        <v>114.80142600000001</v>
      </c>
      <c r="I154" s="1">
        <f t="shared" si="8"/>
        <v>510.66199916172002</v>
      </c>
      <c r="J154" s="1">
        <f t="shared" si="9"/>
        <v>42.6675799664688</v>
      </c>
      <c r="K154" s="1"/>
      <c r="L154" s="1"/>
    </row>
    <row r="155" spans="1:12" x14ac:dyDescent="0.25">
      <c r="A155">
        <v>15.102</v>
      </c>
      <c r="B155">
        <v>0.20518700000000001</v>
      </c>
      <c r="C155">
        <v>154</v>
      </c>
      <c r="H155" s="1">
        <f t="shared" si="7"/>
        <v>115.315094</v>
      </c>
      <c r="I155" s="1">
        <f t="shared" si="8"/>
        <v>512.94690743268006</v>
      </c>
      <c r="J155" s="1">
        <f t="shared" si="9"/>
        <v>42.7589762973072</v>
      </c>
      <c r="K155" s="1"/>
      <c r="L155" s="1"/>
    </row>
    <row r="156" spans="1:12" x14ac:dyDescent="0.25">
      <c r="A156">
        <v>15.202</v>
      </c>
      <c r="B156">
        <v>0.20760500000000001</v>
      </c>
      <c r="C156">
        <v>151</v>
      </c>
      <c r="H156" s="1">
        <f t="shared" si="7"/>
        <v>116.67401000000001</v>
      </c>
      <c r="I156" s="1">
        <f t="shared" si="8"/>
        <v>518.9916647622</v>
      </c>
      <c r="J156" s="1">
        <f t="shared" si="9"/>
        <v>43.000766590487999</v>
      </c>
      <c r="K156" s="1"/>
      <c r="L156" s="1"/>
    </row>
    <row r="157" spans="1:12" x14ac:dyDescent="0.25">
      <c r="A157">
        <v>15.302</v>
      </c>
      <c r="B157">
        <v>0.20854800000000001</v>
      </c>
      <c r="C157">
        <v>144</v>
      </c>
      <c r="H157" s="1">
        <f t="shared" si="7"/>
        <v>117.20397600000001</v>
      </c>
      <c r="I157" s="1">
        <f t="shared" si="8"/>
        <v>521.34907012272004</v>
      </c>
      <c r="J157" s="1">
        <f t="shared" si="9"/>
        <v>43.0950628049088</v>
      </c>
      <c r="K157" s="1"/>
      <c r="L157" s="1"/>
    </row>
    <row r="158" spans="1:12" x14ac:dyDescent="0.25">
      <c r="A158">
        <v>15.401999999999999</v>
      </c>
      <c r="B158">
        <v>0.21037700000000001</v>
      </c>
      <c r="C158">
        <v>142</v>
      </c>
      <c r="H158" s="1">
        <f t="shared" si="7"/>
        <v>118.231874</v>
      </c>
      <c r="I158" s="1">
        <f t="shared" si="8"/>
        <v>525.92138656428006</v>
      </c>
      <c r="J158" s="1">
        <f t="shared" si="9"/>
        <v>43.2779554625712</v>
      </c>
      <c r="K158" s="1"/>
      <c r="L158" s="1"/>
    </row>
    <row r="159" spans="1:12" x14ac:dyDescent="0.25">
      <c r="A159">
        <v>15.502000000000001</v>
      </c>
      <c r="B159">
        <v>0.21187300000000001</v>
      </c>
      <c r="C159">
        <v>141</v>
      </c>
      <c r="H159" s="1">
        <f t="shared" si="7"/>
        <v>119.072626</v>
      </c>
      <c r="I159" s="1">
        <f t="shared" si="8"/>
        <v>529.66123642572006</v>
      </c>
      <c r="J159" s="1">
        <f t="shared" si="9"/>
        <v>43.427549457028803</v>
      </c>
      <c r="K159" s="1"/>
      <c r="L159" s="1"/>
    </row>
    <row r="160" spans="1:12" x14ac:dyDescent="0.25">
      <c r="A160">
        <v>15.602</v>
      </c>
      <c r="B160">
        <v>0.213141</v>
      </c>
      <c r="C160">
        <v>140</v>
      </c>
      <c r="H160" s="1">
        <f t="shared" si="7"/>
        <v>119.785242</v>
      </c>
      <c r="I160" s="1">
        <f t="shared" si="8"/>
        <v>532.83110916923999</v>
      </c>
      <c r="J160" s="1">
        <f t="shared" si="9"/>
        <v>43.554344366769598</v>
      </c>
      <c r="K160" s="1"/>
      <c r="L160" s="1"/>
    </row>
    <row r="161" spans="1:12" x14ac:dyDescent="0.25">
      <c r="A161">
        <v>15.702</v>
      </c>
      <c r="B161">
        <v>0.21496199999999999</v>
      </c>
      <c r="C161">
        <v>136</v>
      </c>
      <c r="H161" s="1">
        <f t="shared" si="7"/>
        <v>120.80864399999999</v>
      </c>
      <c r="I161" s="1">
        <f t="shared" si="8"/>
        <v>537.3834264136799</v>
      </c>
      <c r="J161" s="1">
        <f t="shared" si="9"/>
        <v>43.736437056547196</v>
      </c>
      <c r="K161" s="1"/>
      <c r="L161" s="1"/>
    </row>
    <row r="162" spans="1:12" x14ac:dyDescent="0.25">
      <c r="A162">
        <v>15.802</v>
      </c>
      <c r="B162">
        <v>0.21584700000000001</v>
      </c>
      <c r="C162">
        <v>132</v>
      </c>
      <c r="H162" s="1">
        <f t="shared" si="7"/>
        <v>121.306014</v>
      </c>
      <c r="I162" s="1">
        <f t="shared" si="8"/>
        <v>539.59583759508007</v>
      </c>
      <c r="J162" s="1">
        <f t="shared" si="9"/>
        <v>43.824933503803202</v>
      </c>
      <c r="K162" s="1"/>
      <c r="L162" s="1"/>
    </row>
    <row r="163" spans="1:12" x14ac:dyDescent="0.25">
      <c r="A163">
        <v>15.901999999999999</v>
      </c>
      <c r="B163">
        <v>0.218331</v>
      </c>
      <c r="C163">
        <v>127</v>
      </c>
      <c r="H163" s="1">
        <f t="shared" si="7"/>
        <v>122.702022</v>
      </c>
      <c r="I163" s="1">
        <f t="shared" si="8"/>
        <v>545.80558830083999</v>
      </c>
      <c r="J163" s="1">
        <f t="shared" si="9"/>
        <v>44.073323532033598</v>
      </c>
      <c r="K163" s="1"/>
      <c r="L163" s="1"/>
    </row>
    <row r="164" spans="1:12" x14ac:dyDescent="0.25">
      <c r="A164">
        <v>16.001999999999999</v>
      </c>
      <c r="B164">
        <v>0.21923100000000001</v>
      </c>
      <c r="C164">
        <v>124</v>
      </c>
      <c r="H164" s="1">
        <f t="shared" si="7"/>
        <v>123.20782200000001</v>
      </c>
      <c r="I164" s="1">
        <f t="shared" si="8"/>
        <v>548.05549797684</v>
      </c>
      <c r="J164" s="1">
        <f t="shared" si="9"/>
        <v>44.163319919073601</v>
      </c>
      <c r="K164" s="1"/>
      <c r="L164" s="1"/>
    </row>
    <row r="165" spans="1:12" x14ac:dyDescent="0.25">
      <c r="A165">
        <v>16.102</v>
      </c>
      <c r="B165">
        <v>0.22164900000000001</v>
      </c>
      <c r="C165">
        <v>115</v>
      </c>
      <c r="H165" s="1">
        <f t="shared" si="7"/>
        <v>124.566738</v>
      </c>
      <c r="I165" s="1">
        <f t="shared" si="8"/>
        <v>554.10025530636005</v>
      </c>
      <c r="J165" s="1">
        <f t="shared" si="9"/>
        <v>44.405110212254399</v>
      </c>
      <c r="K165" s="1"/>
      <c r="L165" s="1"/>
    </row>
    <row r="166" spans="1:12" x14ac:dyDescent="0.25">
      <c r="A166">
        <v>16.202000000000002</v>
      </c>
      <c r="B166">
        <v>0.22226799999999999</v>
      </c>
      <c r="C166">
        <v>110</v>
      </c>
      <c r="H166" s="1">
        <f t="shared" si="7"/>
        <v>124.914616</v>
      </c>
      <c r="I166" s="1">
        <f t="shared" si="8"/>
        <v>555.64769318352</v>
      </c>
      <c r="J166" s="1">
        <f t="shared" si="9"/>
        <v>44.4670077273408</v>
      </c>
      <c r="K166" s="1"/>
      <c r="L166" s="1"/>
    </row>
    <row r="167" spans="1:12" x14ac:dyDescent="0.25">
      <c r="A167">
        <v>16.302</v>
      </c>
      <c r="B167">
        <v>0.22472300000000001</v>
      </c>
      <c r="C167">
        <v>109</v>
      </c>
      <c r="H167" s="1">
        <f t="shared" si="7"/>
        <v>126.294326</v>
      </c>
      <c r="I167" s="1">
        <f t="shared" si="8"/>
        <v>561.78494679972005</v>
      </c>
      <c r="J167" s="1">
        <f t="shared" si="9"/>
        <v>44.712497871988802</v>
      </c>
      <c r="K167" s="1"/>
      <c r="L167" s="1"/>
    </row>
    <row r="168" spans="1:12" x14ac:dyDescent="0.25">
      <c r="A168">
        <v>16.402000000000001</v>
      </c>
      <c r="B168">
        <v>0.22563</v>
      </c>
      <c r="C168">
        <v>107</v>
      </c>
      <c r="H168" s="1">
        <f t="shared" si="7"/>
        <v>126.80405999999999</v>
      </c>
      <c r="I168" s="1">
        <f t="shared" si="8"/>
        <v>564.05235577320002</v>
      </c>
      <c r="J168" s="1">
        <f t="shared" si="9"/>
        <v>44.803194230928</v>
      </c>
      <c r="K168" s="1"/>
      <c r="L168" s="1"/>
    </row>
    <row r="169" spans="1:12" x14ac:dyDescent="0.25">
      <c r="A169">
        <v>16.501999999999999</v>
      </c>
      <c r="B169">
        <v>0.22714799999999999</v>
      </c>
      <c r="C169">
        <v>102</v>
      </c>
      <c r="H169" s="1">
        <f t="shared" si="7"/>
        <v>127.65717599999999</v>
      </c>
      <c r="I169" s="1">
        <f t="shared" si="8"/>
        <v>567.84720342671994</v>
      </c>
      <c r="J169" s="1">
        <f t="shared" si="9"/>
        <v>44.954988137068796</v>
      </c>
      <c r="K169" s="1"/>
      <c r="L169" s="1"/>
    </row>
    <row r="170" spans="1:12" x14ac:dyDescent="0.25">
      <c r="A170">
        <v>16.602</v>
      </c>
      <c r="B170">
        <v>0.22931599999999999</v>
      </c>
      <c r="C170">
        <v>99</v>
      </c>
      <c r="H170" s="1">
        <f t="shared" si="7"/>
        <v>128.87559199999998</v>
      </c>
      <c r="I170" s="1">
        <f t="shared" si="8"/>
        <v>573.26698584623989</v>
      </c>
      <c r="J170" s="1">
        <f t="shared" si="9"/>
        <v>45.171779433849593</v>
      </c>
      <c r="K170" s="1"/>
      <c r="L170" s="1"/>
    </row>
    <row r="171" spans="1:12" x14ac:dyDescent="0.25">
      <c r="A171">
        <v>16.702000000000002</v>
      </c>
      <c r="B171">
        <v>0.23019300000000001</v>
      </c>
      <c r="C171">
        <v>96</v>
      </c>
      <c r="H171" s="1">
        <f t="shared" si="7"/>
        <v>129.36846600000001</v>
      </c>
      <c r="I171" s="1">
        <f t="shared" si="8"/>
        <v>575.45939783052006</v>
      </c>
      <c r="J171" s="1">
        <f t="shared" si="9"/>
        <v>45.259475913220804</v>
      </c>
      <c r="K171" s="1"/>
      <c r="L171" s="1"/>
    </row>
    <row r="172" spans="1:12" x14ac:dyDescent="0.25">
      <c r="A172">
        <v>16.802</v>
      </c>
      <c r="B172">
        <v>0.23267699999999999</v>
      </c>
      <c r="C172">
        <v>91</v>
      </c>
      <c r="H172" s="1">
        <f t="shared" si="7"/>
        <v>130.76447400000001</v>
      </c>
      <c r="I172" s="1">
        <f t="shared" si="8"/>
        <v>581.66914853628009</v>
      </c>
      <c r="J172" s="1">
        <f t="shared" si="9"/>
        <v>45.5078659414512</v>
      </c>
      <c r="K172" s="1"/>
      <c r="L172" s="1"/>
    </row>
    <row r="173" spans="1:12" x14ac:dyDescent="0.25">
      <c r="A173">
        <v>16.902000000000001</v>
      </c>
      <c r="B173">
        <v>0.23360600000000001</v>
      </c>
      <c r="C173">
        <v>89</v>
      </c>
      <c r="H173" s="1">
        <f t="shared" si="7"/>
        <v>131.28657200000001</v>
      </c>
      <c r="I173" s="1">
        <f t="shared" si="8"/>
        <v>583.99155530184009</v>
      </c>
      <c r="J173" s="1">
        <f t="shared" si="9"/>
        <v>45.600762212073604</v>
      </c>
      <c r="K173" s="1"/>
      <c r="L173" s="1"/>
    </row>
    <row r="174" spans="1:12" x14ac:dyDescent="0.25">
      <c r="A174">
        <v>17.001999999999999</v>
      </c>
      <c r="B174">
        <v>0.236009</v>
      </c>
      <c r="C174">
        <v>86</v>
      </c>
      <c r="H174" s="1">
        <f t="shared" si="7"/>
        <v>132.637058</v>
      </c>
      <c r="I174" s="1">
        <f t="shared" si="8"/>
        <v>589.99881413675996</v>
      </c>
      <c r="J174" s="1">
        <f t="shared" si="9"/>
        <v>45.841052565470399</v>
      </c>
      <c r="K174" s="1"/>
      <c r="L174" s="1"/>
    </row>
    <row r="175" spans="1:12" x14ac:dyDescent="0.25">
      <c r="A175">
        <v>17.102</v>
      </c>
      <c r="B175">
        <v>0.23691599999999999</v>
      </c>
      <c r="C175">
        <v>87</v>
      </c>
      <c r="H175" s="1">
        <f t="shared" si="7"/>
        <v>133.146792</v>
      </c>
      <c r="I175" s="1">
        <f t="shared" si="8"/>
        <v>592.26622311024005</v>
      </c>
      <c r="J175" s="1">
        <f t="shared" si="9"/>
        <v>45.931748924409604</v>
      </c>
      <c r="K175" s="1"/>
      <c r="L175" s="1"/>
    </row>
    <row r="176" spans="1:12" x14ac:dyDescent="0.25">
      <c r="A176">
        <v>17.202000000000002</v>
      </c>
      <c r="B176">
        <v>0.23877399999999999</v>
      </c>
      <c r="C176">
        <v>88</v>
      </c>
      <c r="H176" s="1">
        <f t="shared" si="7"/>
        <v>134.190988</v>
      </c>
      <c r="I176" s="1">
        <f t="shared" si="8"/>
        <v>596.91103664136006</v>
      </c>
      <c r="J176" s="1">
        <f t="shared" si="9"/>
        <v>46.117541465654398</v>
      </c>
      <c r="K176" s="1"/>
      <c r="L176" s="1"/>
    </row>
    <row r="177" spans="1:12" x14ac:dyDescent="0.25">
      <c r="A177">
        <v>17.302</v>
      </c>
      <c r="B177">
        <v>0.24060200000000001</v>
      </c>
      <c r="C177">
        <v>89</v>
      </c>
      <c r="H177" s="1">
        <f t="shared" si="7"/>
        <v>135.218324</v>
      </c>
      <c r="I177" s="1">
        <f t="shared" si="8"/>
        <v>601.48085318328003</v>
      </c>
      <c r="J177" s="1">
        <f t="shared" si="9"/>
        <v>46.300334127331197</v>
      </c>
      <c r="K177" s="1"/>
      <c r="L177" s="1"/>
    </row>
    <row r="178" spans="1:12" x14ac:dyDescent="0.25">
      <c r="A178">
        <v>17.402000000000001</v>
      </c>
      <c r="B178">
        <v>0.24181900000000001</v>
      </c>
      <c r="C178">
        <v>91</v>
      </c>
      <c r="H178" s="1">
        <f t="shared" si="7"/>
        <v>135.902278</v>
      </c>
      <c r="I178" s="1">
        <f t="shared" si="8"/>
        <v>604.52323104515995</v>
      </c>
      <c r="J178" s="1">
        <f t="shared" si="9"/>
        <v>46.422029241806399</v>
      </c>
      <c r="K178" s="1"/>
      <c r="L178" s="1"/>
    </row>
    <row r="179" spans="1:12" x14ac:dyDescent="0.25">
      <c r="A179">
        <v>17.501999999999999</v>
      </c>
      <c r="B179">
        <v>0.24397099999999999</v>
      </c>
      <c r="C179">
        <v>93</v>
      </c>
      <c r="H179" s="1">
        <f t="shared" si="7"/>
        <v>137.11170200000001</v>
      </c>
      <c r="I179" s="1">
        <f t="shared" si="8"/>
        <v>609.90301507044001</v>
      </c>
      <c r="J179" s="1">
        <f t="shared" si="9"/>
        <v>46.6372206028176</v>
      </c>
      <c r="K179" s="1"/>
      <c r="L179" s="1"/>
    </row>
    <row r="180" spans="1:12" x14ac:dyDescent="0.25">
      <c r="A180">
        <v>17.602</v>
      </c>
      <c r="B180">
        <v>0.24487100000000001</v>
      </c>
      <c r="C180">
        <v>97</v>
      </c>
      <c r="H180" s="1">
        <f t="shared" si="7"/>
        <v>137.617502</v>
      </c>
      <c r="I180" s="1">
        <f t="shared" si="8"/>
        <v>612.15292474644002</v>
      </c>
      <c r="J180" s="1">
        <f t="shared" si="9"/>
        <v>46.727216989857602</v>
      </c>
      <c r="K180" s="1"/>
      <c r="L180" s="1"/>
    </row>
    <row r="181" spans="1:12" x14ac:dyDescent="0.25">
      <c r="A181">
        <v>17.702000000000002</v>
      </c>
      <c r="B181">
        <v>0.24763499999999999</v>
      </c>
      <c r="C181">
        <v>100</v>
      </c>
      <c r="H181" s="1">
        <f t="shared" si="7"/>
        <v>139.17087000000001</v>
      </c>
      <c r="I181" s="1">
        <f t="shared" si="8"/>
        <v>619.06264735140007</v>
      </c>
      <c r="J181" s="1">
        <f t="shared" si="9"/>
        <v>47.003605894056008</v>
      </c>
      <c r="K181" s="1"/>
      <c r="L181" s="1"/>
    </row>
    <row r="182" spans="1:12" x14ac:dyDescent="0.25">
      <c r="A182">
        <v>17.802</v>
      </c>
      <c r="B182">
        <v>0.248557</v>
      </c>
      <c r="C182">
        <v>103</v>
      </c>
      <c r="H182" s="1">
        <f t="shared" si="7"/>
        <v>139.68903399999999</v>
      </c>
      <c r="I182" s="1">
        <f t="shared" si="8"/>
        <v>621.36755481948001</v>
      </c>
      <c r="J182" s="1">
        <f t="shared" si="9"/>
        <v>47.095802192779203</v>
      </c>
      <c r="K182" s="1"/>
      <c r="L182" s="1"/>
    </row>
    <row r="183" spans="1:12" x14ac:dyDescent="0.25">
      <c r="A183">
        <v>17.902000000000001</v>
      </c>
      <c r="B183">
        <v>0.250975</v>
      </c>
      <c r="C183">
        <v>107</v>
      </c>
      <c r="H183" s="1">
        <f t="shared" si="7"/>
        <v>141.04795000000001</v>
      </c>
      <c r="I183" s="1">
        <f t="shared" si="8"/>
        <v>627.41231214900006</v>
      </c>
      <c r="J183" s="1">
        <f t="shared" si="9"/>
        <v>47.337592485960002</v>
      </c>
      <c r="K183" s="1"/>
      <c r="L183" s="1"/>
    </row>
    <row r="184" spans="1:12" x14ac:dyDescent="0.25">
      <c r="A184">
        <v>18.001999999999999</v>
      </c>
      <c r="B184">
        <v>0.25222800000000001</v>
      </c>
      <c r="C184">
        <v>110</v>
      </c>
      <c r="H184" s="1">
        <f t="shared" si="7"/>
        <v>141.75213600000001</v>
      </c>
      <c r="I184" s="1">
        <f t="shared" si="8"/>
        <v>630.54468639792003</v>
      </c>
      <c r="J184" s="1">
        <f t="shared" si="9"/>
        <v>47.4628874559168</v>
      </c>
      <c r="K184" s="1"/>
      <c r="L184" s="1"/>
    </row>
    <row r="185" spans="1:12" x14ac:dyDescent="0.25">
      <c r="A185">
        <v>18.102</v>
      </c>
      <c r="B185">
        <v>0.25404900000000002</v>
      </c>
      <c r="C185">
        <v>115</v>
      </c>
      <c r="H185" s="1">
        <f t="shared" si="7"/>
        <v>142.77553800000001</v>
      </c>
      <c r="I185" s="1">
        <f t="shared" si="8"/>
        <v>635.09700364236005</v>
      </c>
      <c r="J185" s="1">
        <f t="shared" si="9"/>
        <v>47.644980145694404</v>
      </c>
      <c r="K185" s="1"/>
      <c r="L185" s="1"/>
    </row>
    <row r="186" spans="1:12" x14ac:dyDescent="0.25">
      <c r="A186">
        <v>18.202000000000002</v>
      </c>
      <c r="B186">
        <v>0.25556800000000002</v>
      </c>
      <c r="C186">
        <v>118</v>
      </c>
      <c r="H186" s="1">
        <f t="shared" si="7"/>
        <v>143.62921600000001</v>
      </c>
      <c r="I186" s="1">
        <f t="shared" si="8"/>
        <v>638.89435119552002</v>
      </c>
      <c r="J186" s="1">
        <f t="shared" si="9"/>
        <v>47.796874047820801</v>
      </c>
      <c r="K186" s="1"/>
      <c r="L186" s="1"/>
    </row>
    <row r="187" spans="1:12" x14ac:dyDescent="0.25">
      <c r="A187">
        <v>18.302</v>
      </c>
      <c r="B187">
        <v>0.25741799999999998</v>
      </c>
      <c r="C187">
        <v>123</v>
      </c>
      <c r="H187" s="1">
        <f t="shared" si="7"/>
        <v>144.668916</v>
      </c>
      <c r="I187" s="1">
        <f t="shared" si="8"/>
        <v>643.51916552952002</v>
      </c>
      <c r="J187" s="1">
        <f t="shared" si="9"/>
        <v>47.981866621180799</v>
      </c>
      <c r="K187" s="1"/>
      <c r="L187" s="1"/>
    </row>
    <row r="188" spans="1:12" x14ac:dyDescent="0.25">
      <c r="A188">
        <v>18.402000000000001</v>
      </c>
      <c r="B188">
        <v>0.259239</v>
      </c>
      <c r="C188">
        <v>126</v>
      </c>
      <c r="H188" s="1">
        <f t="shared" si="7"/>
        <v>145.692318</v>
      </c>
      <c r="I188" s="1">
        <f t="shared" si="8"/>
        <v>648.07148277396004</v>
      </c>
      <c r="J188" s="1">
        <f t="shared" si="9"/>
        <v>48.163959310958404</v>
      </c>
      <c r="K188" s="1"/>
      <c r="L188" s="1"/>
    </row>
    <row r="189" spans="1:12" x14ac:dyDescent="0.25">
      <c r="A189">
        <v>18.501999999999999</v>
      </c>
      <c r="B189">
        <v>0.260743</v>
      </c>
      <c r="C189">
        <v>130</v>
      </c>
      <c r="H189" s="1">
        <f t="shared" si="7"/>
        <v>146.537566</v>
      </c>
      <c r="I189" s="1">
        <f t="shared" si="8"/>
        <v>651.83133183252005</v>
      </c>
      <c r="J189" s="1">
        <f t="shared" si="9"/>
        <v>48.314353273300803</v>
      </c>
      <c r="K189" s="1"/>
      <c r="L189" s="1"/>
    </row>
    <row r="190" spans="1:12" x14ac:dyDescent="0.25">
      <c r="A190">
        <v>18.602</v>
      </c>
      <c r="B190">
        <v>0.26290999999999998</v>
      </c>
      <c r="C190">
        <v>134</v>
      </c>
      <c r="H190" s="1">
        <f t="shared" si="7"/>
        <v>147.75541999999999</v>
      </c>
      <c r="I190" s="1">
        <f t="shared" si="8"/>
        <v>657.24861435239995</v>
      </c>
      <c r="J190" s="1">
        <f t="shared" si="9"/>
        <v>48.531044574096001</v>
      </c>
      <c r="K190" s="1"/>
      <c r="L190" s="1"/>
    </row>
    <row r="191" spans="1:12" x14ac:dyDescent="0.25">
      <c r="A191">
        <v>18.702000000000002</v>
      </c>
      <c r="B191">
        <v>0.26442100000000002</v>
      </c>
      <c r="C191">
        <v>137</v>
      </c>
      <c r="H191" s="1">
        <f t="shared" si="7"/>
        <v>148.604602</v>
      </c>
      <c r="I191" s="1">
        <f t="shared" si="8"/>
        <v>661.02596270844003</v>
      </c>
      <c r="J191" s="1">
        <f t="shared" si="9"/>
        <v>48.682138508337601</v>
      </c>
      <c r="K191" s="1"/>
      <c r="L191" s="1"/>
    </row>
    <row r="192" spans="1:12" x14ac:dyDescent="0.25">
      <c r="A192">
        <v>18.802</v>
      </c>
      <c r="B192">
        <v>0.26655200000000001</v>
      </c>
      <c r="C192">
        <v>145</v>
      </c>
      <c r="H192" s="1">
        <f t="shared" si="7"/>
        <v>149.802224</v>
      </c>
      <c r="I192" s="1">
        <f t="shared" si="8"/>
        <v>666.35324884127999</v>
      </c>
      <c r="J192" s="1">
        <f t="shared" si="9"/>
        <v>48.895229953651196</v>
      </c>
      <c r="K192" s="1"/>
      <c r="L192" s="1"/>
    </row>
    <row r="193" spans="1:12" x14ac:dyDescent="0.25">
      <c r="A193">
        <v>18.902000000000001</v>
      </c>
      <c r="B193">
        <v>0.26749600000000001</v>
      </c>
      <c r="C193">
        <v>148</v>
      </c>
      <c r="H193" s="1">
        <f t="shared" si="7"/>
        <v>150.332752</v>
      </c>
      <c r="I193" s="1">
        <f t="shared" si="8"/>
        <v>668.71315410143995</v>
      </c>
      <c r="J193" s="1">
        <f t="shared" si="9"/>
        <v>48.989626164057597</v>
      </c>
      <c r="K193" s="1"/>
      <c r="L193" s="1"/>
    </row>
    <row r="194" spans="1:12" x14ac:dyDescent="0.25">
      <c r="A194">
        <v>19.001999999999999</v>
      </c>
      <c r="B194">
        <v>0.26991399999999999</v>
      </c>
      <c r="C194">
        <v>148</v>
      </c>
      <c r="H194" s="1">
        <f t="shared" si="7"/>
        <v>151.69166799999999</v>
      </c>
      <c r="I194" s="1">
        <f t="shared" si="8"/>
        <v>674.75791143096001</v>
      </c>
      <c r="J194" s="1">
        <f t="shared" si="9"/>
        <v>49.231416457238396</v>
      </c>
      <c r="K194" s="1"/>
      <c r="L194" s="1"/>
    </row>
    <row r="195" spans="1:12" x14ac:dyDescent="0.25">
      <c r="A195">
        <v>19.102</v>
      </c>
      <c r="B195">
        <v>0.27143200000000001</v>
      </c>
      <c r="C195">
        <v>149</v>
      </c>
      <c r="H195" s="1">
        <f t="shared" si="7"/>
        <v>152.54478399999999</v>
      </c>
      <c r="I195" s="1">
        <f t="shared" si="8"/>
        <v>678.55275908447993</v>
      </c>
      <c r="J195" s="1">
        <f t="shared" si="9"/>
        <v>49.383210363379199</v>
      </c>
      <c r="K195" s="1"/>
      <c r="L195" s="1"/>
    </row>
    <row r="196" spans="1:12" x14ac:dyDescent="0.25">
      <c r="A196">
        <v>19.202000000000002</v>
      </c>
      <c r="B196">
        <v>0.273283</v>
      </c>
      <c r="C196">
        <v>153</v>
      </c>
      <c r="H196" s="1">
        <f t="shared" si="7"/>
        <v>153.58504600000001</v>
      </c>
      <c r="I196" s="1">
        <f t="shared" si="8"/>
        <v>683.18007331811998</v>
      </c>
      <c r="J196" s="1">
        <f t="shared" si="9"/>
        <v>49.568302932724798</v>
      </c>
      <c r="K196" s="1"/>
      <c r="L196" s="1"/>
    </row>
    <row r="197" spans="1:12" x14ac:dyDescent="0.25">
      <c r="A197">
        <v>19.302</v>
      </c>
      <c r="B197">
        <v>0.27480100000000002</v>
      </c>
      <c r="C197">
        <v>154</v>
      </c>
      <c r="H197" s="1">
        <f t="shared" ref="H197:H260" si="10">B197*562</f>
        <v>154.43816200000001</v>
      </c>
      <c r="I197" s="1">
        <f t="shared" ref="I197:I260" si="11">H197*4.44822</f>
        <v>686.97492097164002</v>
      </c>
      <c r="J197" s="1">
        <f t="shared" ref="J197:J260" si="12">(5*4.44822)+(I197*0.04)</f>
        <v>49.720096838865601</v>
      </c>
      <c r="K197" s="1"/>
      <c r="L197" s="1"/>
    </row>
    <row r="198" spans="1:12" x14ac:dyDescent="0.25">
      <c r="A198">
        <v>19.402000000000001</v>
      </c>
      <c r="B198">
        <v>0.276976</v>
      </c>
      <c r="C198">
        <v>157</v>
      </c>
      <c r="H198" s="1">
        <f t="shared" si="10"/>
        <v>155.66051200000001</v>
      </c>
      <c r="I198" s="1">
        <f t="shared" si="11"/>
        <v>692.41220268864004</v>
      </c>
      <c r="J198" s="1">
        <f t="shared" si="12"/>
        <v>49.937588107545601</v>
      </c>
      <c r="K198" s="1"/>
      <c r="L198" s="1"/>
    </row>
    <row r="199" spans="1:12" x14ac:dyDescent="0.25">
      <c r="A199">
        <v>19.501999999999999</v>
      </c>
      <c r="B199">
        <v>0.27879700000000002</v>
      </c>
      <c r="C199">
        <v>157</v>
      </c>
      <c r="H199" s="1">
        <f t="shared" si="10"/>
        <v>156.68391400000002</v>
      </c>
      <c r="I199" s="1">
        <f t="shared" si="11"/>
        <v>696.96451993308006</v>
      </c>
      <c r="J199" s="1">
        <f t="shared" si="12"/>
        <v>50.119680797323198</v>
      </c>
      <c r="K199" s="1"/>
      <c r="L199" s="1"/>
    </row>
    <row r="200" spans="1:12" x14ac:dyDescent="0.25">
      <c r="A200">
        <v>19.602</v>
      </c>
      <c r="B200">
        <v>0.28028599999999998</v>
      </c>
      <c r="C200">
        <v>159</v>
      </c>
      <c r="H200" s="1">
        <f t="shared" si="10"/>
        <v>157.52073199999998</v>
      </c>
      <c r="I200" s="1">
        <f t="shared" si="11"/>
        <v>700.68687049703988</v>
      </c>
      <c r="J200" s="1">
        <f t="shared" si="12"/>
        <v>50.268574819881593</v>
      </c>
      <c r="K200" s="1"/>
      <c r="L200" s="1"/>
    </row>
    <row r="201" spans="1:12" x14ac:dyDescent="0.25">
      <c r="A201">
        <v>19.702000000000002</v>
      </c>
      <c r="B201">
        <v>0.28246100000000002</v>
      </c>
      <c r="C201">
        <v>160</v>
      </c>
      <c r="H201" s="1">
        <f t="shared" si="10"/>
        <v>158.74308200000002</v>
      </c>
      <c r="I201" s="1">
        <f t="shared" si="11"/>
        <v>706.12415221404012</v>
      </c>
      <c r="J201" s="1">
        <f t="shared" si="12"/>
        <v>50.4860660885616</v>
      </c>
      <c r="K201" s="1"/>
      <c r="L201" s="1"/>
    </row>
    <row r="202" spans="1:12" x14ac:dyDescent="0.25">
      <c r="A202">
        <v>19.802</v>
      </c>
      <c r="B202">
        <v>0.28366999999999998</v>
      </c>
      <c r="C202">
        <v>160</v>
      </c>
      <c r="H202" s="1">
        <f t="shared" si="10"/>
        <v>159.42254</v>
      </c>
      <c r="I202" s="1">
        <f t="shared" si="11"/>
        <v>709.14653087880004</v>
      </c>
      <c r="J202" s="1">
        <f t="shared" si="12"/>
        <v>50.606961235151999</v>
      </c>
      <c r="K202" s="1"/>
      <c r="L202" s="1"/>
    </row>
    <row r="203" spans="1:12" x14ac:dyDescent="0.25">
      <c r="A203">
        <v>19.902000000000001</v>
      </c>
      <c r="B203">
        <v>0.28608099999999997</v>
      </c>
      <c r="C203">
        <v>159</v>
      </c>
      <c r="H203" s="1">
        <f t="shared" si="10"/>
        <v>160.77752199999998</v>
      </c>
      <c r="I203" s="1">
        <f t="shared" si="11"/>
        <v>715.1737889108399</v>
      </c>
      <c r="J203" s="1">
        <f t="shared" si="12"/>
        <v>50.848051556433596</v>
      </c>
      <c r="K203" s="1"/>
      <c r="L203" s="1"/>
    </row>
    <row r="204" spans="1:12" x14ac:dyDescent="0.25">
      <c r="A204">
        <v>20.001999999999999</v>
      </c>
      <c r="B204">
        <v>0.28734900000000002</v>
      </c>
      <c r="C204">
        <v>159</v>
      </c>
      <c r="H204" s="1">
        <f t="shared" si="10"/>
        <v>161.490138</v>
      </c>
      <c r="I204" s="1">
        <f t="shared" si="11"/>
        <v>718.34366165436006</v>
      </c>
      <c r="J204" s="1">
        <f t="shared" si="12"/>
        <v>50.974846466174398</v>
      </c>
      <c r="K204" s="1"/>
      <c r="L204" s="1"/>
    </row>
    <row r="205" spans="1:12" x14ac:dyDescent="0.25">
      <c r="A205">
        <v>20.102</v>
      </c>
      <c r="B205">
        <v>0.29006900000000002</v>
      </c>
      <c r="C205">
        <v>159</v>
      </c>
      <c r="H205" s="1">
        <f t="shared" si="10"/>
        <v>163.01877800000003</v>
      </c>
      <c r="I205" s="1">
        <f t="shared" si="11"/>
        <v>725.14338867516017</v>
      </c>
      <c r="J205" s="1">
        <f t="shared" si="12"/>
        <v>51.246835547006405</v>
      </c>
      <c r="K205" s="1"/>
      <c r="L205" s="1"/>
    </row>
    <row r="206" spans="1:12" x14ac:dyDescent="0.25">
      <c r="A206">
        <v>20.202000000000002</v>
      </c>
      <c r="B206">
        <v>0.29098299999999999</v>
      </c>
      <c r="C206">
        <v>159</v>
      </c>
      <c r="H206" s="1">
        <f t="shared" si="10"/>
        <v>163.53244599999999</v>
      </c>
      <c r="I206" s="1">
        <f t="shared" si="11"/>
        <v>727.42829694611999</v>
      </c>
      <c r="J206" s="1">
        <f t="shared" si="12"/>
        <v>51.338231877844798</v>
      </c>
      <c r="K206" s="1"/>
      <c r="L206" s="1"/>
    </row>
    <row r="207" spans="1:12" x14ac:dyDescent="0.25">
      <c r="A207">
        <v>20.302</v>
      </c>
      <c r="B207">
        <v>0.29345300000000002</v>
      </c>
      <c r="C207">
        <v>157</v>
      </c>
      <c r="H207" s="1">
        <f t="shared" si="10"/>
        <v>164.92058600000001</v>
      </c>
      <c r="I207" s="1">
        <f t="shared" si="11"/>
        <v>733.6030490569201</v>
      </c>
      <c r="J207" s="1">
        <f t="shared" si="12"/>
        <v>51.585221962276805</v>
      </c>
      <c r="K207" s="1"/>
      <c r="L207" s="1"/>
    </row>
    <row r="208" spans="1:12" x14ac:dyDescent="0.25">
      <c r="A208">
        <v>20.402000000000001</v>
      </c>
      <c r="B208">
        <v>0.29465400000000003</v>
      </c>
      <c r="C208">
        <v>156</v>
      </c>
      <c r="H208" s="1">
        <f t="shared" si="10"/>
        <v>165.59554800000001</v>
      </c>
      <c r="I208" s="1">
        <f t="shared" si="11"/>
        <v>736.60542852456001</v>
      </c>
      <c r="J208" s="1">
        <f t="shared" si="12"/>
        <v>51.705317140982402</v>
      </c>
      <c r="K208" s="1"/>
      <c r="L208" s="1"/>
    </row>
    <row r="209" spans="1:12" x14ac:dyDescent="0.25">
      <c r="A209">
        <v>20.501999999999999</v>
      </c>
      <c r="B209">
        <v>0.29682199999999997</v>
      </c>
      <c r="C209">
        <v>153</v>
      </c>
      <c r="H209" s="1">
        <f t="shared" si="10"/>
        <v>166.813964</v>
      </c>
      <c r="I209" s="1">
        <f t="shared" si="11"/>
        <v>742.02521094407996</v>
      </c>
      <c r="J209" s="1">
        <f t="shared" si="12"/>
        <v>51.9221084377632</v>
      </c>
      <c r="K209" s="1"/>
      <c r="L209" s="1"/>
    </row>
    <row r="210" spans="1:12" x14ac:dyDescent="0.25">
      <c r="A210">
        <v>20.602</v>
      </c>
      <c r="B210">
        <v>0.298628</v>
      </c>
      <c r="C210">
        <v>151</v>
      </c>
      <c r="H210" s="1">
        <f t="shared" si="10"/>
        <v>167.828936</v>
      </c>
      <c r="I210" s="1">
        <f t="shared" si="11"/>
        <v>746.54002969392002</v>
      </c>
      <c r="J210" s="1">
        <f t="shared" si="12"/>
        <v>52.1027011877568</v>
      </c>
      <c r="K210" s="1"/>
      <c r="L210" s="1"/>
    </row>
    <row r="211" spans="1:12" x14ac:dyDescent="0.25">
      <c r="A211">
        <v>20.702000000000002</v>
      </c>
      <c r="B211">
        <v>0.299844</v>
      </c>
      <c r="C211">
        <v>149</v>
      </c>
      <c r="H211" s="1">
        <f t="shared" si="10"/>
        <v>168.512328</v>
      </c>
      <c r="I211" s="1">
        <f t="shared" si="11"/>
        <v>749.57990765616</v>
      </c>
      <c r="J211" s="1">
        <f t="shared" si="12"/>
        <v>52.224296306246401</v>
      </c>
      <c r="K211" s="1"/>
      <c r="L211" s="1"/>
    </row>
    <row r="212" spans="1:12" x14ac:dyDescent="0.25">
      <c r="A212">
        <v>20.802</v>
      </c>
      <c r="B212">
        <v>0.302616</v>
      </c>
      <c r="C212">
        <v>146</v>
      </c>
      <c r="H212" s="1">
        <f t="shared" si="10"/>
        <v>170.07019199999999</v>
      </c>
      <c r="I212" s="1">
        <f t="shared" si="11"/>
        <v>756.50962945823994</v>
      </c>
      <c r="J212" s="1">
        <f t="shared" si="12"/>
        <v>52.501485178329602</v>
      </c>
      <c r="K212" s="1"/>
      <c r="L212" s="1"/>
    </row>
    <row r="213" spans="1:12" x14ac:dyDescent="0.25">
      <c r="A213">
        <v>20.902000000000001</v>
      </c>
      <c r="B213">
        <v>0.30352299999999999</v>
      </c>
      <c r="C213">
        <v>144</v>
      </c>
      <c r="H213" s="1">
        <f t="shared" si="10"/>
        <v>170.579926</v>
      </c>
      <c r="I213" s="1">
        <f t="shared" si="11"/>
        <v>758.77703843172003</v>
      </c>
      <c r="J213" s="1">
        <f t="shared" si="12"/>
        <v>52.5921815372688</v>
      </c>
      <c r="K213" s="1"/>
      <c r="L213" s="1"/>
    </row>
    <row r="214" spans="1:12" x14ac:dyDescent="0.25">
      <c r="A214">
        <v>21.001999999999999</v>
      </c>
      <c r="B214">
        <v>0.30627300000000002</v>
      </c>
      <c r="C214">
        <v>139</v>
      </c>
      <c r="H214" s="1">
        <f t="shared" si="10"/>
        <v>172.125426</v>
      </c>
      <c r="I214" s="1">
        <f t="shared" si="11"/>
        <v>765.65176244172005</v>
      </c>
      <c r="J214" s="1">
        <f t="shared" si="12"/>
        <v>52.867170497668802</v>
      </c>
      <c r="K214" s="1"/>
      <c r="L214" s="1"/>
    </row>
    <row r="215" spans="1:12" x14ac:dyDescent="0.25">
      <c r="A215">
        <v>21.102</v>
      </c>
      <c r="B215">
        <v>0.30719400000000002</v>
      </c>
      <c r="C215">
        <v>137</v>
      </c>
      <c r="H215" s="1">
        <f t="shared" si="10"/>
        <v>172.64302800000002</v>
      </c>
      <c r="I215" s="1">
        <f t="shared" si="11"/>
        <v>767.95417001016006</v>
      </c>
      <c r="J215" s="1">
        <f t="shared" si="12"/>
        <v>52.959266800406404</v>
      </c>
      <c r="K215" s="1"/>
      <c r="L215" s="1"/>
    </row>
    <row r="216" spans="1:12" x14ac:dyDescent="0.25">
      <c r="A216">
        <v>21.202000000000002</v>
      </c>
      <c r="B216">
        <v>0.31023099999999998</v>
      </c>
      <c r="C216">
        <v>132</v>
      </c>
      <c r="H216" s="1">
        <f t="shared" si="10"/>
        <v>174.34982199999999</v>
      </c>
      <c r="I216" s="1">
        <f t="shared" si="11"/>
        <v>775.54636521683994</v>
      </c>
      <c r="J216" s="1">
        <f t="shared" si="12"/>
        <v>53.262954608673596</v>
      </c>
      <c r="K216" s="1"/>
      <c r="L216" s="1"/>
    </row>
    <row r="217" spans="1:12" x14ac:dyDescent="0.25">
      <c r="A217">
        <v>21.302</v>
      </c>
      <c r="B217">
        <v>0.31149199999999999</v>
      </c>
      <c r="C217">
        <v>130</v>
      </c>
      <c r="H217" s="1">
        <f t="shared" si="10"/>
        <v>175.058504</v>
      </c>
      <c r="I217" s="1">
        <f t="shared" si="11"/>
        <v>778.69873866288003</v>
      </c>
      <c r="J217" s="1">
        <f t="shared" si="12"/>
        <v>53.389049546515203</v>
      </c>
      <c r="K217" s="1"/>
      <c r="L217" s="1"/>
    </row>
    <row r="218" spans="1:12" x14ac:dyDescent="0.25">
      <c r="A218">
        <v>21.402000000000001</v>
      </c>
      <c r="B218">
        <v>0.31300299999999998</v>
      </c>
      <c r="C218">
        <v>125</v>
      </c>
      <c r="H218" s="1">
        <f t="shared" si="10"/>
        <v>175.90768599999998</v>
      </c>
      <c r="I218" s="1">
        <f t="shared" si="11"/>
        <v>782.47608701891988</v>
      </c>
      <c r="J218" s="1">
        <f t="shared" si="12"/>
        <v>53.540143480756797</v>
      </c>
      <c r="K218" s="1"/>
      <c r="L218" s="1"/>
    </row>
    <row r="219" spans="1:12" x14ac:dyDescent="0.25">
      <c r="A219">
        <v>21.501999999999999</v>
      </c>
      <c r="B219">
        <v>0.31542100000000001</v>
      </c>
      <c r="C219">
        <v>122</v>
      </c>
      <c r="H219" s="1">
        <f t="shared" si="10"/>
        <v>177.26660200000001</v>
      </c>
      <c r="I219" s="1">
        <f t="shared" si="11"/>
        <v>788.52084434844005</v>
      </c>
      <c r="J219" s="1">
        <f t="shared" si="12"/>
        <v>53.781933773937602</v>
      </c>
      <c r="K219" s="1"/>
      <c r="L219" s="1"/>
    </row>
    <row r="220" spans="1:12" x14ac:dyDescent="0.25">
      <c r="A220">
        <v>21.602</v>
      </c>
      <c r="B220">
        <v>0.31636500000000001</v>
      </c>
      <c r="C220">
        <v>118</v>
      </c>
      <c r="H220" s="1">
        <f t="shared" si="10"/>
        <v>177.79713000000001</v>
      </c>
      <c r="I220" s="1">
        <f t="shared" si="11"/>
        <v>790.88074960860001</v>
      </c>
      <c r="J220" s="1">
        <f t="shared" si="12"/>
        <v>53.876329984343997</v>
      </c>
      <c r="K220" s="1"/>
      <c r="L220" s="1"/>
    </row>
    <row r="221" spans="1:12" x14ac:dyDescent="0.25">
      <c r="A221">
        <v>21.702000000000002</v>
      </c>
      <c r="B221">
        <v>0.31910699999999997</v>
      </c>
      <c r="C221">
        <v>112</v>
      </c>
      <c r="H221" s="1">
        <f t="shared" si="10"/>
        <v>179.338134</v>
      </c>
      <c r="I221" s="1">
        <f t="shared" si="11"/>
        <v>797.73547442148003</v>
      </c>
      <c r="J221" s="1">
        <f t="shared" si="12"/>
        <v>54.150518976859203</v>
      </c>
      <c r="K221" s="1"/>
      <c r="L221" s="1"/>
    </row>
    <row r="222" spans="1:12" x14ac:dyDescent="0.25">
      <c r="A222">
        <v>21.802</v>
      </c>
      <c r="B222">
        <v>0.32030900000000001</v>
      </c>
      <c r="C222">
        <v>110</v>
      </c>
      <c r="H222" s="1">
        <f t="shared" si="10"/>
        <v>180.01365799999999</v>
      </c>
      <c r="I222" s="1">
        <f t="shared" si="11"/>
        <v>800.74035378875999</v>
      </c>
      <c r="J222" s="1">
        <f t="shared" si="12"/>
        <v>54.270714151550393</v>
      </c>
      <c r="K222" s="1"/>
      <c r="L222" s="1"/>
    </row>
    <row r="223" spans="1:12" x14ac:dyDescent="0.25">
      <c r="A223">
        <v>21.902000000000001</v>
      </c>
      <c r="B223">
        <v>0.32336799999999999</v>
      </c>
      <c r="C223">
        <v>106</v>
      </c>
      <c r="H223" s="1">
        <f t="shared" si="10"/>
        <v>181.73281599999999</v>
      </c>
      <c r="I223" s="1">
        <f t="shared" si="11"/>
        <v>808.38754678751991</v>
      </c>
      <c r="J223" s="1">
        <f t="shared" si="12"/>
        <v>54.576601871500799</v>
      </c>
      <c r="K223" s="1"/>
      <c r="L223" s="1"/>
    </row>
    <row r="224" spans="1:12" x14ac:dyDescent="0.25">
      <c r="A224">
        <v>22.001999999999999</v>
      </c>
      <c r="B224">
        <v>0.32429000000000002</v>
      </c>
      <c r="C224">
        <v>103</v>
      </c>
      <c r="H224" s="1">
        <f t="shared" si="10"/>
        <v>182.25098000000003</v>
      </c>
      <c r="I224" s="1">
        <f t="shared" si="11"/>
        <v>810.69245425560018</v>
      </c>
      <c r="J224" s="1">
        <f t="shared" si="12"/>
        <v>54.668798170224008</v>
      </c>
      <c r="K224" s="1"/>
      <c r="L224" s="1"/>
    </row>
    <row r="225" spans="1:12" x14ac:dyDescent="0.25">
      <c r="A225">
        <v>22.102</v>
      </c>
      <c r="B225">
        <v>0.326457</v>
      </c>
      <c r="C225">
        <v>100</v>
      </c>
      <c r="H225" s="1">
        <f t="shared" si="10"/>
        <v>183.46883399999999</v>
      </c>
      <c r="I225" s="1">
        <f t="shared" si="11"/>
        <v>816.10973677547997</v>
      </c>
      <c r="J225" s="1">
        <f t="shared" si="12"/>
        <v>54.885489471019199</v>
      </c>
      <c r="K225" s="1"/>
      <c r="L225" s="1"/>
    </row>
    <row r="226" spans="1:12" x14ac:dyDescent="0.25">
      <c r="A226">
        <v>22.202000000000002</v>
      </c>
      <c r="B226">
        <v>0.328264</v>
      </c>
      <c r="C226">
        <v>99</v>
      </c>
      <c r="H226" s="1">
        <f t="shared" si="10"/>
        <v>184.48436799999999</v>
      </c>
      <c r="I226" s="1">
        <f t="shared" si="11"/>
        <v>820.62705542495996</v>
      </c>
      <c r="J226" s="1">
        <f t="shared" si="12"/>
        <v>55.066182216998399</v>
      </c>
      <c r="K226" s="1"/>
      <c r="L226" s="1"/>
    </row>
    <row r="227" spans="1:12" x14ac:dyDescent="0.25">
      <c r="A227">
        <v>22.302</v>
      </c>
      <c r="B227">
        <v>0.33008399999999999</v>
      </c>
      <c r="C227">
        <v>98</v>
      </c>
      <c r="H227" s="1">
        <f t="shared" si="10"/>
        <v>185.50720799999999</v>
      </c>
      <c r="I227" s="1">
        <f t="shared" si="11"/>
        <v>825.17687276975994</v>
      </c>
      <c r="J227" s="1">
        <f t="shared" si="12"/>
        <v>55.248174910790397</v>
      </c>
      <c r="K227" s="1"/>
      <c r="L227" s="1"/>
    </row>
    <row r="228" spans="1:12" x14ac:dyDescent="0.25">
      <c r="A228">
        <v>22.402000000000001</v>
      </c>
      <c r="B228">
        <v>0.33224399999999998</v>
      </c>
      <c r="C228">
        <v>99</v>
      </c>
      <c r="H228" s="1">
        <f t="shared" si="10"/>
        <v>186.72112799999999</v>
      </c>
      <c r="I228" s="1">
        <f t="shared" si="11"/>
        <v>830.57665599216</v>
      </c>
      <c r="J228" s="1">
        <f t="shared" si="12"/>
        <v>55.464166239686406</v>
      </c>
      <c r="K228" s="1"/>
      <c r="L228" s="1"/>
    </row>
    <row r="229" spans="1:12" x14ac:dyDescent="0.25">
      <c r="A229">
        <v>22.501999999999999</v>
      </c>
      <c r="B229">
        <v>0.33346100000000001</v>
      </c>
      <c r="C229">
        <v>100</v>
      </c>
      <c r="H229" s="1">
        <f t="shared" si="10"/>
        <v>187.40508199999999</v>
      </c>
      <c r="I229" s="1">
        <f t="shared" si="11"/>
        <v>833.61903385404003</v>
      </c>
      <c r="J229" s="1">
        <f t="shared" si="12"/>
        <v>55.585861354161608</v>
      </c>
      <c r="K229" s="1"/>
      <c r="L229" s="1"/>
    </row>
    <row r="230" spans="1:12" x14ac:dyDescent="0.25">
      <c r="A230">
        <v>22.602</v>
      </c>
      <c r="B230">
        <v>0.336233</v>
      </c>
      <c r="C230">
        <v>101</v>
      </c>
      <c r="H230" s="1">
        <f t="shared" si="10"/>
        <v>188.96294599999999</v>
      </c>
      <c r="I230" s="1">
        <f t="shared" si="11"/>
        <v>840.54875565611997</v>
      </c>
      <c r="J230" s="1">
        <f t="shared" si="12"/>
        <v>55.863050226244795</v>
      </c>
      <c r="K230" s="1"/>
      <c r="L230" s="1"/>
    </row>
    <row r="231" spans="1:12" x14ac:dyDescent="0.25">
      <c r="A231">
        <v>22.702000000000002</v>
      </c>
      <c r="B231">
        <v>0.33744200000000002</v>
      </c>
      <c r="C231">
        <v>102</v>
      </c>
      <c r="H231" s="1">
        <f t="shared" si="10"/>
        <v>189.642404</v>
      </c>
      <c r="I231" s="1">
        <f t="shared" si="11"/>
        <v>843.57113432087999</v>
      </c>
      <c r="J231" s="1">
        <f t="shared" si="12"/>
        <v>55.983945372835194</v>
      </c>
      <c r="K231" s="1"/>
      <c r="L231" s="1"/>
    </row>
    <row r="232" spans="1:12" x14ac:dyDescent="0.25">
      <c r="A232">
        <v>22.802</v>
      </c>
      <c r="B232">
        <v>0.33988200000000002</v>
      </c>
      <c r="C232">
        <v>106</v>
      </c>
      <c r="H232" s="1">
        <f t="shared" si="10"/>
        <v>191.01368400000001</v>
      </c>
      <c r="I232" s="1">
        <f t="shared" si="11"/>
        <v>849.67088944248007</v>
      </c>
      <c r="J232" s="1">
        <f t="shared" si="12"/>
        <v>56.227935577699199</v>
      </c>
      <c r="K232" s="1"/>
      <c r="L232" s="1"/>
    </row>
    <row r="233" spans="1:12" x14ac:dyDescent="0.25">
      <c r="A233">
        <v>22.902000000000001</v>
      </c>
      <c r="B233">
        <v>0.34110600000000002</v>
      </c>
      <c r="C233">
        <v>108</v>
      </c>
      <c r="H233" s="1">
        <f t="shared" si="10"/>
        <v>191.701572</v>
      </c>
      <c r="I233" s="1">
        <f t="shared" si="11"/>
        <v>852.73076660184006</v>
      </c>
      <c r="J233" s="1">
        <f t="shared" si="12"/>
        <v>56.350330664073596</v>
      </c>
      <c r="K233" s="1"/>
      <c r="L233" s="1"/>
    </row>
    <row r="234" spans="1:12" x14ac:dyDescent="0.25">
      <c r="A234">
        <v>23.001999999999999</v>
      </c>
      <c r="B234">
        <v>0.34353800000000001</v>
      </c>
      <c r="C234">
        <v>112</v>
      </c>
      <c r="H234" s="1">
        <f t="shared" si="10"/>
        <v>193.06835599999999</v>
      </c>
      <c r="I234" s="1">
        <f t="shared" si="11"/>
        <v>858.81052252632003</v>
      </c>
      <c r="J234" s="1">
        <f t="shared" si="12"/>
        <v>56.593520901052798</v>
      </c>
      <c r="K234" s="1"/>
      <c r="L234" s="1"/>
    </row>
    <row r="235" spans="1:12" x14ac:dyDescent="0.25">
      <c r="A235">
        <v>23.102</v>
      </c>
      <c r="B235">
        <v>0.34537400000000001</v>
      </c>
      <c r="C235">
        <v>114</v>
      </c>
      <c r="H235" s="1">
        <f t="shared" si="10"/>
        <v>194.100188</v>
      </c>
      <c r="I235" s="1">
        <f t="shared" si="11"/>
        <v>863.40033826536001</v>
      </c>
      <c r="J235" s="1">
        <f t="shared" si="12"/>
        <v>56.7771135306144</v>
      </c>
      <c r="K235" s="1"/>
      <c r="L235" s="1"/>
    </row>
    <row r="236" spans="1:12" x14ac:dyDescent="0.25">
      <c r="A236">
        <v>23.202000000000002</v>
      </c>
      <c r="B236">
        <v>0.347217</v>
      </c>
      <c r="C236">
        <v>120</v>
      </c>
      <c r="H236" s="1">
        <f t="shared" si="10"/>
        <v>195.135954</v>
      </c>
      <c r="I236" s="1">
        <f t="shared" si="11"/>
        <v>868.00765330188005</v>
      </c>
      <c r="J236" s="1">
        <f t="shared" si="12"/>
        <v>56.961406132075197</v>
      </c>
      <c r="K236" s="1"/>
      <c r="L236" s="1"/>
    </row>
    <row r="237" spans="1:12" x14ac:dyDescent="0.25">
      <c r="A237">
        <v>23.302</v>
      </c>
      <c r="B237">
        <v>0.34902300000000003</v>
      </c>
      <c r="C237">
        <v>122</v>
      </c>
      <c r="H237" s="1">
        <f t="shared" si="10"/>
        <v>196.15092600000003</v>
      </c>
      <c r="I237" s="1">
        <f t="shared" si="11"/>
        <v>872.52247205172011</v>
      </c>
      <c r="J237" s="1">
        <f t="shared" si="12"/>
        <v>57.141998882068805</v>
      </c>
      <c r="K237" s="1"/>
      <c r="L237" s="1"/>
    </row>
    <row r="238" spans="1:12" x14ac:dyDescent="0.25">
      <c r="A238">
        <v>23.402000000000001</v>
      </c>
      <c r="B238">
        <v>0.35057899999999997</v>
      </c>
      <c r="C238">
        <v>128</v>
      </c>
      <c r="H238" s="1">
        <f t="shared" si="10"/>
        <v>197.025398</v>
      </c>
      <c r="I238" s="1">
        <f t="shared" si="11"/>
        <v>876.41231589155996</v>
      </c>
      <c r="J238" s="1">
        <f t="shared" si="12"/>
        <v>57.297592635662397</v>
      </c>
      <c r="K238" s="1"/>
      <c r="L238" s="1"/>
    </row>
    <row r="239" spans="1:12" x14ac:dyDescent="0.25">
      <c r="A239">
        <v>23.501999999999999</v>
      </c>
      <c r="B239">
        <v>0.35301199999999999</v>
      </c>
      <c r="C239">
        <v>131</v>
      </c>
      <c r="H239" s="1">
        <f t="shared" si="10"/>
        <v>198.39274399999999</v>
      </c>
      <c r="I239" s="1">
        <f t="shared" si="11"/>
        <v>882.49457171567997</v>
      </c>
      <c r="J239" s="1">
        <f t="shared" si="12"/>
        <v>57.540882868627193</v>
      </c>
      <c r="K239" s="1"/>
      <c r="L239" s="1"/>
    </row>
    <row r="240" spans="1:12" x14ac:dyDescent="0.25">
      <c r="A240">
        <v>23.602</v>
      </c>
      <c r="B240">
        <v>0.35485499999999998</v>
      </c>
      <c r="C240">
        <v>135</v>
      </c>
      <c r="H240" s="1">
        <f t="shared" si="10"/>
        <v>199.42850999999999</v>
      </c>
      <c r="I240" s="1">
        <f t="shared" si="11"/>
        <v>887.10188675220002</v>
      </c>
      <c r="J240" s="1">
        <f t="shared" si="12"/>
        <v>57.725175470088004</v>
      </c>
      <c r="K240" s="1"/>
      <c r="L240" s="1"/>
    </row>
    <row r="241" spans="1:12" x14ac:dyDescent="0.25">
      <c r="A241">
        <v>23.702000000000002</v>
      </c>
      <c r="B241">
        <v>0.356985</v>
      </c>
      <c r="C241">
        <v>139</v>
      </c>
      <c r="H241" s="1">
        <f t="shared" si="10"/>
        <v>200.62557000000001</v>
      </c>
      <c r="I241" s="1">
        <f t="shared" si="11"/>
        <v>892.42667298540005</v>
      </c>
      <c r="J241" s="1">
        <f t="shared" si="12"/>
        <v>57.938166919416005</v>
      </c>
      <c r="K241" s="1"/>
      <c r="L241" s="1"/>
    </row>
    <row r="242" spans="1:12" x14ac:dyDescent="0.25">
      <c r="A242">
        <v>23.802</v>
      </c>
      <c r="B242">
        <v>0.35820200000000002</v>
      </c>
      <c r="C242">
        <v>142</v>
      </c>
      <c r="H242" s="1">
        <f t="shared" si="10"/>
        <v>201.30952400000001</v>
      </c>
      <c r="I242" s="1">
        <f t="shared" si="11"/>
        <v>895.46905084728007</v>
      </c>
      <c r="J242" s="1">
        <f t="shared" si="12"/>
        <v>58.059862033891207</v>
      </c>
      <c r="K242" s="1"/>
      <c r="L242" s="1"/>
    </row>
    <row r="243" spans="1:12" x14ac:dyDescent="0.25">
      <c r="A243">
        <v>23.902000000000001</v>
      </c>
      <c r="B243">
        <v>0.36067100000000002</v>
      </c>
      <c r="C243">
        <v>146</v>
      </c>
      <c r="H243" s="1">
        <f t="shared" si="10"/>
        <v>202.697102</v>
      </c>
      <c r="I243" s="1">
        <f t="shared" si="11"/>
        <v>901.64130305844003</v>
      </c>
      <c r="J243" s="1">
        <f t="shared" si="12"/>
        <v>58.306752122337599</v>
      </c>
      <c r="K243" s="1"/>
      <c r="L243" s="1"/>
    </row>
    <row r="244" spans="1:12" x14ac:dyDescent="0.25">
      <c r="A244">
        <v>24.001999999999999</v>
      </c>
      <c r="B244">
        <v>0.36216799999999999</v>
      </c>
      <c r="C244">
        <v>148</v>
      </c>
      <c r="H244" s="1">
        <f t="shared" si="10"/>
        <v>203.53841599999998</v>
      </c>
      <c r="I244" s="1">
        <f t="shared" si="11"/>
        <v>905.38365281951997</v>
      </c>
      <c r="J244" s="1">
        <f t="shared" si="12"/>
        <v>58.456446112780796</v>
      </c>
      <c r="K244" s="1"/>
      <c r="L244" s="1"/>
    </row>
    <row r="245" spans="1:12" x14ac:dyDescent="0.25">
      <c r="A245">
        <v>24.102</v>
      </c>
      <c r="B245">
        <v>0.36429800000000001</v>
      </c>
      <c r="C245">
        <v>151</v>
      </c>
      <c r="H245" s="1">
        <f t="shared" si="10"/>
        <v>204.73547600000001</v>
      </c>
      <c r="I245" s="1">
        <f t="shared" si="11"/>
        <v>910.70843905272</v>
      </c>
      <c r="J245" s="1">
        <f t="shared" si="12"/>
        <v>58.669437562108797</v>
      </c>
      <c r="K245" s="1"/>
      <c r="L245" s="1"/>
    </row>
    <row r="246" spans="1:12" x14ac:dyDescent="0.25">
      <c r="A246">
        <v>24.202000000000002</v>
      </c>
      <c r="B246">
        <v>0.36555900000000002</v>
      </c>
      <c r="C246">
        <v>153</v>
      </c>
      <c r="H246" s="1">
        <f t="shared" si="10"/>
        <v>205.44415800000002</v>
      </c>
      <c r="I246" s="1">
        <f t="shared" si="11"/>
        <v>913.86081249876008</v>
      </c>
      <c r="J246" s="1">
        <f t="shared" si="12"/>
        <v>58.795532499950397</v>
      </c>
      <c r="K246" s="1"/>
      <c r="L246" s="1"/>
    </row>
    <row r="247" spans="1:12" x14ac:dyDescent="0.25">
      <c r="A247">
        <v>24.302</v>
      </c>
      <c r="B247">
        <v>0.36797000000000002</v>
      </c>
      <c r="C247">
        <v>155</v>
      </c>
      <c r="H247" s="1">
        <f t="shared" si="10"/>
        <v>206.79914000000002</v>
      </c>
      <c r="I247" s="1">
        <f t="shared" si="11"/>
        <v>919.88807053080006</v>
      </c>
      <c r="J247" s="1">
        <f t="shared" si="12"/>
        <v>59.036622821232001</v>
      </c>
      <c r="K247" s="1"/>
      <c r="L247" s="1"/>
    </row>
    <row r="248" spans="1:12" x14ac:dyDescent="0.25">
      <c r="A248">
        <v>24.402000000000001</v>
      </c>
      <c r="B248">
        <v>0.36953200000000003</v>
      </c>
      <c r="C248">
        <v>157</v>
      </c>
      <c r="H248" s="1">
        <f t="shared" si="10"/>
        <v>207.676984</v>
      </c>
      <c r="I248" s="1">
        <f t="shared" si="11"/>
        <v>923.79291376848005</v>
      </c>
      <c r="J248" s="1">
        <f t="shared" si="12"/>
        <v>59.192816550739195</v>
      </c>
      <c r="K248" s="1"/>
      <c r="L248" s="1"/>
    </row>
    <row r="249" spans="1:12" x14ac:dyDescent="0.25">
      <c r="A249">
        <v>24.501999999999999</v>
      </c>
      <c r="B249">
        <v>0.37166300000000002</v>
      </c>
      <c r="C249">
        <v>158</v>
      </c>
      <c r="H249" s="1">
        <f t="shared" si="10"/>
        <v>208.874606</v>
      </c>
      <c r="I249" s="1">
        <f t="shared" si="11"/>
        <v>929.12019990132001</v>
      </c>
      <c r="J249" s="1">
        <f t="shared" si="12"/>
        <v>59.405907996052804</v>
      </c>
      <c r="K249" s="1"/>
      <c r="L249" s="1"/>
    </row>
    <row r="250" spans="1:12" x14ac:dyDescent="0.25">
      <c r="A250">
        <v>24.602</v>
      </c>
      <c r="B250">
        <v>0.37347599999999997</v>
      </c>
      <c r="C250">
        <v>159</v>
      </c>
      <c r="H250" s="1">
        <f t="shared" si="10"/>
        <v>209.89351199999999</v>
      </c>
      <c r="I250" s="1">
        <f t="shared" si="11"/>
        <v>933.65251794863991</v>
      </c>
      <c r="J250" s="1">
        <f t="shared" si="12"/>
        <v>59.587200717945592</v>
      </c>
      <c r="K250" s="1"/>
      <c r="L250" s="1"/>
    </row>
    <row r="251" spans="1:12" x14ac:dyDescent="0.25">
      <c r="A251">
        <v>24.702000000000002</v>
      </c>
      <c r="B251">
        <v>0.375025</v>
      </c>
      <c r="C251">
        <v>159</v>
      </c>
      <c r="H251" s="1">
        <f t="shared" si="10"/>
        <v>210.76405</v>
      </c>
      <c r="I251" s="1">
        <f t="shared" si="11"/>
        <v>937.52486249100002</v>
      </c>
      <c r="J251" s="1">
        <f t="shared" si="12"/>
        <v>59.742094499640004</v>
      </c>
      <c r="K251" s="1"/>
      <c r="L251" s="1"/>
    </row>
    <row r="252" spans="1:12" x14ac:dyDescent="0.25">
      <c r="A252">
        <v>24.802</v>
      </c>
      <c r="B252">
        <v>0.377133</v>
      </c>
      <c r="C252">
        <v>160</v>
      </c>
      <c r="H252" s="1">
        <f t="shared" si="10"/>
        <v>211.948746</v>
      </c>
      <c r="I252" s="1">
        <f t="shared" si="11"/>
        <v>942.79465093212002</v>
      </c>
      <c r="J252" s="1">
        <f t="shared" si="12"/>
        <v>59.952886037284799</v>
      </c>
      <c r="K252" s="1"/>
      <c r="L252" s="1"/>
    </row>
    <row r="253" spans="1:12" x14ac:dyDescent="0.25">
      <c r="A253">
        <v>24.902000000000001</v>
      </c>
      <c r="B253">
        <v>0.378357</v>
      </c>
      <c r="C253">
        <v>159</v>
      </c>
      <c r="H253" s="1">
        <f t="shared" si="10"/>
        <v>212.63663399999999</v>
      </c>
      <c r="I253" s="1">
        <f t="shared" si="11"/>
        <v>945.85452809148001</v>
      </c>
      <c r="J253" s="1">
        <f t="shared" si="12"/>
        <v>60.075281123659195</v>
      </c>
      <c r="K253" s="1"/>
      <c r="L253" s="1"/>
    </row>
    <row r="254" spans="1:12" x14ac:dyDescent="0.25">
      <c r="A254">
        <v>25.001999999999999</v>
      </c>
      <c r="B254">
        <v>0.38112099999999999</v>
      </c>
      <c r="C254">
        <v>159</v>
      </c>
      <c r="H254" s="1">
        <f t="shared" si="10"/>
        <v>214.19000199999999</v>
      </c>
      <c r="I254" s="1">
        <f t="shared" si="11"/>
        <v>952.76425069643994</v>
      </c>
      <c r="J254" s="1">
        <f t="shared" si="12"/>
        <v>60.351670027857594</v>
      </c>
      <c r="K254" s="1"/>
      <c r="L254" s="1"/>
    </row>
    <row r="255" spans="1:12" x14ac:dyDescent="0.25">
      <c r="A255">
        <v>25.102</v>
      </c>
      <c r="B255">
        <v>0.382021</v>
      </c>
      <c r="C255">
        <v>158</v>
      </c>
      <c r="H255" s="1">
        <f t="shared" si="10"/>
        <v>214.69580199999999</v>
      </c>
      <c r="I255" s="1">
        <f t="shared" si="11"/>
        <v>955.01416037243996</v>
      </c>
      <c r="J255" s="1">
        <f t="shared" si="12"/>
        <v>60.441666414897597</v>
      </c>
      <c r="K255" s="1"/>
      <c r="L255" s="1"/>
    </row>
    <row r="256" spans="1:12" x14ac:dyDescent="0.25">
      <c r="A256">
        <v>25.202000000000002</v>
      </c>
      <c r="B256">
        <v>0.38479999999999998</v>
      </c>
      <c r="C256">
        <v>156</v>
      </c>
      <c r="H256" s="1">
        <f t="shared" si="10"/>
        <v>216.2576</v>
      </c>
      <c r="I256" s="1">
        <f t="shared" si="11"/>
        <v>961.96138147199997</v>
      </c>
      <c r="J256" s="1">
        <f t="shared" si="12"/>
        <v>60.719555258879993</v>
      </c>
      <c r="K256" s="1"/>
      <c r="L256" s="1"/>
    </row>
    <row r="257" spans="1:12" x14ac:dyDescent="0.25">
      <c r="A257">
        <v>25.302</v>
      </c>
      <c r="B257">
        <v>0.38601600000000003</v>
      </c>
      <c r="C257">
        <v>155</v>
      </c>
      <c r="H257" s="1">
        <f t="shared" si="10"/>
        <v>216.94099200000002</v>
      </c>
      <c r="I257" s="1">
        <f t="shared" si="11"/>
        <v>965.00125943424007</v>
      </c>
      <c r="J257" s="1">
        <f t="shared" si="12"/>
        <v>60.841150377369601</v>
      </c>
      <c r="K257" s="1"/>
      <c r="L257" s="1"/>
    </row>
    <row r="258" spans="1:12" x14ac:dyDescent="0.25">
      <c r="A258">
        <v>25.402000000000001</v>
      </c>
      <c r="B258">
        <v>0.388125</v>
      </c>
      <c r="C258">
        <v>152</v>
      </c>
      <c r="H258" s="1">
        <f t="shared" si="10"/>
        <v>218.12625</v>
      </c>
      <c r="I258" s="1">
        <f t="shared" si="11"/>
        <v>970.273547775</v>
      </c>
      <c r="J258" s="1">
        <f t="shared" si="12"/>
        <v>61.052041911000003</v>
      </c>
      <c r="K258" s="1"/>
      <c r="L258" s="1"/>
    </row>
    <row r="259" spans="1:12" x14ac:dyDescent="0.25">
      <c r="A259">
        <v>25.501999999999999</v>
      </c>
      <c r="B259">
        <v>0.38968799999999998</v>
      </c>
      <c r="C259">
        <v>145</v>
      </c>
      <c r="H259" s="1">
        <f t="shared" si="10"/>
        <v>219.00465599999998</v>
      </c>
      <c r="I259" s="1">
        <f t="shared" si="11"/>
        <v>974.18089091231991</v>
      </c>
      <c r="J259" s="1">
        <f t="shared" si="12"/>
        <v>61.208335636492791</v>
      </c>
      <c r="K259" s="1"/>
      <c r="L259" s="1"/>
    </row>
    <row r="260" spans="1:12" x14ac:dyDescent="0.25">
      <c r="A260">
        <v>25.602</v>
      </c>
      <c r="B260">
        <v>0.39091100000000001</v>
      </c>
      <c r="C260">
        <v>144</v>
      </c>
      <c r="H260" s="1">
        <f t="shared" si="10"/>
        <v>219.691982</v>
      </c>
      <c r="I260" s="1">
        <f t="shared" si="11"/>
        <v>977.23826817203997</v>
      </c>
      <c r="J260" s="1">
        <f t="shared" si="12"/>
        <v>61.330630726881594</v>
      </c>
      <c r="K260" s="1"/>
      <c r="L260" s="1"/>
    </row>
    <row r="261" spans="1:12" x14ac:dyDescent="0.25">
      <c r="A261">
        <v>25.702000000000002</v>
      </c>
      <c r="B261">
        <v>0.39395599999999997</v>
      </c>
      <c r="C261">
        <v>144</v>
      </c>
      <c r="H261" s="1">
        <f t="shared" ref="H261:H324" si="13">B261*562</f>
        <v>221.40327199999999</v>
      </c>
      <c r="I261" s="1">
        <f t="shared" ref="I261:I324" si="14">H261*4.44822</f>
        <v>984.85046257583997</v>
      </c>
      <c r="J261" s="1">
        <f t="shared" ref="J261:J324" si="15">(5*4.44822)+(I261*0.04)</f>
        <v>61.635118503033596</v>
      </c>
      <c r="K261" s="1"/>
      <c r="L261" s="1"/>
    </row>
    <row r="262" spans="1:12" x14ac:dyDescent="0.25">
      <c r="A262">
        <v>25.802</v>
      </c>
      <c r="B262">
        <v>0.39487800000000001</v>
      </c>
      <c r="C262">
        <v>143</v>
      </c>
      <c r="H262" s="1">
        <f t="shared" si="13"/>
        <v>221.921436</v>
      </c>
      <c r="I262" s="1">
        <f t="shared" si="14"/>
        <v>987.15537004392002</v>
      </c>
      <c r="J262" s="1">
        <f t="shared" si="15"/>
        <v>61.727314801756805</v>
      </c>
      <c r="K262" s="1"/>
      <c r="L262" s="1"/>
    </row>
    <row r="263" spans="1:12" x14ac:dyDescent="0.25">
      <c r="A263">
        <v>25.902000000000001</v>
      </c>
      <c r="B263">
        <v>0.39789999999999998</v>
      </c>
      <c r="C263">
        <v>138</v>
      </c>
      <c r="H263" s="1">
        <f t="shared" si="13"/>
        <v>223.6198</v>
      </c>
      <c r="I263" s="1">
        <f t="shared" si="14"/>
        <v>994.71006675600006</v>
      </c>
      <c r="J263" s="1">
        <f t="shared" si="15"/>
        <v>62.029502670240007</v>
      </c>
      <c r="K263" s="1"/>
      <c r="L263" s="1"/>
    </row>
    <row r="264" spans="1:12" x14ac:dyDescent="0.25">
      <c r="A264">
        <v>26.001999999999999</v>
      </c>
      <c r="B264">
        <v>0.39851199999999998</v>
      </c>
      <c r="C264">
        <v>136</v>
      </c>
      <c r="H264" s="1">
        <f t="shared" si="13"/>
        <v>223.96374399999999</v>
      </c>
      <c r="I264" s="1">
        <f t="shared" si="14"/>
        <v>996.24000533567994</v>
      </c>
      <c r="J264" s="1">
        <f t="shared" si="15"/>
        <v>62.090700213427198</v>
      </c>
      <c r="K264" s="1"/>
      <c r="L264" s="1"/>
    </row>
    <row r="265" spans="1:12" x14ac:dyDescent="0.25">
      <c r="A265">
        <v>26.102</v>
      </c>
      <c r="B265">
        <v>0.40126899999999999</v>
      </c>
      <c r="C265">
        <v>131</v>
      </c>
      <c r="H265" s="1">
        <f t="shared" si="13"/>
        <v>225.51317799999998</v>
      </c>
      <c r="I265" s="1">
        <f t="shared" si="14"/>
        <v>1003.1322286431599</v>
      </c>
      <c r="J265" s="1">
        <f t="shared" si="15"/>
        <v>62.366389145726401</v>
      </c>
      <c r="K265" s="1"/>
      <c r="L265" s="1"/>
    </row>
    <row r="266" spans="1:12" x14ac:dyDescent="0.25">
      <c r="A266">
        <v>26.202000000000002</v>
      </c>
      <c r="B266">
        <v>0.40247100000000002</v>
      </c>
      <c r="C266">
        <v>129</v>
      </c>
      <c r="H266" s="1">
        <f t="shared" si="13"/>
        <v>226.18870200000001</v>
      </c>
      <c r="I266" s="1">
        <f t="shared" si="14"/>
        <v>1006.13710801044</v>
      </c>
      <c r="J266" s="1">
        <f t="shared" si="15"/>
        <v>62.486584320417606</v>
      </c>
      <c r="K266" s="1"/>
      <c r="L266" s="1"/>
    </row>
    <row r="267" spans="1:12" x14ac:dyDescent="0.25">
      <c r="A267">
        <v>26.302</v>
      </c>
      <c r="B267">
        <v>0.40434300000000001</v>
      </c>
      <c r="C267">
        <v>124</v>
      </c>
      <c r="H267" s="1">
        <f t="shared" si="13"/>
        <v>227.24076600000001</v>
      </c>
      <c r="I267" s="1">
        <f t="shared" si="14"/>
        <v>1010.81692013652</v>
      </c>
      <c r="J267" s="1">
        <f t="shared" si="15"/>
        <v>62.673776805460804</v>
      </c>
      <c r="K267" s="1"/>
      <c r="L267" s="1"/>
    </row>
    <row r="268" spans="1:12" x14ac:dyDescent="0.25">
      <c r="A268">
        <v>26.402000000000001</v>
      </c>
      <c r="B268">
        <v>0.40676899999999999</v>
      </c>
      <c r="C268">
        <v>121</v>
      </c>
      <c r="H268" s="1">
        <f t="shared" si="13"/>
        <v>228.60417799999999</v>
      </c>
      <c r="I268" s="1">
        <f t="shared" si="14"/>
        <v>1016.88167666316</v>
      </c>
      <c r="J268" s="1">
        <f t="shared" si="15"/>
        <v>62.916367066526405</v>
      </c>
      <c r="K268" s="1"/>
      <c r="L268" s="1"/>
    </row>
    <row r="269" spans="1:12" x14ac:dyDescent="0.25">
      <c r="A269">
        <v>26.501999999999999</v>
      </c>
      <c r="B269">
        <v>0.40799200000000002</v>
      </c>
      <c r="C269">
        <v>118</v>
      </c>
      <c r="H269" s="1">
        <f t="shared" si="13"/>
        <v>229.291504</v>
      </c>
      <c r="I269" s="1">
        <f t="shared" si="14"/>
        <v>1019.93905392288</v>
      </c>
      <c r="J269" s="1">
        <f t="shared" si="15"/>
        <v>63.038662156915194</v>
      </c>
      <c r="K269" s="1"/>
      <c r="L269" s="1"/>
    </row>
    <row r="270" spans="1:12" x14ac:dyDescent="0.25">
      <c r="A270">
        <v>26.602</v>
      </c>
      <c r="B270">
        <v>0.41076400000000002</v>
      </c>
      <c r="C270">
        <v>114</v>
      </c>
      <c r="H270" s="1">
        <f t="shared" si="13"/>
        <v>230.849368</v>
      </c>
      <c r="I270" s="1">
        <f t="shared" si="14"/>
        <v>1026.86877572496</v>
      </c>
      <c r="J270" s="1">
        <f t="shared" si="15"/>
        <v>63.315851028998395</v>
      </c>
      <c r="K270" s="1"/>
      <c r="L270" s="1"/>
    </row>
    <row r="271" spans="1:12" x14ac:dyDescent="0.25">
      <c r="A271">
        <v>26.702000000000002</v>
      </c>
      <c r="B271">
        <v>0.41165600000000002</v>
      </c>
      <c r="C271">
        <v>111</v>
      </c>
      <c r="H271" s="1">
        <f t="shared" si="13"/>
        <v>231.350672</v>
      </c>
      <c r="I271" s="1">
        <f t="shared" si="14"/>
        <v>1029.0986862038401</v>
      </c>
      <c r="J271" s="1">
        <f t="shared" si="15"/>
        <v>63.40504744815361</v>
      </c>
      <c r="K271" s="1"/>
      <c r="L271" s="1"/>
    </row>
    <row r="272" spans="1:12" x14ac:dyDescent="0.25">
      <c r="A272">
        <v>26.802</v>
      </c>
      <c r="B272">
        <v>0.414414</v>
      </c>
      <c r="C272">
        <v>107</v>
      </c>
      <c r="H272" s="1">
        <f t="shared" si="13"/>
        <v>232.900668</v>
      </c>
      <c r="I272" s="1">
        <f t="shared" si="14"/>
        <v>1035.9934094109599</v>
      </c>
      <c r="J272" s="1">
        <f t="shared" si="15"/>
        <v>63.680836376438393</v>
      </c>
      <c r="K272" s="1"/>
      <c r="L272" s="1"/>
    </row>
    <row r="273" spans="1:12" x14ac:dyDescent="0.25">
      <c r="A273">
        <v>26.902000000000001</v>
      </c>
      <c r="B273">
        <v>0.41534199999999999</v>
      </c>
      <c r="C273">
        <v>106</v>
      </c>
      <c r="H273" s="1">
        <f t="shared" si="13"/>
        <v>233.42220399999999</v>
      </c>
      <c r="I273" s="1">
        <f t="shared" si="14"/>
        <v>1038.31331627688</v>
      </c>
      <c r="J273" s="1">
        <f t="shared" si="15"/>
        <v>63.773632651075204</v>
      </c>
      <c r="K273" s="1"/>
      <c r="L273" s="1"/>
    </row>
    <row r="274" spans="1:12" x14ac:dyDescent="0.25">
      <c r="A274">
        <v>27.001999999999999</v>
      </c>
      <c r="B274">
        <v>0.41776000000000002</v>
      </c>
      <c r="C274">
        <v>102</v>
      </c>
      <c r="H274" s="1">
        <f t="shared" si="13"/>
        <v>234.78112000000002</v>
      </c>
      <c r="I274" s="1">
        <f t="shared" si="14"/>
        <v>1044.3580736064</v>
      </c>
      <c r="J274" s="1">
        <f t="shared" si="15"/>
        <v>64.015422944256002</v>
      </c>
      <c r="K274" s="1"/>
      <c r="L274" s="1"/>
    </row>
    <row r="275" spans="1:12" x14ac:dyDescent="0.25">
      <c r="A275">
        <v>27.102</v>
      </c>
      <c r="B275">
        <v>0.41961100000000001</v>
      </c>
      <c r="C275">
        <v>102</v>
      </c>
      <c r="H275" s="1">
        <f t="shared" si="13"/>
        <v>235.821382</v>
      </c>
      <c r="I275" s="1">
        <f t="shared" si="14"/>
        <v>1048.9853878400399</v>
      </c>
      <c r="J275" s="1">
        <f t="shared" si="15"/>
        <v>64.200515513601601</v>
      </c>
      <c r="K275" s="1"/>
      <c r="L275" s="1"/>
    </row>
    <row r="276" spans="1:12" x14ac:dyDescent="0.25">
      <c r="A276">
        <v>27.202000000000002</v>
      </c>
      <c r="B276">
        <v>0.421734</v>
      </c>
      <c r="C276">
        <v>102</v>
      </c>
      <c r="H276" s="1">
        <f t="shared" si="13"/>
        <v>237.01450800000001</v>
      </c>
      <c r="I276" s="1">
        <f t="shared" si="14"/>
        <v>1054.2926747757601</v>
      </c>
      <c r="J276" s="1">
        <f t="shared" si="15"/>
        <v>64.412806991030408</v>
      </c>
      <c r="K276" s="1"/>
      <c r="L276" s="1"/>
    </row>
    <row r="277" spans="1:12" x14ac:dyDescent="0.25">
      <c r="A277">
        <v>27.302</v>
      </c>
      <c r="B277">
        <v>0.42359200000000002</v>
      </c>
      <c r="C277">
        <v>102</v>
      </c>
      <c r="H277" s="1">
        <f t="shared" si="13"/>
        <v>238.05870400000001</v>
      </c>
      <c r="I277" s="1">
        <f t="shared" si="14"/>
        <v>1058.9374883068801</v>
      </c>
      <c r="J277" s="1">
        <f t="shared" si="15"/>
        <v>64.598599532275202</v>
      </c>
      <c r="K277" s="1"/>
      <c r="L277" s="1"/>
    </row>
    <row r="278" spans="1:12" x14ac:dyDescent="0.25">
      <c r="A278">
        <v>27.402000000000001</v>
      </c>
      <c r="B278">
        <v>0.42510999999999999</v>
      </c>
      <c r="C278">
        <v>103</v>
      </c>
      <c r="H278" s="1">
        <f t="shared" si="13"/>
        <v>238.91182000000001</v>
      </c>
      <c r="I278" s="1">
        <f t="shared" si="14"/>
        <v>1062.7323359604</v>
      </c>
      <c r="J278" s="1">
        <f t="shared" si="15"/>
        <v>64.750393438415998</v>
      </c>
      <c r="K278" s="1"/>
      <c r="L278" s="1"/>
    </row>
    <row r="279" spans="1:12" x14ac:dyDescent="0.25">
      <c r="A279">
        <v>27.501999999999999</v>
      </c>
      <c r="B279">
        <v>0.42752099999999998</v>
      </c>
      <c r="C279">
        <v>104</v>
      </c>
      <c r="H279" s="1">
        <f t="shared" si="13"/>
        <v>240.26680199999998</v>
      </c>
      <c r="I279" s="1">
        <f t="shared" si="14"/>
        <v>1068.7595939924399</v>
      </c>
      <c r="J279" s="1">
        <f t="shared" si="15"/>
        <v>64.991483759697601</v>
      </c>
      <c r="K279" s="1"/>
      <c r="L279" s="1"/>
    </row>
    <row r="280" spans="1:12" x14ac:dyDescent="0.25">
      <c r="A280">
        <v>27.602</v>
      </c>
      <c r="B280">
        <v>0.42844300000000002</v>
      </c>
      <c r="C280">
        <v>106</v>
      </c>
      <c r="H280" s="1">
        <f t="shared" si="13"/>
        <v>240.784966</v>
      </c>
      <c r="I280" s="1">
        <f t="shared" si="14"/>
        <v>1071.06450146052</v>
      </c>
      <c r="J280" s="1">
        <f t="shared" si="15"/>
        <v>65.083680058420796</v>
      </c>
      <c r="K280" s="1"/>
      <c r="L280" s="1"/>
    </row>
    <row r="281" spans="1:12" x14ac:dyDescent="0.25">
      <c r="A281">
        <v>27.702000000000002</v>
      </c>
      <c r="B281">
        <v>0.43122899999999997</v>
      </c>
      <c r="C281">
        <v>109</v>
      </c>
      <c r="H281" s="1">
        <f t="shared" si="13"/>
        <v>242.35069799999999</v>
      </c>
      <c r="I281" s="1">
        <f t="shared" si="14"/>
        <v>1078.0292218575601</v>
      </c>
      <c r="J281" s="1">
        <f t="shared" si="15"/>
        <v>65.362268874302401</v>
      </c>
      <c r="K281" s="1"/>
      <c r="L281" s="1"/>
    </row>
    <row r="282" spans="1:12" x14ac:dyDescent="0.25">
      <c r="A282">
        <v>27.802</v>
      </c>
      <c r="B282">
        <v>0.43271799999999999</v>
      </c>
      <c r="C282">
        <v>116</v>
      </c>
      <c r="H282" s="1">
        <f t="shared" si="13"/>
        <v>243.18751599999999</v>
      </c>
      <c r="I282" s="1">
        <f t="shared" si="14"/>
        <v>1081.75157242152</v>
      </c>
      <c r="J282" s="1">
        <f t="shared" si="15"/>
        <v>65.511162896860796</v>
      </c>
      <c r="K282" s="1"/>
      <c r="L282" s="1"/>
    </row>
    <row r="283" spans="1:12" x14ac:dyDescent="0.25">
      <c r="A283">
        <v>27.902000000000001</v>
      </c>
      <c r="B283">
        <v>0.43488599999999999</v>
      </c>
      <c r="C283">
        <v>117</v>
      </c>
      <c r="H283" s="1">
        <f t="shared" si="13"/>
        <v>244.40593200000001</v>
      </c>
      <c r="I283" s="1">
        <f t="shared" si="14"/>
        <v>1087.1713548410401</v>
      </c>
      <c r="J283" s="1">
        <f t="shared" si="15"/>
        <v>65.727954193641608</v>
      </c>
      <c r="K283" s="1"/>
      <c r="L283" s="1"/>
    </row>
    <row r="284" spans="1:12" x14ac:dyDescent="0.25">
      <c r="A284">
        <v>28.001999999999999</v>
      </c>
      <c r="B284">
        <v>0.43640400000000001</v>
      </c>
      <c r="C284">
        <v>119</v>
      </c>
      <c r="H284" s="1">
        <f t="shared" si="13"/>
        <v>245.25904800000001</v>
      </c>
      <c r="I284" s="1">
        <f t="shared" si="14"/>
        <v>1090.9662024945601</v>
      </c>
      <c r="J284" s="1">
        <f t="shared" si="15"/>
        <v>65.879748099782404</v>
      </c>
      <c r="K284" s="1"/>
      <c r="L284" s="1"/>
    </row>
    <row r="285" spans="1:12" x14ac:dyDescent="0.25">
      <c r="A285">
        <v>28.102</v>
      </c>
      <c r="B285">
        <v>0.43855699999999997</v>
      </c>
      <c r="C285">
        <v>123</v>
      </c>
      <c r="H285" s="1">
        <f t="shared" si="13"/>
        <v>246.46903399999999</v>
      </c>
      <c r="I285" s="1">
        <f t="shared" si="14"/>
        <v>1096.34848641948</v>
      </c>
      <c r="J285" s="1">
        <f t="shared" si="15"/>
        <v>66.095039456779205</v>
      </c>
      <c r="K285" s="1"/>
      <c r="L285" s="1"/>
    </row>
    <row r="286" spans="1:12" x14ac:dyDescent="0.25">
      <c r="A286">
        <v>28.202000000000002</v>
      </c>
      <c r="B286">
        <v>0.44006800000000001</v>
      </c>
      <c r="C286">
        <v>124</v>
      </c>
      <c r="H286" s="1">
        <f t="shared" si="13"/>
        <v>247.31821600000001</v>
      </c>
      <c r="I286" s="1">
        <f t="shared" si="14"/>
        <v>1100.1258347755199</v>
      </c>
      <c r="J286" s="1">
        <f t="shared" si="15"/>
        <v>66.246133391020791</v>
      </c>
      <c r="K286" s="1"/>
      <c r="L286" s="1"/>
    </row>
    <row r="287" spans="1:12" x14ac:dyDescent="0.25">
      <c r="A287">
        <v>28.302</v>
      </c>
      <c r="B287">
        <v>0.441882</v>
      </c>
      <c r="C287">
        <v>129</v>
      </c>
      <c r="H287" s="1">
        <f t="shared" si="13"/>
        <v>248.337684</v>
      </c>
      <c r="I287" s="1">
        <f t="shared" si="14"/>
        <v>1104.6606527224801</v>
      </c>
      <c r="J287" s="1">
        <f t="shared" si="15"/>
        <v>66.427526108899201</v>
      </c>
      <c r="K287" s="1"/>
      <c r="L287" s="1"/>
    </row>
    <row r="288" spans="1:12" x14ac:dyDescent="0.25">
      <c r="A288">
        <v>28.402000000000001</v>
      </c>
      <c r="B288">
        <v>0.44403500000000001</v>
      </c>
      <c r="C288">
        <v>133</v>
      </c>
      <c r="H288" s="1">
        <f t="shared" si="13"/>
        <v>249.54767000000001</v>
      </c>
      <c r="I288" s="1">
        <f t="shared" si="14"/>
        <v>1110.0429366474</v>
      </c>
      <c r="J288" s="1">
        <f t="shared" si="15"/>
        <v>66.642817465896002</v>
      </c>
      <c r="K288" s="1"/>
      <c r="L288" s="1"/>
    </row>
    <row r="289" spans="1:12" x14ac:dyDescent="0.25">
      <c r="A289">
        <v>28.501999999999999</v>
      </c>
      <c r="B289">
        <v>0.44618000000000002</v>
      </c>
      <c r="C289">
        <v>137</v>
      </c>
      <c r="H289" s="1">
        <f t="shared" si="13"/>
        <v>250.75316000000001</v>
      </c>
      <c r="I289" s="1">
        <f t="shared" si="14"/>
        <v>1115.4052213752</v>
      </c>
      <c r="J289" s="1">
        <f t="shared" si="15"/>
        <v>66.857308855008</v>
      </c>
      <c r="K289" s="1"/>
      <c r="L289" s="1"/>
    </row>
    <row r="290" spans="1:12" x14ac:dyDescent="0.25">
      <c r="A290">
        <v>28.602</v>
      </c>
      <c r="B290">
        <v>0.448023</v>
      </c>
      <c r="C290">
        <v>140</v>
      </c>
      <c r="H290" s="1">
        <f t="shared" si="13"/>
        <v>251.788926</v>
      </c>
      <c r="I290" s="1">
        <f t="shared" si="14"/>
        <v>1120.01253641172</v>
      </c>
      <c r="J290" s="1">
        <f t="shared" si="15"/>
        <v>67.041601456468797</v>
      </c>
      <c r="K290" s="1"/>
      <c r="L290" s="1"/>
    </row>
    <row r="291" spans="1:12" x14ac:dyDescent="0.25">
      <c r="A291">
        <v>28.702000000000002</v>
      </c>
      <c r="B291">
        <v>0.44953399999999999</v>
      </c>
      <c r="C291">
        <v>143</v>
      </c>
      <c r="H291" s="1">
        <f t="shared" si="13"/>
        <v>252.63810799999999</v>
      </c>
      <c r="I291" s="1">
        <f t="shared" si="14"/>
        <v>1123.78988476776</v>
      </c>
      <c r="J291" s="1">
        <f t="shared" si="15"/>
        <v>67.192695390710398</v>
      </c>
      <c r="K291" s="1"/>
      <c r="L291" s="1"/>
    </row>
    <row r="292" spans="1:12" x14ac:dyDescent="0.25">
      <c r="A292">
        <v>28.802</v>
      </c>
      <c r="B292">
        <v>0.45197399999999999</v>
      </c>
      <c r="C292">
        <v>147</v>
      </c>
      <c r="H292" s="1">
        <f t="shared" si="13"/>
        <v>254.009388</v>
      </c>
      <c r="I292" s="1">
        <f t="shared" si="14"/>
        <v>1129.8896398893601</v>
      </c>
      <c r="J292" s="1">
        <f t="shared" si="15"/>
        <v>67.436685595574403</v>
      </c>
      <c r="K292" s="1"/>
      <c r="L292" s="1"/>
    </row>
    <row r="293" spans="1:12" x14ac:dyDescent="0.25">
      <c r="A293">
        <v>28.902000000000001</v>
      </c>
      <c r="B293">
        <v>0.45322000000000001</v>
      </c>
      <c r="C293">
        <v>149</v>
      </c>
      <c r="H293" s="1">
        <f t="shared" si="13"/>
        <v>254.70964000000001</v>
      </c>
      <c r="I293" s="1">
        <f t="shared" si="14"/>
        <v>1133.0045148408001</v>
      </c>
      <c r="J293" s="1">
        <f t="shared" si="15"/>
        <v>67.561280593632006</v>
      </c>
      <c r="K293" s="1"/>
      <c r="L293" s="1"/>
    </row>
    <row r="294" spans="1:12" x14ac:dyDescent="0.25">
      <c r="A294">
        <v>29.001999999999999</v>
      </c>
      <c r="B294">
        <v>0.455646</v>
      </c>
      <c r="C294">
        <v>153</v>
      </c>
      <c r="H294" s="1">
        <f t="shared" si="13"/>
        <v>256.07305200000002</v>
      </c>
      <c r="I294" s="1">
        <f t="shared" si="14"/>
        <v>1139.06927136744</v>
      </c>
      <c r="J294" s="1">
        <f t="shared" si="15"/>
        <v>67.803870854697607</v>
      </c>
      <c r="K294" s="1"/>
      <c r="L294" s="1"/>
    </row>
    <row r="295" spans="1:12" x14ac:dyDescent="0.25">
      <c r="A295">
        <v>29.102</v>
      </c>
      <c r="B295">
        <v>0.456847</v>
      </c>
      <c r="C295">
        <v>154</v>
      </c>
      <c r="H295" s="1">
        <f t="shared" si="13"/>
        <v>256.74801400000001</v>
      </c>
      <c r="I295" s="1">
        <f t="shared" si="14"/>
        <v>1142.0716508350802</v>
      </c>
      <c r="J295" s="1">
        <f t="shared" si="15"/>
        <v>67.923966033403204</v>
      </c>
      <c r="K295" s="1"/>
      <c r="L295" s="1"/>
    </row>
    <row r="296" spans="1:12" x14ac:dyDescent="0.25">
      <c r="A296">
        <v>29.202000000000002</v>
      </c>
      <c r="B296">
        <v>0.45992100000000002</v>
      </c>
      <c r="C296">
        <v>157</v>
      </c>
      <c r="H296" s="1">
        <f t="shared" si="13"/>
        <v>258.47560200000004</v>
      </c>
      <c r="I296" s="1">
        <f t="shared" si="14"/>
        <v>1149.7563423284403</v>
      </c>
      <c r="J296" s="1">
        <f t="shared" si="15"/>
        <v>68.231353693137606</v>
      </c>
      <c r="K296" s="1"/>
      <c r="L296" s="1"/>
    </row>
    <row r="297" spans="1:12" x14ac:dyDescent="0.25">
      <c r="A297">
        <v>29.302</v>
      </c>
      <c r="B297">
        <v>0.46112300000000001</v>
      </c>
      <c r="C297">
        <v>158</v>
      </c>
      <c r="H297" s="1">
        <f t="shared" si="13"/>
        <v>259.15112599999998</v>
      </c>
      <c r="I297" s="1">
        <f t="shared" si="14"/>
        <v>1152.76122169572</v>
      </c>
      <c r="J297" s="1">
        <f t="shared" si="15"/>
        <v>68.351548867828797</v>
      </c>
      <c r="K297" s="1"/>
      <c r="L297" s="1"/>
    </row>
    <row r="298" spans="1:12" x14ac:dyDescent="0.25">
      <c r="A298">
        <v>29.402000000000001</v>
      </c>
      <c r="B298">
        <v>0.46358500000000002</v>
      </c>
      <c r="C298">
        <v>159</v>
      </c>
      <c r="H298" s="1">
        <f t="shared" si="13"/>
        <v>260.53477000000004</v>
      </c>
      <c r="I298" s="1">
        <f t="shared" si="14"/>
        <v>1158.9159746094001</v>
      </c>
      <c r="J298" s="1">
        <f t="shared" si="15"/>
        <v>68.597738984376008</v>
      </c>
      <c r="K298" s="1"/>
      <c r="L298" s="1"/>
    </row>
    <row r="299" spans="1:12" x14ac:dyDescent="0.25">
      <c r="A299">
        <v>29.501999999999999</v>
      </c>
      <c r="B299">
        <v>0.46510400000000002</v>
      </c>
      <c r="C299">
        <v>160</v>
      </c>
      <c r="H299" s="1">
        <f t="shared" si="13"/>
        <v>261.38844799999998</v>
      </c>
      <c r="I299" s="1">
        <f t="shared" si="14"/>
        <v>1162.71332216256</v>
      </c>
      <c r="J299" s="1">
        <f t="shared" si="15"/>
        <v>68.749632886502397</v>
      </c>
      <c r="K299" s="1"/>
      <c r="L299" s="1"/>
    </row>
    <row r="300" spans="1:12" x14ac:dyDescent="0.25">
      <c r="A300">
        <v>29.602</v>
      </c>
      <c r="B300">
        <v>0.46692499999999998</v>
      </c>
      <c r="C300">
        <v>160</v>
      </c>
      <c r="H300" s="1">
        <f t="shared" si="13"/>
        <v>262.41185000000002</v>
      </c>
      <c r="I300" s="1">
        <f t="shared" si="14"/>
        <v>1167.265639407</v>
      </c>
      <c r="J300" s="1">
        <f t="shared" si="15"/>
        <v>68.931725576280002</v>
      </c>
      <c r="K300" s="1"/>
      <c r="L300" s="1"/>
    </row>
    <row r="301" spans="1:12" x14ac:dyDescent="0.25">
      <c r="A301">
        <v>29.702000000000002</v>
      </c>
      <c r="B301">
        <v>0.46908499999999997</v>
      </c>
      <c r="C301">
        <v>160</v>
      </c>
      <c r="H301" s="1">
        <f t="shared" si="13"/>
        <v>263.62576999999999</v>
      </c>
      <c r="I301" s="1">
        <f t="shared" si="14"/>
        <v>1172.6654226293999</v>
      </c>
      <c r="J301" s="1">
        <f t="shared" si="15"/>
        <v>69.147716905175997</v>
      </c>
      <c r="K301" s="1"/>
      <c r="L301" s="1"/>
    </row>
    <row r="302" spans="1:12" x14ac:dyDescent="0.25">
      <c r="A302">
        <v>29.802</v>
      </c>
      <c r="B302">
        <v>0.47030899999999998</v>
      </c>
      <c r="C302">
        <v>159</v>
      </c>
      <c r="H302" s="1">
        <f t="shared" si="13"/>
        <v>264.31365799999998</v>
      </c>
      <c r="I302" s="1">
        <f t="shared" si="14"/>
        <v>1175.7252997887599</v>
      </c>
      <c r="J302" s="1">
        <f t="shared" si="15"/>
        <v>69.270111991550394</v>
      </c>
      <c r="K302" s="1"/>
      <c r="L302" s="1"/>
    </row>
    <row r="303" spans="1:12" x14ac:dyDescent="0.25">
      <c r="A303">
        <v>29.902000000000001</v>
      </c>
      <c r="B303">
        <v>0.47366999999999998</v>
      </c>
      <c r="C303">
        <v>158</v>
      </c>
      <c r="H303" s="1">
        <f t="shared" si="13"/>
        <v>266.20254</v>
      </c>
      <c r="I303" s="1">
        <f t="shared" si="14"/>
        <v>1184.1274624788</v>
      </c>
      <c r="J303" s="1">
        <f t="shared" si="15"/>
        <v>69.606198499152001</v>
      </c>
      <c r="K303" s="1"/>
      <c r="L303" s="1"/>
    </row>
    <row r="304" spans="1:12" x14ac:dyDescent="0.25">
      <c r="A304">
        <v>30.001999999999999</v>
      </c>
      <c r="B304">
        <v>0.47428999999999999</v>
      </c>
      <c r="C304">
        <v>158</v>
      </c>
      <c r="H304" s="1">
        <f t="shared" si="13"/>
        <v>266.55097999999998</v>
      </c>
      <c r="I304" s="1">
        <f t="shared" si="14"/>
        <v>1185.6774002555999</v>
      </c>
      <c r="J304" s="1">
        <f t="shared" si="15"/>
        <v>69.668196010223994</v>
      </c>
      <c r="K304" s="1"/>
      <c r="L304" s="1"/>
    </row>
    <row r="305" spans="1:12" x14ac:dyDescent="0.25">
      <c r="A305">
        <v>30.102</v>
      </c>
      <c r="B305">
        <v>0.477327</v>
      </c>
      <c r="C305">
        <v>155</v>
      </c>
      <c r="H305" s="1">
        <f t="shared" si="13"/>
        <v>268.25777399999998</v>
      </c>
      <c r="I305" s="1">
        <f t="shared" si="14"/>
        <v>1193.26959546228</v>
      </c>
      <c r="J305" s="1">
        <f t="shared" si="15"/>
        <v>69.971883818491207</v>
      </c>
      <c r="K305" s="1"/>
      <c r="L305" s="1"/>
    </row>
    <row r="306" spans="1:12" x14ac:dyDescent="0.25">
      <c r="A306">
        <v>30.202000000000002</v>
      </c>
      <c r="B306">
        <v>0.478551</v>
      </c>
      <c r="C306">
        <v>154</v>
      </c>
      <c r="H306" s="1">
        <f t="shared" si="13"/>
        <v>268.94566200000003</v>
      </c>
      <c r="I306" s="1">
        <f t="shared" si="14"/>
        <v>1196.3294726216402</v>
      </c>
      <c r="J306" s="1">
        <f t="shared" si="15"/>
        <v>70.094278904865604</v>
      </c>
      <c r="K306" s="1"/>
      <c r="L306" s="1"/>
    </row>
    <row r="307" spans="1:12" x14ac:dyDescent="0.25">
      <c r="A307">
        <v>30.302</v>
      </c>
      <c r="B307">
        <v>0.48096899999999998</v>
      </c>
      <c r="C307">
        <v>151</v>
      </c>
      <c r="H307" s="1">
        <f t="shared" si="13"/>
        <v>270.30457799999999</v>
      </c>
      <c r="I307" s="1">
        <f t="shared" si="14"/>
        <v>1202.37422995116</v>
      </c>
      <c r="J307" s="1">
        <f t="shared" si="15"/>
        <v>70.336069198046403</v>
      </c>
      <c r="K307" s="1"/>
      <c r="L307" s="1"/>
    </row>
    <row r="308" spans="1:12" x14ac:dyDescent="0.25">
      <c r="A308">
        <v>30.402000000000001</v>
      </c>
      <c r="B308">
        <v>0.48253099999999999</v>
      </c>
      <c r="C308">
        <v>148</v>
      </c>
      <c r="H308" s="1">
        <f t="shared" si="13"/>
        <v>271.18242199999997</v>
      </c>
      <c r="I308" s="1">
        <f t="shared" si="14"/>
        <v>1206.2790731888399</v>
      </c>
      <c r="J308" s="1">
        <f t="shared" si="15"/>
        <v>70.492262927553597</v>
      </c>
      <c r="K308" s="1"/>
      <c r="L308" s="1"/>
    </row>
    <row r="309" spans="1:12" x14ac:dyDescent="0.25">
      <c r="A309">
        <v>30.501999999999999</v>
      </c>
      <c r="B309">
        <v>0.48405700000000002</v>
      </c>
      <c r="C309">
        <v>145</v>
      </c>
      <c r="H309" s="1">
        <f t="shared" si="13"/>
        <v>272.04003399999999</v>
      </c>
      <c r="I309" s="1">
        <f t="shared" si="14"/>
        <v>1210.0939200394801</v>
      </c>
      <c r="J309" s="1">
        <f t="shared" si="15"/>
        <v>70.644856801579209</v>
      </c>
      <c r="K309" s="1"/>
      <c r="L309" s="1"/>
    </row>
    <row r="310" spans="1:12" x14ac:dyDescent="0.25">
      <c r="A310">
        <v>30.602</v>
      </c>
      <c r="B310">
        <v>0.48711700000000002</v>
      </c>
      <c r="C310">
        <v>137</v>
      </c>
      <c r="H310" s="1">
        <f t="shared" si="13"/>
        <v>273.75975399999999</v>
      </c>
      <c r="I310" s="1">
        <f t="shared" si="14"/>
        <v>1217.74361293788</v>
      </c>
      <c r="J310" s="1">
        <f t="shared" si="15"/>
        <v>70.950844517515208</v>
      </c>
      <c r="K310" s="1"/>
      <c r="L310" s="1"/>
    </row>
    <row r="311" spans="1:12" x14ac:dyDescent="0.25">
      <c r="A311">
        <v>30.702000000000002</v>
      </c>
      <c r="B311">
        <v>0.48833300000000002</v>
      </c>
      <c r="C311">
        <v>135</v>
      </c>
      <c r="H311" s="1">
        <f t="shared" si="13"/>
        <v>274.44314600000001</v>
      </c>
      <c r="I311" s="1">
        <f t="shared" si="14"/>
        <v>1220.7834909001201</v>
      </c>
      <c r="J311" s="1">
        <f t="shared" si="15"/>
        <v>71.072439636004802</v>
      </c>
      <c r="K311" s="1"/>
      <c r="L311" s="1"/>
    </row>
    <row r="312" spans="1:12" x14ac:dyDescent="0.25">
      <c r="A312">
        <v>30.802</v>
      </c>
      <c r="B312">
        <v>0.49135600000000001</v>
      </c>
      <c r="C312">
        <v>134</v>
      </c>
      <c r="H312" s="1">
        <f t="shared" si="13"/>
        <v>276.14207199999998</v>
      </c>
      <c r="I312" s="1">
        <f t="shared" si="14"/>
        <v>1228.3406875118399</v>
      </c>
      <c r="J312" s="1">
        <f t="shared" si="15"/>
        <v>71.374727500473597</v>
      </c>
      <c r="K312" s="1"/>
      <c r="L312" s="1"/>
    </row>
    <row r="313" spans="1:12" x14ac:dyDescent="0.25">
      <c r="A313">
        <v>30.902000000000001</v>
      </c>
      <c r="B313">
        <v>0.49230699999999999</v>
      </c>
      <c r="C313">
        <v>132</v>
      </c>
      <c r="H313" s="1">
        <f t="shared" si="13"/>
        <v>276.676534</v>
      </c>
      <c r="I313" s="1">
        <f t="shared" si="14"/>
        <v>1230.71809206948</v>
      </c>
      <c r="J313" s="1">
        <f t="shared" si="15"/>
        <v>71.469823682779207</v>
      </c>
      <c r="K313" s="1"/>
      <c r="L313" s="1"/>
    </row>
    <row r="314" spans="1:12" x14ac:dyDescent="0.25">
      <c r="A314">
        <v>31.001999999999999</v>
      </c>
      <c r="B314">
        <v>0.49532900000000002</v>
      </c>
      <c r="C314">
        <v>126</v>
      </c>
      <c r="H314" s="1">
        <f t="shared" si="13"/>
        <v>278.37489800000003</v>
      </c>
      <c r="I314" s="1">
        <f t="shared" si="14"/>
        <v>1238.2727887815602</v>
      </c>
      <c r="J314" s="1">
        <f t="shared" si="15"/>
        <v>71.772011551262409</v>
      </c>
      <c r="K314" s="1"/>
      <c r="L314" s="1"/>
    </row>
    <row r="315" spans="1:12" x14ac:dyDescent="0.25">
      <c r="A315">
        <v>31.102</v>
      </c>
      <c r="B315">
        <v>0.49657499999999999</v>
      </c>
      <c r="C315">
        <v>124</v>
      </c>
      <c r="H315" s="1">
        <f t="shared" si="13"/>
        <v>279.07515000000001</v>
      </c>
      <c r="I315" s="1">
        <f t="shared" si="14"/>
        <v>1241.387663733</v>
      </c>
      <c r="J315" s="1">
        <f t="shared" si="15"/>
        <v>71.896606549319998</v>
      </c>
      <c r="K315" s="1"/>
      <c r="L315" s="1"/>
    </row>
    <row r="316" spans="1:12" x14ac:dyDescent="0.25">
      <c r="A316">
        <v>31.202000000000002</v>
      </c>
      <c r="B316">
        <v>0.49870599999999998</v>
      </c>
      <c r="C316">
        <v>118</v>
      </c>
      <c r="H316" s="1">
        <f t="shared" si="13"/>
        <v>280.27277199999997</v>
      </c>
      <c r="I316" s="1">
        <f t="shared" si="14"/>
        <v>1246.7149498658398</v>
      </c>
      <c r="J316" s="1">
        <f t="shared" si="15"/>
        <v>72.109697994633592</v>
      </c>
      <c r="K316" s="1"/>
      <c r="L316" s="1"/>
    </row>
    <row r="317" spans="1:12" x14ac:dyDescent="0.25">
      <c r="A317">
        <v>31.302</v>
      </c>
      <c r="B317">
        <v>0.50113099999999999</v>
      </c>
      <c r="C317">
        <v>115</v>
      </c>
      <c r="H317" s="1">
        <f t="shared" si="13"/>
        <v>281.63562200000001</v>
      </c>
      <c r="I317" s="1">
        <f t="shared" si="14"/>
        <v>1252.7772064928402</v>
      </c>
      <c r="J317" s="1">
        <f t="shared" si="15"/>
        <v>72.3521882597136</v>
      </c>
      <c r="K317" s="1"/>
      <c r="L317" s="1"/>
    </row>
    <row r="318" spans="1:12" x14ac:dyDescent="0.25">
      <c r="A318">
        <v>31.402000000000001</v>
      </c>
      <c r="B318">
        <v>0.50267200000000001</v>
      </c>
      <c r="C318">
        <v>111</v>
      </c>
      <c r="H318" s="1">
        <f t="shared" si="13"/>
        <v>282.50166400000001</v>
      </c>
      <c r="I318" s="1">
        <f t="shared" si="14"/>
        <v>1256.62955183808</v>
      </c>
      <c r="J318" s="1">
        <f t="shared" si="15"/>
        <v>72.506282073523195</v>
      </c>
      <c r="K318" s="1"/>
      <c r="L318" s="1"/>
    </row>
    <row r="319" spans="1:12" x14ac:dyDescent="0.25">
      <c r="A319">
        <v>31.501999999999999</v>
      </c>
      <c r="B319">
        <v>0.50540700000000005</v>
      </c>
      <c r="C319">
        <v>108</v>
      </c>
      <c r="H319" s="1">
        <f t="shared" si="13"/>
        <v>284.03873400000003</v>
      </c>
      <c r="I319" s="1">
        <f t="shared" si="14"/>
        <v>1263.4667773534802</v>
      </c>
      <c r="J319" s="1">
        <f t="shared" si="15"/>
        <v>72.779771094139207</v>
      </c>
      <c r="K319" s="1"/>
      <c r="L319" s="1"/>
    </row>
    <row r="320" spans="1:12" x14ac:dyDescent="0.25">
      <c r="A320">
        <v>31.602</v>
      </c>
      <c r="B320">
        <v>0.50666</v>
      </c>
      <c r="C320">
        <v>106</v>
      </c>
      <c r="H320" s="1">
        <f t="shared" si="13"/>
        <v>284.74292000000003</v>
      </c>
      <c r="I320" s="1">
        <f t="shared" si="14"/>
        <v>1266.5991516024001</v>
      </c>
      <c r="J320" s="1">
        <f t="shared" si="15"/>
        <v>72.905066064096005</v>
      </c>
      <c r="K320" s="1"/>
      <c r="L320" s="1"/>
    </row>
    <row r="321" spans="1:12" x14ac:dyDescent="0.25">
      <c r="A321">
        <v>31.702000000000002</v>
      </c>
      <c r="B321">
        <v>0.509683</v>
      </c>
      <c r="C321">
        <v>104</v>
      </c>
      <c r="H321" s="1">
        <f t="shared" si="13"/>
        <v>286.441846</v>
      </c>
      <c r="I321" s="1">
        <f t="shared" si="14"/>
        <v>1274.15634821412</v>
      </c>
      <c r="J321" s="1">
        <f t="shared" si="15"/>
        <v>73.2073539285648</v>
      </c>
      <c r="K321" s="1"/>
      <c r="L321" s="1"/>
    </row>
    <row r="322" spans="1:12" x14ac:dyDescent="0.25">
      <c r="A322">
        <v>31.802</v>
      </c>
      <c r="B322">
        <v>0.51087700000000003</v>
      </c>
      <c r="C322">
        <v>103</v>
      </c>
      <c r="H322" s="1">
        <f t="shared" si="13"/>
        <v>287.11287400000003</v>
      </c>
      <c r="I322" s="1">
        <f t="shared" si="14"/>
        <v>1277.1412283842801</v>
      </c>
      <c r="J322" s="1">
        <f t="shared" si="15"/>
        <v>73.326749135371202</v>
      </c>
      <c r="K322" s="1"/>
      <c r="L322" s="1"/>
    </row>
    <row r="323" spans="1:12" x14ac:dyDescent="0.25">
      <c r="A323">
        <v>31.902000000000001</v>
      </c>
      <c r="B323">
        <v>0.51366400000000001</v>
      </c>
      <c r="C323">
        <v>103</v>
      </c>
      <c r="H323" s="1">
        <f t="shared" si="13"/>
        <v>288.679168</v>
      </c>
      <c r="I323" s="1">
        <f t="shared" si="14"/>
        <v>1284.10844868096</v>
      </c>
      <c r="J323" s="1">
        <f t="shared" si="15"/>
        <v>73.6054379472384</v>
      </c>
      <c r="K323" s="1"/>
      <c r="L323" s="1"/>
    </row>
    <row r="324" spans="1:12" x14ac:dyDescent="0.25">
      <c r="A324">
        <v>32.002000000000002</v>
      </c>
      <c r="B324">
        <v>0.51518200000000003</v>
      </c>
      <c r="C324">
        <v>105</v>
      </c>
      <c r="H324" s="1">
        <f t="shared" si="13"/>
        <v>289.532284</v>
      </c>
      <c r="I324" s="1">
        <f t="shared" si="14"/>
        <v>1287.90329633448</v>
      </c>
      <c r="J324" s="1">
        <f t="shared" si="15"/>
        <v>73.757231853379196</v>
      </c>
      <c r="K324" s="1"/>
      <c r="L324" s="1"/>
    </row>
    <row r="325" spans="1:12" x14ac:dyDescent="0.25">
      <c r="A325">
        <v>32.101999999999997</v>
      </c>
      <c r="B325">
        <v>0.51734199999999997</v>
      </c>
      <c r="C325">
        <v>106</v>
      </c>
      <c r="H325" s="1">
        <f t="shared" ref="H325:H388" si="16">B325*562</f>
        <v>290.74620399999998</v>
      </c>
      <c r="I325" s="1">
        <f t="shared" ref="I325:I388" si="17">H325*4.44822</f>
        <v>1293.30307955688</v>
      </c>
      <c r="J325" s="1">
        <f t="shared" ref="J325:J388" si="18">(5*4.44822)+(I325*0.04)</f>
        <v>73.973223182275206</v>
      </c>
      <c r="K325" s="1"/>
      <c r="L325" s="1"/>
    </row>
    <row r="326" spans="1:12" x14ac:dyDescent="0.25">
      <c r="A326">
        <v>32.201999999999998</v>
      </c>
      <c r="B326">
        <v>0.51917100000000005</v>
      </c>
      <c r="C326">
        <v>108</v>
      </c>
      <c r="H326" s="1">
        <f t="shared" si="16"/>
        <v>291.77410200000003</v>
      </c>
      <c r="I326" s="1">
        <f t="shared" si="17"/>
        <v>1297.8753959984401</v>
      </c>
      <c r="J326" s="1">
        <f t="shared" si="18"/>
        <v>74.156115839937613</v>
      </c>
      <c r="K326" s="1"/>
      <c r="L326" s="1"/>
    </row>
    <row r="327" spans="1:12" x14ac:dyDescent="0.25">
      <c r="A327">
        <v>32.302</v>
      </c>
      <c r="B327">
        <v>0.52101399999999998</v>
      </c>
      <c r="C327">
        <v>111</v>
      </c>
      <c r="H327" s="1">
        <f t="shared" si="16"/>
        <v>292.80986799999999</v>
      </c>
      <c r="I327" s="1">
        <f t="shared" si="17"/>
        <v>1302.4827110349599</v>
      </c>
      <c r="J327" s="1">
        <f t="shared" si="18"/>
        <v>74.340408441398395</v>
      </c>
      <c r="K327" s="1"/>
      <c r="L327" s="1"/>
    </row>
    <row r="328" spans="1:12" x14ac:dyDescent="0.25">
      <c r="A328">
        <v>32.402000000000001</v>
      </c>
      <c r="B328">
        <v>0.52343200000000001</v>
      </c>
      <c r="C328">
        <v>113</v>
      </c>
      <c r="H328" s="1">
        <f t="shared" si="16"/>
        <v>294.16878400000002</v>
      </c>
      <c r="I328" s="1">
        <f t="shared" si="17"/>
        <v>1308.52746836448</v>
      </c>
      <c r="J328" s="1">
        <f t="shared" si="18"/>
        <v>74.582198734579194</v>
      </c>
      <c r="K328" s="1"/>
      <c r="L328" s="1"/>
    </row>
    <row r="329" spans="1:12" x14ac:dyDescent="0.25">
      <c r="A329">
        <v>32.502000000000002</v>
      </c>
      <c r="B329">
        <v>0.52495000000000003</v>
      </c>
      <c r="C329">
        <v>117</v>
      </c>
      <c r="H329" s="1">
        <f t="shared" si="16"/>
        <v>295.02190000000002</v>
      </c>
      <c r="I329" s="1">
        <f t="shared" si="17"/>
        <v>1312.322316018</v>
      </c>
      <c r="J329" s="1">
        <f t="shared" si="18"/>
        <v>74.733992640720004</v>
      </c>
      <c r="K329" s="1"/>
      <c r="L329" s="1"/>
    </row>
    <row r="330" spans="1:12" x14ac:dyDescent="0.25">
      <c r="A330">
        <v>32.601999999999997</v>
      </c>
      <c r="B330">
        <v>0.52742</v>
      </c>
      <c r="C330">
        <v>120</v>
      </c>
      <c r="H330" s="1">
        <f t="shared" si="16"/>
        <v>296.41003999999998</v>
      </c>
      <c r="I330" s="1">
        <f t="shared" si="17"/>
        <v>1318.4970681288</v>
      </c>
      <c r="J330" s="1">
        <f t="shared" si="18"/>
        <v>74.980982725152003</v>
      </c>
      <c r="K330" s="1"/>
      <c r="L330" s="1"/>
    </row>
    <row r="331" spans="1:12" x14ac:dyDescent="0.25">
      <c r="A331">
        <v>32.701999999999998</v>
      </c>
      <c r="B331">
        <v>0.52924099999999996</v>
      </c>
      <c r="C331">
        <v>123</v>
      </c>
      <c r="H331" s="1">
        <f t="shared" si="16"/>
        <v>297.43344199999996</v>
      </c>
      <c r="I331" s="1">
        <f t="shared" si="17"/>
        <v>1323.0493853732398</v>
      </c>
      <c r="J331" s="1">
        <f t="shared" si="18"/>
        <v>75.163075414929594</v>
      </c>
      <c r="K331" s="1"/>
      <c r="L331" s="1"/>
    </row>
    <row r="332" spans="1:12" x14ac:dyDescent="0.25">
      <c r="A332">
        <v>32.802</v>
      </c>
      <c r="B332">
        <v>0.53171800000000002</v>
      </c>
      <c r="C332">
        <v>128</v>
      </c>
      <c r="H332" s="1">
        <f t="shared" si="16"/>
        <v>298.82551599999999</v>
      </c>
      <c r="I332" s="1">
        <f t="shared" si="17"/>
        <v>1329.2416367815199</v>
      </c>
      <c r="J332" s="1">
        <f t="shared" si="18"/>
        <v>75.410765471260802</v>
      </c>
      <c r="K332" s="1"/>
      <c r="L332" s="1"/>
    </row>
    <row r="333" spans="1:12" x14ac:dyDescent="0.25">
      <c r="A333">
        <v>32.902000000000001</v>
      </c>
      <c r="B333">
        <v>0.53321399999999997</v>
      </c>
      <c r="C333">
        <v>131</v>
      </c>
      <c r="H333" s="1">
        <f t="shared" si="16"/>
        <v>299.666268</v>
      </c>
      <c r="I333" s="1">
        <f t="shared" si="17"/>
        <v>1332.9814866429601</v>
      </c>
      <c r="J333" s="1">
        <f t="shared" si="18"/>
        <v>75.560359465718406</v>
      </c>
      <c r="K333" s="1"/>
      <c r="L333" s="1"/>
    </row>
    <row r="334" spans="1:12" x14ac:dyDescent="0.25">
      <c r="A334">
        <v>33.002000000000002</v>
      </c>
      <c r="B334">
        <v>0.53567699999999996</v>
      </c>
      <c r="C334">
        <v>136</v>
      </c>
      <c r="H334" s="1">
        <f t="shared" si="16"/>
        <v>301.05047399999995</v>
      </c>
      <c r="I334" s="1">
        <f t="shared" si="17"/>
        <v>1339.1387394562798</v>
      </c>
      <c r="J334" s="1">
        <f t="shared" si="18"/>
        <v>75.806649578251196</v>
      </c>
      <c r="K334" s="1"/>
      <c r="L334" s="1"/>
    </row>
    <row r="335" spans="1:12" x14ac:dyDescent="0.25">
      <c r="A335">
        <v>33.101999999999997</v>
      </c>
      <c r="B335">
        <v>0.53751199999999999</v>
      </c>
      <c r="C335">
        <v>138</v>
      </c>
      <c r="H335" s="1">
        <f t="shared" si="16"/>
        <v>302.08174400000001</v>
      </c>
      <c r="I335" s="1">
        <f t="shared" si="17"/>
        <v>1343.72605529568</v>
      </c>
      <c r="J335" s="1">
        <f t="shared" si="18"/>
        <v>75.990142211827205</v>
      </c>
      <c r="K335" s="1"/>
      <c r="L335" s="1"/>
    </row>
    <row r="336" spans="1:12" x14ac:dyDescent="0.25">
      <c r="A336">
        <v>33.201999999999998</v>
      </c>
      <c r="B336">
        <v>0.53961300000000001</v>
      </c>
      <c r="C336">
        <v>147</v>
      </c>
      <c r="H336" s="1">
        <f t="shared" si="16"/>
        <v>303.26250600000003</v>
      </c>
      <c r="I336" s="1">
        <f t="shared" si="17"/>
        <v>1348.9783444393202</v>
      </c>
      <c r="J336" s="1">
        <f t="shared" si="18"/>
        <v>76.200233777572805</v>
      </c>
      <c r="K336" s="1"/>
      <c r="L336" s="1"/>
    </row>
    <row r="337" spans="1:12" x14ac:dyDescent="0.25">
      <c r="A337">
        <v>33.302</v>
      </c>
      <c r="B337">
        <v>0.54178099999999996</v>
      </c>
      <c r="C337">
        <v>149</v>
      </c>
      <c r="H337" s="1">
        <f t="shared" si="16"/>
        <v>304.48092199999996</v>
      </c>
      <c r="I337" s="1">
        <f t="shared" si="17"/>
        <v>1354.3981268588398</v>
      </c>
      <c r="J337" s="1">
        <f t="shared" si="18"/>
        <v>76.417025074353589</v>
      </c>
      <c r="K337" s="1"/>
      <c r="L337" s="1"/>
    </row>
    <row r="338" spans="1:12" x14ac:dyDescent="0.25">
      <c r="A338">
        <v>33.402000000000001</v>
      </c>
      <c r="B338">
        <v>0.54420599999999997</v>
      </c>
      <c r="C338">
        <v>150</v>
      </c>
      <c r="H338" s="1">
        <f t="shared" si="16"/>
        <v>305.843772</v>
      </c>
      <c r="I338" s="1">
        <f t="shared" si="17"/>
        <v>1360.4603834858401</v>
      </c>
      <c r="J338" s="1">
        <f t="shared" si="18"/>
        <v>76.659515339433611</v>
      </c>
      <c r="K338" s="1"/>
      <c r="L338" s="1"/>
    </row>
    <row r="339" spans="1:12" x14ac:dyDescent="0.25">
      <c r="A339">
        <v>33.502000000000002</v>
      </c>
      <c r="B339">
        <v>0.54607099999999997</v>
      </c>
      <c r="C339">
        <v>151</v>
      </c>
      <c r="H339" s="1">
        <f t="shared" si="16"/>
        <v>306.89190199999996</v>
      </c>
      <c r="I339" s="1">
        <f t="shared" si="17"/>
        <v>1365.1226963144397</v>
      </c>
      <c r="J339" s="1">
        <f t="shared" si="18"/>
        <v>76.846007852577586</v>
      </c>
      <c r="K339" s="1"/>
      <c r="L339" s="1"/>
    </row>
    <row r="340" spans="1:12" x14ac:dyDescent="0.25">
      <c r="A340">
        <v>33.601999999999997</v>
      </c>
      <c r="B340">
        <v>0.54787699999999995</v>
      </c>
      <c r="C340">
        <v>153</v>
      </c>
      <c r="H340" s="1">
        <f t="shared" si="16"/>
        <v>307.90687399999996</v>
      </c>
      <c r="I340" s="1">
        <f t="shared" si="17"/>
        <v>1369.6375150642798</v>
      </c>
      <c r="J340" s="1">
        <f t="shared" si="18"/>
        <v>77.026600602571193</v>
      </c>
      <c r="K340" s="1"/>
      <c r="L340" s="1"/>
    </row>
    <row r="341" spans="1:12" x14ac:dyDescent="0.25">
      <c r="A341">
        <v>33.701999999999998</v>
      </c>
      <c r="B341">
        <v>0.55036200000000002</v>
      </c>
      <c r="C341">
        <v>155</v>
      </c>
      <c r="H341" s="1">
        <f t="shared" si="16"/>
        <v>309.30344400000001</v>
      </c>
      <c r="I341" s="1">
        <f t="shared" si="17"/>
        <v>1375.84976566968</v>
      </c>
      <c r="J341" s="1">
        <f t="shared" si="18"/>
        <v>77.275090626787204</v>
      </c>
      <c r="K341" s="1"/>
      <c r="L341" s="1"/>
    </row>
    <row r="342" spans="1:12" x14ac:dyDescent="0.25">
      <c r="A342">
        <v>33.802</v>
      </c>
      <c r="B342">
        <v>0.55216100000000001</v>
      </c>
      <c r="C342">
        <v>157</v>
      </c>
      <c r="H342" s="1">
        <f t="shared" si="16"/>
        <v>310.314482</v>
      </c>
      <c r="I342" s="1">
        <f t="shared" si="17"/>
        <v>1380.34708512204</v>
      </c>
      <c r="J342" s="1">
        <f t="shared" si="18"/>
        <v>77.454983404881602</v>
      </c>
      <c r="K342" s="1"/>
      <c r="L342" s="1"/>
    </row>
    <row r="343" spans="1:12" x14ac:dyDescent="0.25">
      <c r="A343">
        <v>33.902000000000001</v>
      </c>
      <c r="B343">
        <v>0.55488800000000005</v>
      </c>
      <c r="C343">
        <v>157</v>
      </c>
      <c r="H343" s="1">
        <f t="shared" si="16"/>
        <v>311.84705600000001</v>
      </c>
      <c r="I343" s="1">
        <f t="shared" si="17"/>
        <v>1387.16431144032</v>
      </c>
      <c r="J343" s="1">
        <f t="shared" si="18"/>
        <v>77.727672457612798</v>
      </c>
      <c r="K343" s="1"/>
      <c r="L343" s="1"/>
    </row>
    <row r="344" spans="1:12" x14ac:dyDescent="0.25">
      <c r="A344">
        <v>34.002000000000002</v>
      </c>
      <c r="B344">
        <v>0.55613400000000002</v>
      </c>
      <c r="C344">
        <v>157</v>
      </c>
      <c r="H344" s="1">
        <f t="shared" si="16"/>
        <v>312.54730799999999</v>
      </c>
      <c r="I344" s="1">
        <f t="shared" si="17"/>
        <v>1390.27918639176</v>
      </c>
      <c r="J344" s="1">
        <f t="shared" si="18"/>
        <v>77.8522674556704</v>
      </c>
      <c r="K344" s="1"/>
      <c r="L344" s="1"/>
    </row>
    <row r="345" spans="1:12" x14ac:dyDescent="0.25">
      <c r="A345">
        <v>34.101999999999997</v>
      </c>
      <c r="B345">
        <v>0.55916399999999999</v>
      </c>
      <c r="C345">
        <v>157</v>
      </c>
      <c r="H345" s="1">
        <f t="shared" si="16"/>
        <v>314.25016799999997</v>
      </c>
      <c r="I345" s="1">
        <f t="shared" si="17"/>
        <v>1397.8538823009599</v>
      </c>
      <c r="J345" s="1">
        <f t="shared" si="18"/>
        <v>78.15525529203839</v>
      </c>
      <c r="K345" s="1"/>
      <c r="L345" s="1"/>
    </row>
    <row r="346" spans="1:12" x14ac:dyDescent="0.25">
      <c r="A346">
        <v>34.201999999999998</v>
      </c>
      <c r="B346">
        <v>0.56072699999999998</v>
      </c>
      <c r="C346">
        <v>156</v>
      </c>
      <c r="H346" s="1">
        <f t="shared" si="16"/>
        <v>315.12857399999996</v>
      </c>
      <c r="I346" s="1">
        <f t="shared" si="17"/>
        <v>1401.7612254382798</v>
      </c>
      <c r="J346" s="1">
        <f t="shared" si="18"/>
        <v>78.311549017531192</v>
      </c>
      <c r="K346" s="1"/>
      <c r="L346" s="1"/>
    </row>
    <row r="347" spans="1:12" x14ac:dyDescent="0.25">
      <c r="A347">
        <v>34.302</v>
      </c>
      <c r="B347">
        <v>0.56345500000000004</v>
      </c>
      <c r="C347">
        <v>155</v>
      </c>
      <c r="H347" s="1">
        <f t="shared" si="16"/>
        <v>316.66171000000003</v>
      </c>
      <c r="I347" s="1">
        <f t="shared" si="17"/>
        <v>1408.5809516562001</v>
      </c>
      <c r="J347" s="1">
        <f t="shared" si="18"/>
        <v>78.584338066248009</v>
      </c>
      <c r="K347" s="1"/>
      <c r="L347" s="1"/>
    </row>
    <row r="348" spans="1:12" x14ac:dyDescent="0.25">
      <c r="A348">
        <v>34.402000000000001</v>
      </c>
      <c r="B348">
        <v>0.56500300000000003</v>
      </c>
      <c r="C348">
        <v>154</v>
      </c>
      <c r="H348" s="1">
        <f t="shared" si="16"/>
        <v>317.53168600000004</v>
      </c>
      <c r="I348" s="1">
        <f t="shared" si="17"/>
        <v>1412.4507962989201</v>
      </c>
      <c r="J348" s="1">
        <f t="shared" si="18"/>
        <v>78.739131851956799</v>
      </c>
      <c r="K348" s="1"/>
      <c r="L348" s="1"/>
    </row>
    <row r="349" spans="1:12" x14ac:dyDescent="0.25">
      <c r="A349">
        <v>34.502000000000002</v>
      </c>
      <c r="B349">
        <v>0.56742099999999995</v>
      </c>
      <c r="C349">
        <v>152</v>
      </c>
      <c r="H349" s="1">
        <f t="shared" si="16"/>
        <v>318.890602</v>
      </c>
      <c r="I349" s="1">
        <f t="shared" si="17"/>
        <v>1418.4955536284401</v>
      </c>
      <c r="J349" s="1">
        <f t="shared" si="18"/>
        <v>78.980922145137612</v>
      </c>
      <c r="K349" s="1"/>
      <c r="L349" s="1"/>
    </row>
    <row r="350" spans="1:12" x14ac:dyDescent="0.25">
      <c r="A350">
        <v>34.601999999999997</v>
      </c>
      <c r="B350">
        <v>0.56955100000000003</v>
      </c>
      <c r="C350">
        <v>150</v>
      </c>
      <c r="H350" s="1">
        <f t="shared" si="16"/>
        <v>320.08766200000002</v>
      </c>
      <c r="I350" s="1">
        <f t="shared" si="17"/>
        <v>1423.8203398616402</v>
      </c>
      <c r="J350" s="1">
        <f t="shared" si="18"/>
        <v>79.193913594465613</v>
      </c>
      <c r="K350" s="1"/>
      <c r="L350" s="1"/>
    </row>
    <row r="351" spans="1:12" x14ac:dyDescent="0.25">
      <c r="A351">
        <v>34.701999999999998</v>
      </c>
      <c r="B351">
        <v>0.57110000000000005</v>
      </c>
      <c r="C351">
        <v>148</v>
      </c>
      <c r="H351" s="1">
        <f t="shared" si="16"/>
        <v>320.95820000000003</v>
      </c>
      <c r="I351" s="1">
        <f t="shared" si="17"/>
        <v>1427.6926844040001</v>
      </c>
      <c r="J351" s="1">
        <f t="shared" si="18"/>
        <v>79.348807376160011</v>
      </c>
      <c r="K351" s="1"/>
      <c r="L351" s="1"/>
    </row>
    <row r="352" spans="1:12" x14ac:dyDescent="0.25">
      <c r="A352">
        <v>34.802</v>
      </c>
      <c r="B352">
        <v>0.57443900000000003</v>
      </c>
      <c r="C352">
        <v>144</v>
      </c>
      <c r="H352" s="1">
        <f t="shared" si="16"/>
        <v>322.83471800000001</v>
      </c>
      <c r="I352" s="1">
        <f t="shared" si="17"/>
        <v>1436.03984930196</v>
      </c>
      <c r="J352" s="1">
        <f t="shared" si="18"/>
        <v>79.682693972078397</v>
      </c>
      <c r="K352" s="1"/>
      <c r="L352" s="1"/>
    </row>
    <row r="353" spans="1:12" x14ac:dyDescent="0.25">
      <c r="A353">
        <v>34.902000000000001</v>
      </c>
      <c r="B353">
        <v>0.57538299999999998</v>
      </c>
      <c r="C353">
        <v>137</v>
      </c>
      <c r="H353" s="1">
        <f t="shared" si="16"/>
        <v>323.36524600000001</v>
      </c>
      <c r="I353" s="1">
        <f t="shared" si="17"/>
        <v>1438.3997545621201</v>
      </c>
      <c r="J353" s="1">
        <f t="shared" si="18"/>
        <v>79.777090182484798</v>
      </c>
      <c r="K353" s="1"/>
      <c r="L353" s="1"/>
    </row>
    <row r="354" spans="1:12" x14ac:dyDescent="0.25">
      <c r="A354">
        <v>35.002000000000002</v>
      </c>
      <c r="B354">
        <v>0.57871499999999998</v>
      </c>
      <c r="C354">
        <v>134</v>
      </c>
      <c r="H354" s="1">
        <f t="shared" si="16"/>
        <v>325.23782999999997</v>
      </c>
      <c r="I354" s="1">
        <f t="shared" si="17"/>
        <v>1446.7294201625998</v>
      </c>
      <c r="J354" s="1">
        <f t="shared" si="18"/>
        <v>80.11027680650399</v>
      </c>
      <c r="K354" s="1"/>
      <c r="L354" s="1"/>
    </row>
    <row r="355" spans="1:12" x14ac:dyDescent="0.25">
      <c r="A355">
        <v>35.101999999999997</v>
      </c>
      <c r="B355">
        <v>0.57996099999999995</v>
      </c>
      <c r="C355">
        <v>133</v>
      </c>
      <c r="H355" s="1">
        <f t="shared" si="16"/>
        <v>325.93808199999995</v>
      </c>
      <c r="I355" s="1">
        <f t="shared" si="17"/>
        <v>1449.8442951140398</v>
      </c>
      <c r="J355" s="1">
        <f t="shared" si="18"/>
        <v>80.234871804561593</v>
      </c>
      <c r="K355" s="1"/>
      <c r="L355" s="1"/>
    </row>
    <row r="356" spans="1:12" x14ac:dyDescent="0.25">
      <c r="A356">
        <v>35.201999999999998</v>
      </c>
      <c r="B356">
        <v>0.58299800000000002</v>
      </c>
      <c r="C356">
        <v>131</v>
      </c>
      <c r="H356" s="1">
        <f t="shared" si="16"/>
        <v>327.64487600000001</v>
      </c>
      <c r="I356" s="1">
        <f t="shared" si="17"/>
        <v>1457.4364903207202</v>
      </c>
      <c r="J356" s="1">
        <f t="shared" si="18"/>
        <v>80.538559612828806</v>
      </c>
      <c r="K356" s="1"/>
      <c r="L356" s="1"/>
    </row>
    <row r="357" spans="1:12" x14ac:dyDescent="0.25">
      <c r="A357">
        <v>35.302</v>
      </c>
      <c r="B357">
        <v>0.58454600000000001</v>
      </c>
      <c r="C357">
        <v>128</v>
      </c>
      <c r="H357" s="1">
        <f t="shared" si="16"/>
        <v>328.51485200000002</v>
      </c>
      <c r="I357" s="1">
        <f t="shared" si="17"/>
        <v>1461.3063349634401</v>
      </c>
      <c r="J357" s="1">
        <f t="shared" si="18"/>
        <v>80.69335339853761</v>
      </c>
      <c r="K357" s="1"/>
      <c r="L357" s="1"/>
    </row>
    <row r="358" spans="1:12" x14ac:dyDescent="0.25">
      <c r="A358">
        <v>35.402000000000001</v>
      </c>
      <c r="B358">
        <v>0.58637399999999995</v>
      </c>
      <c r="C358">
        <v>124</v>
      </c>
      <c r="H358" s="1">
        <f t="shared" si="16"/>
        <v>329.54218799999995</v>
      </c>
      <c r="I358" s="1">
        <f t="shared" si="17"/>
        <v>1465.8761515053598</v>
      </c>
      <c r="J358" s="1">
        <f t="shared" si="18"/>
        <v>80.876146060214396</v>
      </c>
      <c r="K358" s="1"/>
      <c r="L358" s="1"/>
    </row>
    <row r="359" spans="1:12" x14ac:dyDescent="0.25">
      <c r="A359">
        <v>35.502000000000002</v>
      </c>
      <c r="B359">
        <v>0.589117</v>
      </c>
      <c r="C359">
        <v>121</v>
      </c>
      <c r="H359" s="1">
        <f t="shared" si="16"/>
        <v>331.083754</v>
      </c>
      <c r="I359" s="1">
        <f t="shared" si="17"/>
        <v>1472.73337621788</v>
      </c>
      <c r="J359" s="1">
        <f t="shared" si="18"/>
        <v>81.15043504871521</v>
      </c>
      <c r="K359" s="1"/>
      <c r="L359" s="1"/>
    </row>
    <row r="360" spans="1:12" x14ac:dyDescent="0.25">
      <c r="A360">
        <v>35.601999999999997</v>
      </c>
      <c r="B360">
        <v>0.59065000000000001</v>
      </c>
      <c r="C360">
        <v>118</v>
      </c>
      <c r="H360" s="1">
        <f t="shared" si="16"/>
        <v>331.94530000000003</v>
      </c>
      <c r="I360" s="1">
        <f t="shared" si="17"/>
        <v>1476.5657223660003</v>
      </c>
      <c r="J360" s="1">
        <f t="shared" si="18"/>
        <v>81.303728894640017</v>
      </c>
      <c r="K360" s="1"/>
      <c r="L360" s="1"/>
    </row>
    <row r="361" spans="1:12" x14ac:dyDescent="0.25">
      <c r="A361">
        <v>35.701999999999998</v>
      </c>
      <c r="B361">
        <v>0.59368799999999999</v>
      </c>
      <c r="C361">
        <v>114</v>
      </c>
      <c r="H361" s="1">
        <f t="shared" si="16"/>
        <v>333.65265599999998</v>
      </c>
      <c r="I361" s="1">
        <f t="shared" si="17"/>
        <v>1484.16041747232</v>
      </c>
      <c r="J361" s="1">
        <f t="shared" si="18"/>
        <v>81.607516698892795</v>
      </c>
      <c r="K361" s="1"/>
      <c r="L361" s="1"/>
    </row>
    <row r="362" spans="1:12" x14ac:dyDescent="0.25">
      <c r="A362">
        <v>35.802</v>
      </c>
      <c r="B362">
        <v>0.59493300000000005</v>
      </c>
      <c r="C362">
        <v>113</v>
      </c>
      <c r="H362" s="1">
        <f t="shared" si="16"/>
        <v>334.35234600000001</v>
      </c>
      <c r="I362" s="1">
        <f t="shared" si="17"/>
        <v>1487.2727925241202</v>
      </c>
      <c r="J362" s="1">
        <f t="shared" si="18"/>
        <v>81.732011700964804</v>
      </c>
      <c r="K362" s="1"/>
      <c r="L362" s="1"/>
    </row>
    <row r="363" spans="1:12" x14ac:dyDescent="0.25">
      <c r="A363">
        <v>35.902000000000001</v>
      </c>
      <c r="B363">
        <v>0.59826599999999996</v>
      </c>
      <c r="C363">
        <v>110</v>
      </c>
      <c r="H363" s="1">
        <f t="shared" si="16"/>
        <v>336.22549199999997</v>
      </c>
      <c r="I363" s="1">
        <f t="shared" si="17"/>
        <v>1495.60495802424</v>
      </c>
      <c r="J363" s="1">
        <f t="shared" si="18"/>
        <v>82.065298320969603</v>
      </c>
      <c r="K363" s="1"/>
      <c r="L363" s="1"/>
    </row>
    <row r="364" spans="1:12" x14ac:dyDescent="0.25">
      <c r="A364">
        <v>36.002000000000002</v>
      </c>
      <c r="B364">
        <v>0.59920899999999999</v>
      </c>
      <c r="C364">
        <v>109</v>
      </c>
      <c r="H364" s="1">
        <f t="shared" si="16"/>
        <v>336.75545799999998</v>
      </c>
      <c r="I364" s="1">
        <f t="shared" si="17"/>
        <v>1497.96236338476</v>
      </c>
      <c r="J364" s="1">
        <f t="shared" si="18"/>
        <v>82.159594535390397</v>
      </c>
      <c r="K364" s="1"/>
      <c r="L364" s="1"/>
    </row>
    <row r="365" spans="1:12" x14ac:dyDescent="0.25">
      <c r="A365">
        <v>36.101999999999997</v>
      </c>
      <c r="B365">
        <v>0.60223899999999997</v>
      </c>
      <c r="C365">
        <v>108</v>
      </c>
      <c r="H365" s="1">
        <f t="shared" si="16"/>
        <v>338.45831799999996</v>
      </c>
      <c r="I365" s="1">
        <f t="shared" si="17"/>
        <v>1505.5370592939598</v>
      </c>
      <c r="J365" s="1">
        <f t="shared" si="18"/>
        <v>82.462582371758387</v>
      </c>
      <c r="K365" s="1"/>
      <c r="L365" s="1"/>
    </row>
    <row r="366" spans="1:12" x14ac:dyDescent="0.25">
      <c r="A366">
        <v>36.201999999999998</v>
      </c>
      <c r="B366">
        <v>0.60375800000000002</v>
      </c>
      <c r="C366">
        <v>109</v>
      </c>
      <c r="H366" s="1">
        <f t="shared" si="16"/>
        <v>339.31199600000002</v>
      </c>
      <c r="I366" s="1">
        <f t="shared" si="17"/>
        <v>1509.3344068471201</v>
      </c>
      <c r="J366" s="1">
        <f t="shared" si="18"/>
        <v>82.614476273884804</v>
      </c>
      <c r="K366" s="1"/>
      <c r="L366" s="1"/>
    </row>
    <row r="367" spans="1:12" x14ac:dyDescent="0.25">
      <c r="A367">
        <v>36.302</v>
      </c>
      <c r="B367">
        <v>0.60562300000000002</v>
      </c>
      <c r="C367">
        <v>110</v>
      </c>
      <c r="H367" s="1">
        <f t="shared" si="16"/>
        <v>340.36012600000004</v>
      </c>
      <c r="I367" s="1">
        <f t="shared" si="17"/>
        <v>1513.9967196757202</v>
      </c>
      <c r="J367" s="1">
        <f t="shared" si="18"/>
        <v>82.800968787028808</v>
      </c>
      <c r="K367" s="1"/>
      <c r="L367" s="1"/>
    </row>
    <row r="368" spans="1:12" x14ac:dyDescent="0.25">
      <c r="A368">
        <v>36.402000000000001</v>
      </c>
      <c r="B368">
        <v>0.60833599999999999</v>
      </c>
      <c r="C368">
        <v>111</v>
      </c>
      <c r="H368" s="1">
        <f t="shared" si="16"/>
        <v>341.88483200000002</v>
      </c>
      <c r="I368" s="1">
        <f t="shared" si="17"/>
        <v>1520.7789473990401</v>
      </c>
      <c r="J368" s="1">
        <f t="shared" si="18"/>
        <v>83.072257895961613</v>
      </c>
      <c r="K368" s="1"/>
      <c r="L368" s="1"/>
    </row>
    <row r="369" spans="1:12" x14ac:dyDescent="0.25">
      <c r="A369">
        <v>36.502000000000002</v>
      </c>
      <c r="B369">
        <v>0.60991300000000004</v>
      </c>
      <c r="C369">
        <v>113</v>
      </c>
      <c r="H369" s="1">
        <f t="shared" si="16"/>
        <v>342.77110600000003</v>
      </c>
      <c r="I369" s="1">
        <f t="shared" si="17"/>
        <v>1524.7212891313202</v>
      </c>
      <c r="J369" s="1">
        <f t="shared" si="18"/>
        <v>83.229951565252804</v>
      </c>
      <c r="K369" s="1"/>
      <c r="L369" s="1"/>
    </row>
    <row r="370" spans="1:12" x14ac:dyDescent="0.25">
      <c r="A370">
        <v>36.601999999999997</v>
      </c>
      <c r="B370">
        <v>0.61292899999999995</v>
      </c>
      <c r="C370">
        <v>115</v>
      </c>
      <c r="H370" s="1">
        <f t="shared" si="16"/>
        <v>344.46609799999999</v>
      </c>
      <c r="I370" s="1">
        <f t="shared" si="17"/>
        <v>1532.2609864455599</v>
      </c>
      <c r="J370" s="1">
        <f t="shared" si="18"/>
        <v>83.53153945782239</v>
      </c>
      <c r="K370" s="1"/>
      <c r="L370" s="1"/>
    </row>
    <row r="371" spans="1:12" x14ac:dyDescent="0.25">
      <c r="A371">
        <v>36.701999999999998</v>
      </c>
      <c r="B371">
        <v>0.61387199999999997</v>
      </c>
      <c r="C371">
        <v>116</v>
      </c>
      <c r="H371" s="1">
        <f t="shared" si="16"/>
        <v>344.99606399999999</v>
      </c>
      <c r="I371" s="1">
        <f t="shared" si="17"/>
        <v>1534.6183918060799</v>
      </c>
      <c r="J371" s="1">
        <f t="shared" si="18"/>
        <v>83.625835672243198</v>
      </c>
      <c r="K371" s="1"/>
      <c r="L371" s="1"/>
    </row>
    <row r="372" spans="1:12" x14ac:dyDescent="0.25">
      <c r="A372">
        <v>36.802</v>
      </c>
      <c r="B372">
        <v>0.61692400000000003</v>
      </c>
      <c r="C372">
        <v>120</v>
      </c>
      <c r="H372" s="1">
        <f t="shared" si="16"/>
        <v>346.71128800000002</v>
      </c>
      <c r="I372" s="1">
        <f t="shared" si="17"/>
        <v>1542.2480855073602</v>
      </c>
      <c r="J372" s="1">
        <f t="shared" si="18"/>
        <v>83.931023420294409</v>
      </c>
      <c r="K372" s="1"/>
      <c r="L372" s="1"/>
    </row>
    <row r="373" spans="1:12" x14ac:dyDescent="0.25">
      <c r="A373">
        <v>36.902000000000001</v>
      </c>
      <c r="B373">
        <v>0.61841299999999999</v>
      </c>
      <c r="C373">
        <v>122</v>
      </c>
      <c r="H373" s="1">
        <f t="shared" si="16"/>
        <v>347.54810600000002</v>
      </c>
      <c r="I373" s="1">
        <f t="shared" si="17"/>
        <v>1545.9704360713201</v>
      </c>
      <c r="J373" s="1">
        <f t="shared" si="18"/>
        <v>84.079917442852803</v>
      </c>
      <c r="K373" s="1"/>
      <c r="L373" s="1"/>
    </row>
    <row r="374" spans="1:12" x14ac:dyDescent="0.25">
      <c r="A374">
        <v>37.002000000000002</v>
      </c>
      <c r="B374">
        <v>0.62117800000000001</v>
      </c>
      <c r="C374">
        <v>126</v>
      </c>
      <c r="H374" s="1">
        <f t="shared" si="16"/>
        <v>349.102036</v>
      </c>
      <c r="I374" s="1">
        <f t="shared" si="17"/>
        <v>1552.88265857592</v>
      </c>
      <c r="J374" s="1">
        <f t="shared" si="18"/>
        <v>84.356406343036795</v>
      </c>
      <c r="K374" s="1"/>
      <c r="L374" s="1"/>
    </row>
    <row r="375" spans="1:12" x14ac:dyDescent="0.25">
      <c r="A375">
        <v>37.101999999999997</v>
      </c>
      <c r="B375">
        <v>0.62268199999999996</v>
      </c>
      <c r="C375">
        <v>128</v>
      </c>
      <c r="H375" s="1">
        <f t="shared" si="16"/>
        <v>349.94728399999997</v>
      </c>
      <c r="I375" s="1">
        <f t="shared" si="17"/>
        <v>1556.6425076344799</v>
      </c>
      <c r="J375" s="1">
        <f t="shared" si="18"/>
        <v>84.506800305379201</v>
      </c>
      <c r="K375" s="1"/>
      <c r="L375" s="1"/>
    </row>
    <row r="376" spans="1:12" x14ac:dyDescent="0.25">
      <c r="A376">
        <v>37.201999999999998</v>
      </c>
      <c r="B376">
        <v>0.624857</v>
      </c>
      <c r="C376">
        <v>133</v>
      </c>
      <c r="H376" s="1">
        <f t="shared" si="16"/>
        <v>351.16963399999997</v>
      </c>
      <c r="I376" s="1">
        <f t="shared" si="17"/>
        <v>1562.0797893514798</v>
      </c>
      <c r="J376" s="1">
        <f t="shared" si="18"/>
        <v>84.724291574059194</v>
      </c>
      <c r="K376" s="1"/>
      <c r="L376" s="1"/>
    </row>
    <row r="377" spans="1:12" x14ac:dyDescent="0.25">
      <c r="A377">
        <v>37.302</v>
      </c>
      <c r="B377">
        <v>0.62727500000000003</v>
      </c>
      <c r="C377">
        <v>135</v>
      </c>
      <c r="H377" s="1">
        <f t="shared" si="16"/>
        <v>352.52855</v>
      </c>
      <c r="I377" s="1">
        <f t="shared" si="17"/>
        <v>1568.1245466810001</v>
      </c>
      <c r="J377" s="1">
        <f t="shared" si="18"/>
        <v>84.966081867240007</v>
      </c>
      <c r="K377" s="1"/>
      <c r="L377" s="1"/>
    </row>
    <row r="378" spans="1:12" x14ac:dyDescent="0.25">
      <c r="A378">
        <v>37.402000000000001</v>
      </c>
      <c r="B378">
        <v>0.62913200000000002</v>
      </c>
      <c r="C378">
        <v>139</v>
      </c>
      <c r="H378" s="1">
        <f t="shared" si="16"/>
        <v>353.57218399999999</v>
      </c>
      <c r="I378" s="1">
        <f t="shared" si="17"/>
        <v>1572.76686031248</v>
      </c>
      <c r="J378" s="1">
        <f t="shared" si="18"/>
        <v>85.151774412499208</v>
      </c>
      <c r="K378" s="1"/>
      <c r="L378" s="1"/>
    </row>
    <row r="379" spans="1:12" x14ac:dyDescent="0.25">
      <c r="A379">
        <v>37.502000000000002</v>
      </c>
      <c r="B379">
        <v>0.63155799999999995</v>
      </c>
      <c r="C379">
        <v>141</v>
      </c>
      <c r="H379" s="1">
        <f t="shared" si="16"/>
        <v>354.93559599999998</v>
      </c>
      <c r="I379" s="1">
        <f t="shared" si="17"/>
        <v>1578.83161683912</v>
      </c>
      <c r="J379" s="1">
        <f t="shared" si="18"/>
        <v>85.394364673564795</v>
      </c>
      <c r="K379" s="1"/>
      <c r="L379" s="1"/>
    </row>
    <row r="380" spans="1:12" x14ac:dyDescent="0.25">
      <c r="A380">
        <v>37.601999999999997</v>
      </c>
      <c r="B380">
        <v>0.63345200000000002</v>
      </c>
      <c r="C380">
        <v>144</v>
      </c>
      <c r="H380" s="1">
        <f t="shared" si="16"/>
        <v>356.000024</v>
      </c>
      <c r="I380" s="1">
        <f t="shared" si="17"/>
        <v>1583.5664267572799</v>
      </c>
      <c r="J380" s="1">
        <f t="shared" si="18"/>
        <v>85.583757070291199</v>
      </c>
      <c r="K380" s="1"/>
      <c r="L380" s="1"/>
    </row>
    <row r="381" spans="1:12" x14ac:dyDescent="0.25">
      <c r="A381">
        <v>37.701999999999998</v>
      </c>
      <c r="B381">
        <v>0.63587800000000005</v>
      </c>
      <c r="C381">
        <v>147</v>
      </c>
      <c r="H381" s="1">
        <f t="shared" si="16"/>
        <v>357.36343600000004</v>
      </c>
      <c r="I381" s="1">
        <f t="shared" si="17"/>
        <v>1589.6311832839201</v>
      </c>
      <c r="J381" s="1">
        <f t="shared" si="18"/>
        <v>85.8263473313568</v>
      </c>
      <c r="K381" s="1"/>
      <c r="L381" s="1"/>
    </row>
    <row r="382" spans="1:12" x14ac:dyDescent="0.25">
      <c r="A382">
        <v>37.802</v>
      </c>
      <c r="B382">
        <v>0.63772099999999998</v>
      </c>
      <c r="C382">
        <v>149</v>
      </c>
      <c r="H382" s="1">
        <f t="shared" si="16"/>
        <v>358.399202</v>
      </c>
      <c r="I382" s="1">
        <f t="shared" si="17"/>
        <v>1594.2384983204399</v>
      </c>
      <c r="J382" s="1">
        <f t="shared" si="18"/>
        <v>86.010639932817597</v>
      </c>
      <c r="K382" s="1"/>
      <c r="L382" s="1"/>
    </row>
    <row r="383" spans="1:12" x14ac:dyDescent="0.25">
      <c r="A383">
        <v>37.902000000000001</v>
      </c>
      <c r="B383">
        <v>0.64016799999999996</v>
      </c>
      <c r="C383">
        <v>151</v>
      </c>
      <c r="H383" s="1">
        <f t="shared" si="16"/>
        <v>359.77441599999997</v>
      </c>
      <c r="I383" s="1">
        <f t="shared" si="17"/>
        <v>1600.3557527395199</v>
      </c>
      <c r="J383" s="1">
        <f t="shared" si="18"/>
        <v>86.255330109580797</v>
      </c>
      <c r="K383" s="1"/>
      <c r="L383" s="1"/>
    </row>
    <row r="384" spans="1:12" x14ac:dyDescent="0.25">
      <c r="A384">
        <v>38.002000000000002</v>
      </c>
      <c r="B384">
        <v>0.64197499999999996</v>
      </c>
      <c r="C384">
        <v>152</v>
      </c>
      <c r="H384" s="1">
        <f t="shared" si="16"/>
        <v>360.78994999999998</v>
      </c>
      <c r="I384" s="1">
        <f t="shared" si="17"/>
        <v>1604.873071389</v>
      </c>
      <c r="J384" s="1">
        <f t="shared" si="18"/>
        <v>86.436022855559997</v>
      </c>
      <c r="K384" s="1"/>
      <c r="L384" s="1"/>
    </row>
    <row r="385" spans="1:12" x14ac:dyDescent="0.25">
      <c r="A385">
        <v>38.101999999999997</v>
      </c>
      <c r="B385">
        <v>0.64417100000000005</v>
      </c>
      <c r="C385">
        <v>154</v>
      </c>
      <c r="H385" s="1">
        <f t="shared" si="16"/>
        <v>362.02410200000003</v>
      </c>
      <c r="I385" s="1">
        <f t="shared" si="17"/>
        <v>1610.3628509984401</v>
      </c>
      <c r="J385" s="1">
        <f t="shared" si="18"/>
        <v>86.655614039937603</v>
      </c>
      <c r="K385" s="1"/>
      <c r="L385" s="1"/>
    </row>
    <row r="386" spans="1:12" x14ac:dyDescent="0.25">
      <c r="A386">
        <v>38.201999999999998</v>
      </c>
      <c r="B386">
        <v>0.64597000000000004</v>
      </c>
      <c r="C386">
        <v>155</v>
      </c>
      <c r="H386" s="1">
        <f t="shared" si="16"/>
        <v>363.03514000000001</v>
      </c>
      <c r="I386" s="1">
        <f t="shared" si="17"/>
        <v>1614.8601704508001</v>
      </c>
      <c r="J386" s="1">
        <f t="shared" si="18"/>
        <v>86.835506818032002</v>
      </c>
      <c r="K386" s="1"/>
      <c r="L386" s="1"/>
    </row>
    <row r="387" spans="1:12" x14ac:dyDescent="0.25">
      <c r="A387">
        <v>38.302</v>
      </c>
      <c r="B387">
        <v>0.64875000000000005</v>
      </c>
      <c r="C387">
        <v>155</v>
      </c>
      <c r="H387" s="1">
        <f t="shared" si="16"/>
        <v>364.59750000000003</v>
      </c>
      <c r="I387" s="1">
        <f t="shared" si="17"/>
        <v>1621.8098914500001</v>
      </c>
      <c r="J387" s="1">
        <f t="shared" si="18"/>
        <v>87.113495658000005</v>
      </c>
      <c r="K387" s="1"/>
      <c r="L387" s="1"/>
    </row>
    <row r="388" spans="1:12" x14ac:dyDescent="0.25">
      <c r="A388">
        <v>38.402000000000001</v>
      </c>
      <c r="B388">
        <v>0.65025299999999997</v>
      </c>
      <c r="C388">
        <v>156</v>
      </c>
      <c r="H388" s="1">
        <f t="shared" si="16"/>
        <v>365.44218599999999</v>
      </c>
      <c r="I388" s="1">
        <f t="shared" si="17"/>
        <v>1625.56724060892</v>
      </c>
      <c r="J388" s="1">
        <f t="shared" si="18"/>
        <v>87.263789624356804</v>
      </c>
      <c r="K388" s="1"/>
      <c r="L388" s="1"/>
    </row>
    <row r="389" spans="1:12" x14ac:dyDescent="0.25">
      <c r="A389">
        <v>38.502000000000002</v>
      </c>
      <c r="B389">
        <v>0.65236899999999998</v>
      </c>
      <c r="C389">
        <v>155</v>
      </c>
      <c r="H389" s="1">
        <f t="shared" ref="H389:H452" si="19">B389*562</f>
        <v>366.63137799999998</v>
      </c>
      <c r="I389" s="1">
        <f t="shared" ref="I389:I452" si="20">H389*4.44822</f>
        <v>1630.8570282471599</v>
      </c>
      <c r="J389" s="1">
        <f t="shared" ref="J389:J452" si="21">(5*4.44822)+(I389*0.04)</f>
        <v>87.475381129886401</v>
      </c>
      <c r="K389" s="1"/>
      <c r="L389" s="1"/>
    </row>
    <row r="390" spans="1:12" x14ac:dyDescent="0.25">
      <c r="A390">
        <v>38.601999999999997</v>
      </c>
      <c r="B390">
        <v>0.65452900000000003</v>
      </c>
      <c r="C390">
        <v>155</v>
      </c>
      <c r="H390" s="1">
        <f t="shared" si="19"/>
        <v>367.84529800000001</v>
      </c>
      <c r="I390" s="1">
        <f t="shared" si="20"/>
        <v>1636.25681146956</v>
      </c>
      <c r="J390" s="1">
        <f t="shared" si="21"/>
        <v>87.691372458782411</v>
      </c>
      <c r="K390" s="1"/>
      <c r="L390" s="1"/>
    </row>
    <row r="391" spans="1:12" x14ac:dyDescent="0.25">
      <c r="A391">
        <v>38.701999999999998</v>
      </c>
      <c r="B391">
        <v>0.65663800000000005</v>
      </c>
      <c r="C391">
        <v>154</v>
      </c>
      <c r="H391" s="1">
        <f t="shared" si="19"/>
        <v>369.03055600000005</v>
      </c>
      <c r="I391" s="1">
        <f t="shared" si="20"/>
        <v>1641.5290998103203</v>
      </c>
      <c r="J391" s="1">
        <f t="shared" si="21"/>
        <v>87.902263992412813</v>
      </c>
      <c r="K391" s="1"/>
      <c r="L391" s="1"/>
    </row>
    <row r="392" spans="1:12" x14ac:dyDescent="0.25">
      <c r="A392">
        <v>38.802</v>
      </c>
      <c r="B392">
        <v>0.65880499999999997</v>
      </c>
      <c r="C392">
        <v>152</v>
      </c>
      <c r="H392" s="1">
        <f t="shared" si="19"/>
        <v>370.24840999999998</v>
      </c>
      <c r="I392" s="1">
        <f t="shared" si="20"/>
        <v>1646.9463823301999</v>
      </c>
      <c r="J392" s="1">
        <f t="shared" si="21"/>
        <v>88.118955293208003</v>
      </c>
      <c r="K392" s="1"/>
      <c r="L392" s="1"/>
    </row>
    <row r="393" spans="1:12" x14ac:dyDescent="0.25">
      <c r="A393">
        <v>38.902000000000001</v>
      </c>
      <c r="B393">
        <v>0.66002099999999997</v>
      </c>
      <c r="C393">
        <v>152</v>
      </c>
      <c r="H393" s="1">
        <f t="shared" si="19"/>
        <v>370.931802</v>
      </c>
      <c r="I393" s="1">
        <f t="shared" si="20"/>
        <v>1649.98626029244</v>
      </c>
      <c r="J393" s="1">
        <f t="shared" si="21"/>
        <v>88.240550411697598</v>
      </c>
      <c r="K393" s="1"/>
      <c r="L393" s="1"/>
    </row>
    <row r="394" spans="1:12" x14ac:dyDescent="0.25">
      <c r="A394">
        <v>39.002000000000002</v>
      </c>
      <c r="B394">
        <v>0.66339800000000004</v>
      </c>
      <c r="C394">
        <v>149</v>
      </c>
      <c r="H394" s="1">
        <f t="shared" si="19"/>
        <v>372.82967600000001</v>
      </c>
      <c r="I394" s="1">
        <f t="shared" si="20"/>
        <v>1658.4284213767201</v>
      </c>
      <c r="J394" s="1">
        <f t="shared" si="21"/>
        <v>88.578236855068809</v>
      </c>
      <c r="K394" s="1"/>
      <c r="L394" s="1"/>
    </row>
    <row r="395" spans="1:12" x14ac:dyDescent="0.25">
      <c r="A395">
        <v>39.101999999999997</v>
      </c>
      <c r="B395">
        <v>0.66430500000000003</v>
      </c>
      <c r="C395">
        <v>147</v>
      </c>
      <c r="H395" s="1">
        <f t="shared" si="19"/>
        <v>373.33941000000004</v>
      </c>
      <c r="I395" s="1">
        <f t="shared" si="20"/>
        <v>1660.6958303502001</v>
      </c>
      <c r="J395" s="1">
        <f t="shared" si="21"/>
        <v>88.668933214008007</v>
      </c>
      <c r="K395" s="1"/>
      <c r="L395" s="1"/>
    </row>
    <row r="396" spans="1:12" x14ac:dyDescent="0.25">
      <c r="A396">
        <v>39.201999999999998</v>
      </c>
      <c r="B396">
        <v>0.66733399999999998</v>
      </c>
      <c r="C396">
        <v>144</v>
      </c>
      <c r="H396" s="1">
        <f t="shared" si="19"/>
        <v>375.04170799999997</v>
      </c>
      <c r="I396" s="1">
        <f t="shared" si="20"/>
        <v>1668.2680263597599</v>
      </c>
      <c r="J396" s="1">
        <f t="shared" si="21"/>
        <v>88.971821054390404</v>
      </c>
      <c r="K396" s="1"/>
      <c r="L396" s="1"/>
    </row>
    <row r="397" spans="1:12" x14ac:dyDescent="0.25">
      <c r="A397">
        <v>39.302</v>
      </c>
      <c r="B397">
        <v>0.66888999999999998</v>
      </c>
      <c r="C397">
        <v>137</v>
      </c>
      <c r="H397" s="1">
        <f t="shared" si="19"/>
        <v>375.91618</v>
      </c>
      <c r="I397" s="1">
        <f t="shared" si="20"/>
        <v>1672.1578701996</v>
      </c>
      <c r="J397" s="1">
        <f t="shared" si="21"/>
        <v>89.12741480798401</v>
      </c>
      <c r="K397" s="1"/>
      <c r="L397" s="1"/>
    </row>
    <row r="398" spans="1:12" x14ac:dyDescent="0.25">
      <c r="A398">
        <v>39.402000000000001</v>
      </c>
      <c r="B398">
        <v>0.67130100000000004</v>
      </c>
      <c r="C398">
        <v>135</v>
      </c>
      <c r="H398" s="1">
        <f t="shared" si="19"/>
        <v>377.271162</v>
      </c>
      <c r="I398" s="1">
        <f t="shared" si="20"/>
        <v>1678.18512823164</v>
      </c>
      <c r="J398" s="1">
        <f t="shared" si="21"/>
        <v>89.3685051292656</v>
      </c>
      <c r="K398" s="1"/>
      <c r="L398" s="1"/>
    </row>
    <row r="399" spans="1:12" x14ac:dyDescent="0.25">
      <c r="A399">
        <v>39.502000000000002</v>
      </c>
      <c r="B399">
        <v>0.67315100000000005</v>
      </c>
      <c r="C399">
        <v>135</v>
      </c>
      <c r="H399" s="1">
        <f t="shared" si="19"/>
        <v>378.31086200000004</v>
      </c>
      <c r="I399" s="1">
        <f t="shared" si="20"/>
        <v>1682.8099425656403</v>
      </c>
      <c r="J399" s="1">
        <f t="shared" si="21"/>
        <v>89.55349770262562</v>
      </c>
      <c r="K399" s="1"/>
      <c r="L399" s="1"/>
    </row>
    <row r="400" spans="1:12" x14ac:dyDescent="0.25">
      <c r="A400">
        <v>39.601999999999997</v>
      </c>
      <c r="B400">
        <v>0.67439000000000004</v>
      </c>
      <c r="C400">
        <v>133</v>
      </c>
      <c r="H400" s="1">
        <f t="shared" si="19"/>
        <v>379.00718000000001</v>
      </c>
      <c r="I400" s="1">
        <f t="shared" si="20"/>
        <v>1685.9073182196</v>
      </c>
      <c r="J400" s="1">
        <f t="shared" si="21"/>
        <v>89.677392728784</v>
      </c>
      <c r="K400" s="1"/>
      <c r="L400" s="1"/>
    </row>
    <row r="401" spans="1:12" x14ac:dyDescent="0.25">
      <c r="A401">
        <v>39.701999999999998</v>
      </c>
      <c r="B401">
        <v>0.67774400000000001</v>
      </c>
      <c r="C401">
        <v>128</v>
      </c>
      <c r="H401" s="1">
        <f t="shared" si="19"/>
        <v>380.89212800000001</v>
      </c>
      <c r="I401" s="1">
        <f t="shared" si="20"/>
        <v>1694.29198161216</v>
      </c>
      <c r="J401" s="1">
        <f t="shared" si="21"/>
        <v>90.012779264486412</v>
      </c>
      <c r="K401" s="1"/>
      <c r="L401" s="1"/>
    </row>
    <row r="402" spans="1:12" x14ac:dyDescent="0.25">
      <c r="A402">
        <v>39.802</v>
      </c>
      <c r="B402">
        <v>0.678651</v>
      </c>
      <c r="C402">
        <v>120</v>
      </c>
      <c r="H402" s="1">
        <f t="shared" si="19"/>
        <v>381.40186199999999</v>
      </c>
      <c r="I402" s="1">
        <f t="shared" si="20"/>
        <v>1696.5593905856399</v>
      </c>
      <c r="J402" s="1">
        <f t="shared" si="21"/>
        <v>90.103475623425595</v>
      </c>
      <c r="K402" s="1"/>
      <c r="L402" s="1"/>
    </row>
    <row r="403" spans="1:12" x14ac:dyDescent="0.25">
      <c r="A403">
        <v>39.902000000000001</v>
      </c>
      <c r="B403">
        <v>0.68199799999999999</v>
      </c>
      <c r="C403">
        <v>119</v>
      </c>
      <c r="H403" s="1">
        <f t="shared" si="19"/>
        <v>383.28287599999999</v>
      </c>
      <c r="I403" s="1">
        <f t="shared" si="20"/>
        <v>1704.9265546807201</v>
      </c>
      <c r="J403" s="1">
        <f t="shared" si="21"/>
        <v>90.438162187228812</v>
      </c>
      <c r="K403" s="1"/>
      <c r="L403" s="1"/>
    </row>
    <row r="404" spans="1:12" x14ac:dyDescent="0.25">
      <c r="A404">
        <v>40.002000000000002</v>
      </c>
      <c r="B404">
        <v>0.68295600000000001</v>
      </c>
      <c r="C404">
        <v>117</v>
      </c>
      <c r="H404" s="1">
        <f t="shared" si="19"/>
        <v>383.82127200000002</v>
      </c>
      <c r="I404" s="1">
        <f t="shared" si="20"/>
        <v>1707.3214585358401</v>
      </c>
      <c r="J404" s="1">
        <f t="shared" si="21"/>
        <v>90.533958341433603</v>
      </c>
      <c r="K404" s="1"/>
      <c r="L404" s="1"/>
    </row>
    <row r="405" spans="1:12" x14ac:dyDescent="0.25">
      <c r="A405">
        <v>40.101999999999997</v>
      </c>
      <c r="B405">
        <v>0.68597799999999998</v>
      </c>
      <c r="C405">
        <v>115</v>
      </c>
      <c r="H405" s="1">
        <f t="shared" si="19"/>
        <v>385.51963599999999</v>
      </c>
      <c r="I405" s="1">
        <f t="shared" si="20"/>
        <v>1714.87615524792</v>
      </c>
      <c r="J405" s="1">
        <f t="shared" si="21"/>
        <v>90.836146209916805</v>
      </c>
      <c r="K405" s="1"/>
      <c r="L405" s="1"/>
    </row>
    <row r="406" spans="1:12" x14ac:dyDescent="0.25">
      <c r="A406">
        <v>40.201999999999998</v>
      </c>
      <c r="B406">
        <v>0.68688499999999997</v>
      </c>
      <c r="C406">
        <v>110</v>
      </c>
      <c r="H406" s="1">
        <f t="shared" si="19"/>
        <v>386.02936999999997</v>
      </c>
      <c r="I406" s="1">
        <f t="shared" si="20"/>
        <v>1717.1435642213999</v>
      </c>
      <c r="J406" s="1">
        <f t="shared" si="21"/>
        <v>90.926842568856003</v>
      </c>
      <c r="K406" s="1"/>
      <c r="L406" s="1"/>
    </row>
    <row r="407" spans="1:12" x14ac:dyDescent="0.25">
      <c r="A407">
        <v>40.302</v>
      </c>
      <c r="B407">
        <v>0.68903800000000004</v>
      </c>
      <c r="C407">
        <v>110</v>
      </c>
      <c r="H407" s="1">
        <f t="shared" si="19"/>
        <v>387.23935600000004</v>
      </c>
      <c r="I407" s="1">
        <f t="shared" si="20"/>
        <v>1722.5258481463202</v>
      </c>
      <c r="J407" s="1">
        <f t="shared" si="21"/>
        <v>91.142133925852818</v>
      </c>
      <c r="K407" s="1"/>
      <c r="L407" s="1"/>
    </row>
    <row r="408" spans="1:12" x14ac:dyDescent="0.25">
      <c r="A408">
        <v>40.402000000000001</v>
      </c>
      <c r="B408">
        <v>0.69147099999999995</v>
      </c>
      <c r="C408">
        <v>109</v>
      </c>
      <c r="H408" s="1">
        <f t="shared" si="19"/>
        <v>388.60670199999998</v>
      </c>
      <c r="I408" s="1">
        <f t="shared" si="20"/>
        <v>1728.60810397044</v>
      </c>
      <c r="J408" s="1">
        <f t="shared" si="21"/>
        <v>91.3854241588176</v>
      </c>
      <c r="K408" s="1"/>
      <c r="L408" s="1"/>
    </row>
    <row r="409" spans="1:12" x14ac:dyDescent="0.25">
      <c r="A409">
        <v>40.502000000000002</v>
      </c>
      <c r="B409">
        <v>0.69301900000000005</v>
      </c>
      <c r="C409">
        <v>108</v>
      </c>
      <c r="H409" s="1">
        <f t="shared" si="19"/>
        <v>389.47667800000005</v>
      </c>
      <c r="I409" s="1">
        <f t="shared" si="20"/>
        <v>1732.4779486131602</v>
      </c>
      <c r="J409" s="1">
        <f t="shared" si="21"/>
        <v>91.540217944526404</v>
      </c>
      <c r="K409" s="1"/>
      <c r="L409" s="1"/>
    </row>
    <row r="410" spans="1:12" x14ac:dyDescent="0.25">
      <c r="A410">
        <v>40.601999999999997</v>
      </c>
      <c r="B410">
        <v>0.69573200000000002</v>
      </c>
      <c r="C410">
        <v>108</v>
      </c>
      <c r="H410" s="1">
        <f t="shared" si="19"/>
        <v>391.00138400000003</v>
      </c>
      <c r="I410" s="1">
        <f t="shared" si="20"/>
        <v>1739.2601763364801</v>
      </c>
      <c r="J410" s="1">
        <f t="shared" si="21"/>
        <v>91.811507053459209</v>
      </c>
      <c r="K410" s="1"/>
      <c r="L410" s="1"/>
    </row>
    <row r="411" spans="1:12" x14ac:dyDescent="0.25">
      <c r="A411">
        <v>40.701999999999998</v>
      </c>
      <c r="B411">
        <v>0.69666799999999995</v>
      </c>
      <c r="C411">
        <v>109</v>
      </c>
      <c r="H411" s="1">
        <f t="shared" si="19"/>
        <v>391.52741599999996</v>
      </c>
      <c r="I411" s="1">
        <f t="shared" si="20"/>
        <v>1741.6000823995198</v>
      </c>
      <c r="J411" s="1">
        <f t="shared" si="21"/>
        <v>91.905103295980794</v>
      </c>
      <c r="K411" s="1"/>
      <c r="L411" s="1"/>
    </row>
    <row r="412" spans="1:12" x14ac:dyDescent="0.25">
      <c r="A412">
        <v>40.802</v>
      </c>
      <c r="B412">
        <v>0.699735</v>
      </c>
      <c r="C412">
        <v>109</v>
      </c>
      <c r="H412" s="1">
        <f t="shared" si="19"/>
        <v>393.25106999999997</v>
      </c>
      <c r="I412" s="1">
        <f t="shared" si="20"/>
        <v>1749.2672745953998</v>
      </c>
      <c r="J412" s="1">
        <f t="shared" si="21"/>
        <v>92.211790983816002</v>
      </c>
      <c r="K412" s="1"/>
      <c r="L412" s="1"/>
    </row>
    <row r="413" spans="1:12" x14ac:dyDescent="0.25">
      <c r="A413">
        <v>40.902000000000001</v>
      </c>
      <c r="B413">
        <v>0.70094400000000001</v>
      </c>
      <c r="C413">
        <v>111</v>
      </c>
      <c r="H413" s="1">
        <f t="shared" si="19"/>
        <v>393.93052799999998</v>
      </c>
      <c r="I413" s="1">
        <f t="shared" si="20"/>
        <v>1752.2896532601599</v>
      </c>
      <c r="J413" s="1">
        <f t="shared" si="21"/>
        <v>92.332686130406401</v>
      </c>
      <c r="K413" s="1"/>
      <c r="L413" s="1"/>
    </row>
    <row r="414" spans="1:12" x14ac:dyDescent="0.25">
      <c r="A414">
        <v>41.002000000000002</v>
      </c>
      <c r="B414">
        <v>0.703399</v>
      </c>
      <c r="C414">
        <v>113</v>
      </c>
      <c r="H414" s="1">
        <f t="shared" si="19"/>
        <v>395.31023799999997</v>
      </c>
      <c r="I414" s="1">
        <f t="shared" si="20"/>
        <v>1758.4269068763599</v>
      </c>
      <c r="J414" s="1">
        <f t="shared" si="21"/>
        <v>92.578176275054403</v>
      </c>
      <c r="K414" s="1"/>
      <c r="L414" s="1"/>
    </row>
    <row r="415" spans="1:12" x14ac:dyDescent="0.25">
      <c r="A415">
        <v>41.101999999999997</v>
      </c>
      <c r="B415">
        <v>0.70523400000000003</v>
      </c>
      <c r="C415">
        <v>115</v>
      </c>
      <c r="H415" s="1">
        <f t="shared" si="19"/>
        <v>396.34150800000003</v>
      </c>
      <c r="I415" s="1">
        <f t="shared" si="20"/>
        <v>1763.0142227157601</v>
      </c>
      <c r="J415" s="1">
        <f t="shared" si="21"/>
        <v>92.761668908630412</v>
      </c>
      <c r="K415" s="1"/>
      <c r="L415" s="1"/>
    </row>
    <row r="416" spans="1:12" x14ac:dyDescent="0.25">
      <c r="A416">
        <v>41.201999999999998</v>
      </c>
      <c r="B416">
        <v>0.70707699999999996</v>
      </c>
      <c r="C416">
        <v>118</v>
      </c>
      <c r="H416" s="1">
        <f t="shared" si="19"/>
        <v>397.377274</v>
      </c>
      <c r="I416" s="1">
        <f t="shared" si="20"/>
        <v>1767.6215377522801</v>
      </c>
      <c r="J416" s="1">
        <f t="shared" si="21"/>
        <v>92.945961510091209</v>
      </c>
      <c r="K416" s="1"/>
      <c r="L416" s="1"/>
    </row>
    <row r="417" spans="1:12" x14ac:dyDescent="0.25">
      <c r="A417">
        <v>41.302</v>
      </c>
      <c r="B417">
        <v>0.70950299999999999</v>
      </c>
      <c r="C417">
        <v>121</v>
      </c>
      <c r="H417" s="1">
        <f t="shared" si="19"/>
        <v>398.74068599999998</v>
      </c>
      <c r="I417" s="1">
        <f t="shared" si="20"/>
        <v>1773.6862942789201</v>
      </c>
      <c r="J417" s="1">
        <f t="shared" si="21"/>
        <v>93.18855177115681</v>
      </c>
      <c r="K417" s="1"/>
      <c r="L417" s="1"/>
    </row>
    <row r="418" spans="1:12" x14ac:dyDescent="0.25">
      <c r="A418">
        <v>41.402000000000001</v>
      </c>
      <c r="B418">
        <v>0.71102100000000001</v>
      </c>
      <c r="C418">
        <v>130</v>
      </c>
      <c r="H418" s="1">
        <f t="shared" si="19"/>
        <v>399.59380199999998</v>
      </c>
      <c r="I418" s="1">
        <f t="shared" si="20"/>
        <v>1777.4811419324399</v>
      </c>
      <c r="J418" s="1">
        <f t="shared" si="21"/>
        <v>93.340345677297606</v>
      </c>
      <c r="K418" s="1"/>
      <c r="L418" s="1"/>
    </row>
    <row r="419" spans="1:12" x14ac:dyDescent="0.25">
      <c r="A419">
        <v>41.502000000000002</v>
      </c>
      <c r="B419">
        <v>0.71349799999999997</v>
      </c>
      <c r="C419">
        <v>135</v>
      </c>
      <c r="H419" s="1">
        <f t="shared" si="19"/>
        <v>400.98587599999996</v>
      </c>
      <c r="I419" s="1">
        <f t="shared" si="20"/>
        <v>1783.6733933407199</v>
      </c>
      <c r="J419" s="1">
        <f t="shared" si="21"/>
        <v>93.5880357336288</v>
      </c>
      <c r="K419" s="1"/>
      <c r="L419" s="1"/>
    </row>
    <row r="420" spans="1:12" x14ac:dyDescent="0.25">
      <c r="A420">
        <v>41.601999999999997</v>
      </c>
      <c r="B420">
        <v>0.71437600000000001</v>
      </c>
      <c r="C420">
        <v>136</v>
      </c>
      <c r="H420" s="1">
        <f t="shared" si="19"/>
        <v>401.47931199999999</v>
      </c>
      <c r="I420" s="1">
        <f t="shared" si="20"/>
        <v>1785.8683052246399</v>
      </c>
      <c r="J420" s="1">
        <f t="shared" si="21"/>
        <v>93.675832208985597</v>
      </c>
      <c r="K420" s="1"/>
      <c r="L420" s="1"/>
    </row>
    <row r="421" spans="1:12" x14ac:dyDescent="0.25">
      <c r="A421">
        <v>41.701999999999998</v>
      </c>
      <c r="B421">
        <v>0.71744200000000002</v>
      </c>
      <c r="C421">
        <v>138</v>
      </c>
      <c r="H421" s="1">
        <f t="shared" si="19"/>
        <v>403.202404</v>
      </c>
      <c r="I421" s="1">
        <f t="shared" si="20"/>
        <v>1793.5329975208801</v>
      </c>
      <c r="J421" s="1">
        <f t="shared" si="21"/>
        <v>93.982419900835211</v>
      </c>
      <c r="K421" s="1"/>
      <c r="L421" s="1"/>
    </row>
    <row r="422" spans="1:12" x14ac:dyDescent="0.25">
      <c r="A422">
        <v>41.802</v>
      </c>
      <c r="B422">
        <v>0.71896099999999996</v>
      </c>
      <c r="C422">
        <v>140</v>
      </c>
      <c r="H422" s="1">
        <f t="shared" si="19"/>
        <v>404.056082</v>
      </c>
      <c r="I422" s="1">
        <f t="shared" si="20"/>
        <v>1797.33034507404</v>
      </c>
      <c r="J422" s="1">
        <f t="shared" si="21"/>
        <v>94.1343138029616</v>
      </c>
      <c r="K422" s="1"/>
      <c r="L422" s="1"/>
    </row>
    <row r="423" spans="1:12" x14ac:dyDescent="0.25">
      <c r="A423">
        <v>41.902000000000001</v>
      </c>
      <c r="B423">
        <v>0.72174000000000005</v>
      </c>
      <c r="C423">
        <v>141</v>
      </c>
      <c r="H423" s="1">
        <f t="shared" si="19"/>
        <v>405.61788000000001</v>
      </c>
      <c r="I423" s="1">
        <f t="shared" si="20"/>
        <v>1804.2775661736</v>
      </c>
      <c r="J423" s="1">
        <f t="shared" si="21"/>
        <v>94.41220264694401</v>
      </c>
      <c r="K423" s="1"/>
      <c r="L423" s="1"/>
    </row>
    <row r="424" spans="1:12" x14ac:dyDescent="0.25">
      <c r="A424">
        <v>42.002000000000002</v>
      </c>
      <c r="B424">
        <v>0.72295699999999996</v>
      </c>
      <c r="C424">
        <v>143</v>
      </c>
      <c r="H424" s="1">
        <f t="shared" si="19"/>
        <v>406.30183399999999</v>
      </c>
      <c r="I424" s="1">
        <f t="shared" si="20"/>
        <v>1807.3199440354799</v>
      </c>
      <c r="J424" s="1">
        <f t="shared" si="21"/>
        <v>94.533897761419198</v>
      </c>
      <c r="K424" s="1"/>
      <c r="L424" s="1"/>
    </row>
    <row r="425" spans="1:12" x14ac:dyDescent="0.25">
      <c r="A425">
        <v>42.101999999999997</v>
      </c>
      <c r="B425">
        <v>0.72538199999999997</v>
      </c>
      <c r="C425">
        <v>147</v>
      </c>
      <c r="H425" s="1">
        <f t="shared" si="19"/>
        <v>407.66468399999997</v>
      </c>
      <c r="I425" s="1">
        <f t="shared" si="20"/>
        <v>1813.3822006624798</v>
      </c>
      <c r="J425" s="1">
        <f t="shared" si="21"/>
        <v>94.776388026499191</v>
      </c>
      <c r="K425" s="1"/>
      <c r="L425" s="1"/>
    </row>
    <row r="426" spans="1:12" x14ac:dyDescent="0.25">
      <c r="A426">
        <v>42.201999999999998</v>
      </c>
      <c r="B426">
        <v>0.72723300000000002</v>
      </c>
      <c r="C426">
        <v>149</v>
      </c>
      <c r="H426" s="1">
        <f t="shared" si="19"/>
        <v>408.70494600000001</v>
      </c>
      <c r="I426" s="1">
        <f t="shared" si="20"/>
        <v>1818.00951489612</v>
      </c>
      <c r="J426" s="1">
        <f t="shared" si="21"/>
        <v>94.961480595844804</v>
      </c>
      <c r="K426" s="1"/>
      <c r="L426" s="1"/>
    </row>
    <row r="427" spans="1:12" x14ac:dyDescent="0.25">
      <c r="A427">
        <v>42.302</v>
      </c>
      <c r="B427">
        <v>0.72904599999999997</v>
      </c>
      <c r="C427">
        <v>152</v>
      </c>
      <c r="H427" s="1">
        <f t="shared" si="19"/>
        <v>409.72385199999997</v>
      </c>
      <c r="I427" s="1">
        <f t="shared" si="20"/>
        <v>1822.5418329434399</v>
      </c>
      <c r="J427" s="1">
        <f t="shared" si="21"/>
        <v>95.142773317737607</v>
      </c>
      <c r="K427" s="1"/>
      <c r="L427" s="1"/>
    </row>
    <row r="428" spans="1:12" x14ac:dyDescent="0.25">
      <c r="A428">
        <v>42.402000000000001</v>
      </c>
      <c r="B428">
        <v>0.73152300000000003</v>
      </c>
      <c r="C428">
        <v>154</v>
      </c>
      <c r="H428" s="1">
        <f t="shared" si="19"/>
        <v>411.115926</v>
      </c>
      <c r="I428" s="1">
        <f t="shared" si="20"/>
        <v>1828.73408435172</v>
      </c>
      <c r="J428" s="1">
        <f t="shared" si="21"/>
        <v>95.390463374068801</v>
      </c>
      <c r="K428" s="1"/>
      <c r="L428" s="1"/>
    </row>
    <row r="429" spans="1:12" x14ac:dyDescent="0.25">
      <c r="A429">
        <v>42.502000000000002</v>
      </c>
      <c r="B429">
        <v>0.73363900000000004</v>
      </c>
      <c r="C429">
        <v>155</v>
      </c>
      <c r="H429" s="1">
        <f t="shared" si="19"/>
        <v>412.30511800000005</v>
      </c>
      <c r="I429" s="1">
        <f t="shared" si="20"/>
        <v>1834.0238719899603</v>
      </c>
      <c r="J429" s="1">
        <f t="shared" si="21"/>
        <v>95.602054879598413</v>
      </c>
      <c r="K429" s="1"/>
      <c r="L429" s="1"/>
    </row>
    <row r="430" spans="1:12" x14ac:dyDescent="0.25">
      <c r="A430">
        <v>42.601999999999997</v>
      </c>
      <c r="B430">
        <v>0.73578399999999999</v>
      </c>
      <c r="C430">
        <v>157</v>
      </c>
      <c r="H430" s="1">
        <f t="shared" si="19"/>
        <v>413.51060799999999</v>
      </c>
      <c r="I430" s="1">
        <f t="shared" si="20"/>
        <v>1839.3861567177601</v>
      </c>
      <c r="J430" s="1">
        <f t="shared" si="21"/>
        <v>95.816546268710411</v>
      </c>
      <c r="K430" s="1"/>
      <c r="L430" s="1"/>
    </row>
    <row r="431" spans="1:12" x14ac:dyDescent="0.25">
      <c r="A431">
        <v>42.701999999999998</v>
      </c>
      <c r="B431">
        <v>0.73761200000000005</v>
      </c>
      <c r="C431">
        <v>158</v>
      </c>
      <c r="H431" s="1">
        <f t="shared" si="19"/>
        <v>414.53794400000004</v>
      </c>
      <c r="I431" s="1">
        <f t="shared" si="20"/>
        <v>1843.9559732596801</v>
      </c>
      <c r="J431" s="1">
        <f t="shared" si="21"/>
        <v>95.999338930387211</v>
      </c>
      <c r="K431" s="1"/>
      <c r="L431" s="1"/>
    </row>
    <row r="432" spans="1:12" x14ac:dyDescent="0.25">
      <c r="A432">
        <v>42.802</v>
      </c>
      <c r="B432">
        <v>0.73972099999999996</v>
      </c>
      <c r="C432">
        <v>158</v>
      </c>
      <c r="H432" s="1">
        <f t="shared" si="19"/>
        <v>415.72320199999996</v>
      </c>
      <c r="I432" s="1">
        <f t="shared" si="20"/>
        <v>1849.2282616004397</v>
      </c>
      <c r="J432" s="1">
        <f t="shared" si="21"/>
        <v>96.210230464017599</v>
      </c>
      <c r="K432" s="1"/>
      <c r="L432" s="1"/>
    </row>
    <row r="433" spans="1:12" x14ac:dyDescent="0.25">
      <c r="A433">
        <v>42.902000000000001</v>
      </c>
      <c r="B433">
        <v>0.74129100000000003</v>
      </c>
      <c r="C433">
        <v>159</v>
      </c>
      <c r="H433" s="1">
        <f t="shared" si="19"/>
        <v>416.60554200000001</v>
      </c>
      <c r="I433" s="1">
        <f t="shared" si="20"/>
        <v>1853.1531040352402</v>
      </c>
      <c r="J433" s="1">
        <f t="shared" si="21"/>
        <v>96.367224161409609</v>
      </c>
      <c r="K433" s="1"/>
      <c r="L433" s="1"/>
    </row>
    <row r="434" spans="1:12" x14ac:dyDescent="0.25">
      <c r="A434">
        <v>43.002000000000002</v>
      </c>
      <c r="B434">
        <v>0.74370899999999995</v>
      </c>
      <c r="C434">
        <v>158</v>
      </c>
      <c r="H434" s="1">
        <f t="shared" si="19"/>
        <v>417.96445799999998</v>
      </c>
      <c r="I434" s="1">
        <f t="shared" si="20"/>
        <v>1859.19786136476</v>
      </c>
      <c r="J434" s="1">
        <f t="shared" si="21"/>
        <v>96.609014454590408</v>
      </c>
      <c r="K434" s="1"/>
      <c r="L434" s="1"/>
    </row>
    <row r="435" spans="1:12" x14ac:dyDescent="0.25">
      <c r="A435">
        <v>43.101999999999997</v>
      </c>
      <c r="B435">
        <v>0.74553000000000003</v>
      </c>
      <c r="C435">
        <v>158</v>
      </c>
      <c r="H435" s="1">
        <f t="shared" si="19"/>
        <v>418.98786000000001</v>
      </c>
      <c r="I435" s="1">
        <f t="shared" si="20"/>
        <v>1863.7501786092</v>
      </c>
      <c r="J435" s="1">
        <f t="shared" si="21"/>
        <v>96.791107144367999</v>
      </c>
      <c r="K435" s="1"/>
      <c r="L435" s="1"/>
    </row>
    <row r="436" spans="1:12" x14ac:dyDescent="0.25">
      <c r="A436">
        <v>43.201999999999998</v>
      </c>
      <c r="B436">
        <v>0.74827999999999995</v>
      </c>
      <c r="C436">
        <v>156</v>
      </c>
      <c r="H436" s="1">
        <f t="shared" si="19"/>
        <v>420.53335999999996</v>
      </c>
      <c r="I436" s="1">
        <f t="shared" si="20"/>
        <v>1870.6249026191999</v>
      </c>
      <c r="J436" s="1">
        <f t="shared" si="21"/>
        <v>97.066096104768008</v>
      </c>
      <c r="K436" s="1"/>
      <c r="L436" s="1"/>
    </row>
    <row r="437" spans="1:12" x14ac:dyDescent="0.25">
      <c r="A437">
        <v>43.302</v>
      </c>
      <c r="B437">
        <v>0.74981299999999995</v>
      </c>
      <c r="C437">
        <v>155</v>
      </c>
      <c r="H437" s="1">
        <f t="shared" si="19"/>
        <v>421.39490599999999</v>
      </c>
      <c r="I437" s="1">
        <f t="shared" si="20"/>
        <v>1874.4572487673199</v>
      </c>
      <c r="J437" s="1">
        <f t="shared" si="21"/>
        <v>97.219389950692801</v>
      </c>
      <c r="K437" s="1"/>
      <c r="L437" s="1"/>
    </row>
    <row r="438" spans="1:12" x14ac:dyDescent="0.25">
      <c r="A438">
        <v>43.402000000000001</v>
      </c>
      <c r="B438">
        <v>0.75227599999999994</v>
      </c>
      <c r="C438">
        <v>152</v>
      </c>
      <c r="H438" s="1">
        <f t="shared" si="19"/>
        <v>422.77911199999994</v>
      </c>
      <c r="I438" s="1">
        <f t="shared" si="20"/>
        <v>1880.6145015806399</v>
      </c>
      <c r="J438" s="1">
        <f t="shared" si="21"/>
        <v>97.465680063225605</v>
      </c>
      <c r="K438" s="1"/>
      <c r="L438" s="1"/>
    </row>
    <row r="439" spans="1:12" x14ac:dyDescent="0.25">
      <c r="A439">
        <v>43.502000000000002</v>
      </c>
      <c r="B439">
        <v>0.75408900000000001</v>
      </c>
      <c r="C439">
        <v>150</v>
      </c>
      <c r="H439" s="1">
        <f t="shared" si="19"/>
        <v>423.79801800000001</v>
      </c>
      <c r="I439" s="1">
        <f t="shared" si="20"/>
        <v>1885.14681962796</v>
      </c>
      <c r="J439" s="1">
        <f t="shared" si="21"/>
        <v>97.646972785118408</v>
      </c>
      <c r="K439" s="1"/>
      <c r="L439" s="1"/>
    </row>
    <row r="440" spans="1:12" x14ac:dyDescent="0.25">
      <c r="A440">
        <v>43.601999999999997</v>
      </c>
      <c r="B440">
        <v>0.75593200000000005</v>
      </c>
      <c r="C440">
        <v>147</v>
      </c>
      <c r="H440" s="1">
        <f t="shared" si="19"/>
        <v>424.83378400000004</v>
      </c>
      <c r="I440" s="1">
        <f t="shared" si="20"/>
        <v>1889.7541346644803</v>
      </c>
      <c r="J440" s="1">
        <f t="shared" si="21"/>
        <v>97.831265386579219</v>
      </c>
      <c r="K440" s="1"/>
      <c r="L440" s="1"/>
    </row>
    <row r="441" spans="1:12" x14ac:dyDescent="0.25">
      <c r="A441">
        <v>43.701999999999998</v>
      </c>
      <c r="B441">
        <v>0.75836499999999996</v>
      </c>
      <c r="C441">
        <v>143</v>
      </c>
      <c r="H441" s="1">
        <f t="shared" si="19"/>
        <v>426.20112999999998</v>
      </c>
      <c r="I441" s="1">
        <f t="shared" si="20"/>
        <v>1895.8363904885998</v>
      </c>
      <c r="J441" s="1">
        <f t="shared" si="21"/>
        <v>98.074555619544</v>
      </c>
      <c r="K441" s="1"/>
      <c r="L441" s="1"/>
    </row>
    <row r="442" spans="1:12" x14ac:dyDescent="0.25">
      <c r="A442">
        <v>43.802</v>
      </c>
      <c r="B442">
        <v>0.75958099999999995</v>
      </c>
      <c r="C442">
        <v>140</v>
      </c>
      <c r="H442" s="1">
        <f t="shared" si="19"/>
        <v>426.88452199999995</v>
      </c>
      <c r="I442" s="1">
        <f t="shared" si="20"/>
        <v>1898.8762684508397</v>
      </c>
      <c r="J442" s="1">
        <f t="shared" si="21"/>
        <v>98.196150738033595</v>
      </c>
      <c r="K442" s="1"/>
      <c r="L442" s="1"/>
    </row>
    <row r="443" spans="1:12" x14ac:dyDescent="0.25">
      <c r="A443">
        <v>43.902000000000001</v>
      </c>
      <c r="B443">
        <v>0.76295000000000002</v>
      </c>
      <c r="C443">
        <v>136</v>
      </c>
      <c r="H443" s="1">
        <f t="shared" si="19"/>
        <v>428.77789999999999</v>
      </c>
      <c r="I443" s="1">
        <f t="shared" si="20"/>
        <v>1907.2984303379999</v>
      </c>
      <c r="J443" s="1">
        <f t="shared" si="21"/>
        <v>98.533037213520004</v>
      </c>
      <c r="K443" s="1"/>
      <c r="L443" s="1"/>
    </row>
    <row r="444" spans="1:12" x14ac:dyDescent="0.25">
      <c r="A444">
        <v>44.002000000000002</v>
      </c>
      <c r="B444">
        <v>0.76417400000000002</v>
      </c>
      <c r="C444">
        <v>134</v>
      </c>
      <c r="H444" s="1">
        <f t="shared" si="19"/>
        <v>429.46578800000003</v>
      </c>
      <c r="I444" s="1">
        <f t="shared" si="20"/>
        <v>1910.3583074973601</v>
      </c>
      <c r="J444" s="1">
        <f t="shared" si="21"/>
        <v>98.655432299894414</v>
      </c>
      <c r="K444" s="1"/>
      <c r="L444" s="1"/>
    </row>
    <row r="445" spans="1:12" x14ac:dyDescent="0.25">
      <c r="A445">
        <v>44.101999999999997</v>
      </c>
      <c r="B445">
        <v>0.76724099999999995</v>
      </c>
      <c r="C445">
        <v>128</v>
      </c>
      <c r="H445" s="1">
        <f t="shared" si="19"/>
        <v>431.18944199999999</v>
      </c>
      <c r="I445" s="1">
        <f t="shared" si="20"/>
        <v>1918.0254996932399</v>
      </c>
      <c r="J445" s="1">
        <f t="shared" si="21"/>
        <v>98.962119987729608</v>
      </c>
      <c r="K445" s="1"/>
      <c r="L445" s="1"/>
    </row>
    <row r="446" spans="1:12" x14ac:dyDescent="0.25">
      <c r="A446">
        <v>44.201999999999998</v>
      </c>
      <c r="B446">
        <v>0.76815500000000003</v>
      </c>
      <c r="C446">
        <v>125</v>
      </c>
      <c r="H446" s="1">
        <f t="shared" si="19"/>
        <v>431.70311000000004</v>
      </c>
      <c r="I446" s="1">
        <f t="shared" si="20"/>
        <v>1920.3104079642003</v>
      </c>
      <c r="J446" s="1">
        <f t="shared" si="21"/>
        <v>99.053516318568015</v>
      </c>
      <c r="K446" s="1"/>
      <c r="L446" s="1"/>
    </row>
    <row r="447" spans="1:12" x14ac:dyDescent="0.25">
      <c r="A447">
        <v>44.302</v>
      </c>
      <c r="B447">
        <v>0.77092000000000005</v>
      </c>
      <c r="C447">
        <v>121</v>
      </c>
      <c r="H447" s="1">
        <f t="shared" si="19"/>
        <v>433.25704000000002</v>
      </c>
      <c r="I447" s="1">
        <f t="shared" si="20"/>
        <v>1927.2226304688002</v>
      </c>
      <c r="J447" s="1">
        <f t="shared" si="21"/>
        <v>99.330005218752007</v>
      </c>
      <c r="K447" s="1"/>
      <c r="L447" s="1"/>
    </row>
    <row r="448" spans="1:12" x14ac:dyDescent="0.25">
      <c r="A448">
        <v>44.402000000000001</v>
      </c>
      <c r="B448">
        <v>0.77243099999999998</v>
      </c>
      <c r="C448">
        <v>117</v>
      </c>
      <c r="H448" s="1">
        <f t="shared" si="19"/>
        <v>434.106222</v>
      </c>
      <c r="I448" s="1">
        <f t="shared" si="20"/>
        <v>1930.9999788248401</v>
      </c>
      <c r="J448" s="1">
        <f t="shared" si="21"/>
        <v>99.481099152993608</v>
      </c>
      <c r="K448" s="1"/>
      <c r="L448" s="1"/>
    </row>
    <row r="449" spans="1:12" x14ac:dyDescent="0.25">
      <c r="A449">
        <v>44.502000000000002</v>
      </c>
      <c r="B449">
        <v>0.77422999999999997</v>
      </c>
      <c r="C449">
        <v>114</v>
      </c>
      <c r="H449" s="1">
        <f t="shared" si="19"/>
        <v>435.11725999999999</v>
      </c>
      <c r="I449" s="1">
        <f t="shared" si="20"/>
        <v>1935.4972982771999</v>
      </c>
      <c r="J449" s="1">
        <f t="shared" si="21"/>
        <v>99.660991931088006</v>
      </c>
      <c r="K449" s="1"/>
      <c r="L449" s="1"/>
    </row>
    <row r="450" spans="1:12" x14ac:dyDescent="0.25">
      <c r="A450">
        <v>44.601999999999997</v>
      </c>
      <c r="B450">
        <v>0.77702400000000005</v>
      </c>
      <c r="C450">
        <v>111</v>
      </c>
      <c r="H450" s="1">
        <f t="shared" si="19"/>
        <v>436.68748800000003</v>
      </c>
      <c r="I450" s="1">
        <f t="shared" si="20"/>
        <v>1942.4820178713601</v>
      </c>
      <c r="J450" s="1">
        <f t="shared" si="21"/>
        <v>99.940380714854413</v>
      </c>
      <c r="K450" s="1"/>
      <c r="L450" s="1"/>
    </row>
    <row r="451" spans="1:12" x14ac:dyDescent="0.25">
      <c r="A451">
        <v>44.701999999999998</v>
      </c>
      <c r="B451">
        <v>0.77793800000000002</v>
      </c>
      <c r="C451">
        <v>109</v>
      </c>
      <c r="H451" s="1">
        <f t="shared" si="19"/>
        <v>437.20115600000003</v>
      </c>
      <c r="I451" s="1">
        <f t="shared" si="20"/>
        <v>1944.7669261423202</v>
      </c>
      <c r="J451" s="1">
        <f t="shared" si="21"/>
        <v>100.03177704569282</v>
      </c>
      <c r="K451" s="1"/>
      <c r="L451" s="1"/>
    </row>
    <row r="452" spans="1:12" x14ac:dyDescent="0.25">
      <c r="A452">
        <v>44.802</v>
      </c>
      <c r="B452">
        <v>0.78129899999999997</v>
      </c>
      <c r="C452">
        <v>108</v>
      </c>
      <c r="H452" s="1">
        <f t="shared" si="19"/>
        <v>439.09003799999999</v>
      </c>
      <c r="I452" s="1">
        <f t="shared" si="20"/>
        <v>1953.1690888323601</v>
      </c>
      <c r="J452" s="1">
        <f t="shared" si="21"/>
        <v>100.36786355329441</v>
      </c>
      <c r="K452" s="1"/>
      <c r="L452" s="1"/>
    </row>
    <row r="453" spans="1:12" x14ac:dyDescent="0.25">
      <c r="A453">
        <v>44.902000000000001</v>
      </c>
      <c r="B453">
        <v>0.78250799999999998</v>
      </c>
      <c r="C453">
        <v>107</v>
      </c>
      <c r="H453" s="1">
        <f t="shared" ref="H453:H516" si="22">B453*562</f>
        <v>439.769496</v>
      </c>
      <c r="I453" s="1">
        <f t="shared" ref="I453:I516" si="23">H453*4.44822</f>
        <v>1956.1914674971201</v>
      </c>
      <c r="J453" s="1">
        <f t="shared" ref="J453:J516" si="24">(5*4.44822)+(I453*0.04)</f>
        <v>100.48875869988481</v>
      </c>
      <c r="K453" s="1"/>
      <c r="L453" s="1"/>
    </row>
    <row r="454" spans="1:12" x14ac:dyDescent="0.25">
      <c r="A454">
        <v>45.002000000000002</v>
      </c>
      <c r="B454">
        <v>0.78557500000000002</v>
      </c>
      <c r="C454">
        <v>107</v>
      </c>
      <c r="H454" s="1">
        <f t="shared" si="22"/>
        <v>441.49315000000001</v>
      </c>
      <c r="I454" s="1">
        <f t="shared" si="23"/>
        <v>1963.8586596930002</v>
      </c>
      <c r="J454" s="1">
        <f t="shared" si="24"/>
        <v>100.79544638772001</v>
      </c>
      <c r="K454" s="1"/>
      <c r="L454" s="1"/>
    </row>
    <row r="455" spans="1:12" x14ac:dyDescent="0.25">
      <c r="A455">
        <v>45.101999999999997</v>
      </c>
      <c r="B455">
        <v>0.78648200000000001</v>
      </c>
      <c r="C455">
        <v>110</v>
      </c>
      <c r="H455" s="1">
        <f t="shared" si="22"/>
        <v>442.00288399999999</v>
      </c>
      <c r="I455" s="1">
        <f t="shared" si="23"/>
        <v>1966.12606866648</v>
      </c>
      <c r="J455" s="1">
        <f t="shared" si="24"/>
        <v>100.8861427466592</v>
      </c>
      <c r="K455" s="1"/>
      <c r="L455" s="1"/>
    </row>
    <row r="456" spans="1:12" x14ac:dyDescent="0.25">
      <c r="A456">
        <v>45.201999999999998</v>
      </c>
      <c r="B456">
        <v>0.78890700000000002</v>
      </c>
      <c r="C456">
        <v>110</v>
      </c>
      <c r="H456" s="1">
        <f t="shared" si="22"/>
        <v>443.36573400000003</v>
      </c>
      <c r="I456" s="1">
        <f t="shared" si="23"/>
        <v>1972.1883252934801</v>
      </c>
      <c r="J456" s="1">
        <f t="shared" si="24"/>
        <v>101.12863301173921</v>
      </c>
      <c r="K456" s="1"/>
      <c r="L456" s="1"/>
    </row>
    <row r="457" spans="1:12" x14ac:dyDescent="0.25">
      <c r="A457">
        <v>45.302</v>
      </c>
      <c r="B457">
        <v>0.79136200000000001</v>
      </c>
      <c r="C457">
        <v>109</v>
      </c>
      <c r="H457" s="1">
        <f t="shared" si="22"/>
        <v>444.74544400000002</v>
      </c>
      <c r="I457" s="1">
        <f t="shared" si="23"/>
        <v>1978.3255789096802</v>
      </c>
      <c r="J457" s="1">
        <f t="shared" si="24"/>
        <v>101.37412315638721</v>
      </c>
      <c r="K457" s="1"/>
      <c r="L457" s="1"/>
    </row>
    <row r="458" spans="1:12" x14ac:dyDescent="0.25">
      <c r="A458">
        <v>45.402000000000001</v>
      </c>
      <c r="B458">
        <v>0.79287399999999997</v>
      </c>
      <c r="C458">
        <v>112</v>
      </c>
      <c r="H458" s="1">
        <f t="shared" si="22"/>
        <v>445.59518800000001</v>
      </c>
      <c r="I458" s="1">
        <f t="shared" si="23"/>
        <v>1982.10542716536</v>
      </c>
      <c r="J458" s="1">
        <f t="shared" si="24"/>
        <v>101.52531708661441</v>
      </c>
      <c r="K458" s="1"/>
      <c r="L458" s="1"/>
    </row>
    <row r="459" spans="1:12" x14ac:dyDescent="0.25">
      <c r="A459">
        <v>45.502000000000002</v>
      </c>
      <c r="B459">
        <v>0.79535800000000001</v>
      </c>
      <c r="C459">
        <v>115</v>
      </c>
      <c r="H459" s="1">
        <f t="shared" si="22"/>
        <v>446.991196</v>
      </c>
      <c r="I459" s="1">
        <f t="shared" si="23"/>
        <v>1988.3151778711201</v>
      </c>
      <c r="J459" s="1">
        <f t="shared" si="24"/>
        <v>101.77370711484481</v>
      </c>
      <c r="K459" s="1"/>
      <c r="L459" s="1"/>
    </row>
    <row r="460" spans="1:12" x14ac:dyDescent="0.25">
      <c r="A460">
        <v>45.601999999999997</v>
      </c>
      <c r="B460">
        <v>0.79656000000000005</v>
      </c>
      <c r="C460">
        <v>117</v>
      </c>
      <c r="H460" s="1">
        <f t="shared" si="22"/>
        <v>447.66672</v>
      </c>
      <c r="I460" s="1">
        <f t="shared" si="23"/>
        <v>1991.3200572384001</v>
      </c>
      <c r="J460" s="1">
        <f t="shared" si="24"/>
        <v>101.893902289536</v>
      </c>
      <c r="K460" s="1"/>
      <c r="L460" s="1"/>
    </row>
    <row r="461" spans="1:12" x14ac:dyDescent="0.25">
      <c r="A461">
        <v>45.701999999999998</v>
      </c>
      <c r="B461">
        <v>0.79992099999999999</v>
      </c>
      <c r="C461">
        <v>122</v>
      </c>
      <c r="H461" s="1">
        <f t="shared" si="22"/>
        <v>449.55560200000002</v>
      </c>
      <c r="I461" s="1">
        <f t="shared" si="23"/>
        <v>1999.7222199284402</v>
      </c>
      <c r="J461" s="1">
        <f t="shared" si="24"/>
        <v>102.22998879713761</v>
      </c>
      <c r="K461" s="1"/>
      <c r="L461" s="1"/>
    </row>
    <row r="462" spans="1:12" x14ac:dyDescent="0.25">
      <c r="A462">
        <v>45.802</v>
      </c>
      <c r="B462">
        <v>0.80083499999999996</v>
      </c>
      <c r="C462">
        <v>131</v>
      </c>
      <c r="H462" s="1">
        <f t="shared" si="22"/>
        <v>450.06926999999996</v>
      </c>
      <c r="I462" s="1">
        <f t="shared" si="23"/>
        <v>2002.0071281993999</v>
      </c>
      <c r="J462" s="1">
        <f t="shared" si="24"/>
        <v>102.321385127976</v>
      </c>
      <c r="K462" s="1"/>
      <c r="L462" s="1"/>
    </row>
    <row r="463" spans="1:12" x14ac:dyDescent="0.25">
      <c r="A463">
        <v>45.902000000000001</v>
      </c>
      <c r="B463">
        <v>0.80387299999999995</v>
      </c>
      <c r="C463">
        <v>133</v>
      </c>
      <c r="H463" s="1">
        <f t="shared" si="22"/>
        <v>451.77662599999996</v>
      </c>
      <c r="I463" s="1">
        <f t="shared" si="23"/>
        <v>2009.6018233057198</v>
      </c>
      <c r="J463" s="1">
        <f t="shared" si="24"/>
        <v>102.62517293222879</v>
      </c>
      <c r="K463" s="1"/>
      <c r="L463" s="1"/>
    </row>
    <row r="464" spans="1:12" x14ac:dyDescent="0.25">
      <c r="A464">
        <v>46.002000000000002</v>
      </c>
      <c r="B464">
        <v>0.80542100000000005</v>
      </c>
      <c r="C464">
        <v>135</v>
      </c>
      <c r="H464" s="1">
        <f t="shared" si="22"/>
        <v>452.64660200000003</v>
      </c>
      <c r="I464" s="1">
        <f t="shared" si="23"/>
        <v>2013.4716679484402</v>
      </c>
      <c r="J464" s="1">
        <f t="shared" si="24"/>
        <v>102.77996671793761</v>
      </c>
      <c r="K464" s="1"/>
      <c r="L464" s="1"/>
    </row>
    <row r="465" spans="1:12" x14ac:dyDescent="0.25">
      <c r="A465">
        <v>46.101999999999997</v>
      </c>
      <c r="B465">
        <v>0.80784599999999995</v>
      </c>
      <c r="C465">
        <v>137</v>
      </c>
      <c r="H465" s="1">
        <f t="shared" si="22"/>
        <v>454.00945199999995</v>
      </c>
      <c r="I465" s="1">
        <f t="shared" si="23"/>
        <v>2019.5339245754399</v>
      </c>
      <c r="J465" s="1">
        <f t="shared" si="24"/>
        <v>103.02245698301761</v>
      </c>
      <c r="K465" s="1"/>
      <c r="L465" s="1"/>
    </row>
    <row r="466" spans="1:12" x14ac:dyDescent="0.25">
      <c r="A466">
        <v>46.201999999999998</v>
      </c>
      <c r="B466">
        <v>0.80999900000000002</v>
      </c>
      <c r="C466">
        <v>140</v>
      </c>
      <c r="H466" s="1">
        <f t="shared" si="22"/>
        <v>455.21943800000003</v>
      </c>
      <c r="I466" s="1">
        <f t="shared" si="23"/>
        <v>2024.9162085003602</v>
      </c>
      <c r="J466" s="1">
        <f t="shared" si="24"/>
        <v>103.23774834001441</v>
      </c>
      <c r="K466" s="1"/>
      <c r="L466" s="1"/>
    </row>
    <row r="467" spans="1:12" x14ac:dyDescent="0.25">
      <c r="A467">
        <v>46.302</v>
      </c>
      <c r="B467">
        <v>0.81181999999999999</v>
      </c>
      <c r="C467">
        <v>144</v>
      </c>
      <c r="H467" s="1">
        <f t="shared" si="22"/>
        <v>456.24284</v>
      </c>
      <c r="I467" s="1">
        <f t="shared" si="23"/>
        <v>2029.4685257448</v>
      </c>
      <c r="J467" s="1">
        <f t="shared" si="24"/>
        <v>103.41984102979201</v>
      </c>
      <c r="K467" s="1"/>
      <c r="L467" s="1"/>
    </row>
    <row r="468" spans="1:12" x14ac:dyDescent="0.25">
      <c r="A468">
        <v>46.402000000000001</v>
      </c>
      <c r="B468">
        <v>0.81428900000000004</v>
      </c>
      <c r="C468">
        <v>152</v>
      </c>
      <c r="H468" s="1">
        <f t="shared" si="22"/>
        <v>457.63041800000002</v>
      </c>
      <c r="I468" s="1">
        <f t="shared" si="23"/>
        <v>2035.6407779559602</v>
      </c>
      <c r="J468" s="1">
        <f t="shared" si="24"/>
        <v>103.66673111823842</v>
      </c>
      <c r="K468" s="1"/>
      <c r="L468" s="1"/>
    </row>
    <row r="469" spans="1:12" x14ac:dyDescent="0.25">
      <c r="A469">
        <v>46.502000000000002</v>
      </c>
      <c r="B469">
        <v>0.815801</v>
      </c>
      <c r="C469">
        <v>153</v>
      </c>
      <c r="H469" s="1">
        <f t="shared" si="22"/>
        <v>458.48016200000001</v>
      </c>
      <c r="I469" s="1">
        <f t="shared" si="23"/>
        <v>2039.42062621164</v>
      </c>
      <c r="J469" s="1">
        <f t="shared" si="24"/>
        <v>103.8179250484656</v>
      </c>
      <c r="K469" s="1"/>
      <c r="L469" s="1"/>
    </row>
    <row r="470" spans="1:12" x14ac:dyDescent="0.25">
      <c r="A470">
        <v>46.601999999999997</v>
      </c>
      <c r="B470">
        <v>0.81853600000000004</v>
      </c>
      <c r="C470">
        <v>157</v>
      </c>
      <c r="H470" s="1">
        <f t="shared" si="22"/>
        <v>460.01723200000004</v>
      </c>
      <c r="I470" s="1">
        <f t="shared" si="23"/>
        <v>2046.2578517270401</v>
      </c>
      <c r="J470" s="1">
        <f t="shared" si="24"/>
        <v>104.09141406908161</v>
      </c>
      <c r="K470" s="1"/>
      <c r="L470" s="1"/>
    </row>
    <row r="471" spans="1:12" x14ac:dyDescent="0.25">
      <c r="A471">
        <v>46.701999999999998</v>
      </c>
      <c r="B471">
        <v>0.82039300000000004</v>
      </c>
      <c r="C471">
        <v>158</v>
      </c>
      <c r="H471" s="1">
        <f t="shared" si="22"/>
        <v>461.06086600000003</v>
      </c>
      <c r="I471" s="1">
        <f t="shared" si="23"/>
        <v>2050.9001653585201</v>
      </c>
      <c r="J471" s="1">
        <f t="shared" si="24"/>
        <v>104.27710661434081</v>
      </c>
      <c r="K471" s="1"/>
      <c r="L471" s="1"/>
    </row>
    <row r="472" spans="1:12" x14ac:dyDescent="0.25">
      <c r="A472">
        <v>46.802</v>
      </c>
      <c r="B472">
        <v>0.822797</v>
      </c>
      <c r="C472">
        <v>158</v>
      </c>
      <c r="H472" s="1">
        <f t="shared" si="22"/>
        <v>462.41191400000002</v>
      </c>
      <c r="I472" s="1">
        <f t="shared" si="23"/>
        <v>2056.90992409308</v>
      </c>
      <c r="J472" s="1">
        <f t="shared" si="24"/>
        <v>104.5174969637232</v>
      </c>
      <c r="K472" s="1"/>
      <c r="L472" s="1"/>
    </row>
    <row r="473" spans="1:12" x14ac:dyDescent="0.25">
      <c r="A473">
        <v>46.902000000000001</v>
      </c>
      <c r="B473">
        <v>0.82434499999999999</v>
      </c>
      <c r="C473">
        <v>159</v>
      </c>
      <c r="H473" s="1">
        <f t="shared" si="22"/>
        <v>463.28188999999998</v>
      </c>
      <c r="I473" s="1">
        <f t="shared" si="23"/>
        <v>2060.7797687357997</v>
      </c>
      <c r="J473" s="1">
        <f t="shared" si="24"/>
        <v>104.67229074943199</v>
      </c>
      <c r="K473" s="1"/>
      <c r="L473" s="1"/>
    </row>
    <row r="474" spans="1:12" x14ac:dyDescent="0.25">
      <c r="A474">
        <v>47.002000000000002</v>
      </c>
      <c r="B474">
        <v>0.82677800000000001</v>
      </c>
      <c r="C474">
        <v>159</v>
      </c>
      <c r="H474" s="1">
        <f t="shared" si="22"/>
        <v>464.64923600000003</v>
      </c>
      <c r="I474" s="1">
        <f t="shared" si="23"/>
        <v>2066.86202455992</v>
      </c>
      <c r="J474" s="1">
        <f t="shared" si="24"/>
        <v>104.9155809823968</v>
      </c>
      <c r="K474" s="1"/>
      <c r="L474" s="1"/>
    </row>
    <row r="475" spans="1:12" x14ac:dyDescent="0.25">
      <c r="A475">
        <v>47.101999999999997</v>
      </c>
      <c r="B475">
        <v>0.82893799999999995</v>
      </c>
      <c r="C475">
        <v>160</v>
      </c>
      <c r="H475" s="1">
        <f t="shared" si="22"/>
        <v>465.86315599999995</v>
      </c>
      <c r="I475" s="1">
        <f t="shared" si="23"/>
        <v>2072.2618077823199</v>
      </c>
      <c r="J475" s="1">
        <f t="shared" si="24"/>
        <v>105.1315723112928</v>
      </c>
      <c r="K475" s="1"/>
      <c r="L475" s="1"/>
    </row>
    <row r="476" spans="1:12" x14ac:dyDescent="0.25">
      <c r="A476">
        <v>47.201999999999998</v>
      </c>
      <c r="B476">
        <v>0.83106800000000003</v>
      </c>
      <c r="C476">
        <v>159</v>
      </c>
      <c r="H476" s="1">
        <f t="shared" si="22"/>
        <v>467.06021600000003</v>
      </c>
      <c r="I476" s="1">
        <f t="shared" si="23"/>
        <v>2077.5865940155199</v>
      </c>
      <c r="J476" s="1">
        <f t="shared" si="24"/>
        <v>105.3445637606208</v>
      </c>
      <c r="K476" s="1"/>
      <c r="L476" s="1"/>
    </row>
    <row r="477" spans="1:12" x14ac:dyDescent="0.25">
      <c r="A477">
        <v>47.302</v>
      </c>
      <c r="B477">
        <v>0.83318400000000004</v>
      </c>
      <c r="C477">
        <v>159</v>
      </c>
      <c r="H477" s="1">
        <f t="shared" si="22"/>
        <v>468.24940800000002</v>
      </c>
      <c r="I477" s="1">
        <f t="shared" si="23"/>
        <v>2082.8763816537603</v>
      </c>
      <c r="J477" s="1">
        <f t="shared" si="24"/>
        <v>105.55615526615041</v>
      </c>
      <c r="K477" s="1"/>
      <c r="L477" s="1"/>
    </row>
    <row r="478" spans="1:12" x14ac:dyDescent="0.25">
      <c r="A478">
        <v>47.402000000000001</v>
      </c>
      <c r="B478">
        <v>0.83563900000000002</v>
      </c>
      <c r="C478">
        <v>158</v>
      </c>
      <c r="H478" s="1">
        <f t="shared" si="22"/>
        <v>469.62911800000001</v>
      </c>
      <c r="I478" s="1">
        <f t="shared" si="23"/>
        <v>2089.0136352699601</v>
      </c>
      <c r="J478" s="1">
        <f t="shared" si="24"/>
        <v>105.80164541079841</v>
      </c>
      <c r="K478" s="1"/>
      <c r="L478" s="1"/>
    </row>
    <row r="479" spans="1:12" x14ac:dyDescent="0.25">
      <c r="A479">
        <v>47.502000000000002</v>
      </c>
      <c r="B479">
        <v>0.83744499999999999</v>
      </c>
      <c r="C479">
        <v>156</v>
      </c>
      <c r="H479" s="1">
        <f t="shared" si="22"/>
        <v>470.64409000000001</v>
      </c>
      <c r="I479" s="1">
        <f t="shared" si="23"/>
        <v>2093.5284540197999</v>
      </c>
      <c r="J479" s="1">
        <f t="shared" si="24"/>
        <v>105.98223816079201</v>
      </c>
      <c r="K479" s="1"/>
      <c r="L479" s="1"/>
    </row>
    <row r="480" spans="1:12" x14ac:dyDescent="0.25">
      <c r="A480">
        <v>47.601999999999997</v>
      </c>
      <c r="B480">
        <v>0.83963500000000002</v>
      </c>
      <c r="C480">
        <v>154</v>
      </c>
      <c r="H480" s="1">
        <f t="shared" si="22"/>
        <v>471.87486999999999</v>
      </c>
      <c r="I480" s="1">
        <f t="shared" si="23"/>
        <v>2099.0032342313998</v>
      </c>
      <c r="J480" s="1">
        <f t="shared" si="24"/>
        <v>106.201229369256</v>
      </c>
      <c r="K480" s="1"/>
      <c r="L480" s="1"/>
    </row>
    <row r="481" spans="1:12" x14ac:dyDescent="0.25">
      <c r="A481">
        <v>47.701999999999998</v>
      </c>
      <c r="B481">
        <v>0.84207500000000002</v>
      </c>
      <c r="C481">
        <v>151</v>
      </c>
      <c r="H481" s="1">
        <f t="shared" si="22"/>
        <v>473.24615</v>
      </c>
      <c r="I481" s="1">
        <f t="shared" si="23"/>
        <v>2105.1029893529999</v>
      </c>
      <c r="J481" s="1">
        <f t="shared" si="24"/>
        <v>106.44521957412</v>
      </c>
      <c r="K481" s="1"/>
      <c r="L481" s="1"/>
    </row>
    <row r="482" spans="1:12" x14ac:dyDescent="0.25">
      <c r="A482">
        <v>47.802</v>
      </c>
      <c r="B482">
        <v>0.84391000000000005</v>
      </c>
      <c r="C482">
        <v>148</v>
      </c>
      <c r="H482" s="1">
        <f t="shared" si="22"/>
        <v>474.27742000000001</v>
      </c>
      <c r="I482" s="1">
        <f t="shared" si="23"/>
        <v>2109.6903051924</v>
      </c>
      <c r="J482" s="1">
        <f t="shared" si="24"/>
        <v>106.62871220769601</v>
      </c>
      <c r="K482" s="1"/>
      <c r="L482" s="1"/>
    </row>
    <row r="483" spans="1:12" x14ac:dyDescent="0.25">
      <c r="A483">
        <v>47.902000000000001</v>
      </c>
      <c r="B483">
        <v>0.84663100000000002</v>
      </c>
      <c r="C483">
        <v>143</v>
      </c>
      <c r="H483" s="1">
        <f t="shared" si="22"/>
        <v>475.806622</v>
      </c>
      <c r="I483" s="1">
        <f t="shared" si="23"/>
        <v>2116.4925321128399</v>
      </c>
      <c r="J483" s="1">
        <f t="shared" si="24"/>
        <v>106.90080128451361</v>
      </c>
      <c r="K483" s="1"/>
      <c r="L483" s="1"/>
    </row>
    <row r="484" spans="1:12" x14ac:dyDescent="0.25">
      <c r="A484">
        <v>48.002000000000002</v>
      </c>
      <c r="B484">
        <v>0.84815700000000005</v>
      </c>
      <c r="C484">
        <v>140</v>
      </c>
      <c r="H484" s="1">
        <f t="shared" si="22"/>
        <v>476.66423400000002</v>
      </c>
      <c r="I484" s="1">
        <f t="shared" si="23"/>
        <v>2120.30737896348</v>
      </c>
      <c r="J484" s="1">
        <f t="shared" si="24"/>
        <v>107.0533951585392</v>
      </c>
      <c r="K484" s="1"/>
      <c r="L484" s="1"/>
    </row>
    <row r="485" spans="1:12" x14ac:dyDescent="0.25">
      <c r="A485">
        <v>48.101999999999997</v>
      </c>
      <c r="B485">
        <v>0.851518</v>
      </c>
      <c r="C485">
        <v>135</v>
      </c>
      <c r="H485" s="1">
        <f t="shared" si="22"/>
        <v>478.55311599999999</v>
      </c>
      <c r="I485" s="1">
        <f t="shared" si="23"/>
        <v>2128.7095416535199</v>
      </c>
      <c r="J485" s="1">
        <f t="shared" si="24"/>
        <v>107.3894816661408</v>
      </c>
      <c r="K485" s="1"/>
      <c r="L485" s="1"/>
    </row>
    <row r="486" spans="1:12" x14ac:dyDescent="0.25">
      <c r="A486">
        <v>48.201999999999998</v>
      </c>
      <c r="B486">
        <v>0.85273500000000002</v>
      </c>
      <c r="C486">
        <v>132</v>
      </c>
      <c r="H486" s="1">
        <f t="shared" si="22"/>
        <v>479.23707000000002</v>
      </c>
      <c r="I486" s="1">
        <f t="shared" si="23"/>
        <v>2131.7519195154</v>
      </c>
      <c r="J486" s="1">
        <f t="shared" si="24"/>
        <v>107.51117678061601</v>
      </c>
      <c r="K486" s="1"/>
      <c r="L486" s="1"/>
    </row>
    <row r="487" spans="1:12" x14ac:dyDescent="0.25">
      <c r="A487">
        <v>48.302</v>
      </c>
      <c r="B487">
        <v>0.85578699999999996</v>
      </c>
      <c r="C487">
        <v>126</v>
      </c>
      <c r="H487" s="1">
        <f t="shared" si="22"/>
        <v>480.95229399999999</v>
      </c>
      <c r="I487" s="1">
        <f t="shared" si="23"/>
        <v>2139.3816132166799</v>
      </c>
      <c r="J487" s="1">
        <f t="shared" si="24"/>
        <v>107.81636452866719</v>
      </c>
      <c r="K487" s="1"/>
      <c r="L487" s="1"/>
    </row>
    <row r="488" spans="1:12" x14ac:dyDescent="0.25">
      <c r="A488">
        <v>48.402000000000001</v>
      </c>
      <c r="B488">
        <v>0.85760800000000004</v>
      </c>
      <c r="C488">
        <v>121</v>
      </c>
      <c r="H488" s="1">
        <f t="shared" si="22"/>
        <v>481.97569600000003</v>
      </c>
      <c r="I488" s="1">
        <f t="shared" si="23"/>
        <v>2143.9339304611203</v>
      </c>
      <c r="J488" s="1">
        <f t="shared" si="24"/>
        <v>107.99845721844481</v>
      </c>
      <c r="K488" s="1"/>
      <c r="L488" s="1"/>
    </row>
    <row r="489" spans="1:12" x14ac:dyDescent="0.25">
      <c r="A489">
        <v>48.502000000000002</v>
      </c>
      <c r="B489">
        <v>0.86009899999999995</v>
      </c>
      <c r="C489">
        <v>117</v>
      </c>
      <c r="H489" s="1">
        <f t="shared" si="22"/>
        <v>483.37563799999998</v>
      </c>
      <c r="I489" s="1">
        <f t="shared" si="23"/>
        <v>2150.1611804643599</v>
      </c>
      <c r="J489" s="1">
        <f t="shared" si="24"/>
        <v>108.2475472185744</v>
      </c>
      <c r="K489" s="1"/>
      <c r="L489" s="1"/>
    </row>
    <row r="490" spans="1:12" x14ac:dyDescent="0.25">
      <c r="A490">
        <v>48.601999999999997</v>
      </c>
      <c r="B490">
        <v>0.86219999999999997</v>
      </c>
      <c r="C490">
        <v>112</v>
      </c>
      <c r="H490" s="1">
        <f t="shared" si="22"/>
        <v>484.5564</v>
      </c>
      <c r="I490" s="1">
        <f t="shared" si="23"/>
        <v>2155.413469608</v>
      </c>
      <c r="J490" s="1">
        <f t="shared" si="24"/>
        <v>108.45763878432001</v>
      </c>
      <c r="K490" s="1"/>
      <c r="L490" s="1"/>
    </row>
    <row r="491" spans="1:12" x14ac:dyDescent="0.25">
      <c r="A491">
        <v>48.701999999999998</v>
      </c>
      <c r="B491">
        <v>0.86375599999999997</v>
      </c>
      <c r="C491">
        <v>109</v>
      </c>
      <c r="H491" s="1">
        <f t="shared" si="22"/>
        <v>485.43087199999997</v>
      </c>
      <c r="I491" s="1">
        <f t="shared" si="23"/>
        <v>2159.3033134478401</v>
      </c>
      <c r="J491" s="1">
        <f t="shared" si="24"/>
        <v>108.6132325379136</v>
      </c>
      <c r="K491" s="1"/>
      <c r="L491" s="1"/>
    </row>
    <row r="492" spans="1:12" x14ac:dyDescent="0.25">
      <c r="A492">
        <v>48.802</v>
      </c>
      <c r="B492">
        <v>0.867398</v>
      </c>
      <c r="C492">
        <v>105</v>
      </c>
      <c r="H492" s="1">
        <f t="shared" si="22"/>
        <v>487.47767599999997</v>
      </c>
      <c r="I492" s="1">
        <f t="shared" si="23"/>
        <v>2168.4079479367201</v>
      </c>
      <c r="J492" s="1">
        <f t="shared" si="24"/>
        <v>108.97741791746881</v>
      </c>
      <c r="K492" s="1"/>
      <c r="L492" s="1"/>
    </row>
    <row r="493" spans="1:12" x14ac:dyDescent="0.25">
      <c r="A493">
        <v>48.902000000000001</v>
      </c>
      <c r="B493">
        <v>0.86864399999999997</v>
      </c>
      <c r="C493">
        <v>103</v>
      </c>
      <c r="H493" s="1">
        <f t="shared" si="22"/>
        <v>488.17792800000001</v>
      </c>
      <c r="I493" s="1">
        <f t="shared" si="23"/>
        <v>2171.5228228881601</v>
      </c>
      <c r="J493" s="1">
        <f t="shared" si="24"/>
        <v>109.10201291552642</v>
      </c>
      <c r="K493" s="1"/>
      <c r="L493" s="1"/>
    </row>
    <row r="494" spans="1:12" x14ac:dyDescent="0.25">
      <c r="A494">
        <v>49.002000000000002</v>
      </c>
      <c r="B494">
        <v>0.87196799999999997</v>
      </c>
      <c r="C494">
        <v>103</v>
      </c>
      <c r="H494" s="1">
        <f t="shared" si="22"/>
        <v>490.04601600000001</v>
      </c>
      <c r="I494" s="1">
        <f t="shared" si="23"/>
        <v>2179.8324892915202</v>
      </c>
      <c r="J494" s="1">
        <f t="shared" si="24"/>
        <v>109.43439957166082</v>
      </c>
      <c r="K494" s="1"/>
      <c r="L494" s="1"/>
    </row>
    <row r="495" spans="1:12" x14ac:dyDescent="0.25">
      <c r="A495">
        <v>49.101999999999997</v>
      </c>
      <c r="B495">
        <v>0.87321400000000005</v>
      </c>
      <c r="C495">
        <v>103</v>
      </c>
      <c r="H495" s="1">
        <f t="shared" si="22"/>
        <v>490.74626800000004</v>
      </c>
      <c r="I495" s="1">
        <f t="shared" si="23"/>
        <v>2182.9473642429602</v>
      </c>
      <c r="J495" s="1">
        <f t="shared" si="24"/>
        <v>109.55899456971841</v>
      </c>
      <c r="K495" s="1"/>
      <c r="L495" s="1"/>
    </row>
    <row r="496" spans="1:12" x14ac:dyDescent="0.25">
      <c r="A496">
        <v>49.201999999999998</v>
      </c>
      <c r="B496">
        <v>0.87654699999999997</v>
      </c>
      <c r="C496">
        <v>104</v>
      </c>
      <c r="H496" s="1">
        <f t="shared" si="22"/>
        <v>492.61941400000001</v>
      </c>
      <c r="I496" s="1">
        <f t="shared" si="23"/>
        <v>2191.2795297430803</v>
      </c>
      <c r="J496" s="1">
        <f t="shared" si="24"/>
        <v>109.89228118972322</v>
      </c>
      <c r="K496" s="1"/>
      <c r="L496" s="1"/>
    </row>
    <row r="497" spans="1:12" x14ac:dyDescent="0.25">
      <c r="A497">
        <v>49.302</v>
      </c>
      <c r="B497">
        <v>0.87844100000000003</v>
      </c>
      <c r="C497">
        <v>106</v>
      </c>
      <c r="H497" s="1">
        <f t="shared" si="22"/>
        <v>493.68384200000003</v>
      </c>
      <c r="I497" s="1">
        <f t="shared" si="23"/>
        <v>2196.0143396612402</v>
      </c>
      <c r="J497" s="1">
        <f t="shared" si="24"/>
        <v>110.08167358644961</v>
      </c>
      <c r="K497" s="1"/>
      <c r="L497" s="1"/>
    </row>
    <row r="498" spans="1:12" x14ac:dyDescent="0.25">
      <c r="A498">
        <v>49.402000000000001</v>
      </c>
      <c r="B498">
        <v>0.88052699999999995</v>
      </c>
      <c r="C498">
        <v>111</v>
      </c>
      <c r="H498" s="1">
        <f t="shared" si="22"/>
        <v>494.85617399999995</v>
      </c>
      <c r="I498" s="1">
        <f t="shared" si="23"/>
        <v>2201.2291303102797</v>
      </c>
      <c r="J498" s="1">
        <f t="shared" si="24"/>
        <v>110.2902652124112</v>
      </c>
      <c r="K498" s="1"/>
      <c r="L498" s="1"/>
    </row>
    <row r="499" spans="1:12" x14ac:dyDescent="0.25">
      <c r="A499">
        <v>49.502000000000002</v>
      </c>
      <c r="B499">
        <v>0.88332900000000003</v>
      </c>
      <c r="C499">
        <v>112</v>
      </c>
      <c r="H499" s="1">
        <f t="shared" si="22"/>
        <v>496.43089800000001</v>
      </c>
      <c r="I499" s="1">
        <f t="shared" si="23"/>
        <v>2208.2338491015603</v>
      </c>
      <c r="J499" s="1">
        <f t="shared" si="24"/>
        <v>110.57045396406241</v>
      </c>
      <c r="K499" s="1"/>
      <c r="L499" s="1"/>
    </row>
    <row r="500" spans="1:12" x14ac:dyDescent="0.25">
      <c r="A500">
        <v>49.601999999999997</v>
      </c>
      <c r="B500">
        <v>0.88481100000000001</v>
      </c>
      <c r="C500">
        <v>115</v>
      </c>
      <c r="H500" s="1">
        <f t="shared" si="22"/>
        <v>497.26378199999999</v>
      </c>
      <c r="I500" s="1">
        <f t="shared" si="23"/>
        <v>2211.9387003680399</v>
      </c>
      <c r="J500" s="1">
        <f t="shared" si="24"/>
        <v>110.71864801472159</v>
      </c>
      <c r="K500" s="1"/>
      <c r="L500" s="1"/>
    </row>
    <row r="501" spans="1:12" x14ac:dyDescent="0.25">
      <c r="A501">
        <v>49.701999999999998</v>
      </c>
      <c r="B501">
        <v>0.88849699999999998</v>
      </c>
      <c r="C501">
        <v>121</v>
      </c>
      <c r="H501" s="1">
        <f t="shared" si="22"/>
        <v>499.33531399999998</v>
      </c>
      <c r="I501" s="1">
        <f t="shared" si="23"/>
        <v>2221.15333044108</v>
      </c>
      <c r="J501" s="1">
        <f t="shared" si="24"/>
        <v>111.0872332176432</v>
      </c>
      <c r="K501" s="1"/>
      <c r="L501" s="1"/>
    </row>
    <row r="502" spans="1:12" x14ac:dyDescent="0.25">
      <c r="A502">
        <v>49.802</v>
      </c>
      <c r="B502">
        <v>0.88971299999999998</v>
      </c>
      <c r="C502">
        <v>124</v>
      </c>
      <c r="H502" s="1">
        <f t="shared" si="22"/>
        <v>500.01870600000001</v>
      </c>
      <c r="I502" s="1">
        <f t="shared" si="23"/>
        <v>2224.1932084033201</v>
      </c>
      <c r="J502" s="1">
        <f t="shared" si="24"/>
        <v>111.20882833613281</v>
      </c>
      <c r="K502" s="1"/>
      <c r="L502" s="1"/>
    </row>
    <row r="503" spans="1:12" x14ac:dyDescent="0.25">
      <c r="A503">
        <v>49.902000000000001</v>
      </c>
      <c r="B503">
        <v>0.89337699999999998</v>
      </c>
      <c r="C503">
        <v>130</v>
      </c>
      <c r="H503" s="1">
        <f t="shared" si="22"/>
        <v>502.07787400000001</v>
      </c>
      <c r="I503" s="1">
        <f t="shared" si="23"/>
        <v>2233.3528406842802</v>
      </c>
      <c r="J503" s="1">
        <f t="shared" si="24"/>
        <v>111.57521362737121</v>
      </c>
      <c r="K503" s="1"/>
      <c r="L503" s="1"/>
    </row>
    <row r="504" spans="1:12" x14ac:dyDescent="0.25">
      <c r="A504">
        <v>50.002000000000002</v>
      </c>
      <c r="B504">
        <v>0.89459299999999997</v>
      </c>
      <c r="C504">
        <v>133</v>
      </c>
      <c r="H504" s="1">
        <f t="shared" si="22"/>
        <v>502.76126599999998</v>
      </c>
      <c r="I504" s="1">
        <f t="shared" si="23"/>
        <v>2236.3927186465198</v>
      </c>
      <c r="J504" s="1">
        <f t="shared" si="24"/>
        <v>111.69680874586079</v>
      </c>
      <c r="K504" s="1"/>
      <c r="L504" s="1"/>
    </row>
    <row r="505" spans="1:12" x14ac:dyDescent="0.25">
      <c r="A505">
        <v>50.101999999999997</v>
      </c>
      <c r="B505">
        <v>0.89734999999999998</v>
      </c>
      <c r="C505">
        <v>139</v>
      </c>
      <c r="H505" s="1">
        <f t="shared" si="22"/>
        <v>504.3107</v>
      </c>
      <c r="I505" s="1">
        <f t="shared" si="23"/>
        <v>2243.2849419539998</v>
      </c>
      <c r="J505" s="1">
        <f t="shared" si="24"/>
        <v>111.97249767816</v>
      </c>
      <c r="K505" s="1"/>
      <c r="L505" s="1"/>
    </row>
    <row r="506" spans="1:12" x14ac:dyDescent="0.25">
      <c r="A506">
        <v>50.201999999999998</v>
      </c>
      <c r="B506">
        <v>0.90007800000000004</v>
      </c>
      <c r="C506">
        <v>149</v>
      </c>
      <c r="H506" s="1">
        <f t="shared" si="22"/>
        <v>505.84383600000001</v>
      </c>
      <c r="I506" s="1">
        <f t="shared" si="23"/>
        <v>2250.1046681719199</v>
      </c>
      <c r="J506" s="1">
        <f t="shared" si="24"/>
        <v>112.2452867268768</v>
      </c>
      <c r="K506" s="1"/>
      <c r="L506" s="1"/>
    </row>
    <row r="507" spans="1:12" x14ac:dyDescent="0.25">
      <c r="A507">
        <v>50.302</v>
      </c>
      <c r="B507">
        <v>0.90224599999999999</v>
      </c>
      <c r="C507">
        <v>151</v>
      </c>
      <c r="H507" s="1">
        <f t="shared" si="22"/>
        <v>507.062252</v>
      </c>
      <c r="I507" s="1">
        <f t="shared" si="23"/>
        <v>2255.5244505914402</v>
      </c>
      <c r="J507" s="1">
        <f t="shared" si="24"/>
        <v>112.46207802365761</v>
      </c>
      <c r="K507" s="1"/>
      <c r="L507" s="1"/>
    </row>
    <row r="508" spans="1:12" x14ac:dyDescent="0.25">
      <c r="A508">
        <v>50.402000000000001</v>
      </c>
      <c r="B508">
        <v>0.90528299999999995</v>
      </c>
      <c r="C508">
        <v>151</v>
      </c>
      <c r="H508" s="1">
        <f t="shared" si="22"/>
        <v>508.76904599999995</v>
      </c>
      <c r="I508" s="1">
        <f t="shared" si="23"/>
        <v>2263.1166457981199</v>
      </c>
      <c r="J508" s="1">
        <f t="shared" si="24"/>
        <v>112.7657658319248</v>
      </c>
      <c r="K508" s="1"/>
      <c r="L508" s="1"/>
    </row>
    <row r="509" spans="1:12" x14ac:dyDescent="0.25">
      <c r="A509">
        <v>50.502000000000002</v>
      </c>
      <c r="B509">
        <v>0.90679399999999999</v>
      </c>
      <c r="C509">
        <v>153</v>
      </c>
      <c r="H509" s="1">
        <f t="shared" si="22"/>
        <v>509.61822799999999</v>
      </c>
      <c r="I509" s="1">
        <f t="shared" si="23"/>
        <v>2266.8939941541598</v>
      </c>
      <c r="J509" s="1">
        <f t="shared" si="24"/>
        <v>112.9168597661664</v>
      </c>
      <c r="K509" s="1"/>
      <c r="L509" s="1"/>
    </row>
    <row r="510" spans="1:12" x14ac:dyDescent="0.25">
      <c r="A510">
        <v>50.601999999999997</v>
      </c>
      <c r="B510">
        <v>0.91047299999999998</v>
      </c>
      <c r="C510">
        <v>156</v>
      </c>
      <c r="H510" s="1">
        <f t="shared" si="22"/>
        <v>511.68582599999996</v>
      </c>
      <c r="I510" s="1">
        <f t="shared" si="23"/>
        <v>2276.0911249297201</v>
      </c>
      <c r="J510" s="1">
        <f t="shared" si="24"/>
        <v>113.28474499718881</v>
      </c>
      <c r="K510" s="1"/>
      <c r="L510" s="1"/>
    </row>
    <row r="511" spans="1:12" x14ac:dyDescent="0.25">
      <c r="A511">
        <v>50.701999999999998</v>
      </c>
      <c r="B511">
        <v>0.91201399999999999</v>
      </c>
      <c r="C511">
        <v>157</v>
      </c>
      <c r="H511" s="1">
        <f t="shared" si="22"/>
        <v>512.55186800000001</v>
      </c>
      <c r="I511" s="1">
        <f t="shared" si="23"/>
        <v>2279.94347027496</v>
      </c>
      <c r="J511" s="1">
        <f t="shared" si="24"/>
        <v>113.4388388109984</v>
      </c>
      <c r="K511" s="1"/>
      <c r="L511" s="1"/>
    </row>
    <row r="512" spans="1:12" x14ac:dyDescent="0.25">
      <c r="A512">
        <v>50.802</v>
      </c>
      <c r="B512">
        <v>0.91535999999999995</v>
      </c>
      <c r="C512">
        <v>158</v>
      </c>
      <c r="H512" s="1">
        <f t="shared" si="22"/>
        <v>514.43232</v>
      </c>
      <c r="I512" s="1">
        <f t="shared" si="23"/>
        <v>2288.3081344704001</v>
      </c>
      <c r="J512" s="1">
        <f t="shared" si="24"/>
        <v>113.77342537881601</v>
      </c>
      <c r="K512" s="1"/>
      <c r="L512" s="1"/>
    </row>
    <row r="513" spans="1:12" x14ac:dyDescent="0.25">
      <c r="A513">
        <v>50.902000000000001</v>
      </c>
      <c r="B513">
        <v>0.917211</v>
      </c>
      <c r="C513">
        <v>158</v>
      </c>
      <c r="H513" s="1">
        <f t="shared" si="22"/>
        <v>515.47258199999999</v>
      </c>
      <c r="I513" s="1">
        <f t="shared" si="23"/>
        <v>2292.93544870404</v>
      </c>
      <c r="J513" s="1">
        <f t="shared" si="24"/>
        <v>113.9585179481616</v>
      </c>
      <c r="K513" s="1"/>
      <c r="L513" s="1"/>
    </row>
    <row r="514" spans="1:12" x14ac:dyDescent="0.25">
      <c r="A514">
        <v>51.002000000000002</v>
      </c>
      <c r="B514">
        <v>0.91993899999999995</v>
      </c>
      <c r="C514">
        <v>158</v>
      </c>
      <c r="H514" s="1">
        <f t="shared" si="22"/>
        <v>517.005718</v>
      </c>
      <c r="I514" s="1">
        <f t="shared" si="23"/>
        <v>2299.7551749219601</v>
      </c>
      <c r="J514" s="1">
        <f t="shared" si="24"/>
        <v>114.23130699687842</v>
      </c>
      <c r="K514" s="1"/>
      <c r="L514" s="1"/>
    </row>
    <row r="515" spans="1:12" x14ac:dyDescent="0.25">
      <c r="A515">
        <v>51.101999999999997</v>
      </c>
      <c r="B515">
        <v>0.92270300000000005</v>
      </c>
      <c r="C515">
        <v>157</v>
      </c>
      <c r="H515" s="1">
        <f t="shared" si="22"/>
        <v>518.55908599999998</v>
      </c>
      <c r="I515" s="1">
        <f t="shared" si="23"/>
        <v>2306.66489752692</v>
      </c>
      <c r="J515" s="1">
        <f t="shared" si="24"/>
        <v>114.5076959010768</v>
      </c>
      <c r="K515" s="1"/>
      <c r="L515" s="1"/>
    </row>
    <row r="516" spans="1:12" x14ac:dyDescent="0.25">
      <c r="A516">
        <v>51.201999999999998</v>
      </c>
      <c r="B516">
        <v>0.92512799999999995</v>
      </c>
      <c r="C516">
        <v>155</v>
      </c>
      <c r="H516" s="1">
        <f t="shared" si="22"/>
        <v>519.92193599999996</v>
      </c>
      <c r="I516" s="1">
        <f t="shared" si="23"/>
        <v>2312.7271541539199</v>
      </c>
      <c r="J516" s="1">
        <f t="shared" si="24"/>
        <v>114.75018616615679</v>
      </c>
      <c r="K516" s="1"/>
      <c r="L516" s="1"/>
    </row>
    <row r="517" spans="1:12" x14ac:dyDescent="0.25">
      <c r="A517">
        <v>51.302</v>
      </c>
      <c r="B517">
        <v>0.92788599999999999</v>
      </c>
      <c r="C517">
        <v>153</v>
      </c>
      <c r="H517" s="1">
        <f t="shared" ref="H517:H580" si="25">B517*562</f>
        <v>521.47193200000004</v>
      </c>
      <c r="I517" s="1">
        <f t="shared" ref="I517:I580" si="26">H517*4.44822</f>
        <v>2319.6218773610403</v>
      </c>
      <c r="J517" s="1">
        <f t="shared" ref="J517:J580" si="27">(5*4.44822)+(I517*0.04)</f>
        <v>115.02597509444162</v>
      </c>
      <c r="K517" s="1"/>
      <c r="L517" s="1"/>
    </row>
    <row r="518" spans="1:12" x14ac:dyDescent="0.25">
      <c r="A518">
        <v>51.402000000000001</v>
      </c>
      <c r="B518">
        <v>0.92970699999999995</v>
      </c>
      <c r="C518">
        <v>149</v>
      </c>
      <c r="H518" s="1">
        <f t="shared" si="25"/>
        <v>522.49533399999996</v>
      </c>
      <c r="I518" s="1">
        <f t="shared" si="26"/>
        <v>2324.1741946054799</v>
      </c>
      <c r="J518" s="1">
        <f t="shared" si="27"/>
        <v>115.2080677842192</v>
      </c>
      <c r="K518" s="1"/>
      <c r="L518" s="1"/>
    </row>
    <row r="519" spans="1:12" x14ac:dyDescent="0.25">
      <c r="A519">
        <v>51.502000000000002</v>
      </c>
      <c r="B519">
        <v>0.932759</v>
      </c>
      <c r="C519">
        <v>145</v>
      </c>
      <c r="H519" s="1">
        <f t="shared" si="25"/>
        <v>524.21055799999999</v>
      </c>
      <c r="I519" s="1">
        <f t="shared" si="26"/>
        <v>2331.8038883067602</v>
      </c>
      <c r="J519" s="1">
        <f t="shared" si="27"/>
        <v>115.51325553227041</v>
      </c>
      <c r="K519" s="1"/>
      <c r="L519" s="1"/>
    </row>
    <row r="520" spans="1:12" x14ac:dyDescent="0.25">
      <c r="A520">
        <v>51.601999999999997</v>
      </c>
      <c r="B520">
        <v>0.93550100000000003</v>
      </c>
      <c r="C520">
        <v>141</v>
      </c>
      <c r="H520" s="1">
        <f t="shared" si="25"/>
        <v>525.75156200000004</v>
      </c>
      <c r="I520" s="1">
        <f t="shared" si="26"/>
        <v>2338.65861311964</v>
      </c>
      <c r="J520" s="1">
        <f t="shared" si="27"/>
        <v>115.7874445247856</v>
      </c>
      <c r="K520" s="1"/>
      <c r="L520" s="1"/>
    </row>
    <row r="521" spans="1:12" x14ac:dyDescent="0.25">
      <c r="A521">
        <v>51.701999999999998</v>
      </c>
      <c r="B521">
        <v>0.93828</v>
      </c>
      <c r="C521">
        <v>135</v>
      </c>
      <c r="H521" s="1">
        <f t="shared" si="25"/>
        <v>527.31335999999999</v>
      </c>
      <c r="I521" s="1">
        <f t="shared" si="26"/>
        <v>2345.6058342192</v>
      </c>
      <c r="J521" s="1">
        <f t="shared" si="27"/>
        <v>116.06533336876801</v>
      </c>
      <c r="K521" s="1"/>
      <c r="L521" s="1"/>
    </row>
    <row r="522" spans="1:12" x14ac:dyDescent="0.25">
      <c r="A522">
        <v>51.802</v>
      </c>
      <c r="B522">
        <v>0.94038900000000003</v>
      </c>
      <c r="C522">
        <v>132</v>
      </c>
      <c r="H522" s="1">
        <f t="shared" si="25"/>
        <v>528.49861799999996</v>
      </c>
      <c r="I522" s="1">
        <f t="shared" si="26"/>
        <v>2350.87812255996</v>
      </c>
      <c r="J522" s="1">
        <f t="shared" si="27"/>
        <v>116.27622490239841</v>
      </c>
      <c r="K522" s="1"/>
      <c r="L522" s="1"/>
    </row>
    <row r="523" spans="1:12" x14ac:dyDescent="0.25">
      <c r="A523">
        <v>51.902000000000001</v>
      </c>
      <c r="B523">
        <v>0.94347000000000003</v>
      </c>
      <c r="C523">
        <v>124</v>
      </c>
      <c r="H523" s="1">
        <f t="shared" si="25"/>
        <v>530.23014000000001</v>
      </c>
      <c r="I523" s="1">
        <f t="shared" si="26"/>
        <v>2358.5803133508002</v>
      </c>
      <c r="J523" s="1">
        <f t="shared" si="27"/>
        <v>116.58431253403201</v>
      </c>
      <c r="K523" s="1"/>
      <c r="L523" s="1"/>
    </row>
    <row r="524" spans="1:12" x14ac:dyDescent="0.25">
      <c r="A524">
        <v>52.002000000000002</v>
      </c>
      <c r="B524">
        <v>0.94588799999999995</v>
      </c>
      <c r="C524">
        <v>121</v>
      </c>
      <c r="H524" s="1">
        <f t="shared" si="25"/>
        <v>531.58905600000003</v>
      </c>
      <c r="I524" s="1">
        <f t="shared" si="26"/>
        <v>2364.6250706803203</v>
      </c>
      <c r="J524" s="1">
        <f t="shared" si="27"/>
        <v>116.82610282721282</v>
      </c>
      <c r="K524" s="1"/>
      <c r="L524" s="1"/>
    </row>
    <row r="525" spans="1:12" x14ac:dyDescent="0.25">
      <c r="A525">
        <v>52.101999999999997</v>
      </c>
      <c r="B525">
        <v>0.94865299999999997</v>
      </c>
      <c r="C525">
        <v>114</v>
      </c>
      <c r="H525" s="1">
        <f t="shared" si="25"/>
        <v>533.14298599999995</v>
      </c>
      <c r="I525" s="1">
        <f t="shared" si="26"/>
        <v>2371.5372931849197</v>
      </c>
      <c r="J525" s="1">
        <f t="shared" si="27"/>
        <v>117.1025917273968</v>
      </c>
      <c r="K525" s="1"/>
      <c r="L525" s="1"/>
    </row>
    <row r="526" spans="1:12" x14ac:dyDescent="0.25">
      <c r="A526">
        <v>52.201999999999998</v>
      </c>
      <c r="B526">
        <v>0.95048100000000002</v>
      </c>
      <c r="C526">
        <v>110</v>
      </c>
      <c r="H526" s="1">
        <f t="shared" si="25"/>
        <v>534.17032200000006</v>
      </c>
      <c r="I526" s="1">
        <f t="shared" si="26"/>
        <v>2376.1071097268405</v>
      </c>
      <c r="J526" s="1">
        <f t="shared" si="27"/>
        <v>117.28538438907363</v>
      </c>
      <c r="K526" s="1"/>
      <c r="L526" s="1"/>
    </row>
    <row r="527" spans="1:12" x14ac:dyDescent="0.25">
      <c r="A527">
        <v>52.302</v>
      </c>
      <c r="B527">
        <v>0.953843</v>
      </c>
      <c r="C527">
        <v>103</v>
      </c>
      <c r="H527" s="1">
        <f t="shared" si="25"/>
        <v>536.05976599999997</v>
      </c>
      <c r="I527" s="1">
        <f t="shared" si="26"/>
        <v>2384.5117723165199</v>
      </c>
      <c r="J527" s="1">
        <f t="shared" si="27"/>
        <v>117.6215708926608</v>
      </c>
      <c r="K527" s="1"/>
      <c r="L527" s="1"/>
    </row>
    <row r="528" spans="1:12" x14ac:dyDescent="0.25">
      <c r="A528">
        <v>52.402000000000001</v>
      </c>
      <c r="B528">
        <v>0.95601000000000003</v>
      </c>
      <c r="C528">
        <v>104</v>
      </c>
      <c r="H528" s="1">
        <f t="shared" si="25"/>
        <v>537.27762000000007</v>
      </c>
      <c r="I528" s="1">
        <f t="shared" si="26"/>
        <v>2389.9290548364002</v>
      </c>
      <c r="J528" s="1">
        <f t="shared" si="27"/>
        <v>117.83826219345602</v>
      </c>
      <c r="K528" s="1"/>
      <c r="L528" s="1"/>
    </row>
    <row r="529" spans="1:12" x14ac:dyDescent="0.25">
      <c r="A529">
        <v>52.502000000000002</v>
      </c>
      <c r="B529">
        <v>0.95935700000000002</v>
      </c>
      <c r="C529">
        <v>104</v>
      </c>
      <c r="H529" s="1">
        <f t="shared" si="25"/>
        <v>539.15863400000001</v>
      </c>
      <c r="I529" s="1">
        <f t="shared" si="26"/>
        <v>2398.2962189314799</v>
      </c>
      <c r="J529" s="1">
        <f t="shared" si="27"/>
        <v>118.17294875725921</v>
      </c>
      <c r="K529" s="1"/>
      <c r="L529" s="1"/>
    </row>
    <row r="530" spans="1:12" x14ac:dyDescent="0.25">
      <c r="A530">
        <v>52.601999999999997</v>
      </c>
      <c r="B530">
        <v>0.96180500000000002</v>
      </c>
      <c r="C530">
        <v>104</v>
      </c>
      <c r="H530" s="1">
        <f t="shared" si="25"/>
        <v>540.53440999999998</v>
      </c>
      <c r="I530" s="1">
        <f t="shared" si="26"/>
        <v>2404.4159732501998</v>
      </c>
      <c r="J530" s="1">
        <f t="shared" si="27"/>
        <v>118.417738930008</v>
      </c>
      <c r="K530" s="1"/>
      <c r="L530" s="1"/>
    </row>
    <row r="531" spans="1:12" x14ac:dyDescent="0.25">
      <c r="A531">
        <v>52.701999999999998</v>
      </c>
      <c r="B531">
        <v>0.96393499999999999</v>
      </c>
      <c r="C531">
        <v>105</v>
      </c>
      <c r="H531" s="1">
        <f t="shared" si="25"/>
        <v>541.73146999999994</v>
      </c>
      <c r="I531" s="1">
        <f t="shared" si="26"/>
        <v>2409.7407594833999</v>
      </c>
      <c r="J531" s="1">
        <f t="shared" si="27"/>
        <v>118.630730379336</v>
      </c>
      <c r="K531" s="1"/>
      <c r="L531" s="1"/>
    </row>
    <row r="532" spans="1:12" x14ac:dyDescent="0.25">
      <c r="A532">
        <v>52.802</v>
      </c>
      <c r="B532">
        <v>0.96699400000000002</v>
      </c>
      <c r="C532">
        <v>108</v>
      </c>
      <c r="H532" s="1">
        <f t="shared" si="25"/>
        <v>543.45062800000005</v>
      </c>
      <c r="I532" s="1">
        <f t="shared" si="26"/>
        <v>2417.3879524821605</v>
      </c>
      <c r="J532" s="1">
        <f t="shared" si="27"/>
        <v>118.93661809928642</v>
      </c>
      <c r="K532" s="1"/>
      <c r="L532" s="1"/>
    </row>
    <row r="533" spans="1:12" x14ac:dyDescent="0.25">
      <c r="A533">
        <v>52.902000000000001</v>
      </c>
      <c r="B533">
        <v>0.96911800000000003</v>
      </c>
      <c r="C533">
        <v>110</v>
      </c>
      <c r="H533" s="1">
        <f t="shared" si="25"/>
        <v>544.644316</v>
      </c>
      <c r="I533" s="1">
        <f t="shared" si="26"/>
        <v>2422.6977393175202</v>
      </c>
      <c r="J533" s="1">
        <f t="shared" si="27"/>
        <v>119.14900957270082</v>
      </c>
      <c r="K533" s="1"/>
      <c r="L533" s="1"/>
    </row>
    <row r="534" spans="1:12" x14ac:dyDescent="0.25">
      <c r="A534">
        <v>53.002000000000002</v>
      </c>
      <c r="B534">
        <v>0.97308399999999995</v>
      </c>
      <c r="C534">
        <v>115</v>
      </c>
      <c r="H534" s="1">
        <f t="shared" si="25"/>
        <v>546.87320799999998</v>
      </c>
      <c r="I534" s="1">
        <f t="shared" si="26"/>
        <v>2432.61234128976</v>
      </c>
      <c r="J534" s="1">
        <f t="shared" si="27"/>
        <v>119.54559365159041</v>
      </c>
      <c r="K534" s="1"/>
      <c r="L534" s="1"/>
    </row>
    <row r="535" spans="1:12" x14ac:dyDescent="0.25">
      <c r="A535">
        <v>53.101999999999997</v>
      </c>
      <c r="B535">
        <v>0.97460999999999998</v>
      </c>
      <c r="C535">
        <v>118</v>
      </c>
      <c r="H535" s="1">
        <f t="shared" si="25"/>
        <v>547.73081999999999</v>
      </c>
      <c r="I535" s="1">
        <f t="shared" si="26"/>
        <v>2436.4271881404002</v>
      </c>
      <c r="J535" s="1">
        <f t="shared" si="27"/>
        <v>119.69818752561601</v>
      </c>
      <c r="K535" s="1"/>
      <c r="L535" s="1"/>
    </row>
    <row r="536" spans="1:12" x14ac:dyDescent="0.25">
      <c r="A536">
        <v>53.201999999999998</v>
      </c>
      <c r="B536">
        <v>0.97828099999999996</v>
      </c>
      <c r="C536">
        <v>124</v>
      </c>
      <c r="H536" s="1">
        <f t="shared" si="25"/>
        <v>549.79392199999995</v>
      </c>
      <c r="I536" s="1">
        <f t="shared" si="26"/>
        <v>2445.6043197188396</v>
      </c>
      <c r="J536" s="1">
        <f t="shared" si="27"/>
        <v>120.06527278875359</v>
      </c>
      <c r="K536" s="1"/>
      <c r="L536" s="1"/>
    </row>
    <row r="537" spans="1:12" x14ac:dyDescent="0.25">
      <c r="A537">
        <v>53.302</v>
      </c>
      <c r="B537">
        <v>0.98010200000000003</v>
      </c>
      <c r="C537">
        <v>128</v>
      </c>
      <c r="H537" s="1">
        <f t="shared" si="25"/>
        <v>550.81732399999999</v>
      </c>
      <c r="I537" s="1">
        <f t="shared" si="26"/>
        <v>2450.1566369632801</v>
      </c>
      <c r="J537" s="1">
        <f t="shared" si="27"/>
        <v>120.24736547853121</v>
      </c>
      <c r="K537" s="1"/>
      <c r="L537" s="1"/>
    </row>
    <row r="538" spans="1:12" x14ac:dyDescent="0.25">
      <c r="A538">
        <v>53.402000000000001</v>
      </c>
      <c r="B538">
        <v>0.98347799999999996</v>
      </c>
      <c r="C538">
        <v>133</v>
      </c>
      <c r="H538" s="1">
        <f t="shared" si="25"/>
        <v>552.71463599999993</v>
      </c>
      <c r="I538" s="1">
        <f t="shared" si="26"/>
        <v>2458.5962981479197</v>
      </c>
      <c r="J538" s="1">
        <f t="shared" si="27"/>
        <v>120.5849519259168</v>
      </c>
      <c r="K538" s="1"/>
      <c r="L538" s="1"/>
    </row>
    <row r="539" spans="1:12" x14ac:dyDescent="0.25">
      <c r="A539">
        <v>53.502000000000002</v>
      </c>
      <c r="B539">
        <v>0.98563800000000001</v>
      </c>
      <c r="C539">
        <v>139</v>
      </c>
      <c r="H539" s="1">
        <f t="shared" si="25"/>
        <v>553.92855599999996</v>
      </c>
      <c r="I539" s="1">
        <f t="shared" si="26"/>
        <v>2463.9960813703196</v>
      </c>
      <c r="J539" s="1">
        <f t="shared" si="27"/>
        <v>120.80094325481279</v>
      </c>
      <c r="K539" s="1"/>
      <c r="L539" s="1"/>
    </row>
    <row r="540" spans="1:12" x14ac:dyDescent="0.25">
      <c r="A540">
        <v>53.601999999999997</v>
      </c>
      <c r="B540">
        <v>0.987452</v>
      </c>
      <c r="C540">
        <v>142</v>
      </c>
      <c r="H540" s="1">
        <f t="shared" si="25"/>
        <v>554.94802400000003</v>
      </c>
      <c r="I540" s="1">
        <f t="shared" si="26"/>
        <v>2468.5308993172803</v>
      </c>
      <c r="J540" s="1">
        <f t="shared" si="27"/>
        <v>120.98233597269122</v>
      </c>
      <c r="K540" s="1"/>
      <c r="L540" s="1"/>
    </row>
    <row r="541" spans="1:12" x14ac:dyDescent="0.25">
      <c r="A541">
        <v>53.701999999999998</v>
      </c>
      <c r="B541">
        <v>0.99174200000000001</v>
      </c>
      <c r="C541">
        <v>148</v>
      </c>
      <c r="H541" s="1">
        <f t="shared" si="25"/>
        <v>557.35900400000003</v>
      </c>
      <c r="I541" s="1">
        <f t="shared" si="26"/>
        <v>2479.2554687728802</v>
      </c>
      <c r="J541" s="1">
        <f t="shared" si="27"/>
        <v>121.41131875091521</v>
      </c>
      <c r="K541" s="1"/>
      <c r="L541" s="1"/>
    </row>
    <row r="542" spans="1:12" x14ac:dyDescent="0.25">
      <c r="A542">
        <v>53.802</v>
      </c>
      <c r="B542">
        <v>0.99325399999999997</v>
      </c>
      <c r="C542">
        <v>150</v>
      </c>
      <c r="H542" s="1">
        <f t="shared" si="25"/>
        <v>558.20874800000001</v>
      </c>
      <c r="I542" s="1">
        <f t="shared" si="26"/>
        <v>2483.0353170285603</v>
      </c>
      <c r="J542" s="1">
        <f t="shared" si="27"/>
        <v>121.56251268114242</v>
      </c>
      <c r="K542" s="1"/>
      <c r="L542" s="1"/>
    </row>
    <row r="543" spans="1:12" x14ac:dyDescent="0.25">
      <c r="A543">
        <v>53.902000000000001</v>
      </c>
      <c r="B543">
        <v>0.99723499999999998</v>
      </c>
      <c r="C543">
        <v>154</v>
      </c>
      <c r="H543" s="1">
        <f t="shared" si="25"/>
        <v>560.44606999999996</v>
      </c>
      <c r="I543" s="1">
        <f t="shared" si="26"/>
        <v>2492.9874174953998</v>
      </c>
      <c r="J543" s="1">
        <f t="shared" si="27"/>
        <v>121.96059669981599</v>
      </c>
      <c r="K543" s="1"/>
      <c r="L543" s="1"/>
    </row>
    <row r="544" spans="1:12" x14ac:dyDescent="0.25">
      <c r="A544">
        <v>54.002000000000002</v>
      </c>
      <c r="B544">
        <v>0.99873900000000004</v>
      </c>
      <c r="C544">
        <v>156</v>
      </c>
      <c r="H544" s="1">
        <f t="shared" si="25"/>
        <v>561.29131800000005</v>
      </c>
      <c r="I544" s="1">
        <f t="shared" si="26"/>
        <v>2496.7472665539603</v>
      </c>
      <c r="J544" s="1">
        <f t="shared" si="27"/>
        <v>122.11099066215841</v>
      </c>
      <c r="K544" s="1"/>
      <c r="L544" s="1"/>
    </row>
    <row r="545" spans="1:12" x14ac:dyDescent="0.25">
      <c r="A545">
        <v>54.101999999999997</v>
      </c>
      <c r="B545">
        <v>1.00241</v>
      </c>
      <c r="C545">
        <v>158</v>
      </c>
      <c r="H545" s="1">
        <f t="shared" si="25"/>
        <v>563.35442</v>
      </c>
      <c r="I545" s="1">
        <f t="shared" si="26"/>
        <v>2505.9243981324003</v>
      </c>
      <c r="J545" s="1">
        <f t="shared" si="27"/>
        <v>122.47807592529601</v>
      </c>
      <c r="K545" s="1"/>
      <c r="L545" s="1"/>
    </row>
    <row r="546" spans="1:12" x14ac:dyDescent="0.25">
      <c r="A546">
        <v>54.201999999999998</v>
      </c>
      <c r="B546">
        <v>1.00423</v>
      </c>
      <c r="C546">
        <v>159</v>
      </c>
      <c r="H546" s="1">
        <f t="shared" si="25"/>
        <v>564.37725999999998</v>
      </c>
      <c r="I546" s="1">
        <f t="shared" si="26"/>
        <v>2510.4742154771998</v>
      </c>
      <c r="J546" s="1">
        <f t="shared" si="27"/>
        <v>122.66006861908799</v>
      </c>
      <c r="K546" s="1"/>
      <c r="L546" s="1"/>
    </row>
    <row r="547" spans="1:12" x14ac:dyDescent="0.25">
      <c r="A547">
        <v>54.302</v>
      </c>
      <c r="B547">
        <v>1.0067200000000001</v>
      </c>
      <c r="C547">
        <v>159</v>
      </c>
      <c r="H547" s="1">
        <f t="shared" si="25"/>
        <v>565.77664000000004</v>
      </c>
      <c r="I547" s="1">
        <f t="shared" si="26"/>
        <v>2516.6989655808002</v>
      </c>
      <c r="J547" s="1">
        <f t="shared" si="27"/>
        <v>122.90905862323201</v>
      </c>
      <c r="K547" s="1"/>
      <c r="L547" s="1"/>
    </row>
    <row r="548" spans="1:12" x14ac:dyDescent="0.25">
      <c r="A548">
        <v>54.402000000000001</v>
      </c>
      <c r="B548">
        <v>1.01007</v>
      </c>
      <c r="C548">
        <v>158</v>
      </c>
      <c r="H548" s="1">
        <f t="shared" si="25"/>
        <v>567.65934000000004</v>
      </c>
      <c r="I548" s="1">
        <f t="shared" si="26"/>
        <v>2525.0736293748</v>
      </c>
      <c r="J548" s="1">
        <f t="shared" si="27"/>
        <v>123.24404517499201</v>
      </c>
      <c r="K548" s="1"/>
      <c r="L548" s="1"/>
    </row>
    <row r="549" spans="1:12" x14ac:dyDescent="0.25">
      <c r="A549">
        <v>54.502000000000002</v>
      </c>
      <c r="B549">
        <v>1.01189</v>
      </c>
      <c r="C549">
        <v>157</v>
      </c>
      <c r="H549" s="1">
        <f t="shared" si="25"/>
        <v>568.68218000000002</v>
      </c>
      <c r="I549" s="1">
        <f t="shared" si="26"/>
        <v>2529.6234467196</v>
      </c>
      <c r="J549" s="1">
        <f t="shared" si="27"/>
        <v>123.42603786878401</v>
      </c>
      <c r="K549" s="1"/>
      <c r="L549" s="1"/>
    </row>
    <row r="550" spans="1:12" x14ac:dyDescent="0.25">
      <c r="A550">
        <v>54.601999999999997</v>
      </c>
      <c r="B550">
        <v>1.0158700000000001</v>
      </c>
      <c r="C550">
        <v>154</v>
      </c>
      <c r="H550" s="1">
        <f t="shared" si="25"/>
        <v>570.91894000000002</v>
      </c>
      <c r="I550" s="1">
        <f t="shared" si="26"/>
        <v>2539.5730472867999</v>
      </c>
      <c r="J550" s="1">
        <f t="shared" si="27"/>
        <v>123.824021891472</v>
      </c>
      <c r="K550" s="1"/>
      <c r="L550" s="1"/>
    </row>
    <row r="551" spans="1:12" x14ac:dyDescent="0.25">
      <c r="A551">
        <v>54.701999999999998</v>
      </c>
      <c r="B551">
        <v>1.01739</v>
      </c>
      <c r="C551">
        <v>151</v>
      </c>
      <c r="H551" s="1">
        <f t="shared" si="25"/>
        <v>571.77318000000002</v>
      </c>
      <c r="I551" s="1">
        <f t="shared" si="26"/>
        <v>2543.3728947396003</v>
      </c>
      <c r="J551" s="1">
        <f t="shared" si="27"/>
        <v>123.97601578958401</v>
      </c>
      <c r="K551" s="1"/>
      <c r="L551" s="1"/>
    </row>
    <row r="552" spans="1:12" x14ac:dyDescent="0.25">
      <c r="A552">
        <v>54.802</v>
      </c>
      <c r="B552">
        <v>1.02136</v>
      </c>
      <c r="C552">
        <v>146</v>
      </c>
      <c r="H552" s="1">
        <f t="shared" si="25"/>
        <v>574.00432000000001</v>
      </c>
      <c r="I552" s="1">
        <f t="shared" si="26"/>
        <v>2553.2974963104002</v>
      </c>
      <c r="J552" s="1">
        <f t="shared" si="27"/>
        <v>124.37299985241602</v>
      </c>
      <c r="K552" s="1"/>
      <c r="L552" s="1"/>
    </row>
    <row r="553" spans="1:12" x14ac:dyDescent="0.25">
      <c r="A553">
        <v>54.902000000000001</v>
      </c>
      <c r="B553">
        <v>1.0228900000000001</v>
      </c>
      <c r="C553">
        <v>143</v>
      </c>
      <c r="H553" s="1">
        <f t="shared" si="25"/>
        <v>574.86418000000003</v>
      </c>
      <c r="I553" s="1">
        <f t="shared" si="26"/>
        <v>2557.1223427596001</v>
      </c>
      <c r="J553" s="1">
        <f t="shared" si="27"/>
        <v>124.52599371038401</v>
      </c>
      <c r="K553" s="1"/>
      <c r="L553" s="1"/>
    </row>
    <row r="554" spans="1:12" x14ac:dyDescent="0.25">
      <c r="A554">
        <v>55.002000000000002</v>
      </c>
      <c r="B554">
        <v>1.0262500000000001</v>
      </c>
      <c r="C554">
        <v>128</v>
      </c>
      <c r="H554" s="1">
        <f t="shared" si="25"/>
        <v>576.75250000000005</v>
      </c>
      <c r="I554" s="1">
        <f t="shared" si="26"/>
        <v>2565.5220055500004</v>
      </c>
      <c r="J554" s="1">
        <f t="shared" si="27"/>
        <v>124.86198022200001</v>
      </c>
      <c r="K554" s="1"/>
      <c r="L554" s="1"/>
    </row>
    <row r="555" spans="1:12" x14ac:dyDescent="0.25">
      <c r="A555">
        <v>55.101999999999997</v>
      </c>
      <c r="B555">
        <v>1.02898</v>
      </c>
      <c r="C555">
        <v>125</v>
      </c>
      <c r="H555" s="1">
        <f t="shared" si="25"/>
        <v>578.28675999999996</v>
      </c>
      <c r="I555" s="1">
        <f t="shared" si="26"/>
        <v>2572.3467315671996</v>
      </c>
      <c r="J555" s="1">
        <f t="shared" si="27"/>
        <v>125.13496926268799</v>
      </c>
      <c r="K555" s="1"/>
      <c r="L555" s="1"/>
    </row>
    <row r="556" spans="1:12" x14ac:dyDescent="0.25">
      <c r="A556">
        <v>55.201999999999998</v>
      </c>
      <c r="B556">
        <v>1.03173</v>
      </c>
      <c r="C556">
        <v>121</v>
      </c>
      <c r="H556" s="1">
        <f t="shared" si="25"/>
        <v>579.83226000000002</v>
      </c>
      <c r="I556" s="1">
        <f t="shared" si="26"/>
        <v>2579.2214555772002</v>
      </c>
      <c r="J556" s="1">
        <f t="shared" si="27"/>
        <v>125.40995822308801</v>
      </c>
      <c r="K556" s="1"/>
      <c r="L556" s="1"/>
    </row>
    <row r="557" spans="1:12" x14ac:dyDescent="0.25">
      <c r="A557">
        <v>55.302</v>
      </c>
      <c r="B557">
        <v>1.0348200000000001</v>
      </c>
      <c r="C557">
        <v>120</v>
      </c>
      <c r="H557" s="1">
        <f t="shared" si="25"/>
        <v>581.56884000000002</v>
      </c>
      <c r="I557" s="1">
        <f t="shared" si="26"/>
        <v>2586.9461454648003</v>
      </c>
      <c r="J557" s="1">
        <f t="shared" si="27"/>
        <v>125.71894581859202</v>
      </c>
      <c r="K557" s="1"/>
      <c r="L557" s="1"/>
    </row>
    <row r="558" spans="1:12" x14ac:dyDescent="0.25">
      <c r="A558">
        <v>55.402000000000001</v>
      </c>
      <c r="B558">
        <v>1.0369200000000001</v>
      </c>
      <c r="C558">
        <v>114</v>
      </c>
      <c r="H558" s="1">
        <f t="shared" si="25"/>
        <v>582.74904000000004</v>
      </c>
      <c r="I558" s="1">
        <f t="shared" si="26"/>
        <v>2592.1959347088</v>
      </c>
      <c r="J558" s="1">
        <f t="shared" si="27"/>
        <v>125.92893738835201</v>
      </c>
      <c r="K558" s="1"/>
      <c r="L558" s="1"/>
    </row>
    <row r="559" spans="1:12" x14ac:dyDescent="0.25">
      <c r="A559">
        <v>55.502000000000002</v>
      </c>
      <c r="B559">
        <v>1.0403</v>
      </c>
      <c r="C559">
        <v>110</v>
      </c>
      <c r="H559" s="1">
        <f t="shared" si="25"/>
        <v>584.64859999999999</v>
      </c>
      <c r="I559" s="1">
        <f t="shared" si="26"/>
        <v>2600.6455954919998</v>
      </c>
      <c r="J559" s="1">
        <f t="shared" si="27"/>
        <v>126.26692381968</v>
      </c>
      <c r="K559" s="1"/>
      <c r="L559" s="1"/>
    </row>
    <row r="560" spans="1:12" x14ac:dyDescent="0.25">
      <c r="A560">
        <v>55.601999999999997</v>
      </c>
      <c r="B560">
        <v>1.0421199999999999</v>
      </c>
      <c r="C560">
        <v>106</v>
      </c>
      <c r="H560" s="1">
        <f t="shared" si="25"/>
        <v>585.67143999999996</v>
      </c>
      <c r="I560" s="1">
        <f t="shared" si="26"/>
        <v>2605.1954128367997</v>
      </c>
      <c r="J560" s="1">
        <f t="shared" si="27"/>
        <v>126.448916513472</v>
      </c>
      <c r="K560" s="1"/>
      <c r="L560" s="1"/>
    </row>
    <row r="561" spans="1:12" x14ac:dyDescent="0.25">
      <c r="A561">
        <v>55.701999999999998</v>
      </c>
      <c r="B561">
        <v>1.04579</v>
      </c>
      <c r="C561">
        <v>104</v>
      </c>
      <c r="H561" s="1">
        <f t="shared" si="25"/>
        <v>587.73397999999997</v>
      </c>
      <c r="I561" s="1">
        <f t="shared" si="26"/>
        <v>2614.3700445156001</v>
      </c>
      <c r="J561" s="1">
        <f t="shared" si="27"/>
        <v>126.815901780624</v>
      </c>
      <c r="K561" s="1"/>
      <c r="L561" s="1"/>
    </row>
    <row r="562" spans="1:12" x14ac:dyDescent="0.25">
      <c r="A562">
        <v>55.802</v>
      </c>
      <c r="B562">
        <v>1.0482199999999999</v>
      </c>
      <c r="C562">
        <v>103</v>
      </c>
      <c r="H562" s="1">
        <f t="shared" si="25"/>
        <v>589.09963999999991</v>
      </c>
      <c r="I562" s="1">
        <f t="shared" si="26"/>
        <v>2620.4448006407997</v>
      </c>
      <c r="J562" s="1">
        <f t="shared" si="27"/>
        <v>127.05889202563199</v>
      </c>
      <c r="K562" s="1"/>
      <c r="L562" s="1"/>
    </row>
    <row r="563" spans="1:12" x14ac:dyDescent="0.25">
      <c r="A563">
        <v>55.902000000000001</v>
      </c>
      <c r="B563">
        <v>1.0512699999999999</v>
      </c>
      <c r="C563">
        <v>104</v>
      </c>
      <c r="H563" s="1">
        <f t="shared" si="25"/>
        <v>590.81373999999994</v>
      </c>
      <c r="I563" s="1">
        <f t="shared" si="26"/>
        <v>2628.0694945427999</v>
      </c>
      <c r="J563" s="1">
        <f t="shared" si="27"/>
        <v>127.363879781712</v>
      </c>
      <c r="K563" s="1"/>
      <c r="L563" s="1"/>
    </row>
    <row r="564" spans="1:12" x14ac:dyDescent="0.25">
      <c r="A564">
        <v>56.002000000000002</v>
      </c>
      <c r="B564">
        <v>1.0537399999999999</v>
      </c>
      <c r="C564">
        <v>106</v>
      </c>
      <c r="H564" s="1">
        <f t="shared" si="25"/>
        <v>592.20187999999996</v>
      </c>
      <c r="I564" s="1">
        <f t="shared" si="26"/>
        <v>2634.2442466535999</v>
      </c>
      <c r="J564" s="1">
        <f t="shared" si="27"/>
        <v>127.610869866144</v>
      </c>
      <c r="K564" s="1"/>
      <c r="L564" s="1"/>
    </row>
    <row r="565" spans="1:12" x14ac:dyDescent="0.25">
      <c r="A565">
        <v>56.101999999999997</v>
      </c>
      <c r="B565">
        <v>1.0564800000000001</v>
      </c>
      <c r="C565">
        <v>109</v>
      </c>
      <c r="H565" s="1">
        <f t="shared" si="25"/>
        <v>593.74176</v>
      </c>
      <c r="I565" s="1">
        <f t="shared" si="26"/>
        <v>2641.0939716672001</v>
      </c>
      <c r="J565" s="1">
        <f t="shared" si="27"/>
        <v>127.88485886668801</v>
      </c>
      <c r="K565" s="1"/>
      <c r="L565" s="1"/>
    </row>
    <row r="566" spans="1:12" x14ac:dyDescent="0.25">
      <c r="A566">
        <v>56.201999999999998</v>
      </c>
      <c r="B566">
        <v>1.05924</v>
      </c>
      <c r="C566">
        <v>112</v>
      </c>
      <c r="H566" s="1">
        <f t="shared" si="25"/>
        <v>595.29287999999997</v>
      </c>
      <c r="I566" s="1">
        <f t="shared" si="26"/>
        <v>2647.9936946735997</v>
      </c>
      <c r="J566" s="1">
        <f t="shared" si="27"/>
        <v>128.16084778694398</v>
      </c>
      <c r="K566" s="1"/>
      <c r="L566" s="1"/>
    </row>
    <row r="567" spans="1:12" x14ac:dyDescent="0.25">
      <c r="A567">
        <v>56.302</v>
      </c>
      <c r="B567">
        <v>1.0613600000000001</v>
      </c>
      <c r="C567">
        <v>117</v>
      </c>
      <c r="H567" s="1">
        <f t="shared" si="25"/>
        <v>596.48432000000003</v>
      </c>
      <c r="I567" s="1">
        <f t="shared" si="26"/>
        <v>2653.2934819104003</v>
      </c>
      <c r="J567" s="1">
        <f t="shared" si="27"/>
        <v>128.37283927641602</v>
      </c>
      <c r="K567" s="1"/>
      <c r="L567" s="1"/>
    </row>
    <row r="568" spans="1:12" x14ac:dyDescent="0.25">
      <c r="A568">
        <v>56.402000000000001</v>
      </c>
      <c r="B568">
        <v>1.06473</v>
      </c>
      <c r="C568">
        <v>122</v>
      </c>
      <c r="H568" s="1">
        <f t="shared" si="25"/>
        <v>598.37825999999995</v>
      </c>
      <c r="I568" s="1">
        <f t="shared" si="26"/>
        <v>2661.7181436972</v>
      </c>
      <c r="J568" s="1">
        <f t="shared" si="27"/>
        <v>128.709825747888</v>
      </c>
      <c r="K568" s="1"/>
      <c r="L568" s="1"/>
    </row>
    <row r="569" spans="1:12" x14ac:dyDescent="0.25">
      <c r="A569">
        <v>56.502000000000002</v>
      </c>
      <c r="B569">
        <v>1.06778</v>
      </c>
      <c r="C569">
        <v>128</v>
      </c>
      <c r="H569" s="1">
        <f t="shared" si="25"/>
        <v>600.09235999999999</v>
      </c>
      <c r="I569" s="1">
        <f t="shared" si="26"/>
        <v>2669.3428375991998</v>
      </c>
      <c r="J569" s="1">
        <f t="shared" si="27"/>
        <v>129.01481350396799</v>
      </c>
      <c r="K569" s="1"/>
      <c r="L569" s="1"/>
    </row>
    <row r="570" spans="1:12" x14ac:dyDescent="0.25">
      <c r="A570">
        <v>56.601999999999997</v>
      </c>
      <c r="B570">
        <v>1.07023</v>
      </c>
      <c r="C570">
        <v>134</v>
      </c>
      <c r="H570" s="1">
        <f t="shared" si="25"/>
        <v>601.46925999999996</v>
      </c>
      <c r="I570" s="1">
        <f t="shared" si="26"/>
        <v>2675.4675917171999</v>
      </c>
      <c r="J570" s="1">
        <f t="shared" si="27"/>
        <v>129.25980366868799</v>
      </c>
      <c r="K570" s="1"/>
      <c r="L570" s="1"/>
    </row>
    <row r="571" spans="1:12" x14ac:dyDescent="0.25">
      <c r="A571">
        <v>56.701999999999998</v>
      </c>
      <c r="B571">
        <v>1.0729599999999999</v>
      </c>
      <c r="C571">
        <v>138</v>
      </c>
      <c r="H571" s="1">
        <f t="shared" si="25"/>
        <v>603.00351999999998</v>
      </c>
      <c r="I571" s="1">
        <f t="shared" si="26"/>
        <v>2682.2923177344001</v>
      </c>
      <c r="J571" s="1">
        <f t="shared" si="27"/>
        <v>129.532792709376</v>
      </c>
      <c r="K571" s="1"/>
      <c r="L571" s="1"/>
    </row>
    <row r="572" spans="1:12" x14ac:dyDescent="0.25">
      <c r="A572">
        <v>56.802</v>
      </c>
      <c r="B572">
        <v>1.07603</v>
      </c>
      <c r="C572">
        <v>146</v>
      </c>
      <c r="H572" s="1">
        <f t="shared" si="25"/>
        <v>604.72886000000005</v>
      </c>
      <c r="I572" s="1">
        <f t="shared" si="26"/>
        <v>2689.9670096292002</v>
      </c>
      <c r="J572" s="1">
        <f t="shared" si="27"/>
        <v>129.83978038516801</v>
      </c>
      <c r="K572" s="1"/>
      <c r="L572" s="1"/>
    </row>
    <row r="573" spans="1:12" x14ac:dyDescent="0.25">
      <c r="A573">
        <v>56.902000000000001</v>
      </c>
      <c r="B573">
        <v>1.0784899999999999</v>
      </c>
      <c r="C573">
        <v>148</v>
      </c>
      <c r="H573" s="1">
        <f t="shared" si="25"/>
        <v>606.11137999999994</v>
      </c>
      <c r="I573" s="1">
        <f t="shared" si="26"/>
        <v>2696.1167627435998</v>
      </c>
      <c r="J573" s="1">
        <f t="shared" si="27"/>
        <v>130.08577050974398</v>
      </c>
      <c r="K573" s="1"/>
      <c r="L573" s="1"/>
    </row>
    <row r="574" spans="1:12" x14ac:dyDescent="0.25">
      <c r="A574">
        <v>57.002000000000002</v>
      </c>
      <c r="B574">
        <v>1.0815300000000001</v>
      </c>
      <c r="C574">
        <v>153</v>
      </c>
      <c r="H574" s="1">
        <f t="shared" si="25"/>
        <v>607.81986000000006</v>
      </c>
      <c r="I574" s="1">
        <f t="shared" si="26"/>
        <v>2703.7164576492005</v>
      </c>
      <c r="J574" s="1">
        <f t="shared" si="27"/>
        <v>130.38975830596803</v>
      </c>
      <c r="K574" s="1"/>
      <c r="L574" s="1"/>
    </row>
    <row r="575" spans="1:12" x14ac:dyDescent="0.25">
      <c r="A575">
        <v>57.101999999999997</v>
      </c>
      <c r="B575">
        <v>1.08368</v>
      </c>
      <c r="C575">
        <v>155</v>
      </c>
      <c r="H575" s="1">
        <f t="shared" si="25"/>
        <v>609.02815999999996</v>
      </c>
      <c r="I575" s="1">
        <f t="shared" si="26"/>
        <v>2709.0912418752</v>
      </c>
      <c r="J575" s="1">
        <f t="shared" si="27"/>
        <v>130.60474967500801</v>
      </c>
      <c r="K575" s="1"/>
      <c r="L575" s="1"/>
    </row>
    <row r="576" spans="1:12" x14ac:dyDescent="0.25">
      <c r="A576">
        <v>57.201999999999998</v>
      </c>
      <c r="B576">
        <v>1.08762</v>
      </c>
      <c r="C576">
        <v>158</v>
      </c>
      <c r="H576" s="1">
        <f t="shared" si="25"/>
        <v>611.24243999999999</v>
      </c>
      <c r="I576" s="1">
        <f t="shared" si="26"/>
        <v>2718.9408464568</v>
      </c>
      <c r="J576" s="1">
        <f t="shared" si="27"/>
        <v>130.998733858272</v>
      </c>
      <c r="K576" s="1"/>
      <c r="L576" s="1"/>
    </row>
    <row r="577" spans="1:12" x14ac:dyDescent="0.25">
      <c r="A577">
        <v>57.302</v>
      </c>
      <c r="B577">
        <v>1.0897600000000001</v>
      </c>
      <c r="C577">
        <v>160</v>
      </c>
      <c r="H577" s="1">
        <f t="shared" si="25"/>
        <v>612.44512000000009</v>
      </c>
      <c r="I577" s="1">
        <f t="shared" si="26"/>
        <v>2724.2906316864005</v>
      </c>
      <c r="J577" s="1">
        <f t="shared" si="27"/>
        <v>131.21272526745602</v>
      </c>
      <c r="K577" s="1"/>
      <c r="L577" s="1"/>
    </row>
    <row r="578" spans="1:12" x14ac:dyDescent="0.25">
      <c r="A578">
        <v>57.402000000000001</v>
      </c>
      <c r="B578">
        <v>1.0931599999999999</v>
      </c>
      <c r="C578">
        <v>160</v>
      </c>
      <c r="H578" s="1">
        <f t="shared" si="25"/>
        <v>614.35591999999997</v>
      </c>
      <c r="I578" s="1">
        <f t="shared" si="26"/>
        <v>2732.7902904623998</v>
      </c>
      <c r="J578" s="1">
        <f t="shared" si="27"/>
        <v>131.55271161849598</v>
      </c>
      <c r="K578" s="1"/>
      <c r="L578" s="1"/>
    </row>
    <row r="579" spans="1:12" x14ac:dyDescent="0.25">
      <c r="A579">
        <v>57.502000000000002</v>
      </c>
      <c r="B579">
        <v>1.09527</v>
      </c>
      <c r="C579">
        <v>160</v>
      </c>
      <c r="H579" s="1">
        <f t="shared" si="25"/>
        <v>615.54174</v>
      </c>
      <c r="I579" s="1">
        <f t="shared" si="26"/>
        <v>2738.0650787027998</v>
      </c>
      <c r="J579" s="1">
        <f t="shared" si="27"/>
        <v>131.763703148112</v>
      </c>
      <c r="K579" s="1"/>
      <c r="L579" s="1"/>
    </row>
    <row r="580" spans="1:12" x14ac:dyDescent="0.25">
      <c r="A580">
        <v>57.601999999999997</v>
      </c>
      <c r="B580">
        <v>1.0980399999999999</v>
      </c>
      <c r="C580">
        <v>159</v>
      </c>
      <c r="H580" s="1">
        <f t="shared" si="25"/>
        <v>617.09848</v>
      </c>
      <c r="I580" s="1">
        <f t="shared" si="26"/>
        <v>2744.9898007055999</v>
      </c>
      <c r="J580" s="1">
        <f t="shared" si="27"/>
        <v>132.04069202822399</v>
      </c>
      <c r="K580" s="1"/>
      <c r="L580" s="1"/>
    </row>
    <row r="581" spans="1:12" x14ac:dyDescent="0.25">
      <c r="A581">
        <v>57.701999999999998</v>
      </c>
      <c r="B581">
        <v>1.1010599999999999</v>
      </c>
      <c r="C581">
        <v>156</v>
      </c>
      <c r="H581" s="1">
        <f t="shared" ref="H581:H644" si="28">B581*562</f>
        <v>618.79571999999996</v>
      </c>
      <c r="I581" s="1">
        <f t="shared" ref="I581:I644" si="29">H581*4.44822</f>
        <v>2752.5394976183998</v>
      </c>
      <c r="J581" s="1">
        <f t="shared" ref="J581:J644" si="30">(5*4.44822)+(I581*0.04)</f>
        <v>132.342679904736</v>
      </c>
      <c r="K581" s="1"/>
      <c r="L581" s="1"/>
    </row>
    <row r="582" spans="1:12" x14ac:dyDescent="0.25">
      <c r="A582">
        <v>57.802</v>
      </c>
      <c r="B582">
        <v>1.1032200000000001</v>
      </c>
      <c r="C582">
        <v>152</v>
      </c>
      <c r="H582" s="1">
        <f t="shared" si="28"/>
        <v>620.0096400000001</v>
      </c>
      <c r="I582" s="1">
        <f t="shared" si="29"/>
        <v>2757.9392808408006</v>
      </c>
      <c r="J582" s="1">
        <f t="shared" si="30"/>
        <v>132.55867123363203</v>
      </c>
      <c r="K582" s="1"/>
      <c r="L582" s="1"/>
    </row>
    <row r="583" spans="1:12" x14ac:dyDescent="0.25">
      <c r="A583">
        <v>57.902000000000001</v>
      </c>
      <c r="B583">
        <v>1.1074900000000001</v>
      </c>
      <c r="C583">
        <v>141</v>
      </c>
      <c r="H583" s="1">
        <f t="shared" si="28"/>
        <v>622.40938000000006</v>
      </c>
      <c r="I583" s="1">
        <f t="shared" si="29"/>
        <v>2768.6138523036002</v>
      </c>
      <c r="J583" s="1">
        <f t="shared" si="30"/>
        <v>132.98565409214402</v>
      </c>
      <c r="K583" s="1"/>
      <c r="L583" s="1"/>
    </row>
    <row r="584" spans="1:12" x14ac:dyDescent="0.25">
      <c r="A584">
        <v>58.002000000000002</v>
      </c>
      <c r="B584">
        <v>1.1090100000000001</v>
      </c>
      <c r="C584">
        <v>136</v>
      </c>
      <c r="H584" s="1">
        <f t="shared" si="28"/>
        <v>623.26362000000006</v>
      </c>
      <c r="I584" s="1">
        <f t="shared" si="29"/>
        <v>2772.4136997564001</v>
      </c>
      <c r="J584" s="1">
        <f t="shared" si="30"/>
        <v>133.137647990256</v>
      </c>
      <c r="K584" s="1"/>
      <c r="L584" s="1"/>
    </row>
    <row r="585" spans="1:12" x14ac:dyDescent="0.25">
      <c r="A585">
        <v>58.101999999999997</v>
      </c>
      <c r="B585">
        <v>1.11269</v>
      </c>
      <c r="C585">
        <v>135</v>
      </c>
      <c r="H585" s="1">
        <f t="shared" si="28"/>
        <v>625.33177999999998</v>
      </c>
      <c r="I585" s="1">
        <f t="shared" si="29"/>
        <v>2781.6133304315999</v>
      </c>
      <c r="J585" s="1">
        <f t="shared" si="30"/>
        <v>133.50563321726401</v>
      </c>
      <c r="K585" s="1"/>
      <c r="L585" s="1"/>
    </row>
    <row r="586" spans="1:12" x14ac:dyDescent="0.25">
      <c r="A586">
        <v>58.201999999999998</v>
      </c>
      <c r="B586">
        <v>1.1148</v>
      </c>
      <c r="C586">
        <v>133</v>
      </c>
      <c r="H586" s="1">
        <f t="shared" si="28"/>
        <v>626.51760000000002</v>
      </c>
      <c r="I586" s="1">
        <f t="shared" si="29"/>
        <v>2786.888118672</v>
      </c>
      <c r="J586" s="1">
        <f t="shared" si="30"/>
        <v>133.71662474688</v>
      </c>
      <c r="K586" s="1"/>
      <c r="L586" s="1"/>
    </row>
    <row r="587" spans="1:12" x14ac:dyDescent="0.25">
      <c r="A587">
        <v>58.302</v>
      </c>
      <c r="B587">
        <v>1.1182000000000001</v>
      </c>
      <c r="C587">
        <v>127</v>
      </c>
      <c r="H587" s="1">
        <f t="shared" si="28"/>
        <v>628.42840000000001</v>
      </c>
      <c r="I587" s="1">
        <f t="shared" si="29"/>
        <v>2795.3877774480002</v>
      </c>
      <c r="J587" s="1">
        <f t="shared" si="30"/>
        <v>134.05661109792001</v>
      </c>
      <c r="K587" s="1"/>
      <c r="L587" s="1"/>
    </row>
    <row r="588" spans="1:12" x14ac:dyDescent="0.25">
      <c r="A588">
        <v>58.402000000000001</v>
      </c>
      <c r="B588">
        <v>1.1206</v>
      </c>
      <c r="C588">
        <v>121</v>
      </c>
      <c r="H588" s="1">
        <f t="shared" si="28"/>
        <v>629.77719999999999</v>
      </c>
      <c r="I588" s="1">
        <f t="shared" si="29"/>
        <v>2801.3875365839999</v>
      </c>
      <c r="J588" s="1">
        <f t="shared" si="30"/>
        <v>134.29660146335999</v>
      </c>
      <c r="K588" s="1"/>
      <c r="L588" s="1"/>
    </row>
    <row r="589" spans="1:12" x14ac:dyDescent="0.25">
      <c r="A589">
        <v>58.502000000000002</v>
      </c>
      <c r="B589">
        <v>1.12277</v>
      </c>
      <c r="C589">
        <v>109</v>
      </c>
      <c r="H589" s="1">
        <f t="shared" si="28"/>
        <v>630.99674000000005</v>
      </c>
      <c r="I589" s="1">
        <f t="shared" si="29"/>
        <v>2806.8123188028003</v>
      </c>
      <c r="J589" s="1">
        <f t="shared" si="30"/>
        <v>134.513592752112</v>
      </c>
      <c r="K589" s="1"/>
      <c r="L589" s="1"/>
    </row>
    <row r="590" spans="1:12" x14ac:dyDescent="0.25">
      <c r="A590">
        <v>58.601999999999997</v>
      </c>
      <c r="B590">
        <v>1.1267100000000001</v>
      </c>
      <c r="C590">
        <v>106</v>
      </c>
      <c r="H590" s="1">
        <f t="shared" si="28"/>
        <v>633.21102000000008</v>
      </c>
      <c r="I590" s="1">
        <f t="shared" si="29"/>
        <v>2816.6619233844003</v>
      </c>
      <c r="J590" s="1">
        <f t="shared" si="30"/>
        <v>134.907576935376</v>
      </c>
      <c r="K590" s="1"/>
      <c r="L590" s="1"/>
    </row>
    <row r="591" spans="1:12" x14ac:dyDescent="0.25">
      <c r="A591">
        <v>58.701999999999998</v>
      </c>
      <c r="B591">
        <v>1.12856</v>
      </c>
      <c r="C591">
        <v>105</v>
      </c>
      <c r="H591" s="1">
        <f t="shared" si="28"/>
        <v>634.25072</v>
      </c>
      <c r="I591" s="1">
        <f t="shared" si="29"/>
        <v>2821.2867377184002</v>
      </c>
      <c r="J591" s="1">
        <f t="shared" si="30"/>
        <v>135.09256950873601</v>
      </c>
      <c r="K591" s="1"/>
      <c r="L591" s="1"/>
    </row>
    <row r="592" spans="1:12" x14ac:dyDescent="0.25">
      <c r="A592">
        <v>58.802</v>
      </c>
      <c r="B592">
        <v>1.1325499999999999</v>
      </c>
      <c r="C592">
        <v>104</v>
      </c>
      <c r="H592" s="1">
        <f t="shared" si="28"/>
        <v>636.49309999999991</v>
      </c>
      <c r="I592" s="1">
        <f t="shared" si="29"/>
        <v>2831.2613372819997</v>
      </c>
      <c r="J592" s="1">
        <f t="shared" si="30"/>
        <v>135.49155349127997</v>
      </c>
      <c r="K592" s="1"/>
      <c r="L592" s="1"/>
    </row>
    <row r="593" spans="1:12" x14ac:dyDescent="0.25">
      <c r="A593">
        <v>58.902000000000001</v>
      </c>
      <c r="B593">
        <v>1.1340600000000001</v>
      </c>
      <c r="C593">
        <v>104</v>
      </c>
      <c r="H593" s="1">
        <f t="shared" si="28"/>
        <v>637.34172000000001</v>
      </c>
      <c r="I593" s="1">
        <f t="shared" si="29"/>
        <v>2835.0361857384</v>
      </c>
      <c r="J593" s="1">
        <f t="shared" si="30"/>
        <v>135.64254742953599</v>
      </c>
      <c r="K593" s="1"/>
      <c r="L593" s="1"/>
    </row>
    <row r="594" spans="1:12" x14ac:dyDescent="0.25">
      <c r="A594">
        <v>59.002000000000002</v>
      </c>
      <c r="B594">
        <v>1.1380300000000001</v>
      </c>
      <c r="C594">
        <v>105</v>
      </c>
      <c r="H594" s="1">
        <f t="shared" si="28"/>
        <v>639.57286000000011</v>
      </c>
      <c r="I594" s="1">
        <f t="shared" si="29"/>
        <v>2844.9607873092004</v>
      </c>
      <c r="J594" s="1">
        <f t="shared" si="30"/>
        <v>136.03953149236801</v>
      </c>
      <c r="K594" s="1"/>
      <c r="L594" s="1"/>
    </row>
    <row r="595" spans="1:12" x14ac:dyDescent="0.25">
      <c r="A595">
        <v>59.101999999999997</v>
      </c>
      <c r="B595">
        <v>1.13985</v>
      </c>
      <c r="C595">
        <v>107</v>
      </c>
      <c r="H595" s="1">
        <f t="shared" si="28"/>
        <v>640.59569999999997</v>
      </c>
      <c r="I595" s="1">
        <f t="shared" si="29"/>
        <v>2849.510604654</v>
      </c>
      <c r="J595" s="1">
        <f t="shared" si="30"/>
        <v>136.22152418616</v>
      </c>
      <c r="K595" s="1"/>
      <c r="L595" s="1"/>
    </row>
    <row r="596" spans="1:12" x14ac:dyDescent="0.25">
      <c r="A596">
        <v>59.201999999999998</v>
      </c>
      <c r="B596">
        <v>1.1432199999999999</v>
      </c>
      <c r="C596">
        <v>111</v>
      </c>
      <c r="H596" s="1">
        <f t="shared" si="28"/>
        <v>642.48963999999989</v>
      </c>
      <c r="I596" s="1">
        <f t="shared" si="29"/>
        <v>2857.9352664407998</v>
      </c>
      <c r="J596" s="1">
        <f t="shared" si="30"/>
        <v>136.55851065763198</v>
      </c>
      <c r="K596" s="1"/>
      <c r="L596" s="1"/>
    </row>
    <row r="597" spans="1:12" x14ac:dyDescent="0.25">
      <c r="A597">
        <v>59.302</v>
      </c>
      <c r="B597">
        <v>1.1462600000000001</v>
      </c>
      <c r="C597">
        <v>114</v>
      </c>
      <c r="H597" s="1">
        <f t="shared" si="28"/>
        <v>644.19812000000002</v>
      </c>
      <c r="I597" s="1">
        <f t="shared" si="29"/>
        <v>2865.5349613464</v>
      </c>
      <c r="J597" s="1">
        <f t="shared" si="30"/>
        <v>136.86249845385601</v>
      </c>
      <c r="K597" s="1"/>
      <c r="L597" s="1"/>
    </row>
    <row r="598" spans="1:12" x14ac:dyDescent="0.25">
      <c r="A598">
        <v>59.402000000000001</v>
      </c>
      <c r="B598">
        <v>1.1484099999999999</v>
      </c>
      <c r="C598">
        <v>119</v>
      </c>
      <c r="H598" s="1">
        <f t="shared" si="28"/>
        <v>645.40641999999991</v>
      </c>
      <c r="I598" s="1">
        <f t="shared" si="29"/>
        <v>2870.9097455723995</v>
      </c>
      <c r="J598" s="1">
        <f t="shared" si="30"/>
        <v>137.07748982289598</v>
      </c>
      <c r="K598" s="1"/>
      <c r="L598" s="1"/>
    </row>
    <row r="599" spans="1:12" x14ac:dyDescent="0.25">
      <c r="A599">
        <v>59.502000000000002</v>
      </c>
      <c r="B599">
        <v>1.15211</v>
      </c>
      <c r="C599">
        <v>124</v>
      </c>
      <c r="H599" s="1">
        <f t="shared" si="28"/>
        <v>647.48581999999999</v>
      </c>
      <c r="I599" s="1">
        <f t="shared" si="29"/>
        <v>2880.1593742404002</v>
      </c>
      <c r="J599" s="1">
        <f t="shared" si="30"/>
        <v>137.447474969616</v>
      </c>
      <c r="K599" s="1"/>
      <c r="L599" s="1"/>
    </row>
    <row r="600" spans="1:12" x14ac:dyDescent="0.25">
      <c r="A600">
        <v>59.601999999999997</v>
      </c>
      <c r="B600">
        <v>1.15391</v>
      </c>
      <c r="C600">
        <v>129</v>
      </c>
      <c r="H600" s="1">
        <f t="shared" si="28"/>
        <v>648.49742000000003</v>
      </c>
      <c r="I600" s="1">
        <f t="shared" si="29"/>
        <v>2884.6591935924002</v>
      </c>
      <c r="J600" s="1">
        <f t="shared" si="30"/>
        <v>137.627467743696</v>
      </c>
      <c r="K600" s="1"/>
      <c r="L600" s="1"/>
    </row>
    <row r="601" spans="1:12" x14ac:dyDescent="0.25">
      <c r="A601">
        <v>59.701999999999998</v>
      </c>
      <c r="B601">
        <v>1.1581900000000001</v>
      </c>
      <c r="C601">
        <v>136</v>
      </c>
      <c r="H601" s="1">
        <f t="shared" si="28"/>
        <v>650.90278000000001</v>
      </c>
      <c r="I601" s="1">
        <f t="shared" si="29"/>
        <v>2895.3587640516002</v>
      </c>
      <c r="J601" s="1">
        <f t="shared" si="30"/>
        <v>138.05545056206401</v>
      </c>
      <c r="K601" s="1"/>
      <c r="L601" s="1"/>
    </row>
    <row r="602" spans="1:12" x14ac:dyDescent="0.25">
      <c r="A602">
        <v>59.802</v>
      </c>
      <c r="B602">
        <v>1.15971</v>
      </c>
      <c r="C602">
        <v>138</v>
      </c>
      <c r="H602" s="1">
        <f t="shared" si="28"/>
        <v>651.75702000000001</v>
      </c>
      <c r="I602" s="1">
        <f t="shared" si="29"/>
        <v>2899.1586115044001</v>
      </c>
      <c r="J602" s="1">
        <f t="shared" si="30"/>
        <v>138.20744446017599</v>
      </c>
      <c r="K602" s="1"/>
      <c r="L602" s="1"/>
    </row>
    <row r="603" spans="1:12" x14ac:dyDescent="0.25">
      <c r="A603">
        <v>59.902000000000001</v>
      </c>
      <c r="B603">
        <v>1.1633899999999999</v>
      </c>
      <c r="C603">
        <v>138</v>
      </c>
      <c r="H603" s="1">
        <f t="shared" si="28"/>
        <v>653.82517999999993</v>
      </c>
      <c r="I603" s="1">
        <f t="shared" si="29"/>
        <v>2908.3582421795995</v>
      </c>
      <c r="J603" s="1">
        <f t="shared" si="30"/>
        <v>138.57542968718397</v>
      </c>
      <c r="K603" s="1"/>
      <c r="L603" s="1"/>
    </row>
    <row r="604" spans="1:12" x14ac:dyDescent="0.25">
      <c r="A604">
        <v>60.002000000000002</v>
      </c>
      <c r="B604">
        <v>1.16614</v>
      </c>
      <c r="C604">
        <v>139</v>
      </c>
      <c r="H604" s="1">
        <f t="shared" si="28"/>
        <v>655.37067999999999</v>
      </c>
      <c r="I604" s="1">
        <f t="shared" si="29"/>
        <v>2915.2329661896001</v>
      </c>
      <c r="J604" s="1">
        <f t="shared" si="30"/>
        <v>138.85041864758401</v>
      </c>
      <c r="K604" s="1"/>
      <c r="L604" s="1"/>
    </row>
    <row r="605" spans="1:12" x14ac:dyDescent="0.25">
      <c r="A605">
        <v>60.101999999999997</v>
      </c>
      <c r="B605">
        <v>1.16886</v>
      </c>
      <c r="C605">
        <v>143</v>
      </c>
      <c r="H605" s="1">
        <f t="shared" si="28"/>
        <v>656.89931999999999</v>
      </c>
      <c r="I605" s="1">
        <f t="shared" si="29"/>
        <v>2922.0326932103999</v>
      </c>
      <c r="J605" s="1">
        <f t="shared" si="30"/>
        <v>139.12240772841599</v>
      </c>
      <c r="K605" s="1"/>
      <c r="L605" s="1"/>
    </row>
    <row r="606" spans="1:12" x14ac:dyDescent="0.25">
      <c r="A606">
        <v>60.201999999999998</v>
      </c>
      <c r="B606">
        <v>1.17164</v>
      </c>
      <c r="C606">
        <v>143</v>
      </c>
      <c r="H606" s="1">
        <f t="shared" si="28"/>
        <v>658.46168</v>
      </c>
      <c r="I606" s="1">
        <f t="shared" si="29"/>
        <v>2928.9824142095999</v>
      </c>
      <c r="J606" s="1">
        <f t="shared" si="30"/>
        <v>139.400396568384</v>
      </c>
      <c r="K606" s="1"/>
      <c r="L606" s="1"/>
    </row>
    <row r="607" spans="1:12" x14ac:dyDescent="0.25">
      <c r="A607">
        <v>60.302</v>
      </c>
      <c r="B607">
        <v>1.1740600000000001</v>
      </c>
      <c r="C607">
        <v>144</v>
      </c>
      <c r="H607" s="1">
        <f t="shared" si="28"/>
        <v>659.82172000000003</v>
      </c>
      <c r="I607" s="1">
        <f t="shared" si="29"/>
        <v>2935.0321713384001</v>
      </c>
      <c r="J607" s="1">
        <f t="shared" si="30"/>
        <v>139.64238685353601</v>
      </c>
      <c r="K607" s="1"/>
      <c r="L607" s="1"/>
    </row>
    <row r="608" spans="1:12" x14ac:dyDescent="0.25">
      <c r="A608">
        <v>60.402000000000001</v>
      </c>
      <c r="B608">
        <v>1.17774</v>
      </c>
      <c r="C608">
        <v>144</v>
      </c>
      <c r="H608" s="1">
        <f t="shared" si="28"/>
        <v>661.88987999999995</v>
      </c>
      <c r="I608" s="1">
        <f t="shared" si="29"/>
        <v>2944.2318020135999</v>
      </c>
      <c r="J608" s="1">
        <f t="shared" si="30"/>
        <v>140.01037208054399</v>
      </c>
      <c r="K608" s="1"/>
      <c r="L608" s="1"/>
    </row>
    <row r="609" spans="1:12" x14ac:dyDescent="0.25">
      <c r="A609">
        <v>60.502000000000002</v>
      </c>
      <c r="B609">
        <v>1.1798500000000001</v>
      </c>
      <c r="C609">
        <v>143</v>
      </c>
      <c r="H609" s="1">
        <f t="shared" si="28"/>
        <v>663.07569999999998</v>
      </c>
      <c r="I609" s="1">
        <f t="shared" si="29"/>
        <v>2949.506590254</v>
      </c>
      <c r="J609" s="1">
        <f t="shared" si="30"/>
        <v>140.22136361016001</v>
      </c>
      <c r="K609" s="1"/>
      <c r="L609" s="1"/>
    </row>
    <row r="610" spans="1:12" x14ac:dyDescent="0.25">
      <c r="A610">
        <v>60.601999999999997</v>
      </c>
      <c r="B610">
        <v>1.1832199999999999</v>
      </c>
      <c r="C610">
        <v>142</v>
      </c>
      <c r="H610" s="1">
        <f t="shared" si="28"/>
        <v>664.96963999999991</v>
      </c>
      <c r="I610" s="1">
        <f t="shared" si="29"/>
        <v>2957.9312520407998</v>
      </c>
      <c r="J610" s="1">
        <f t="shared" si="30"/>
        <v>140.558350081632</v>
      </c>
      <c r="K610" s="1"/>
      <c r="L610" s="1"/>
    </row>
    <row r="611" spans="1:12" x14ac:dyDescent="0.25">
      <c r="A611">
        <v>60.701999999999998</v>
      </c>
      <c r="B611">
        <v>1.1856899999999999</v>
      </c>
      <c r="C611">
        <v>141</v>
      </c>
      <c r="H611" s="1">
        <f t="shared" si="28"/>
        <v>666.35777999999993</v>
      </c>
      <c r="I611" s="1">
        <f t="shared" si="29"/>
        <v>2964.1060041515998</v>
      </c>
      <c r="J611" s="1">
        <f t="shared" si="30"/>
        <v>140.80534016606398</v>
      </c>
      <c r="K611" s="1"/>
      <c r="L611" s="1"/>
    </row>
    <row r="612" spans="1:12" x14ac:dyDescent="0.25">
      <c r="A612">
        <v>60.802</v>
      </c>
      <c r="B612">
        <v>1.18903</v>
      </c>
      <c r="C612">
        <v>137</v>
      </c>
      <c r="H612" s="1">
        <f t="shared" si="28"/>
        <v>668.23486000000003</v>
      </c>
      <c r="I612" s="1">
        <f t="shared" si="29"/>
        <v>2972.4556689492001</v>
      </c>
      <c r="J612" s="1">
        <f t="shared" si="30"/>
        <v>141.13932675796801</v>
      </c>
      <c r="K612" s="1"/>
      <c r="L612" s="1"/>
    </row>
    <row r="613" spans="1:12" x14ac:dyDescent="0.25">
      <c r="A613">
        <v>60.902000000000001</v>
      </c>
      <c r="B613">
        <v>1.1915</v>
      </c>
      <c r="C613">
        <v>134</v>
      </c>
      <c r="H613" s="1">
        <f t="shared" si="28"/>
        <v>669.62300000000005</v>
      </c>
      <c r="I613" s="1">
        <f t="shared" si="29"/>
        <v>2978.6304210600001</v>
      </c>
      <c r="J613" s="1">
        <f t="shared" si="30"/>
        <v>141.38631684239999</v>
      </c>
      <c r="K613" s="1"/>
      <c r="L613" s="1"/>
    </row>
    <row r="614" spans="1:12" x14ac:dyDescent="0.25">
      <c r="A614">
        <v>61.002000000000002</v>
      </c>
      <c r="B614">
        <v>1.1948300000000001</v>
      </c>
      <c r="C614">
        <v>129</v>
      </c>
      <c r="H614" s="1">
        <f t="shared" si="28"/>
        <v>671.49446</v>
      </c>
      <c r="I614" s="1">
        <f t="shared" si="29"/>
        <v>2986.9550868612</v>
      </c>
      <c r="J614" s="1">
        <f t="shared" si="30"/>
        <v>141.719303474448</v>
      </c>
      <c r="K614" s="1"/>
      <c r="L614" s="1"/>
    </row>
    <row r="615" spans="1:12" x14ac:dyDescent="0.25">
      <c r="A615">
        <v>61.101999999999997</v>
      </c>
      <c r="B615">
        <v>1.1975899999999999</v>
      </c>
      <c r="C615">
        <v>125</v>
      </c>
      <c r="H615" s="1">
        <f t="shared" si="28"/>
        <v>673.04557999999997</v>
      </c>
      <c r="I615" s="1">
        <f t="shared" si="29"/>
        <v>2993.8548098676001</v>
      </c>
      <c r="J615" s="1">
        <f t="shared" si="30"/>
        <v>141.99529239470399</v>
      </c>
      <c r="K615" s="1"/>
      <c r="L615" s="1"/>
    </row>
    <row r="616" spans="1:12" x14ac:dyDescent="0.25">
      <c r="A616">
        <v>61.216000000000001</v>
      </c>
      <c r="B616">
        <v>1.20092</v>
      </c>
      <c r="C616">
        <v>117</v>
      </c>
      <c r="H616" s="1">
        <f t="shared" si="28"/>
        <v>674.91704000000004</v>
      </c>
      <c r="I616" s="1">
        <f t="shared" si="29"/>
        <v>3002.1794756688</v>
      </c>
      <c r="J616" s="1">
        <f t="shared" si="30"/>
        <v>142.328279026752</v>
      </c>
      <c r="K616" s="1"/>
      <c r="L616" s="1"/>
    </row>
    <row r="617" spans="1:12" x14ac:dyDescent="0.25">
      <c r="A617">
        <v>61.302</v>
      </c>
      <c r="B617">
        <v>1.20336</v>
      </c>
      <c r="C617">
        <v>114</v>
      </c>
      <c r="H617" s="1">
        <f t="shared" si="28"/>
        <v>676.28832</v>
      </c>
      <c r="I617" s="1">
        <f t="shared" si="29"/>
        <v>3008.2792307904001</v>
      </c>
      <c r="J617" s="1">
        <f t="shared" si="30"/>
        <v>142.57226923161599</v>
      </c>
      <c r="K617" s="1"/>
      <c r="L617" s="1"/>
    </row>
    <row r="618" spans="1:12" x14ac:dyDescent="0.25">
      <c r="A618">
        <v>61.402000000000001</v>
      </c>
      <c r="B618">
        <v>1.20675</v>
      </c>
      <c r="C618">
        <v>106</v>
      </c>
      <c r="H618" s="1">
        <f t="shared" si="28"/>
        <v>678.19349999999997</v>
      </c>
      <c r="I618" s="1">
        <f t="shared" si="29"/>
        <v>3016.7538905699998</v>
      </c>
      <c r="J618" s="1">
        <f t="shared" si="30"/>
        <v>142.91125562279998</v>
      </c>
      <c r="K618" s="1"/>
      <c r="L618" s="1"/>
    </row>
    <row r="619" spans="1:12" x14ac:dyDescent="0.25">
      <c r="A619">
        <v>61.502000000000002</v>
      </c>
      <c r="B619">
        <v>1.20926</v>
      </c>
      <c r="C619">
        <v>102</v>
      </c>
      <c r="H619" s="1">
        <f t="shared" si="28"/>
        <v>679.60411999999997</v>
      </c>
      <c r="I619" s="1">
        <f t="shared" si="29"/>
        <v>3023.0286386663997</v>
      </c>
      <c r="J619" s="1">
        <f t="shared" si="30"/>
        <v>143.16224554665598</v>
      </c>
      <c r="K619" s="1"/>
      <c r="L619" s="1"/>
    </row>
    <row r="620" spans="1:12" x14ac:dyDescent="0.25">
      <c r="A620">
        <v>61.601999999999997</v>
      </c>
      <c r="B620">
        <v>1.21191</v>
      </c>
      <c r="C620">
        <v>99</v>
      </c>
      <c r="H620" s="1">
        <f t="shared" si="28"/>
        <v>681.09342000000004</v>
      </c>
      <c r="I620" s="1">
        <f t="shared" si="29"/>
        <v>3029.6533727124001</v>
      </c>
      <c r="J620" s="1">
        <f t="shared" si="30"/>
        <v>143.42723490849599</v>
      </c>
      <c r="K620" s="1"/>
      <c r="L620" s="1"/>
    </row>
    <row r="621" spans="1:12" x14ac:dyDescent="0.25">
      <c r="A621">
        <v>61.701999999999998</v>
      </c>
      <c r="B621">
        <v>1.2153099999999999</v>
      </c>
      <c r="C621">
        <v>93</v>
      </c>
      <c r="H621" s="1">
        <f t="shared" si="28"/>
        <v>683.00421999999992</v>
      </c>
      <c r="I621" s="1">
        <f t="shared" si="29"/>
        <v>3038.1530314883998</v>
      </c>
      <c r="J621" s="1">
        <f t="shared" si="30"/>
        <v>143.767221259536</v>
      </c>
      <c r="K621" s="1"/>
      <c r="L621" s="1"/>
    </row>
    <row r="622" spans="1:12" x14ac:dyDescent="0.25">
      <c r="A622">
        <v>61.802</v>
      </c>
      <c r="B622">
        <v>1.21804</v>
      </c>
      <c r="C622">
        <v>91</v>
      </c>
      <c r="H622" s="1">
        <f t="shared" si="28"/>
        <v>684.53848000000005</v>
      </c>
      <c r="I622" s="1">
        <f t="shared" si="29"/>
        <v>3044.9777575056</v>
      </c>
      <c r="J622" s="1">
        <f t="shared" si="30"/>
        <v>144.040210300224</v>
      </c>
      <c r="K622" s="1"/>
      <c r="L622" s="1"/>
    </row>
    <row r="623" spans="1:12" x14ac:dyDescent="0.25">
      <c r="A623">
        <v>61.902000000000001</v>
      </c>
      <c r="B623">
        <v>1.22143</v>
      </c>
      <c r="C623">
        <v>92</v>
      </c>
      <c r="H623" s="1">
        <f t="shared" si="28"/>
        <v>686.44366000000002</v>
      </c>
      <c r="I623" s="1">
        <f t="shared" si="29"/>
        <v>3053.4524172852002</v>
      </c>
      <c r="J623" s="1">
        <f t="shared" si="30"/>
        <v>144.379196691408</v>
      </c>
      <c r="K623" s="1"/>
      <c r="L623" s="1"/>
    </row>
    <row r="624" spans="1:12" x14ac:dyDescent="0.25">
      <c r="A624">
        <v>62.002000000000002</v>
      </c>
      <c r="B624">
        <v>1.22357</v>
      </c>
      <c r="C624">
        <v>92</v>
      </c>
      <c r="H624" s="1">
        <f t="shared" si="28"/>
        <v>687.64634000000001</v>
      </c>
      <c r="I624" s="1">
        <f t="shared" si="29"/>
        <v>3058.8022025148002</v>
      </c>
      <c r="J624" s="1">
        <f t="shared" si="30"/>
        <v>144.59318810059202</v>
      </c>
      <c r="K624" s="1"/>
      <c r="L624" s="1"/>
    </row>
    <row r="625" spans="1:12" x14ac:dyDescent="0.25">
      <c r="A625">
        <v>62.101999999999997</v>
      </c>
      <c r="B625">
        <v>1.2275499999999999</v>
      </c>
      <c r="C625">
        <v>94</v>
      </c>
      <c r="H625" s="1">
        <f t="shared" si="28"/>
        <v>689.8830999999999</v>
      </c>
      <c r="I625" s="1">
        <f t="shared" si="29"/>
        <v>3068.7518030819997</v>
      </c>
      <c r="J625" s="1">
        <f t="shared" si="30"/>
        <v>144.99117212327999</v>
      </c>
      <c r="K625" s="1"/>
      <c r="L625" s="1"/>
    </row>
    <row r="626" spans="1:12" x14ac:dyDescent="0.25">
      <c r="A626">
        <v>62.201999999999998</v>
      </c>
      <c r="B626">
        <v>1.2296199999999999</v>
      </c>
      <c r="C626">
        <v>95</v>
      </c>
      <c r="H626" s="1">
        <f t="shared" si="28"/>
        <v>691.04643999999996</v>
      </c>
      <c r="I626" s="1">
        <f t="shared" si="29"/>
        <v>3073.9265953367999</v>
      </c>
      <c r="J626" s="1">
        <f t="shared" si="30"/>
        <v>145.19816381347201</v>
      </c>
      <c r="K626" s="1"/>
      <c r="L626" s="1"/>
    </row>
    <row r="627" spans="1:12" x14ac:dyDescent="0.25">
      <c r="A627">
        <v>62.302</v>
      </c>
      <c r="B627">
        <v>1.2333099999999999</v>
      </c>
      <c r="C627">
        <v>99</v>
      </c>
      <c r="H627" s="1">
        <f t="shared" si="28"/>
        <v>693.1202199999999</v>
      </c>
      <c r="I627" s="1">
        <f t="shared" si="29"/>
        <v>3083.1512250083997</v>
      </c>
      <c r="J627" s="1">
        <f t="shared" si="30"/>
        <v>145.56714900033597</v>
      </c>
      <c r="K627" s="1"/>
      <c r="L627" s="1"/>
    </row>
    <row r="628" spans="1:12" x14ac:dyDescent="0.25">
      <c r="A628">
        <v>62.402000000000001</v>
      </c>
      <c r="B628">
        <v>1.2358100000000001</v>
      </c>
      <c r="C628">
        <v>104</v>
      </c>
      <c r="H628" s="1">
        <f t="shared" si="28"/>
        <v>694.52521999999999</v>
      </c>
      <c r="I628" s="1">
        <f t="shared" si="29"/>
        <v>3089.4009741084001</v>
      </c>
      <c r="J628" s="1">
        <f t="shared" si="30"/>
        <v>145.81713896433601</v>
      </c>
      <c r="K628" s="1"/>
      <c r="L628" s="1"/>
    </row>
    <row r="629" spans="1:12" x14ac:dyDescent="0.25">
      <c r="A629">
        <v>62.502000000000002</v>
      </c>
      <c r="B629">
        <v>1.2388399999999999</v>
      </c>
      <c r="C629">
        <v>108</v>
      </c>
      <c r="H629" s="1">
        <f t="shared" si="28"/>
        <v>696.22807999999998</v>
      </c>
      <c r="I629" s="1">
        <f t="shared" si="29"/>
        <v>3096.9756700175999</v>
      </c>
      <c r="J629" s="1">
        <f t="shared" si="30"/>
        <v>146.12012680070399</v>
      </c>
      <c r="K629" s="1"/>
      <c r="L629" s="1"/>
    </row>
    <row r="630" spans="1:12" x14ac:dyDescent="0.25">
      <c r="A630">
        <v>62.601999999999997</v>
      </c>
      <c r="B630">
        <v>1.24186</v>
      </c>
      <c r="C630">
        <v>114</v>
      </c>
      <c r="H630" s="1">
        <f t="shared" si="28"/>
        <v>697.92531999999994</v>
      </c>
      <c r="I630" s="1">
        <f t="shared" si="29"/>
        <v>3104.5253669303997</v>
      </c>
      <c r="J630" s="1">
        <f t="shared" si="30"/>
        <v>146.422114677216</v>
      </c>
      <c r="K630" s="1"/>
      <c r="L630" s="1"/>
    </row>
    <row r="631" spans="1:12" x14ac:dyDescent="0.25">
      <c r="A631">
        <v>62.701999999999998</v>
      </c>
      <c r="B631">
        <v>1.24407</v>
      </c>
      <c r="C631">
        <v>119</v>
      </c>
      <c r="H631" s="1">
        <f t="shared" si="28"/>
        <v>699.16733999999997</v>
      </c>
      <c r="I631" s="1">
        <f t="shared" si="29"/>
        <v>3110.0501451348</v>
      </c>
      <c r="J631" s="1">
        <f t="shared" si="30"/>
        <v>146.643105805392</v>
      </c>
      <c r="K631" s="1"/>
      <c r="L631" s="1"/>
    </row>
    <row r="632" spans="1:12" x14ac:dyDescent="0.25">
      <c r="A632">
        <v>62.802</v>
      </c>
      <c r="B632">
        <v>1.2479800000000001</v>
      </c>
      <c r="C632">
        <v>125</v>
      </c>
      <c r="H632" s="1">
        <f t="shared" si="28"/>
        <v>701.36476000000005</v>
      </c>
      <c r="I632" s="1">
        <f t="shared" si="29"/>
        <v>3119.8247527272001</v>
      </c>
      <c r="J632" s="1">
        <f t="shared" si="30"/>
        <v>147.034090109088</v>
      </c>
      <c r="K632" s="1"/>
      <c r="L632" s="1"/>
    </row>
    <row r="633" spans="1:12" x14ac:dyDescent="0.25">
      <c r="A633">
        <v>62.902000000000001</v>
      </c>
      <c r="B633">
        <v>1.2499</v>
      </c>
      <c r="C633">
        <v>128</v>
      </c>
      <c r="H633" s="1">
        <f t="shared" si="28"/>
        <v>702.44380000000001</v>
      </c>
      <c r="I633" s="1">
        <f t="shared" si="29"/>
        <v>3124.6245600360003</v>
      </c>
      <c r="J633" s="1">
        <f t="shared" si="30"/>
        <v>147.22608240144001</v>
      </c>
      <c r="K633" s="1"/>
      <c r="L633" s="1"/>
    </row>
    <row r="634" spans="1:12" x14ac:dyDescent="0.25">
      <c r="A634">
        <v>63.002000000000002</v>
      </c>
      <c r="B634">
        <v>1.2538899999999999</v>
      </c>
      <c r="C634">
        <v>133</v>
      </c>
      <c r="H634" s="1">
        <f t="shared" si="28"/>
        <v>704.68617999999992</v>
      </c>
      <c r="I634" s="1">
        <f t="shared" si="29"/>
        <v>3134.5991595995997</v>
      </c>
      <c r="J634" s="1">
        <f t="shared" si="30"/>
        <v>147.62506638398398</v>
      </c>
      <c r="K634" s="1"/>
      <c r="L634" s="1"/>
    </row>
    <row r="635" spans="1:12" x14ac:dyDescent="0.25">
      <c r="A635">
        <v>63.101999999999997</v>
      </c>
      <c r="B635">
        <v>1.2559499999999999</v>
      </c>
      <c r="C635">
        <v>136</v>
      </c>
      <c r="H635" s="1">
        <f t="shared" si="28"/>
        <v>705.84389999999996</v>
      </c>
      <c r="I635" s="1">
        <f t="shared" si="29"/>
        <v>3139.7489528579999</v>
      </c>
      <c r="J635" s="1">
        <f t="shared" si="30"/>
        <v>147.83105811432</v>
      </c>
      <c r="K635" s="1"/>
      <c r="L635" s="1"/>
    </row>
    <row r="636" spans="1:12" x14ac:dyDescent="0.25">
      <c r="A636">
        <v>63.201999999999998</v>
      </c>
      <c r="B636">
        <v>1.25979</v>
      </c>
      <c r="C636">
        <v>141</v>
      </c>
      <c r="H636" s="1">
        <f t="shared" si="28"/>
        <v>708.00198</v>
      </c>
      <c r="I636" s="1">
        <f t="shared" si="29"/>
        <v>3149.3485674756002</v>
      </c>
      <c r="J636" s="1">
        <f t="shared" si="30"/>
        <v>148.215042699024</v>
      </c>
      <c r="K636" s="1"/>
      <c r="L636" s="1"/>
    </row>
    <row r="637" spans="1:12" x14ac:dyDescent="0.25">
      <c r="A637">
        <v>63.302</v>
      </c>
      <c r="B637">
        <v>1.2618499999999999</v>
      </c>
      <c r="C637">
        <v>141</v>
      </c>
      <c r="H637" s="1">
        <f t="shared" si="28"/>
        <v>709.15969999999993</v>
      </c>
      <c r="I637" s="1">
        <f t="shared" si="29"/>
        <v>3154.4983607339996</v>
      </c>
      <c r="J637" s="1">
        <f t="shared" si="30"/>
        <v>148.42103442935999</v>
      </c>
      <c r="K637" s="1"/>
      <c r="L637" s="1"/>
    </row>
    <row r="638" spans="1:12" x14ac:dyDescent="0.25">
      <c r="A638">
        <v>63.402000000000001</v>
      </c>
      <c r="B638">
        <v>1.26458</v>
      </c>
      <c r="C638">
        <v>141</v>
      </c>
      <c r="H638" s="1">
        <f t="shared" si="28"/>
        <v>710.69396000000006</v>
      </c>
      <c r="I638" s="1">
        <f t="shared" si="29"/>
        <v>3161.3230867512002</v>
      </c>
      <c r="J638" s="1">
        <f t="shared" si="30"/>
        <v>148.69402347004799</v>
      </c>
      <c r="K638" s="1"/>
      <c r="L638" s="1"/>
    </row>
    <row r="639" spans="1:12" x14ac:dyDescent="0.25">
      <c r="A639">
        <v>63.502000000000002</v>
      </c>
      <c r="B639">
        <v>1.2685599999999999</v>
      </c>
      <c r="C639">
        <v>141</v>
      </c>
      <c r="H639" s="1">
        <f t="shared" si="28"/>
        <v>712.93071999999995</v>
      </c>
      <c r="I639" s="1">
        <f t="shared" si="29"/>
        <v>3171.2726873183997</v>
      </c>
      <c r="J639" s="1">
        <f t="shared" si="30"/>
        <v>149.09200749273597</v>
      </c>
      <c r="K639" s="1"/>
      <c r="L639" s="1"/>
    </row>
    <row r="640" spans="1:12" x14ac:dyDescent="0.25">
      <c r="A640">
        <v>63.601999999999997</v>
      </c>
      <c r="B640">
        <v>1.27041</v>
      </c>
      <c r="C640">
        <v>140</v>
      </c>
      <c r="H640" s="1">
        <f t="shared" si="28"/>
        <v>713.97041999999999</v>
      </c>
      <c r="I640" s="1">
        <f t="shared" si="29"/>
        <v>3175.8975016524</v>
      </c>
      <c r="J640" s="1">
        <f t="shared" si="30"/>
        <v>149.27700006609601</v>
      </c>
      <c r="K640" s="1"/>
      <c r="L640" s="1"/>
    </row>
    <row r="641" spans="1:12" x14ac:dyDescent="0.25">
      <c r="A641">
        <v>63.701999999999998</v>
      </c>
      <c r="B641">
        <v>1.27461</v>
      </c>
      <c r="C641">
        <v>137</v>
      </c>
      <c r="H641" s="1">
        <f t="shared" si="28"/>
        <v>716.33082000000002</v>
      </c>
      <c r="I641" s="1">
        <f t="shared" si="29"/>
        <v>3186.3970801404002</v>
      </c>
      <c r="J641" s="1">
        <f t="shared" si="30"/>
        <v>149.69698320561602</v>
      </c>
      <c r="K641" s="1"/>
      <c r="L641" s="1"/>
    </row>
    <row r="642" spans="1:12" x14ac:dyDescent="0.25">
      <c r="A642">
        <v>63.802</v>
      </c>
      <c r="B642">
        <v>1.2763800000000001</v>
      </c>
      <c r="C642">
        <v>127</v>
      </c>
      <c r="H642" s="1">
        <f t="shared" si="28"/>
        <v>717.32556</v>
      </c>
      <c r="I642" s="1">
        <f t="shared" si="29"/>
        <v>3190.8219025031999</v>
      </c>
      <c r="J642" s="1">
        <f t="shared" si="30"/>
        <v>149.873976100128</v>
      </c>
      <c r="K642" s="1"/>
      <c r="L642" s="1"/>
    </row>
    <row r="643" spans="1:12" x14ac:dyDescent="0.25">
      <c r="A643">
        <v>63.902000000000001</v>
      </c>
      <c r="B643">
        <v>1.2807299999999999</v>
      </c>
      <c r="C643">
        <v>125</v>
      </c>
      <c r="H643" s="1">
        <f t="shared" si="28"/>
        <v>719.77026000000001</v>
      </c>
      <c r="I643" s="1">
        <f t="shared" si="29"/>
        <v>3201.6964659372002</v>
      </c>
      <c r="J643" s="1">
        <f t="shared" si="30"/>
        <v>150.30895863748799</v>
      </c>
      <c r="K643" s="1"/>
      <c r="L643" s="1"/>
    </row>
    <row r="644" spans="1:12" x14ac:dyDescent="0.25">
      <c r="A644">
        <v>64.001999999999995</v>
      </c>
      <c r="B644">
        <v>1.2825</v>
      </c>
      <c r="C644">
        <v>123</v>
      </c>
      <c r="H644" s="1">
        <f t="shared" si="28"/>
        <v>720.76499999999999</v>
      </c>
      <c r="I644" s="1">
        <f t="shared" si="29"/>
        <v>3206.1212882999998</v>
      </c>
      <c r="J644" s="1">
        <f t="shared" si="30"/>
        <v>150.48595153199997</v>
      </c>
      <c r="K644" s="1"/>
      <c r="L644" s="1"/>
    </row>
    <row r="645" spans="1:12" x14ac:dyDescent="0.25">
      <c r="A645">
        <v>64.102000000000004</v>
      </c>
      <c r="B645">
        <v>1.2859</v>
      </c>
      <c r="C645">
        <v>119</v>
      </c>
      <c r="H645" s="1">
        <f t="shared" ref="H645:H708" si="31">B645*562</f>
        <v>722.67579999999998</v>
      </c>
      <c r="I645" s="1">
        <f t="shared" ref="I645:I708" si="32">H645*4.44822</f>
        <v>3214.620947076</v>
      </c>
      <c r="J645" s="1">
        <f t="shared" ref="J645:J708" si="33">(5*4.44822)+(I645*0.04)</f>
        <v>150.82593788303998</v>
      </c>
      <c r="K645" s="1"/>
      <c r="L645" s="1"/>
    </row>
    <row r="646" spans="1:12" x14ac:dyDescent="0.25">
      <c r="A646">
        <v>64.201999999999998</v>
      </c>
      <c r="B646">
        <v>1.2886299999999999</v>
      </c>
      <c r="C646">
        <v>115</v>
      </c>
      <c r="H646" s="1">
        <f t="shared" si="31"/>
        <v>724.21006</v>
      </c>
      <c r="I646" s="1">
        <f t="shared" si="32"/>
        <v>3221.4456730932002</v>
      </c>
      <c r="J646" s="1">
        <f t="shared" si="33"/>
        <v>151.09892692372799</v>
      </c>
      <c r="K646" s="1"/>
      <c r="L646" s="1"/>
    </row>
    <row r="647" spans="1:12" x14ac:dyDescent="0.25">
      <c r="A647">
        <v>64.302000000000007</v>
      </c>
      <c r="B647">
        <v>1.29128</v>
      </c>
      <c r="C647">
        <v>111</v>
      </c>
      <c r="H647" s="1">
        <f t="shared" si="31"/>
        <v>725.69935999999996</v>
      </c>
      <c r="I647" s="1">
        <f t="shared" si="32"/>
        <v>3228.0704071391997</v>
      </c>
      <c r="J647" s="1">
        <f t="shared" si="33"/>
        <v>151.36391628556797</v>
      </c>
      <c r="K647" s="1"/>
      <c r="L647" s="1"/>
    </row>
    <row r="648" spans="1:12" x14ac:dyDescent="0.25">
      <c r="A648">
        <v>64.402000000000001</v>
      </c>
      <c r="B648">
        <v>1.2948200000000001</v>
      </c>
      <c r="C648">
        <v>106</v>
      </c>
      <c r="H648" s="1">
        <f t="shared" si="31"/>
        <v>727.68884000000003</v>
      </c>
      <c r="I648" s="1">
        <f t="shared" si="32"/>
        <v>3236.9200518648004</v>
      </c>
      <c r="J648" s="1">
        <f t="shared" si="33"/>
        <v>151.71790207459202</v>
      </c>
      <c r="K648" s="1"/>
      <c r="L648" s="1"/>
    </row>
    <row r="649" spans="1:12" x14ac:dyDescent="0.25">
      <c r="A649">
        <v>64.501999999999995</v>
      </c>
      <c r="B649">
        <v>1.29718</v>
      </c>
      <c r="C649">
        <v>100</v>
      </c>
      <c r="H649" s="1">
        <f t="shared" si="31"/>
        <v>729.01516000000004</v>
      </c>
      <c r="I649" s="1">
        <f t="shared" si="32"/>
        <v>3242.8198150152002</v>
      </c>
      <c r="J649" s="1">
        <f t="shared" si="33"/>
        <v>151.95389260060799</v>
      </c>
      <c r="K649" s="1"/>
      <c r="L649" s="1"/>
    </row>
    <row r="650" spans="1:12" x14ac:dyDescent="0.25">
      <c r="A650">
        <v>64.602000000000004</v>
      </c>
      <c r="B650">
        <v>1.30087</v>
      </c>
      <c r="C650">
        <v>97</v>
      </c>
      <c r="H650" s="1">
        <f t="shared" si="31"/>
        <v>731.08893999999998</v>
      </c>
      <c r="I650" s="1">
        <f t="shared" si="32"/>
        <v>3252.0444446868</v>
      </c>
      <c r="J650" s="1">
        <f t="shared" si="33"/>
        <v>152.32287778747198</v>
      </c>
      <c r="K650" s="1"/>
      <c r="L650" s="1"/>
    </row>
    <row r="651" spans="1:12" x14ac:dyDescent="0.25">
      <c r="A651">
        <v>64.701999999999998</v>
      </c>
      <c r="B651">
        <v>1.3024199999999999</v>
      </c>
      <c r="C651">
        <v>94</v>
      </c>
      <c r="H651" s="1">
        <f t="shared" si="31"/>
        <v>731.96003999999994</v>
      </c>
      <c r="I651" s="1">
        <f t="shared" si="32"/>
        <v>3255.9192891287998</v>
      </c>
      <c r="J651" s="1">
        <f t="shared" si="33"/>
        <v>152.47787156515199</v>
      </c>
      <c r="K651" s="1"/>
      <c r="L651" s="1"/>
    </row>
    <row r="652" spans="1:12" x14ac:dyDescent="0.25">
      <c r="A652">
        <v>64.802000000000007</v>
      </c>
      <c r="B652">
        <v>1.30633</v>
      </c>
      <c r="C652">
        <v>92</v>
      </c>
      <c r="H652" s="1">
        <f t="shared" si="31"/>
        <v>734.15746000000001</v>
      </c>
      <c r="I652" s="1">
        <f t="shared" si="32"/>
        <v>3265.6938967212</v>
      </c>
      <c r="J652" s="1">
        <f t="shared" si="33"/>
        <v>152.86885586884799</v>
      </c>
      <c r="K652" s="1"/>
      <c r="L652" s="1"/>
    </row>
    <row r="653" spans="1:12" x14ac:dyDescent="0.25">
      <c r="A653">
        <v>64.902000000000001</v>
      </c>
      <c r="B653">
        <v>1.3091299999999999</v>
      </c>
      <c r="C653">
        <v>92</v>
      </c>
      <c r="H653" s="1">
        <f t="shared" si="31"/>
        <v>735.73105999999996</v>
      </c>
      <c r="I653" s="1">
        <f t="shared" si="32"/>
        <v>3272.6936157132</v>
      </c>
      <c r="J653" s="1">
        <f t="shared" si="33"/>
        <v>153.148844628528</v>
      </c>
      <c r="K653" s="1"/>
      <c r="L653" s="1"/>
    </row>
    <row r="654" spans="1:12" x14ac:dyDescent="0.25">
      <c r="A654">
        <v>65.001999999999995</v>
      </c>
      <c r="B654">
        <v>1.31223</v>
      </c>
      <c r="C654">
        <v>94</v>
      </c>
      <c r="H654" s="1">
        <f t="shared" si="31"/>
        <v>737.47325999999998</v>
      </c>
      <c r="I654" s="1">
        <f t="shared" si="32"/>
        <v>3280.4433045972</v>
      </c>
      <c r="J654" s="1">
        <f t="shared" si="33"/>
        <v>153.45883218388801</v>
      </c>
      <c r="K654" s="1"/>
      <c r="L654" s="1"/>
    </row>
    <row r="655" spans="1:12" x14ac:dyDescent="0.25">
      <c r="A655">
        <v>65.102000000000004</v>
      </c>
      <c r="B655">
        <v>1.3149599999999999</v>
      </c>
      <c r="C655">
        <v>96</v>
      </c>
      <c r="H655" s="1">
        <f t="shared" si="31"/>
        <v>739.00752</v>
      </c>
      <c r="I655" s="1">
        <f t="shared" si="32"/>
        <v>3287.2680306144002</v>
      </c>
      <c r="J655" s="1">
        <f t="shared" si="33"/>
        <v>153.73182122457601</v>
      </c>
      <c r="K655" s="1"/>
      <c r="L655" s="1"/>
    </row>
    <row r="656" spans="1:12" x14ac:dyDescent="0.25">
      <c r="A656">
        <v>65.201999999999998</v>
      </c>
      <c r="B656">
        <v>1.31769</v>
      </c>
      <c r="C656">
        <v>99</v>
      </c>
      <c r="H656" s="1">
        <f t="shared" si="31"/>
        <v>740.54178000000002</v>
      </c>
      <c r="I656" s="1">
        <f t="shared" si="32"/>
        <v>3294.0927566316</v>
      </c>
      <c r="J656" s="1">
        <f t="shared" si="33"/>
        <v>154.00481026526398</v>
      </c>
      <c r="K656" s="1"/>
      <c r="L656" s="1"/>
    </row>
    <row r="657" spans="1:12" x14ac:dyDescent="0.25">
      <c r="A657">
        <v>65.302000000000007</v>
      </c>
      <c r="B657">
        <v>1.32145</v>
      </c>
      <c r="C657">
        <v>103</v>
      </c>
      <c r="H657" s="1">
        <f t="shared" si="31"/>
        <v>742.6549</v>
      </c>
      <c r="I657" s="1">
        <f t="shared" si="32"/>
        <v>3303.492379278</v>
      </c>
      <c r="J657" s="1">
        <f t="shared" si="33"/>
        <v>154.38079517111998</v>
      </c>
      <c r="K657" s="1"/>
      <c r="L657" s="1"/>
    </row>
    <row r="658" spans="1:12" x14ac:dyDescent="0.25">
      <c r="A658">
        <v>65.402000000000001</v>
      </c>
      <c r="B658">
        <v>1.3238099999999999</v>
      </c>
      <c r="C658">
        <v>107</v>
      </c>
      <c r="H658" s="1">
        <f t="shared" si="31"/>
        <v>743.98122000000001</v>
      </c>
      <c r="I658" s="1">
        <f t="shared" si="32"/>
        <v>3309.3921424283999</v>
      </c>
      <c r="J658" s="1">
        <f t="shared" si="33"/>
        <v>154.61678569713598</v>
      </c>
      <c r="K658" s="1"/>
      <c r="L658" s="1"/>
    </row>
    <row r="659" spans="1:12" x14ac:dyDescent="0.25">
      <c r="A659">
        <v>65.501999999999995</v>
      </c>
      <c r="B659">
        <v>1.3271999999999999</v>
      </c>
      <c r="C659">
        <v>111</v>
      </c>
      <c r="H659" s="1">
        <f t="shared" si="31"/>
        <v>745.88639999999998</v>
      </c>
      <c r="I659" s="1">
        <f t="shared" si="32"/>
        <v>3317.8668022080001</v>
      </c>
      <c r="J659" s="1">
        <f t="shared" si="33"/>
        <v>154.95577208832</v>
      </c>
      <c r="K659" s="1"/>
      <c r="L659" s="1"/>
    </row>
    <row r="660" spans="1:12" x14ac:dyDescent="0.25">
      <c r="A660">
        <v>65.602000000000004</v>
      </c>
      <c r="B660">
        <v>1.3300099999999999</v>
      </c>
      <c r="C660">
        <v>115</v>
      </c>
      <c r="H660" s="1">
        <f t="shared" si="31"/>
        <v>747.46561999999994</v>
      </c>
      <c r="I660" s="1">
        <f t="shared" si="32"/>
        <v>3324.8915201963996</v>
      </c>
      <c r="J660" s="1">
        <f t="shared" si="33"/>
        <v>155.23676080785597</v>
      </c>
      <c r="K660" s="1"/>
      <c r="L660" s="1"/>
    </row>
    <row r="661" spans="1:12" x14ac:dyDescent="0.25">
      <c r="A661">
        <v>65.701999999999998</v>
      </c>
      <c r="B661">
        <v>1.3330299999999999</v>
      </c>
      <c r="C661">
        <v>124</v>
      </c>
      <c r="H661" s="1">
        <f t="shared" si="31"/>
        <v>749.16285999999991</v>
      </c>
      <c r="I661" s="1">
        <f t="shared" si="32"/>
        <v>3332.4412171091994</v>
      </c>
      <c r="J661" s="1">
        <f t="shared" si="33"/>
        <v>155.53874868436796</v>
      </c>
      <c r="K661" s="1"/>
      <c r="L661" s="1"/>
    </row>
    <row r="662" spans="1:12" x14ac:dyDescent="0.25">
      <c r="A662">
        <v>65.802000000000007</v>
      </c>
      <c r="B662">
        <v>1.33606</v>
      </c>
      <c r="C662">
        <v>127</v>
      </c>
      <c r="H662" s="1">
        <f t="shared" si="31"/>
        <v>750.86572000000001</v>
      </c>
      <c r="I662" s="1">
        <f t="shared" si="32"/>
        <v>3340.0159130184002</v>
      </c>
      <c r="J662" s="1">
        <f t="shared" si="33"/>
        <v>155.84173652073599</v>
      </c>
      <c r="K662" s="1"/>
      <c r="L662" s="1"/>
    </row>
    <row r="663" spans="1:12" x14ac:dyDescent="0.25">
      <c r="A663">
        <v>65.902000000000001</v>
      </c>
      <c r="B663">
        <v>1.33945</v>
      </c>
      <c r="C663">
        <v>130</v>
      </c>
      <c r="H663" s="1">
        <f t="shared" si="31"/>
        <v>752.77089999999998</v>
      </c>
      <c r="I663" s="1">
        <f t="shared" si="32"/>
        <v>3348.4905727979999</v>
      </c>
      <c r="J663" s="1">
        <f t="shared" si="33"/>
        <v>156.18072291191999</v>
      </c>
      <c r="K663" s="1"/>
      <c r="L663" s="1"/>
    </row>
    <row r="664" spans="1:12" x14ac:dyDescent="0.25">
      <c r="A664">
        <v>66.001999999999995</v>
      </c>
      <c r="B664">
        <v>1.34188</v>
      </c>
      <c r="C664">
        <v>132</v>
      </c>
      <c r="H664" s="1">
        <f t="shared" si="31"/>
        <v>754.13656000000003</v>
      </c>
      <c r="I664" s="1">
        <f t="shared" si="32"/>
        <v>3354.5653289232</v>
      </c>
      <c r="J664" s="1">
        <f t="shared" si="33"/>
        <v>156.42371315692799</v>
      </c>
      <c r="K664" s="1"/>
      <c r="L664" s="1"/>
    </row>
    <row r="665" spans="1:12" x14ac:dyDescent="0.25">
      <c r="A665">
        <v>66.102000000000004</v>
      </c>
      <c r="B665">
        <v>1.34491</v>
      </c>
      <c r="C665">
        <v>135</v>
      </c>
      <c r="H665" s="1">
        <f t="shared" si="31"/>
        <v>755.83942000000002</v>
      </c>
      <c r="I665" s="1">
        <f t="shared" si="32"/>
        <v>3362.1400248324003</v>
      </c>
      <c r="J665" s="1">
        <f t="shared" si="33"/>
        <v>156.72670099329599</v>
      </c>
      <c r="K665" s="1"/>
      <c r="L665" s="1"/>
    </row>
    <row r="666" spans="1:12" x14ac:dyDescent="0.25">
      <c r="A666">
        <v>66.201999999999998</v>
      </c>
      <c r="B666">
        <v>1.34778</v>
      </c>
      <c r="C666">
        <v>138</v>
      </c>
      <c r="H666" s="1">
        <f t="shared" si="31"/>
        <v>757.45236</v>
      </c>
      <c r="I666" s="1">
        <f t="shared" si="32"/>
        <v>3369.3147367992001</v>
      </c>
      <c r="J666" s="1">
        <f t="shared" si="33"/>
        <v>157.01368947196801</v>
      </c>
      <c r="K666" s="1"/>
      <c r="L666" s="1"/>
    </row>
    <row r="667" spans="1:12" x14ac:dyDescent="0.25">
      <c r="A667">
        <v>66.302000000000007</v>
      </c>
      <c r="B667">
        <v>1.35155</v>
      </c>
      <c r="C667">
        <v>138</v>
      </c>
      <c r="H667" s="1">
        <f t="shared" si="31"/>
        <v>759.5711</v>
      </c>
      <c r="I667" s="1">
        <f t="shared" si="32"/>
        <v>3378.7393584420001</v>
      </c>
      <c r="J667" s="1">
        <f t="shared" si="33"/>
        <v>157.39067433768</v>
      </c>
      <c r="K667" s="1"/>
      <c r="L667" s="1"/>
    </row>
    <row r="668" spans="1:12" x14ac:dyDescent="0.25">
      <c r="A668">
        <v>66.402000000000001</v>
      </c>
      <c r="B668">
        <v>1.3541300000000001</v>
      </c>
      <c r="C668">
        <v>138</v>
      </c>
      <c r="H668" s="1">
        <f t="shared" si="31"/>
        <v>761.02106000000003</v>
      </c>
      <c r="I668" s="1">
        <f t="shared" si="32"/>
        <v>3385.1890995132003</v>
      </c>
      <c r="J668" s="1">
        <f t="shared" si="33"/>
        <v>157.648663980528</v>
      </c>
      <c r="K668" s="1"/>
      <c r="L668" s="1"/>
    </row>
    <row r="669" spans="1:12" x14ac:dyDescent="0.25">
      <c r="A669">
        <v>66.501999999999995</v>
      </c>
      <c r="B669">
        <v>1.357</v>
      </c>
      <c r="C669">
        <v>138</v>
      </c>
      <c r="H669" s="1">
        <f t="shared" si="31"/>
        <v>762.63400000000001</v>
      </c>
      <c r="I669" s="1">
        <f t="shared" si="32"/>
        <v>3392.3638114800001</v>
      </c>
      <c r="J669" s="1">
        <f t="shared" si="33"/>
        <v>157.93565245919999</v>
      </c>
      <c r="K669" s="1"/>
      <c r="L669" s="1"/>
    </row>
    <row r="670" spans="1:12" x14ac:dyDescent="0.25">
      <c r="A670">
        <v>66.602000000000004</v>
      </c>
      <c r="B670">
        <v>1.3601799999999999</v>
      </c>
      <c r="C670">
        <v>136</v>
      </c>
      <c r="H670" s="1">
        <f t="shared" si="31"/>
        <v>764.42115999999999</v>
      </c>
      <c r="I670" s="1">
        <f t="shared" si="32"/>
        <v>3400.3134923352</v>
      </c>
      <c r="J670" s="1">
        <f t="shared" si="33"/>
        <v>158.25363969340799</v>
      </c>
      <c r="K670" s="1"/>
      <c r="L670" s="1"/>
    </row>
    <row r="671" spans="1:12" x14ac:dyDescent="0.25">
      <c r="A671">
        <v>66.701999999999998</v>
      </c>
      <c r="B671">
        <v>1.36327</v>
      </c>
      <c r="C671">
        <v>134</v>
      </c>
      <c r="H671" s="1">
        <f t="shared" si="31"/>
        <v>766.15773999999999</v>
      </c>
      <c r="I671" s="1">
        <f t="shared" si="32"/>
        <v>3408.0381822228001</v>
      </c>
      <c r="J671" s="1">
        <f t="shared" si="33"/>
        <v>158.56262728891198</v>
      </c>
      <c r="K671" s="1"/>
      <c r="L671" s="1"/>
    </row>
    <row r="672" spans="1:12" x14ac:dyDescent="0.25">
      <c r="A672">
        <v>66.802000000000007</v>
      </c>
      <c r="B672">
        <v>1.3662300000000001</v>
      </c>
      <c r="C672">
        <v>130</v>
      </c>
      <c r="H672" s="1">
        <f t="shared" si="31"/>
        <v>767.82126000000005</v>
      </c>
      <c r="I672" s="1">
        <f t="shared" si="32"/>
        <v>3415.4378851572001</v>
      </c>
      <c r="J672" s="1">
        <f t="shared" si="33"/>
        <v>158.85861540628798</v>
      </c>
      <c r="K672" s="1"/>
      <c r="L672" s="1"/>
    </row>
    <row r="673" spans="1:12" x14ac:dyDescent="0.25">
      <c r="A673">
        <v>66.902000000000001</v>
      </c>
      <c r="B673">
        <v>1.3684400000000001</v>
      </c>
      <c r="C673">
        <v>127</v>
      </c>
      <c r="H673" s="1">
        <f t="shared" si="31"/>
        <v>769.06328000000008</v>
      </c>
      <c r="I673" s="1">
        <f t="shared" si="32"/>
        <v>3420.9626633616003</v>
      </c>
      <c r="J673" s="1">
        <f t="shared" si="33"/>
        <v>159.07960653446401</v>
      </c>
      <c r="K673" s="1"/>
      <c r="L673" s="1"/>
    </row>
    <row r="674" spans="1:12" x14ac:dyDescent="0.25">
      <c r="A674">
        <v>67.001999999999995</v>
      </c>
      <c r="B674">
        <v>1.37279</v>
      </c>
      <c r="C674">
        <v>122</v>
      </c>
      <c r="H674" s="1">
        <f t="shared" si="31"/>
        <v>771.50797999999998</v>
      </c>
      <c r="I674" s="1">
        <f t="shared" si="32"/>
        <v>3431.8372267956001</v>
      </c>
      <c r="J674" s="1">
        <f t="shared" si="33"/>
        <v>159.51458907182399</v>
      </c>
      <c r="K674" s="1"/>
      <c r="L674" s="1"/>
    </row>
    <row r="675" spans="1:12" x14ac:dyDescent="0.25">
      <c r="A675">
        <v>67.102000000000004</v>
      </c>
      <c r="B675">
        <v>1.37456</v>
      </c>
      <c r="C675">
        <v>118</v>
      </c>
      <c r="H675" s="1">
        <f t="shared" si="31"/>
        <v>772.50271999999995</v>
      </c>
      <c r="I675" s="1">
        <f t="shared" si="32"/>
        <v>3436.2620491583998</v>
      </c>
      <c r="J675" s="1">
        <f t="shared" si="33"/>
        <v>159.69158196633597</v>
      </c>
      <c r="K675" s="1"/>
      <c r="L675" s="1"/>
    </row>
    <row r="676" spans="1:12" x14ac:dyDescent="0.25">
      <c r="A676">
        <v>67.201999999999998</v>
      </c>
      <c r="B676">
        <v>1.37876</v>
      </c>
      <c r="C676">
        <v>113</v>
      </c>
      <c r="H676" s="1">
        <f t="shared" si="31"/>
        <v>774.86311999999998</v>
      </c>
      <c r="I676" s="1">
        <f t="shared" si="32"/>
        <v>3446.7616276464</v>
      </c>
      <c r="J676" s="1">
        <f t="shared" si="33"/>
        <v>160.11156510585599</v>
      </c>
      <c r="K676" s="1"/>
      <c r="L676" s="1"/>
    </row>
    <row r="677" spans="1:12" x14ac:dyDescent="0.25">
      <c r="A677">
        <v>67.302000000000007</v>
      </c>
      <c r="B677">
        <v>1.3810500000000001</v>
      </c>
      <c r="C677">
        <v>108</v>
      </c>
      <c r="H677" s="1">
        <f t="shared" si="31"/>
        <v>776.15010000000007</v>
      </c>
      <c r="I677" s="1">
        <f t="shared" si="32"/>
        <v>3452.4863978220005</v>
      </c>
      <c r="J677" s="1">
        <f t="shared" si="33"/>
        <v>160.34055591288001</v>
      </c>
      <c r="K677" s="1"/>
      <c r="L677" s="1"/>
    </row>
    <row r="678" spans="1:12" x14ac:dyDescent="0.25">
      <c r="A678">
        <v>67.402000000000001</v>
      </c>
      <c r="B678">
        <v>1.3843000000000001</v>
      </c>
      <c r="C678">
        <v>103</v>
      </c>
      <c r="H678" s="1">
        <f t="shared" si="31"/>
        <v>777.97660000000008</v>
      </c>
      <c r="I678" s="1">
        <f t="shared" si="32"/>
        <v>3460.6110716520002</v>
      </c>
      <c r="J678" s="1">
        <f t="shared" si="33"/>
        <v>160.66554286607999</v>
      </c>
      <c r="K678" s="1"/>
      <c r="L678" s="1"/>
    </row>
    <row r="679" spans="1:12" x14ac:dyDescent="0.25">
      <c r="A679">
        <v>67.501999999999995</v>
      </c>
      <c r="B679">
        <v>1.3871</v>
      </c>
      <c r="C679">
        <v>98</v>
      </c>
      <c r="H679" s="1">
        <f t="shared" si="31"/>
        <v>779.55020000000002</v>
      </c>
      <c r="I679" s="1">
        <f t="shared" si="32"/>
        <v>3467.6107906440002</v>
      </c>
      <c r="J679" s="1">
        <f t="shared" si="33"/>
        <v>160.94553162576</v>
      </c>
      <c r="K679" s="1"/>
      <c r="L679" s="1"/>
    </row>
    <row r="680" spans="1:12" x14ac:dyDescent="0.25">
      <c r="A680">
        <v>67.602000000000004</v>
      </c>
      <c r="B680">
        <v>1.3895299999999999</v>
      </c>
      <c r="C680">
        <v>96</v>
      </c>
      <c r="H680" s="1">
        <f t="shared" si="31"/>
        <v>780.91585999999995</v>
      </c>
      <c r="I680" s="1">
        <f t="shared" si="32"/>
        <v>3473.6855467691998</v>
      </c>
      <c r="J680" s="1">
        <f t="shared" si="33"/>
        <v>161.188521870768</v>
      </c>
      <c r="K680" s="1"/>
      <c r="L680" s="1"/>
    </row>
    <row r="681" spans="1:12" x14ac:dyDescent="0.25">
      <c r="A681">
        <v>67.701999999999998</v>
      </c>
      <c r="B681">
        <v>1.39381</v>
      </c>
      <c r="C681">
        <v>93</v>
      </c>
      <c r="H681" s="1">
        <f t="shared" si="31"/>
        <v>783.32122000000004</v>
      </c>
      <c r="I681" s="1">
        <f t="shared" si="32"/>
        <v>3484.3851172284003</v>
      </c>
      <c r="J681" s="1">
        <f t="shared" si="33"/>
        <v>161.61650468913601</v>
      </c>
      <c r="K681" s="1"/>
      <c r="L681" s="1"/>
    </row>
    <row r="682" spans="1:12" x14ac:dyDescent="0.25">
      <c r="A682">
        <v>67.802000000000007</v>
      </c>
      <c r="B682">
        <v>1.3952899999999999</v>
      </c>
      <c r="C682">
        <v>93</v>
      </c>
      <c r="H682" s="1">
        <f t="shared" si="31"/>
        <v>784.15297999999996</v>
      </c>
      <c r="I682" s="1">
        <f t="shared" si="32"/>
        <v>3488.0849686955999</v>
      </c>
      <c r="J682" s="1">
        <f t="shared" si="33"/>
        <v>161.76449874782398</v>
      </c>
      <c r="K682" s="1"/>
      <c r="L682" s="1"/>
    </row>
    <row r="683" spans="1:12" x14ac:dyDescent="0.25">
      <c r="A683">
        <v>67.902000000000001</v>
      </c>
      <c r="B683">
        <v>1.3998600000000001</v>
      </c>
      <c r="C683">
        <v>93</v>
      </c>
      <c r="H683" s="1">
        <f t="shared" si="31"/>
        <v>786.72132000000011</v>
      </c>
      <c r="I683" s="1">
        <f t="shared" si="32"/>
        <v>3499.5095100504004</v>
      </c>
      <c r="J683" s="1">
        <f t="shared" si="33"/>
        <v>162.221480402016</v>
      </c>
      <c r="K683" s="1"/>
      <c r="L683" s="1"/>
    </row>
    <row r="684" spans="1:12" x14ac:dyDescent="0.25">
      <c r="A684">
        <v>68.001999999999995</v>
      </c>
      <c r="B684">
        <v>1.4016999999999999</v>
      </c>
      <c r="C684">
        <v>95</v>
      </c>
      <c r="H684" s="1">
        <f t="shared" si="31"/>
        <v>787.75540000000001</v>
      </c>
      <c r="I684" s="1">
        <f t="shared" si="32"/>
        <v>3504.1093253879999</v>
      </c>
      <c r="J684" s="1">
        <f t="shared" si="33"/>
        <v>162.40547301551999</v>
      </c>
      <c r="K684" s="1"/>
      <c r="L684" s="1"/>
    </row>
    <row r="685" spans="1:12" x14ac:dyDescent="0.25">
      <c r="A685">
        <v>68.102000000000004</v>
      </c>
      <c r="B685">
        <v>1.40598</v>
      </c>
      <c r="C685">
        <v>99</v>
      </c>
      <c r="H685" s="1">
        <f t="shared" si="31"/>
        <v>790.16075999999998</v>
      </c>
      <c r="I685" s="1">
        <f t="shared" si="32"/>
        <v>3514.8088958471999</v>
      </c>
      <c r="J685" s="1">
        <f t="shared" si="33"/>
        <v>162.833455833888</v>
      </c>
      <c r="K685" s="1"/>
      <c r="L685" s="1"/>
    </row>
    <row r="686" spans="1:12" x14ac:dyDescent="0.25">
      <c r="A686">
        <v>68.201999999999998</v>
      </c>
      <c r="B686">
        <v>1.4077500000000001</v>
      </c>
      <c r="C686">
        <v>101</v>
      </c>
      <c r="H686" s="1">
        <f t="shared" si="31"/>
        <v>791.15550000000007</v>
      </c>
      <c r="I686" s="1">
        <f t="shared" si="32"/>
        <v>3519.2337182100005</v>
      </c>
      <c r="J686" s="1">
        <f t="shared" si="33"/>
        <v>163.01044872840001</v>
      </c>
      <c r="K686" s="1"/>
      <c r="L686" s="1"/>
    </row>
    <row r="687" spans="1:12" x14ac:dyDescent="0.25">
      <c r="A687">
        <v>68.302000000000007</v>
      </c>
      <c r="B687">
        <v>1.4106300000000001</v>
      </c>
      <c r="C687">
        <v>107</v>
      </c>
      <c r="H687" s="1">
        <f t="shared" si="31"/>
        <v>792.77406000000008</v>
      </c>
      <c r="I687" s="1">
        <f t="shared" si="32"/>
        <v>3526.4334291732002</v>
      </c>
      <c r="J687" s="1">
        <f t="shared" si="33"/>
        <v>163.29843716692801</v>
      </c>
      <c r="K687" s="1"/>
      <c r="L687" s="1"/>
    </row>
    <row r="688" spans="1:12" x14ac:dyDescent="0.25">
      <c r="A688">
        <v>68.402000000000001</v>
      </c>
      <c r="B688">
        <v>1.41469</v>
      </c>
      <c r="C688">
        <v>112</v>
      </c>
      <c r="H688" s="1">
        <f t="shared" si="31"/>
        <v>795.05578000000003</v>
      </c>
      <c r="I688" s="1">
        <f t="shared" si="32"/>
        <v>3536.5830217116004</v>
      </c>
      <c r="J688" s="1">
        <f t="shared" si="33"/>
        <v>163.70442086846401</v>
      </c>
      <c r="K688" s="1"/>
      <c r="L688" s="1"/>
    </row>
    <row r="689" spans="1:12" x14ac:dyDescent="0.25">
      <c r="A689">
        <v>68.501999999999995</v>
      </c>
      <c r="B689">
        <v>1.4166799999999999</v>
      </c>
      <c r="C689">
        <v>116</v>
      </c>
      <c r="H689" s="1">
        <f t="shared" si="31"/>
        <v>796.17415999999992</v>
      </c>
      <c r="I689" s="1">
        <f t="shared" si="32"/>
        <v>3541.5578219951994</v>
      </c>
      <c r="J689" s="1">
        <f t="shared" si="33"/>
        <v>163.90341287980797</v>
      </c>
      <c r="K689" s="1"/>
      <c r="L689" s="1"/>
    </row>
    <row r="690" spans="1:12" x14ac:dyDescent="0.25">
      <c r="A690">
        <v>68.602000000000004</v>
      </c>
      <c r="B690">
        <v>1.4207399999999999</v>
      </c>
      <c r="C690">
        <v>122</v>
      </c>
      <c r="H690" s="1">
        <f t="shared" si="31"/>
        <v>798.45587999999998</v>
      </c>
      <c r="I690" s="1">
        <f t="shared" si="32"/>
        <v>3551.7074145336001</v>
      </c>
      <c r="J690" s="1">
        <f t="shared" si="33"/>
        <v>164.309396581344</v>
      </c>
      <c r="K690" s="1"/>
      <c r="L690" s="1"/>
    </row>
    <row r="691" spans="1:12" x14ac:dyDescent="0.25">
      <c r="A691">
        <v>68.701999999999998</v>
      </c>
      <c r="B691">
        <v>1.42214</v>
      </c>
      <c r="C691">
        <v>125</v>
      </c>
      <c r="H691" s="1">
        <f t="shared" si="31"/>
        <v>799.24267999999995</v>
      </c>
      <c r="I691" s="1">
        <f t="shared" si="32"/>
        <v>3555.2072740295998</v>
      </c>
      <c r="J691" s="1">
        <f t="shared" si="33"/>
        <v>164.44939096118398</v>
      </c>
      <c r="K691" s="1"/>
      <c r="L691" s="1"/>
    </row>
    <row r="692" spans="1:12" x14ac:dyDescent="0.25">
      <c r="A692">
        <v>68.802000000000007</v>
      </c>
      <c r="B692">
        <v>1.4267799999999999</v>
      </c>
      <c r="C692">
        <v>130</v>
      </c>
      <c r="H692" s="1">
        <f t="shared" si="31"/>
        <v>801.85035999999991</v>
      </c>
      <c r="I692" s="1">
        <f t="shared" si="32"/>
        <v>3566.8068083591997</v>
      </c>
      <c r="J692" s="1">
        <f t="shared" si="33"/>
        <v>164.91337233436798</v>
      </c>
      <c r="K692" s="1"/>
      <c r="L692" s="1"/>
    </row>
    <row r="693" spans="1:12" x14ac:dyDescent="0.25">
      <c r="A693">
        <v>68.902000000000001</v>
      </c>
      <c r="B693">
        <v>1.4286300000000001</v>
      </c>
      <c r="C693">
        <v>134</v>
      </c>
      <c r="H693" s="1">
        <f t="shared" si="31"/>
        <v>802.89006000000006</v>
      </c>
      <c r="I693" s="1">
        <f t="shared" si="32"/>
        <v>3571.4316226932006</v>
      </c>
      <c r="J693" s="1">
        <f t="shared" si="33"/>
        <v>165.09836490772801</v>
      </c>
      <c r="K693" s="1"/>
      <c r="L693" s="1"/>
    </row>
    <row r="694" spans="1:12" x14ac:dyDescent="0.25">
      <c r="A694">
        <v>69.001999999999995</v>
      </c>
      <c r="B694">
        <v>1.4319500000000001</v>
      </c>
      <c r="C694">
        <v>136</v>
      </c>
      <c r="H694" s="1">
        <f t="shared" si="31"/>
        <v>804.7559</v>
      </c>
      <c r="I694" s="1">
        <f t="shared" si="32"/>
        <v>3579.731289498</v>
      </c>
      <c r="J694" s="1">
        <f t="shared" si="33"/>
        <v>165.43035157992</v>
      </c>
      <c r="K694" s="1"/>
      <c r="L694" s="1"/>
    </row>
    <row r="695" spans="1:12" x14ac:dyDescent="0.25">
      <c r="A695">
        <v>69.102000000000004</v>
      </c>
      <c r="B695">
        <v>1.43519</v>
      </c>
      <c r="C695">
        <v>137</v>
      </c>
      <c r="H695" s="1">
        <f t="shared" si="31"/>
        <v>806.57677999999999</v>
      </c>
      <c r="I695" s="1">
        <f t="shared" si="32"/>
        <v>3587.8309643316002</v>
      </c>
      <c r="J695" s="1">
        <f t="shared" si="33"/>
        <v>165.75433857326399</v>
      </c>
      <c r="K695" s="1"/>
      <c r="L695" s="1"/>
    </row>
    <row r="696" spans="1:12" x14ac:dyDescent="0.25">
      <c r="A696">
        <v>69.201999999999998</v>
      </c>
      <c r="B696">
        <v>1.4377</v>
      </c>
      <c r="C696">
        <v>138</v>
      </c>
      <c r="H696" s="1">
        <f t="shared" si="31"/>
        <v>807.98739999999998</v>
      </c>
      <c r="I696" s="1">
        <f t="shared" si="32"/>
        <v>3594.1057124280001</v>
      </c>
      <c r="J696" s="1">
        <f t="shared" si="33"/>
        <v>166.00532849711999</v>
      </c>
      <c r="K696" s="1"/>
      <c r="L696" s="1"/>
    </row>
    <row r="697" spans="1:12" x14ac:dyDescent="0.25">
      <c r="A697">
        <v>69.302000000000007</v>
      </c>
      <c r="B697">
        <v>1.44146</v>
      </c>
      <c r="C697">
        <v>138</v>
      </c>
      <c r="H697" s="1">
        <f t="shared" si="31"/>
        <v>810.10051999999996</v>
      </c>
      <c r="I697" s="1">
        <f t="shared" si="32"/>
        <v>3603.5053350743997</v>
      </c>
      <c r="J697" s="1">
        <f t="shared" si="33"/>
        <v>166.38131340297599</v>
      </c>
      <c r="K697" s="1"/>
      <c r="L697" s="1"/>
    </row>
    <row r="698" spans="1:12" x14ac:dyDescent="0.25">
      <c r="A698">
        <v>69.402000000000001</v>
      </c>
      <c r="B698">
        <v>1.4439</v>
      </c>
      <c r="C698">
        <v>137</v>
      </c>
      <c r="H698" s="1">
        <f t="shared" si="31"/>
        <v>811.47180000000003</v>
      </c>
      <c r="I698" s="1">
        <f t="shared" si="32"/>
        <v>3609.6050901960002</v>
      </c>
      <c r="J698" s="1">
        <f t="shared" si="33"/>
        <v>166.62530360784001</v>
      </c>
      <c r="K698" s="1"/>
      <c r="L698" s="1"/>
    </row>
    <row r="699" spans="1:12" x14ac:dyDescent="0.25">
      <c r="A699">
        <v>69.501999999999995</v>
      </c>
      <c r="B699">
        <v>1.4475100000000001</v>
      </c>
      <c r="C699">
        <v>135</v>
      </c>
      <c r="H699" s="1">
        <f t="shared" si="31"/>
        <v>813.50062000000003</v>
      </c>
      <c r="I699" s="1">
        <f t="shared" si="32"/>
        <v>3618.6297278964003</v>
      </c>
      <c r="J699" s="1">
        <f t="shared" si="33"/>
        <v>166.98628911585601</v>
      </c>
      <c r="K699" s="1"/>
      <c r="L699" s="1"/>
    </row>
    <row r="700" spans="1:12" x14ac:dyDescent="0.25">
      <c r="A700">
        <v>69.602000000000004</v>
      </c>
      <c r="B700">
        <v>1.44936</v>
      </c>
      <c r="C700">
        <v>133</v>
      </c>
      <c r="H700" s="1">
        <f t="shared" si="31"/>
        <v>814.54031999999995</v>
      </c>
      <c r="I700" s="1">
        <f t="shared" si="32"/>
        <v>3623.2545422303997</v>
      </c>
      <c r="J700" s="1">
        <f t="shared" si="33"/>
        <v>167.17128168921599</v>
      </c>
      <c r="K700" s="1"/>
      <c r="L700" s="1"/>
    </row>
    <row r="701" spans="1:12" x14ac:dyDescent="0.25">
      <c r="A701">
        <v>69.701999999999998</v>
      </c>
      <c r="B701">
        <v>1.4533400000000001</v>
      </c>
      <c r="C701">
        <v>128</v>
      </c>
      <c r="H701" s="1">
        <f t="shared" si="31"/>
        <v>816.77708000000007</v>
      </c>
      <c r="I701" s="1">
        <f t="shared" si="32"/>
        <v>3633.2041427976005</v>
      </c>
      <c r="J701" s="1">
        <f t="shared" si="33"/>
        <v>167.56926571190402</v>
      </c>
      <c r="K701" s="1"/>
      <c r="L701" s="1"/>
    </row>
    <row r="702" spans="1:12" x14ac:dyDescent="0.25">
      <c r="A702">
        <v>69.802000000000007</v>
      </c>
      <c r="B702">
        <v>1.4563600000000001</v>
      </c>
      <c r="C702">
        <v>125</v>
      </c>
      <c r="H702" s="1">
        <f t="shared" si="31"/>
        <v>818.47432000000003</v>
      </c>
      <c r="I702" s="1">
        <f t="shared" si="32"/>
        <v>3640.7538397104004</v>
      </c>
      <c r="J702" s="1">
        <f t="shared" si="33"/>
        <v>167.87125358841601</v>
      </c>
      <c r="K702" s="1"/>
      <c r="L702" s="1"/>
    </row>
    <row r="703" spans="1:12" x14ac:dyDescent="0.25">
      <c r="A703">
        <v>69.902000000000001</v>
      </c>
      <c r="B703">
        <v>1.45946</v>
      </c>
      <c r="C703">
        <v>118</v>
      </c>
      <c r="H703" s="1">
        <f t="shared" si="31"/>
        <v>820.21651999999995</v>
      </c>
      <c r="I703" s="1">
        <f t="shared" si="32"/>
        <v>3648.5035285944</v>
      </c>
      <c r="J703" s="1">
        <f t="shared" si="33"/>
        <v>168.18124114377599</v>
      </c>
      <c r="K703" s="1"/>
      <c r="L703" s="1"/>
    </row>
    <row r="704" spans="1:12" x14ac:dyDescent="0.25">
      <c r="A704">
        <v>70.001999999999995</v>
      </c>
      <c r="B704">
        <v>1.4621900000000001</v>
      </c>
      <c r="C704">
        <v>115</v>
      </c>
      <c r="H704" s="1">
        <f t="shared" si="31"/>
        <v>821.75078000000008</v>
      </c>
      <c r="I704" s="1">
        <f t="shared" si="32"/>
        <v>3655.3282546116002</v>
      </c>
      <c r="J704" s="1">
        <f t="shared" si="33"/>
        <v>168.454230184464</v>
      </c>
      <c r="K704" s="1"/>
      <c r="L704" s="1"/>
    </row>
    <row r="705" spans="1:12" x14ac:dyDescent="0.25">
      <c r="A705">
        <v>70.102000000000004</v>
      </c>
      <c r="B705">
        <v>1.4652099999999999</v>
      </c>
      <c r="C705">
        <v>98</v>
      </c>
      <c r="H705" s="1">
        <f t="shared" si="31"/>
        <v>823.44801999999993</v>
      </c>
      <c r="I705" s="1">
        <f t="shared" si="32"/>
        <v>3662.8779515243996</v>
      </c>
      <c r="J705" s="1">
        <f t="shared" si="33"/>
        <v>168.75621806097598</v>
      </c>
      <c r="K705" s="1"/>
      <c r="L705" s="1"/>
    </row>
    <row r="706" spans="1:12" x14ac:dyDescent="0.25">
      <c r="A706">
        <v>70.201999999999998</v>
      </c>
      <c r="B706">
        <v>1.46861</v>
      </c>
      <c r="C706">
        <v>95</v>
      </c>
      <c r="H706" s="1">
        <f t="shared" si="31"/>
        <v>825.35882000000004</v>
      </c>
      <c r="I706" s="1">
        <f t="shared" si="32"/>
        <v>3671.3776103004002</v>
      </c>
      <c r="J706" s="1">
        <f t="shared" si="33"/>
        <v>169.09620441201599</v>
      </c>
      <c r="K706" s="1"/>
      <c r="L706" s="1"/>
    </row>
    <row r="707" spans="1:12" x14ac:dyDescent="0.25">
      <c r="A707">
        <v>70.302000000000007</v>
      </c>
      <c r="B707">
        <v>1.4713400000000001</v>
      </c>
      <c r="C707">
        <v>94</v>
      </c>
      <c r="H707" s="1">
        <f t="shared" si="31"/>
        <v>826.89308000000005</v>
      </c>
      <c r="I707" s="1">
        <f t="shared" si="32"/>
        <v>3678.2023363176004</v>
      </c>
      <c r="J707" s="1">
        <f t="shared" si="33"/>
        <v>169.369193452704</v>
      </c>
      <c r="K707" s="1"/>
      <c r="L707" s="1"/>
    </row>
    <row r="708" spans="1:12" x14ac:dyDescent="0.25">
      <c r="A708">
        <v>70.402000000000001</v>
      </c>
      <c r="B708">
        <v>1.4748000000000001</v>
      </c>
      <c r="C708">
        <v>94</v>
      </c>
      <c r="H708" s="1">
        <f t="shared" si="31"/>
        <v>828.83760000000007</v>
      </c>
      <c r="I708" s="1">
        <f t="shared" si="32"/>
        <v>3686.8519890720004</v>
      </c>
      <c r="J708" s="1">
        <f t="shared" si="33"/>
        <v>169.71517956288</v>
      </c>
      <c r="K708" s="1"/>
      <c r="L708" s="1"/>
    </row>
    <row r="709" spans="1:12" x14ac:dyDescent="0.25">
      <c r="A709">
        <v>70.501999999999995</v>
      </c>
      <c r="B709">
        <v>1.4777499999999999</v>
      </c>
      <c r="C709">
        <v>93</v>
      </c>
      <c r="H709" s="1">
        <f t="shared" ref="H709:H772" si="34">B709*562</f>
        <v>830.49549999999999</v>
      </c>
      <c r="I709" s="1">
        <f t="shared" ref="I709:I772" si="35">H709*4.44822</f>
        <v>3694.22669301</v>
      </c>
      <c r="J709" s="1">
        <f t="shared" ref="J709:J772" si="36">(5*4.44822)+(I709*0.04)</f>
        <v>170.01016772039998</v>
      </c>
      <c r="K709" s="1"/>
      <c r="L709" s="1"/>
    </row>
    <row r="710" spans="1:12" x14ac:dyDescent="0.25">
      <c r="A710">
        <v>70.602000000000004</v>
      </c>
      <c r="B710">
        <v>1.48078</v>
      </c>
      <c r="C710">
        <v>92</v>
      </c>
      <c r="H710" s="1">
        <f t="shared" si="34"/>
        <v>832.19835999999998</v>
      </c>
      <c r="I710" s="1">
        <f t="shared" si="35"/>
        <v>3701.8013889191998</v>
      </c>
      <c r="J710" s="1">
        <f t="shared" si="36"/>
        <v>170.31315555676798</v>
      </c>
      <c r="K710" s="1"/>
      <c r="L710" s="1"/>
    </row>
    <row r="711" spans="1:12" x14ac:dyDescent="0.25">
      <c r="A711">
        <v>70.701999999999998</v>
      </c>
      <c r="B711">
        <v>1.4838800000000001</v>
      </c>
      <c r="C711">
        <v>92</v>
      </c>
      <c r="H711" s="1">
        <f t="shared" si="34"/>
        <v>833.94056</v>
      </c>
      <c r="I711" s="1">
        <f t="shared" si="35"/>
        <v>3709.5510778031999</v>
      </c>
      <c r="J711" s="1">
        <f t="shared" si="36"/>
        <v>170.62314311212799</v>
      </c>
      <c r="K711" s="1"/>
      <c r="L711" s="1"/>
    </row>
    <row r="712" spans="1:12" x14ac:dyDescent="0.25">
      <c r="A712">
        <v>70.802000000000007</v>
      </c>
      <c r="B712">
        <v>1.4872700000000001</v>
      </c>
      <c r="C712">
        <v>95</v>
      </c>
      <c r="H712" s="1">
        <f t="shared" si="34"/>
        <v>835.84574000000009</v>
      </c>
      <c r="I712" s="1">
        <f t="shared" si="35"/>
        <v>3718.0257375828005</v>
      </c>
      <c r="J712" s="1">
        <f t="shared" si="36"/>
        <v>170.96212950331201</v>
      </c>
      <c r="K712" s="1"/>
      <c r="L712" s="1"/>
    </row>
    <row r="713" spans="1:12" x14ac:dyDescent="0.25">
      <c r="A713">
        <v>70.902000000000001</v>
      </c>
      <c r="B713">
        <v>1.4872000000000001</v>
      </c>
      <c r="C713">
        <v>95</v>
      </c>
      <c r="H713" s="1">
        <f t="shared" si="34"/>
        <v>835.80640000000005</v>
      </c>
      <c r="I713" s="1">
        <f t="shared" si="35"/>
        <v>3717.8507446080002</v>
      </c>
      <c r="J713" s="1">
        <f t="shared" si="36"/>
        <v>170.95512978432001</v>
      </c>
      <c r="K713" s="1"/>
      <c r="L713" s="1"/>
    </row>
    <row r="714" spans="1:12" x14ac:dyDescent="0.25">
      <c r="A714">
        <v>71.001999999999995</v>
      </c>
      <c r="B714">
        <v>1.4872000000000001</v>
      </c>
      <c r="C714">
        <v>137</v>
      </c>
      <c r="H714" s="1">
        <f t="shared" si="34"/>
        <v>835.80640000000005</v>
      </c>
      <c r="I714" s="1">
        <f t="shared" si="35"/>
        <v>3717.8507446080002</v>
      </c>
      <c r="J714" s="1">
        <f t="shared" si="36"/>
        <v>170.95512978432001</v>
      </c>
      <c r="K714" s="1"/>
      <c r="L714" s="1"/>
    </row>
    <row r="715" spans="1:12" x14ac:dyDescent="0.25">
      <c r="A715">
        <v>71.102000000000004</v>
      </c>
      <c r="B715">
        <v>1.4872000000000001</v>
      </c>
      <c r="C715">
        <v>95</v>
      </c>
      <c r="H715" s="1">
        <f t="shared" si="34"/>
        <v>835.80640000000005</v>
      </c>
      <c r="I715" s="1">
        <f t="shared" si="35"/>
        <v>3717.8507446080002</v>
      </c>
      <c r="J715" s="1">
        <f t="shared" si="36"/>
        <v>170.95512978432001</v>
      </c>
      <c r="K715" s="1"/>
      <c r="L715" s="1"/>
    </row>
    <row r="716" spans="1:12" x14ac:dyDescent="0.25">
      <c r="A716">
        <v>71.201999999999998</v>
      </c>
      <c r="B716">
        <v>1.4872000000000001</v>
      </c>
      <c r="C716">
        <v>119</v>
      </c>
      <c r="H716" s="1">
        <f t="shared" si="34"/>
        <v>835.80640000000005</v>
      </c>
      <c r="I716" s="1">
        <f t="shared" si="35"/>
        <v>3717.8507446080002</v>
      </c>
      <c r="J716" s="1">
        <f t="shared" si="36"/>
        <v>170.95512978432001</v>
      </c>
      <c r="K716" s="1"/>
      <c r="L716" s="1"/>
    </row>
    <row r="717" spans="1:12" x14ac:dyDescent="0.25">
      <c r="A717">
        <v>71.302000000000007</v>
      </c>
      <c r="B717">
        <v>1.4872700000000001</v>
      </c>
      <c r="C717">
        <v>135</v>
      </c>
      <c r="H717" s="1">
        <f t="shared" si="34"/>
        <v>835.84574000000009</v>
      </c>
      <c r="I717" s="1">
        <f t="shared" si="35"/>
        <v>3718.0257375828005</v>
      </c>
      <c r="J717" s="1">
        <f t="shared" si="36"/>
        <v>170.96212950331201</v>
      </c>
      <c r="K717" s="1"/>
      <c r="L717" s="1"/>
    </row>
    <row r="718" spans="1:12" x14ac:dyDescent="0.25">
      <c r="A718">
        <v>71.402000000000001</v>
      </c>
      <c r="B718">
        <v>1.4872000000000001</v>
      </c>
      <c r="C718">
        <v>135</v>
      </c>
      <c r="H718" s="1">
        <f t="shared" si="34"/>
        <v>835.80640000000005</v>
      </c>
      <c r="I718" s="1">
        <f t="shared" si="35"/>
        <v>3717.8507446080002</v>
      </c>
      <c r="J718" s="1">
        <f t="shared" si="36"/>
        <v>170.95512978432001</v>
      </c>
      <c r="K718" s="1"/>
      <c r="L718" s="1"/>
    </row>
    <row r="719" spans="1:12" x14ac:dyDescent="0.25">
      <c r="A719">
        <v>71.501999999999995</v>
      </c>
      <c r="B719">
        <v>1.4872700000000001</v>
      </c>
      <c r="C719">
        <v>135</v>
      </c>
      <c r="H719" s="1">
        <f t="shared" si="34"/>
        <v>835.84574000000009</v>
      </c>
      <c r="I719" s="1">
        <f t="shared" si="35"/>
        <v>3718.0257375828005</v>
      </c>
      <c r="J719" s="1">
        <f t="shared" si="36"/>
        <v>170.96212950331201</v>
      </c>
      <c r="K719" s="1"/>
      <c r="L719" s="1"/>
    </row>
    <row r="720" spans="1:12" x14ac:dyDescent="0.25">
      <c r="A720">
        <v>71.602000000000004</v>
      </c>
      <c r="B720">
        <v>1.4873400000000001</v>
      </c>
      <c r="C720">
        <v>135</v>
      </c>
      <c r="H720" s="1">
        <f t="shared" si="34"/>
        <v>835.88508000000002</v>
      </c>
      <c r="I720" s="1">
        <f t="shared" si="35"/>
        <v>3718.2007305576003</v>
      </c>
      <c r="J720" s="1">
        <f t="shared" si="36"/>
        <v>170.96912922230399</v>
      </c>
      <c r="K720" s="1"/>
      <c r="L720" s="1"/>
    </row>
    <row r="721" spans="1:12" x14ac:dyDescent="0.25">
      <c r="A721">
        <v>71.701999999999998</v>
      </c>
      <c r="B721">
        <v>1.4873400000000001</v>
      </c>
      <c r="C721">
        <v>135</v>
      </c>
      <c r="H721" s="1">
        <f t="shared" si="34"/>
        <v>835.88508000000002</v>
      </c>
      <c r="I721" s="1">
        <f t="shared" si="35"/>
        <v>3718.2007305576003</v>
      </c>
      <c r="J721" s="1">
        <f t="shared" si="36"/>
        <v>170.96912922230399</v>
      </c>
      <c r="K721" s="1"/>
      <c r="L721" s="1"/>
    </row>
    <row r="722" spans="1:12" x14ac:dyDescent="0.25">
      <c r="A722">
        <v>71.802000000000007</v>
      </c>
      <c r="B722">
        <v>1.4872700000000001</v>
      </c>
      <c r="C722">
        <v>135</v>
      </c>
      <c r="H722" s="1">
        <f t="shared" si="34"/>
        <v>835.84574000000009</v>
      </c>
      <c r="I722" s="1">
        <f t="shared" si="35"/>
        <v>3718.0257375828005</v>
      </c>
      <c r="J722" s="1">
        <f t="shared" si="36"/>
        <v>170.96212950331201</v>
      </c>
      <c r="K722" s="1"/>
      <c r="L722" s="1"/>
    </row>
    <row r="723" spans="1:12" x14ac:dyDescent="0.25">
      <c r="A723">
        <v>71.902000000000001</v>
      </c>
      <c r="B723">
        <v>1.4872700000000001</v>
      </c>
      <c r="C723">
        <v>135</v>
      </c>
      <c r="H723" s="1">
        <f t="shared" si="34"/>
        <v>835.84574000000009</v>
      </c>
      <c r="I723" s="1">
        <f t="shared" si="35"/>
        <v>3718.0257375828005</v>
      </c>
      <c r="J723" s="1">
        <f t="shared" si="36"/>
        <v>170.96212950331201</v>
      </c>
      <c r="K723" s="1"/>
      <c r="L723" s="1"/>
    </row>
    <row r="724" spans="1:12" x14ac:dyDescent="0.25">
      <c r="A724">
        <v>72.001999999999995</v>
      </c>
      <c r="B724">
        <v>1.4872000000000001</v>
      </c>
      <c r="C724">
        <v>135</v>
      </c>
      <c r="H724" s="1">
        <f t="shared" si="34"/>
        <v>835.80640000000005</v>
      </c>
      <c r="I724" s="1">
        <f t="shared" si="35"/>
        <v>3717.8507446080002</v>
      </c>
      <c r="J724" s="1">
        <f t="shared" si="36"/>
        <v>170.95512978432001</v>
      </c>
      <c r="K724" s="1"/>
      <c r="L724" s="1"/>
    </row>
    <row r="725" spans="1:12" x14ac:dyDescent="0.25">
      <c r="A725">
        <v>72.102000000000004</v>
      </c>
      <c r="B725">
        <v>1.4873400000000001</v>
      </c>
      <c r="C725">
        <v>135</v>
      </c>
      <c r="H725" s="1">
        <f t="shared" si="34"/>
        <v>835.88508000000002</v>
      </c>
      <c r="I725" s="1">
        <f t="shared" si="35"/>
        <v>3718.2007305576003</v>
      </c>
      <c r="J725" s="1">
        <f t="shared" si="36"/>
        <v>170.96912922230399</v>
      </c>
      <c r="K725" s="1"/>
      <c r="L725" s="1"/>
    </row>
    <row r="726" spans="1:12" x14ac:dyDescent="0.25">
      <c r="A726">
        <v>72.201999999999998</v>
      </c>
      <c r="B726">
        <v>1.4873400000000001</v>
      </c>
      <c r="C726">
        <v>136</v>
      </c>
      <c r="H726" s="1">
        <f t="shared" si="34"/>
        <v>835.88508000000002</v>
      </c>
      <c r="I726" s="1">
        <f t="shared" si="35"/>
        <v>3718.2007305576003</v>
      </c>
      <c r="J726" s="1">
        <f t="shared" si="36"/>
        <v>170.96912922230399</v>
      </c>
      <c r="K726" s="1"/>
      <c r="L726" s="1"/>
    </row>
    <row r="727" spans="1:12" x14ac:dyDescent="0.25">
      <c r="A727">
        <v>72.302000000000007</v>
      </c>
      <c r="B727">
        <v>1.4872700000000001</v>
      </c>
      <c r="C727">
        <v>135</v>
      </c>
      <c r="H727" s="1">
        <f t="shared" si="34"/>
        <v>835.84574000000009</v>
      </c>
      <c r="I727" s="1">
        <f t="shared" si="35"/>
        <v>3718.0257375828005</v>
      </c>
      <c r="J727" s="1">
        <f t="shared" si="36"/>
        <v>170.96212950331201</v>
      </c>
      <c r="K727" s="1"/>
      <c r="L727" s="1"/>
    </row>
    <row r="728" spans="1:12" x14ac:dyDescent="0.25">
      <c r="A728">
        <v>72.402000000000001</v>
      </c>
      <c r="B728">
        <v>1.4872700000000001</v>
      </c>
      <c r="C728">
        <v>135</v>
      </c>
      <c r="H728" s="1">
        <f t="shared" si="34"/>
        <v>835.84574000000009</v>
      </c>
      <c r="I728" s="1">
        <f t="shared" si="35"/>
        <v>3718.0257375828005</v>
      </c>
      <c r="J728" s="1">
        <f t="shared" si="36"/>
        <v>170.96212950331201</v>
      </c>
      <c r="K728" s="1"/>
      <c r="L728" s="1"/>
    </row>
    <row r="729" spans="1:12" x14ac:dyDescent="0.25">
      <c r="A729">
        <v>72.501999999999995</v>
      </c>
      <c r="B729">
        <v>1.4872700000000001</v>
      </c>
      <c r="C729">
        <v>136</v>
      </c>
      <c r="H729" s="1">
        <f t="shared" si="34"/>
        <v>835.84574000000009</v>
      </c>
      <c r="I729" s="1">
        <f t="shared" si="35"/>
        <v>3718.0257375828005</v>
      </c>
      <c r="J729" s="1">
        <f t="shared" si="36"/>
        <v>170.96212950331201</v>
      </c>
      <c r="K729" s="1"/>
      <c r="L729" s="1"/>
    </row>
    <row r="730" spans="1:12" x14ac:dyDescent="0.25">
      <c r="A730">
        <v>72.602000000000004</v>
      </c>
      <c r="B730">
        <v>1.4872700000000001</v>
      </c>
      <c r="C730">
        <v>136</v>
      </c>
      <c r="H730" s="1">
        <f t="shared" si="34"/>
        <v>835.84574000000009</v>
      </c>
      <c r="I730" s="1">
        <f t="shared" si="35"/>
        <v>3718.0257375828005</v>
      </c>
      <c r="J730" s="1">
        <f t="shared" si="36"/>
        <v>170.96212950331201</v>
      </c>
      <c r="K730" s="1"/>
      <c r="L730" s="1"/>
    </row>
    <row r="731" spans="1:12" x14ac:dyDescent="0.25">
      <c r="A731">
        <v>72.701999999999998</v>
      </c>
      <c r="B731">
        <v>1.4872700000000001</v>
      </c>
      <c r="C731">
        <v>136</v>
      </c>
      <c r="H731" s="1">
        <f t="shared" si="34"/>
        <v>835.84574000000009</v>
      </c>
      <c r="I731" s="1">
        <f t="shared" si="35"/>
        <v>3718.0257375828005</v>
      </c>
      <c r="J731" s="1">
        <f t="shared" si="36"/>
        <v>170.96212950331201</v>
      </c>
      <c r="K731" s="1"/>
      <c r="L731" s="1"/>
    </row>
    <row r="732" spans="1:12" x14ac:dyDescent="0.25">
      <c r="A732">
        <v>72.802000000000007</v>
      </c>
      <c r="B732">
        <v>1.4872700000000001</v>
      </c>
      <c r="C732">
        <v>136</v>
      </c>
      <c r="H732" s="1">
        <f t="shared" si="34"/>
        <v>835.84574000000009</v>
      </c>
      <c r="I732" s="1">
        <f t="shared" si="35"/>
        <v>3718.0257375828005</v>
      </c>
      <c r="J732" s="1">
        <f t="shared" si="36"/>
        <v>170.96212950331201</v>
      </c>
      <c r="K732" s="1"/>
      <c r="L732" s="1"/>
    </row>
    <row r="733" spans="1:12" x14ac:dyDescent="0.25">
      <c r="A733">
        <v>72.902000000000001</v>
      </c>
      <c r="B733">
        <v>1.4872700000000001</v>
      </c>
      <c r="C733">
        <v>136</v>
      </c>
      <c r="H733" s="1">
        <f t="shared" si="34"/>
        <v>835.84574000000009</v>
      </c>
      <c r="I733" s="1">
        <f t="shared" si="35"/>
        <v>3718.0257375828005</v>
      </c>
      <c r="J733" s="1">
        <f t="shared" si="36"/>
        <v>170.96212950331201</v>
      </c>
      <c r="K733" s="1"/>
      <c r="L733" s="1"/>
    </row>
    <row r="734" spans="1:12" x14ac:dyDescent="0.25">
      <c r="A734">
        <v>73.001999999999995</v>
      </c>
      <c r="B734">
        <v>1.4872700000000001</v>
      </c>
      <c r="C734">
        <v>136</v>
      </c>
      <c r="H734" s="1">
        <f t="shared" si="34"/>
        <v>835.84574000000009</v>
      </c>
      <c r="I734" s="1">
        <f t="shared" si="35"/>
        <v>3718.0257375828005</v>
      </c>
      <c r="J734" s="1">
        <f t="shared" si="36"/>
        <v>170.96212950331201</v>
      </c>
      <c r="K734" s="1"/>
      <c r="L734" s="1"/>
    </row>
    <row r="735" spans="1:12" x14ac:dyDescent="0.25">
      <c r="A735">
        <v>73.102000000000004</v>
      </c>
      <c r="B735">
        <v>1.4872700000000001</v>
      </c>
      <c r="C735">
        <v>136</v>
      </c>
      <c r="H735" s="1">
        <f t="shared" si="34"/>
        <v>835.84574000000009</v>
      </c>
      <c r="I735" s="1">
        <f t="shared" si="35"/>
        <v>3718.0257375828005</v>
      </c>
      <c r="J735" s="1">
        <f t="shared" si="36"/>
        <v>170.96212950331201</v>
      </c>
      <c r="K735" s="1"/>
      <c r="L735" s="1"/>
    </row>
    <row r="736" spans="1:12" x14ac:dyDescent="0.25">
      <c r="A736">
        <v>73.201999999999998</v>
      </c>
      <c r="B736">
        <v>1.4872700000000001</v>
      </c>
      <c r="C736">
        <v>136</v>
      </c>
      <c r="H736" s="1">
        <f t="shared" si="34"/>
        <v>835.84574000000009</v>
      </c>
      <c r="I736" s="1">
        <f t="shared" si="35"/>
        <v>3718.0257375828005</v>
      </c>
      <c r="J736" s="1">
        <f t="shared" si="36"/>
        <v>170.96212950331201</v>
      </c>
      <c r="K736" s="1"/>
      <c r="L736" s="1"/>
    </row>
    <row r="737" spans="1:12" x14ac:dyDescent="0.25">
      <c r="A737">
        <v>73.302000000000007</v>
      </c>
      <c r="B737">
        <v>1.4872700000000001</v>
      </c>
      <c r="C737">
        <v>136</v>
      </c>
      <c r="H737" s="1">
        <f t="shared" si="34"/>
        <v>835.84574000000009</v>
      </c>
      <c r="I737" s="1">
        <f t="shared" si="35"/>
        <v>3718.0257375828005</v>
      </c>
      <c r="J737" s="1">
        <f t="shared" si="36"/>
        <v>170.96212950331201</v>
      </c>
      <c r="K737" s="1"/>
      <c r="L737" s="1"/>
    </row>
    <row r="738" spans="1:12" x14ac:dyDescent="0.25">
      <c r="A738">
        <v>73.402000000000001</v>
      </c>
      <c r="B738">
        <v>1.48712</v>
      </c>
      <c r="C738">
        <v>136</v>
      </c>
      <c r="H738" s="1">
        <f t="shared" si="34"/>
        <v>835.76143999999999</v>
      </c>
      <c r="I738" s="1">
        <f t="shared" si="35"/>
        <v>3717.6507526368</v>
      </c>
      <c r="J738" s="1">
        <f t="shared" si="36"/>
        <v>170.94713010547198</v>
      </c>
      <c r="K738" s="1"/>
      <c r="L738" s="1"/>
    </row>
    <row r="739" spans="1:12" x14ac:dyDescent="0.25">
      <c r="A739">
        <v>73.501999999999995</v>
      </c>
      <c r="B739">
        <v>1.4872000000000001</v>
      </c>
      <c r="C739">
        <v>136</v>
      </c>
      <c r="H739" s="1">
        <f t="shared" si="34"/>
        <v>835.80640000000005</v>
      </c>
      <c r="I739" s="1">
        <f t="shared" si="35"/>
        <v>3717.8507446080002</v>
      </c>
      <c r="J739" s="1">
        <f t="shared" si="36"/>
        <v>170.95512978432001</v>
      </c>
      <c r="K739" s="1"/>
      <c r="L739" s="1"/>
    </row>
    <row r="740" spans="1:12" x14ac:dyDescent="0.25">
      <c r="A740">
        <v>73.602000000000004</v>
      </c>
      <c r="B740">
        <v>1.4872700000000001</v>
      </c>
      <c r="C740">
        <v>136</v>
      </c>
      <c r="H740" s="1">
        <f t="shared" si="34"/>
        <v>835.84574000000009</v>
      </c>
      <c r="I740" s="1">
        <f t="shared" si="35"/>
        <v>3718.0257375828005</v>
      </c>
      <c r="J740" s="1">
        <f t="shared" si="36"/>
        <v>170.96212950331201</v>
      </c>
      <c r="K740" s="1"/>
      <c r="L740" s="1"/>
    </row>
    <row r="741" spans="1:12" x14ac:dyDescent="0.25">
      <c r="A741">
        <v>73.701999999999998</v>
      </c>
      <c r="B741">
        <v>1.4872700000000001</v>
      </c>
      <c r="C741">
        <v>136</v>
      </c>
      <c r="H741" s="1">
        <f t="shared" si="34"/>
        <v>835.84574000000009</v>
      </c>
      <c r="I741" s="1">
        <f t="shared" si="35"/>
        <v>3718.0257375828005</v>
      </c>
      <c r="J741" s="1">
        <f t="shared" si="36"/>
        <v>170.96212950331201</v>
      </c>
      <c r="K741" s="1"/>
      <c r="L741" s="1"/>
    </row>
    <row r="742" spans="1:12" x14ac:dyDescent="0.25">
      <c r="A742">
        <v>73.802000000000007</v>
      </c>
      <c r="B742">
        <v>1.4872700000000001</v>
      </c>
      <c r="C742">
        <v>136</v>
      </c>
      <c r="H742" s="1">
        <f t="shared" si="34"/>
        <v>835.84574000000009</v>
      </c>
      <c r="I742" s="1">
        <f t="shared" si="35"/>
        <v>3718.0257375828005</v>
      </c>
      <c r="J742" s="1">
        <f t="shared" si="36"/>
        <v>170.96212950331201</v>
      </c>
      <c r="K742" s="1"/>
      <c r="L742" s="1"/>
    </row>
    <row r="743" spans="1:12" x14ac:dyDescent="0.25">
      <c r="A743">
        <v>73.902000000000001</v>
      </c>
      <c r="B743">
        <v>1.4872700000000001</v>
      </c>
      <c r="C743">
        <v>136</v>
      </c>
      <c r="H743" s="1">
        <f t="shared" si="34"/>
        <v>835.84574000000009</v>
      </c>
      <c r="I743" s="1">
        <f t="shared" si="35"/>
        <v>3718.0257375828005</v>
      </c>
      <c r="J743" s="1">
        <f t="shared" si="36"/>
        <v>170.96212950331201</v>
      </c>
      <c r="K743" s="1"/>
      <c r="L743" s="1"/>
    </row>
    <row r="744" spans="1:12" x14ac:dyDescent="0.25">
      <c r="A744">
        <v>74.001999999999995</v>
      </c>
      <c r="B744">
        <v>1.4872700000000001</v>
      </c>
      <c r="C744">
        <v>136</v>
      </c>
      <c r="H744" s="1">
        <f t="shared" si="34"/>
        <v>835.84574000000009</v>
      </c>
      <c r="I744" s="1">
        <f t="shared" si="35"/>
        <v>3718.0257375828005</v>
      </c>
      <c r="J744" s="1">
        <f t="shared" si="36"/>
        <v>170.96212950331201</v>
      </c>
      <c r="K744" s="1"/>
      <c r="L744" s="1"/>
    </row>
    <row r="745" spans="1:12" x14ac:dyDescent="0.25">
      <c r="A745">
        <v>74.102000000000004</v>
      </c>
      <c r="B745">
        <v>1.48742</v>
      </c>
      <c r="C745">
        <v>136</v>
      </c>
      <c r="H745" s="1">
        <f t="shared" si="34"/>
        <v>835.93003999999996</v>
      </c>
      <c r="I745" s="1">
        <f t="shared" si="35"/>
        <v>3718.4007225288001</v>
      </c>
      <c r="J745" s="1">
        <f t="shared" si="36"/>
        <v>170.97712890115199</v>
      </c>
      <c r="K745" s="1"/>
      <c r="L745" s="1"/>
    </row>
    <row r="746" spans="1:12" x14ac:dyDescent="0.25">
      <c r="A746">
        <v>74.201999999999998</v>
      </c>
      <c r="B746">
        <v>1.4873400000000001</v>
      </c>
      <c r="C746">
        <v>135</v>
      </c>
      <c r="H746" s="1">
        <f t="shared" si="34"/>
        <v>835.88508000000002</v>
      </c>
      <c r="I746" s="1">
        <f t="shared" si="35"/>
        <v>3718.2007305576003</v>
      </c>
      <c r="J746" s="1">
        <f t="shared" si="36"/>
        <v>170.96912922230399</v>
      </c>
      <c r="K746" s="1"/>
      <c r="L746" s="1"/>
    </row>
    <row r="747" spans="1:12" x14ac:dyDescent="0.25">
      <c r="A747">
        <v>74.302000000000007</v>
      </c>
      <c r="B747">
        <v>1.4872700000000001</v>
      </c>
      <c r="C747">
        <v>136</v>
      </c>
      <c r="H747" s="1">
        <f t="shared" si="34"/>
        <v>835.84574000000009</v>
      </c>
      <c r="I747" s="1">
        <f t="shared" si="35"/>
        <v>3718.0257375828005</v>
      </c>
      <c r="J747" s="1">
        <f t="shared" si="36"/>
        <v>170.96212950331201</v>
      </c>
      <c r="K747" s="1"/>
      <c r="L747" s="1"/>
    </row>
    <row r="748" spans="1:12" x14ac:dyDescent="0.25">
      <c r="A748">
        <v>74.402000000000001</v>
      </c>
      <c r="B748">
        <v>1.4872700000000001</v>
      </c>
      <c r="C748">
        <v>136</v>
      </c>
      <c r="H748" s="1">
        <f t="shared" si="34"/>
        <v>835.84574000000009</v>
      </c>
      <c r="I748" s="1">
        <f t="shared" si="35"/>
        <v>3718.0257375828005</v>
      </c>
      <c r="J748" s="1">
        <f t="shared" si="36"/>
        <v>170.96212950331201</v>
      </c>
      <c r="K748" s="1"/>
      <c r="L748" s="1"/>
    </row>
    <row r="749" spans="1:12" x14ac:dyDescent="0.25">
      <c r="A749">
        <v>74.501999999999995</v>
      </c>
      <c r="B749">
        <v>1.4872000000000001</v>
      </c>
      <c r="C749">
        <v>135</v>
      </c>
      <c r="H749" s="1">
        <f t="shared" si="34"/>
        <v>835.80640000000005</v>
      </c>
      <c r="I749" s="1">
        <f t="shared" si="35"/>
        <v>3717.8507446080002</v>
      </c>
      <c r="J749" s="1">
        <f t="shared" si="36"/>
        <v>170.95512978432001</v>
      </c>
      <c r="K749" s="1"/>
      <c r="L749" s="1"/>
    </row>
    <row r="750" spans="1:12" x14ac:dyDescent="0.25">
      <c r="A750">
        <v>74.602000000000004</v>
      </c>
      <c r="B750">
        <v>1.4873400000000001</v>
      </c>
      <c r="C750">
        <v>136</v>
      </c>
      <c r="H750" s="1">
        <f t="shared" si="34"/>
        <v>835.88508000000002</v>
      </c>
      <c r="I750" s="1">
        <f t="shared" si="35"/>
        <v>3718.2007305576003</v>
      </c>
      <c r="J750" s="1">
        <f t="shared" si="36"/>
        <v>170.96912922230399</v>
      </c>
      <c r="K750" s="1"/>
      <c r="L750" s="1"/>
    </row>
    <row r="751" spans="1:12" x14ac:dyDescent="0.25">
      <c r="A751">
        <v>74.701999999999998</v>
      </c>
      <c r="B751">
        <v>1.4872700000000001</v>
      </c>
      <c r="C751">
        <v>135</v>
      </c>
      <c r="H751" s="1">
        <f t="shared" si="34"/>
        <v>835.84574000000009</v>
      </c>
      <c r="I751" s="1">
        <f t="shared" si="35"/>
        <v>3718.0257375828005</v>
      </c>
      <c r="J751" s="1">
        <f t="shared" si="36"/>
        <v>170.96212950331201</v>
      </c>
      <c r="K751" s="1"/>
      <c r="L751" s="1"/>
    </row>
    <row r="752" spans="1:12" x14ac:dyDescent="0.25">
      <c r="A752">
        <v>74.802000000000007</v>
      </c>
      <c r="B752">
        <v>1.4872700000000001</v>
      </c>
      <c r="C752">
        <v>135</v>
      </c>
      <c r="H752" s="1">
        <f t="shared" si="34"/>
        <v>835.84574000000009</v>
      </c>
      <c r="I752" s="1">
        <f t="shared" si="35"/>
        <v>3718.0257375828005</v>
      </c>
      <c r="J752" s="1">
        <f t="shared" si="36"/>
        <v>170.96212950331201</v>
      </c>
      <c r="K752" s="1"/>
      <c r="L752" s="1"/>
    </row>
    <row r="753" spans="1:12" x14ac:dyDescent="0.25">
      <c r="A753">
        <v>74.902000000000001</v>
      </c>
      <c r="B753">
        <v>1.4872700000000001</v>
      </c>
      <c r="C753">
        <v>135</v>
      </c>
      <c r="H753" s="1">
        <f t="shared" si="34"/>
        <v>835.84574000000009</v>
      </c>
      <c r="I753" s="1">
        <f t="shared" si="35"/>
        <v>3718.0257375828005</v>
      </c>
      <c r="J753" s="1">
        <f t="shared" si="36"/>
        <v>170.96212950331201</v>
      </c>
      <c r="K753" s="1"/>
      <c r="L753" s="1"/>
    </row>
    <row r="754" spans="1:12" x14ac:dyDescent="0.25">
      <c r="A754">
        <v>75.001999999999995</v>
      </c>
      <c r="B754">
        <v>1.4872700000000001</v>
      </c>
      <c r="C754">
        <v>136</v>
      </c>
      <c r="H754" s="1">
        <f t="shared" si="34"/>
        <v>835.84574000000009</v>
      </c>
      <c r="I754" s="1">
        <f t="shared" si="35"/>
        <v>3718.0257375828005</v>
      </c>
      <c r="J754" s="1">
        <f t="shared" si="36"/>
        <v>170.96212950331201</v>
      </c>
      <c r="K754" s="1"/>
      <c r="L754" s="1"/>
    </row>
    <row r="755" spans="1:12" x14ac:dyDescent="0.25">
      <c r="A755">
        <v>75.102000000000004</v>
      </c>
      <c r="B755">
        <v>1.4872700000000001</v>
      </c>
      <c r="C755">
        <v>136</v>
      </c>
      <c r="H755" s="1">
        <f t="shared" si="34"/>
        <v>835.84574000000009</v>
      </c>
      <c r="I755" s="1">
        <f t="shared" si="35"/>
        <v>3718.0257375828005</v>
      </c>
      <c r="J755" s="1">
        <f t="shared" si="36"/>
        <v>170.96212950331201</v>
      </c>
      <c r="K755" s="1"/>
      <c r="L755" s="1"/>
    </row>
    <row r="756" spans="1:12" x14ac:dyDescent="0.25">
      <c r="A756">
        <v>75.201999999999998</v>
      </c>
      <c r="B756">
        <v>1.4872700000000001</v>
      </c>
      <c r="C756">
        <v>136</v>
      </c>
      <c r="H756" s="1">
        <f t="shared" si="34"/>
        <v>835.84574000000009</v>
      </c>
      <c r="I756" s="1">
        <f t="shared" si="35"/>
        <v>3718.0257375828005</v>
      </c>
      <c r="J756" s="1">
        <f t="shared" si="36"/>
        <v>170.96212950331201</v>
      </c>
      <c r="K756" s="1"/>
      <c r="L756" s="1"/>
    </row>
    <row r="757" spans="1:12" x14ac:dyDescent="0.25">
      <c r="A757">
        <v>75.302000000000007</v>
      </c>
      <c r="B757">
        <v>1.4872700000000001</v>
      </c>
      <c r="C757">
        <v>135</v>
      </c>
      <c r="H757" s="1">
        <f t="shared" si="34"/>
        <v>835.84574000000009</v>
      </c>
      <c r="I757" s="1">
        <f t="shared" si="35"/>
        <v>3718.0257375828005</v>
      </c>
      <c r="J757" s="1">
        <f t="shared" si="36"/>
        <v>170.96212950331201</v>
      </c>
      <c r="K757" s="1"/>
      <c r="L757" s="1"/>
    </row>
    <row r="758" spans="1:12" x14ac:dyDescent="0.25">
      <c r="A758">
        <v>75.402000000000001</v>
      </c>
      <c r="B758">
        <v>1.4872700000000001</v>
      </c>
      <c r="C758">
        <v>136</v>
      </c>
      <c r="H758" s="1">
        <f t="shared" si="34"/>
        <v>835.84574000000009</v>
      </c>
      <c r="I758" s="1">
        <f t="shared" si="35"/>
        <v>3718.0257375828005</v>
      </c>
      <c r="J758" s="1">
        <f t="shared" si="36"/>
        <v>170.96212950331201</v>
      </c>
      <c r="K758" s="1"/>
      <c r="L758" s="1"/>
    </row>
    <row r="759" spans="1:12" x14ac:dyDescent="0.25">
      <c r="A759">
        <v>75.501999999999995</v>
      </c>
      <c r="B759">
        <v>1.4872000000000001</v>
      </c>
      <c r="C759">
        <v>135</v>
      </c>
      <c r="H759" s="1">
        <f t="shared" si="34"/>
        <v>835.80640000000005</v>
      </c>
      <c r="I759" s="1">
        <f t="shared" si="35"/>
        <v>3717.8507446080002</v>
      </c>
      <c r="J759" s="1">
        <f t="shared" si="36"/>
        <v>170.95512978432001</v>
      </c>
      <c r="K759" s="1"/>
      <c r="L759" s="1"/>
    </row>
    <row r="760" spans="1:12" x14ac:dyDescent="0.25">
      <c r="A760">
        <v>75.602000000000004</v>
      </c>
      <c r="B760">
        <v>1.4872700000000001</v>
      </c>
      <c r="C760">
        <v>135</v>
      </c>
      <c r="H760" s="1">
        <f t="shared" si="34"/>
        <v>835.84574000000009</v>
      </c>
      <c r="I760" s="1">
        <f t="shared" si="35"/>
        <v>3718.0257375828005</v>
      </c>
      <c r="J760" s="1">
        <f t="shared" si="36"/>
        <v>170.96212950331201</v>
      </c>
      <c r="K760" s="1"/>
      <c r="L760" s="1"/>
    </row>
    <row r="761" spans="1:12" x14ac:dyDescent="0.25">
      <c r="A761">
        <v>75.701999999999998</v>
      </c>
      <c r="B761">
        <v>1.4872700000000001</v>
      </c>
      <c r="C761">
        <v>135</v>
      </c>
      <c r="H761" s="1">
        <f t="shared" si="34"/>
        <v>835.84574000000009</v>
      </c>
      <c r="I761" s="1">
        <f t="shared" si="35"/>
        <v>3718.0257375828005</v>
      </c>
      <c r="J761" s="1">
        <f t="shared" si="36"/>
        <v>170.96212950331201</v>
      </c>
      <c r="K761" s="1"/>
      <c r="L761" s="1"/>
    </row>
    <row r="762" spans="1:12" x14ac:dyDescent="0.25">
      <c r="A762">
        <v>75.802000000000007</v>
      </c>
      <c r="B762">
        <v>1.4872700000000001</v>
      </c>
      <c r="C762">
        <v>135</v>
      </c>
      <c r="H762" s="1">
        <f t="shared" si="34"/>
        <v>835.84574000000009</v>
      </c>
      <c r="I762" s="1">
        <f t="shared" si="35"/>
        <v>3718.0257375828005</v>
      </c>
      <c r="J762" s="1">
        <f t="shared" si="36"/>
        <v>170.96212950331201</v>
      </c>
      <c r="K762" s="1"/>
      <c r="L762" s="1"/>
    </row>
    <row r="763" spans="1:12" x14ac:dyDescent="0.25">
      <c r="A763">
        <v>75.902000000000001</v>
      </c>
      <c r="B763">
        <v>1.4872700000000001</v>
      </c>
      <c r="C763">
        <v>135</v>
      </c>
      <c r="H763" s="1">
        <f t="shared" si="34"/>
        <v>835.84574000000009</v>
      </c>
      <c r="I763" s="1">
        <f t="shared" si="35"/>
        <v>3718.0257375828005</v>
      </c>
      <c r="J763" s="1">
        <f t="shared" si="36"/>
        <v>170.96212950331201</v>
      </c>
      <c r="K763" s="1"/>
      <c r="L763" s="1"/>
    </row>
    <row r="764" spans="1:12" x14ac:dyDescent="0.25">
      <c r="A764">
        <v>76.001999999999995</v>
      </c>
      <c r="B764">
        <v>1.4872000000000001</v>
      </c>
      <c r="C764">
        <v>135</v>
      </c>
      <c r="H764" s="1">
        <f t="shared" si="34"/>
        <v>835.80640000000005</v>
      </c>
      <c r="I764" s="1">
        <f t="shared" si="35"/>
        <v>3717.8507446080002</v>
      </c>
      <c r="J764" s="1">
        <f t="shared" si="36"/>
        <v>170.95512978432001</v>
      </c>
      <c r="K764" s="1"/>
      <c r="L764" s="1"/>
    </row>
    <row r="765" spans="1:12" x14ac:dyDescent="0.25">
      <c r="A765">
        <v>76.102000000000004</v>
      </c>
      <c r="B765">
        <v>1.4872700000000001</v>
      </c>
      <c r="C765">
        <v>135</v>
      </c>
      <c r="H765" s="1">
        <f t="shared" si="34"/>
        <v>835.84574000000009</v>
      </c>
      <c r="I765" s="1">
        <f t="shared" si="35"/>
        <v>3718.0257375828005</v>
      </c>
      <c r="J765" s="1">
        <f t="shared" si="36"/>
        <v>170.96212950331201</v>
      </c>
      <c r="K765" s="1"/>
      <c r="L765" s="1"/>
    </row>
    <row r="766" spans="1:12" x14ac:dyDescent="0.25">
      <c r="A766">
        <v>76.201999999999998</v>
      </c>
      <c r="B766">
        <v>1.4872700000000001</v>
      </c>
      <c r="C766">
        <v>135</v>
      </c>
      <c r="H766" s="1">
        <f t="shared" si="34"/>
        <v>835.84574000000009</v>
      </c>
      <c r="I766" s="1">
        <f t="shared" si="35"/>
        <v>3718.0257375828005</v>
      </c>
      <c r="J766" s="1">
        <f t="shared" si="36"/>
        <v>170.96212950331201</v>
      </c>
      <c r="K766" s="1"/>
      <c r="L766" s="1"/>
    </row>
    <row r="767" spans="1:12" x14ac:dyDescent="0.25">
      <c r="A767">
        <v>76.302000000000007</v>
      </c>
      <c r="B767">
        <v>1.48749</v>
      </c>
      <c r="C767">
        <v>136</v>
      </c>
      <c r="H767" s="1">
        <f t="shared" si="34"/>
        <v>835.96938</v>
      </c>
      <c r="I767" s="1">
        <f t="shared" si="35"/>
        <v>3718.5757155035999</v>
      </c>
      <c r="J767" s="1">
        <f t="shared" si="36"/>
        <v>170.98412862014399</v>
      </c>
      <c r="K767" s="1"/>
      <c r="L767" s="1"/>
    </row>
    <row r="768" spans="1:12" x14ac:dyDescent="0.25">
      <c r="A768">
        <v>76.402000000000001</v>
      </c>
      <c r="B768">
        <v>1.4872700000000001</v>
      </c>
      <c r="C768">
        <v>136</v>
      </c>
      <c r="H768" s="1">
        <f t="shared" si="34"/>
        <v>835.84574000000009</v>
      </c>
      <c r="I768" s="1">
        <f t="shared" si="35"/>
        <v>3718.0257375828005</v>
      </c>
      <c r="J768" s="1">
        <f t="shared" si="36"/>
        <v>170.96212950331201</v>
      </c>
      <c r="K768" s="1"/>
      <c r="L768" s="1"/>
    </row>
    <row r="769" spans="1:12" x14ac:dyDescent="0.25">
      <c r="A769">
        <v>76.501999999999995</v>
      </c>
      <c r="B769">
        <v>1.4872700000000001</v>
      </c>
      <c r="C769">
        <v>142</v>
      </c>
      <c r="H769" s="1">
        <f t="shared" si="34"/>
        <v>835.84574000000009</v>
      </c>
      <c r="I769" s="1">
        <f t="shared" si="35"/>
        <v>3718.0257375828005</v>
      </c>
      <c r="J769" s="1">
        <f t="shared" si="36"/>
        <v>170.96212950331201</v>
      </c>
      <c r="K769" s="1"/>
      <c r="L769" s="1"/>
    </row>
    <row r="770" spans="1:12" x14ac:dyDescent="0.25">
      <c r="A770">
        <v>76.602000000000004</v>
      </c>
      <c r="B770">
        <v>1.4872700000000001</v>
      </c>
      <c r="C770">
        <v>143</v>
      </c>
      <c r="H770" s="1">
        <f t="shared" si="34"/>
        <v>835.84574000000009</v>
      </c>
      <c r="I770" s="1">
        <f t="shared" si="35"/>
        <v>3718.0257375828005</v>
      </c>
      <c r="J770" s="1">
        <f t="shared" si="36"/>
        <v>170.96212950331201</v>
      </c>
      <c r="K770" s="1"/>
      <c r="L770" s="1"/>
    </row>
    <row r="771" spans="1:12" x14ac:dyDescent="0.25">
      <c r="A771">
        <v>76.701999999999998</v>
      </c>
      <c r="B771">
        <v>1.4872700000000001</v>
      </c>
      <c r="C771">
        <v>143</v>
      </c>
      <c r="H771" s="1">
        <f t="shared" si="34"/>
        <v>835.84574000000009</v>
      </c>
      <c r="I771" s="1">
        <f t="shared" si="35"/>
        <v>3718.0257375828005</v>
      </c>
      <c r="J771" s="1">
        <f t="shared" si="36"/>
        <v>170.96212950331201</v>
      </c>
      <c r="K771" s="1"/>
      <c r="L771" s="1"/>
    </row>
    <row r="772" spans="1:12" x14ac:dyDescent="0.25">
      <c r="A772">
        <v>76.802000000000007</v>
      </c>
      <c r="B772">
        <v>1.4873400000000001</v>
      </c>
      <c r="C772">
        <v>143</v>
      </c>
      <c r="H772" s="1">
        <f t="shared" si="34"/>
        <v>835.88508000000002</v>
      </c>
      <c r="I772" s="1">
        <f t="shared" si="35"/>
        <v>3718.2007305576003</v>
      </c>
      <c r="J772" s="1">
        <f t="shared" si="36"/>
        <v>170.96912922230399</v>
      </c>
      <c r="K772" s="1"/>
      <c r="L772" s="1"/>
    </row>
    <row r="773" spans="1:12" x14ac:dyDescent="0.25">
      <c r="A773">
        <v>76.902000000000001</v>
      </c>
      <c r="B773">
        <v>1.4872700000000001</v>
      </c>
      <c r="C773">
        <v>144</v>
      </c>
      <c r="H773" s="1">
        <f t="shared" ref="H773:H804" si="37">B773*562</f>
        <v>835.84574000000009</v>
      </c>
      <c r="I773" s="1">
        <f t="shared" ref="I773:I804" si="38">H773*4.44822</f>
        <v>3718.0257375828005</v>
      </c>
      <c r="J773" s="1">
        <f t="shared" ref="J773:J804" si="39">(5*4.44822)+(I773*0.04)</f>
        <v>170.96212950331201</v>
      </c>
      <c r="K773" s="1"/>
      <c r="L773" s="1"/>
    </row>
    <row r="774" spans="1:12" x14ac:dyDescent="0.25">
      <c r="A774">
        <v>77.001999999999995</v>
      </c>
      <c r="B774">
        <v>1.4872700000000001</v>
      </c>
      <c r="C774">
        <v>144</v>
      </c>
      <c r="H774" s="1">
        <f t="shared" si="37"/>
        <v>835.84574000000009</v>
      </c>
      <c r="I774" s="1">
        <f t="shared" si="38"/>
        <v>3718.0257375828005</v>
      </c>
      <c r="J774" s="1">
        <f t="shared" si="39"/>
        <v>170.96212950331201</v>
      </c>
      <c r="K774" s="1"/>
      <c r="L774" s="1"/>
    </row>
    <row r="775" spans="1:12" x14ac:dyDescent="0.25">
      <c r="A775">
        <v>77.102000000000004</v>
      </c>
      <c r="B775">
        <v>1.4872000000000001</v>
      </c>
      <c r="C775">
        <v>144</v>
      </c>
      <c r="H775" s="1">
        <f t="shared" si="37"/>
        <v>835.80640000000005</v>
      </c>
      <c r="I775" s="1">
        <f t="shared" si="38"/>
        <v>3717.8507446080002</v>
      </c>
      <c r="J775" s="1">
        <f t="shared" si="39"/>
        <v>170.95512978432001</v>
      </c>
      <c r="K775" s="1"/>
      <c r="L775" s="1"/>
    </row>
    <row r="776" spans="1:12" x14ac:dyDescent="0.25">
      <c r="A776">
        <v>77.201999999999998</v>
      </c>
      <c r="B776">
        <v>1.4872000000000001</v>
      </c>
      <c r="C776">
        <v>144</v>
      </c>
      <c r="H776" s="1">
        <f t="shared" si="37"/>
        <v>835.80640000000005</v>
      </c>
      <c r="I776" s="1">
        <f t="shared" si="38"/>
        <v>3717.8507446080002</v>
      </c>
      <c r="J776" s="1">
        <f t="shared" si="39"/>
        <v>170.95512978432001</v>
      </c>
      <c r="K776" s="1"/>
      <c r="L776" s="1"/>
    </row>
    <row r="777" spans="1:12" x14ac:dyDescent="0.25">
      <c r="A777">
        <v>77.302000000000007</v>
      </c>
      <c r="B777">
        <v>1.4872000000000001</v>
      </c>
      <c r="C777">
        <v>144</v>
      </c>
      <c r="H777" s="1">
        <f t="shared" si="37"/>
        <v>835.80640000000005</v>
      </c>
      <c r="I777" s="1">
        <f t="shared" si="38"/>
        <v>3717.8507446080002</v>
      </c>
      <c r="J777" s="1">
        <f t="shared" si="39"/>
        <v>170.95512978432001</v>
      </c>
      <c r="K777" s="1"/>
      <c r="L777" s="1"/>
    </row>
    <row r="778" spans="1:12" x14ac:dyDescent="0.25">
      <c r="A778">
        <v>77.402000000000001</v>
      </c>
      <c r="B778">
        <v>1.4872700000000001</v>
      </c>
      <c r="C778">
        <v>144</v>
      </c>
      <c r="H778" s="1">
        <f t="shared" si="37"/>
        <v>835.84574000000009</v>
      </c>
      <c r="I778" s="1">
        <f t="shared" si="38"/>
        <v>3718.0257375828005</v>
      </c>
      <c r="J778" s="1">
        <f t="shared" si="39"/>
        <v>170.96212950331201</v>
      </c>
      <c r="K778" s="1"/>
      <c r="L778" s="1"/>
    </row>
    <row r="779" spans="1:12" x14ac:dyDescent="0.25">
      <c r="A779">
        <v>77.501999999999995</v>
      </c>
      <c r="B779">
        <v>1.4872700000000001</v>
      </c>
      <c r="C779">
        <v>144</v>
      </c>
      <c r="H779" s="1">
        <f t="shared" si="37"/>
        <v>835.84574000000009</v>
      </c>
      <c r="I779" s="1">
        <f t="shared" si="38"/>
        <v>3718.0257375828005</v>
      </c>
      <c r="J779" s="1">
        <f t="shared" si="39"/>
        <v>170.96212950331201</v>
      </c>
      <c r="K779" s="1"/>
      <c r="L779" s="1"/>
    </row>
    <row r="780" spans="1:12" x14ac:dyDescent="0.25">
      <c r="A780">
        <v>77.602000000000004</v>
      </c>
      <c r="B780">
        <v>1.4872700000000001</v>
      </c>
      <c r="C780">
        <v>144</v>
      </c>
      <c r="H780" s="1">
        <f t="shared" si="37"/>
        <v>835.84574000000009</v>
      </c>
      <c r="I780" s="1">
        <f t="shared" si="38"/>
        <v>3718.0257375828005</v>
      </c>
      <c r="J780" s="1">
        <f t="shared" si="39"/>
        <v>170.96212950331201</v>
      </c>
      <c r="K780" s="1"/>
      <c r="L780" s="1"/>
    </row>
    <row r="781" spans="1:12" x14ac:dyDescent="0.25">
      <c r="A781">
        <v>77.701999999999998</v>
      </c>
      <c r="B781">
        <v>1.4872700000000001</v>
      </c>
      <c r="C781">
        <v>144</v>
      </c>
      <c r="H781" s="1">
        <f t="shared" si="37"/>
        <v>835.84574000000009</v>
      </c>
      <c r="I781" s="1">
        <f t="shared" si="38"/>
        <v>3718.0257375828005</v>
      </c>
      <c r="J781" s="1">
        <f t="shared" si="39"/>
        <v>170.96212950331201</v>
      </c>
      <c r="K781" s="1"/>
      <c r="L781" s="1"/>
    </row>
    <row r="782" spans="1:12" x14ac:dyDescent="0.25">
      <c r="A782">
        <v>77.802000000000007</v>
      </c>
      <c r="B782">
        <v>1.4872700000000001</v>
      </c>
      <c r="C782">
        <v>145</v>
      </c>
      <c r="H782" s="1">
        <f t="shared" si="37"/>
        <v>835.84574000000009</v>
      </c>
      <c r="I782" s="1">
        <f t="shared" si="38"/>
        <v>3718.0257375828005</v>
      </c>
      <c r="J782" s="1">
        <f t="shared" si="39"/>
        <v>170.96212950331201</v>
      </c>
      <c r="K782" s="1"/>
      <c r="L782" s="1"/>
    </row>
    <row r="783" spans="1:12" x14ac:dyDescent="0.25">
      <c r="A783">
        <v>77.902000000000001</v>
      </c>
      <c r="B783">
        <v>1.4872700000000001</v>
      </c>
      <c r="C783">
        <v>145</v>
      </c>
      <c r="H783" s="1">
        <f t="shared" si="37"/>
        <v>835.84574000000009</v>
      </c>
      <c r="I783" s="1">
        <f t="shared" si="38"/>
        <v>3718.0257375828005</v>
      </c>
      <c r="J783" s="1">
        <f t="shared" si="39"/>
        <v>170.96212950331201</v>
      </c>
      <c r="K783" s="1"/>
      <c r="L783" s="1"/>
    </row>
    <row r="784" spans="1:12" x14ac:dyDescent="0.25">
      <c r="A784">
        <v>78.001999999999995</v>
      </c>
      <c r="B784">
        <v>1.4872000000000001</v>
      </c>
      <c r="C784">
        <v>145</v>
      </c>
      <c r="H784" s="1">
        <f t="shared" si="37"/>
        <v>835.80640000000005</v>
      </c>
      <c r="I784" s="1">
        <f t="shared" si="38"/>
        <v>3717.8507446080002</v>
      </c>
      <c r="J784" s="1">
        <f t="shared" si="39"/>
        <v>170.95512978432001</v>
      </c>
      <c r="K784" s="1"/>
      <c r="L784" s="1"/>
    </row>
    <row r="785" spans="1:12" x14ac:dyDescent="0.25">
      <c r="A785">
        <v>78.102000000000004</v>
      </c>
      <c r="B785">
        <v>1.4872000000000001</v>
      </c>
      <c r="C785">
        <v>145</v>
      </c>
      <c r="H785" s="1">
        <f t="shared" si="37"/>
        <v>835.80640000000005</v>
      </c>
      <c r="I785" s="1">
        <f t="shared" si="38"/>
        <v>3717.8507446080002</v>
      </c>
      <c r="J785" s="1">
        <f t="shared" si="39"/>
        <v>170.95512978432001</v>
      </c>
      <c r="K785" s="1"/>
      <c r="L785" s="1"/>
    </row>
    <row r="786" spans="1:12" x14ac:dyDescent="0.25">
      <c r="A786">
        <v>78.201999999999998</v>
      </c>
      <c r="B786">
        <v>1.4872700000000001</v>
      </c>
      <c r="C786">
        <v>145</v>
      </c>
      <c r="H786" s="1">
        <f t="shared" si="37"/>
        <v>835.84574000000009</v>
      </c>
      <c r="I786" s="1">
        <f t="shared" si="38"/>
        <v>3718.0257375828005</v>
      </c>
      <c r="J786" s="1">
        <f t="shared" si="39"/>
        <v>170.96212950331201</v>
      </c>
      <c r="K786" s="1"/>
      <c r="L786" s="1"/>
    </row>
    <row r="787" spans="1:12" x14ac:dyDescent="0.25">
      <c r="A787">
        <v>78.302000000000007</v>
      </c>
      <c r="B787">
        <v>1.48742</v>
      </c>
      <c r="C787">
        <v>144</v>
      </c>
      <c r="H787" s="1">
        <f t="shared" si="37"/>
        <v>835.93003999999996</v>
      </c>
      <c r="I787" s="1">
        <f t="shared" si="38"/>
        <v>3718.4007225288001</v>
      </c>
      <c r="J787" s="1">
        <f t="shared" si="39"/>
        <v>170.97712890115199</v>
      </c>
      <c r="K787" s="1"/>
      <c r="L787" s="1"/>
    </row>
    <row r="788" spans="1:12" x14ac:dyDescent="0.25">
      <c r="A788">
        <v>78.402000000000001</v>
      </c>
      <c r="B788">
        <v>1.4872700000000001</v>
      </c>
      <c r="C788">
        <v>144</v>
      </c>
      <c r="H788" s="1">
        <f t="shared" si="37"/>
        <v>835.84574000000009</v>
      </c>
      <c r="I788" s="1">
        <f t="shared" si="38"/>
        <v>3718.0257375828005</v>
      </c>
      <c r="J788" s="1">
        <f t="shared" si="39"/>
        <v>170.96212950331201</v>
      </c>
      <c r="K788" s="1"/>
      <c r="L788" s="1"/>
    </row>
    <row r="789" spans="1:12" x14ac:dyDescent="0.25">
      <c r="A789">
        <v>78.501999999999995</v>
      </c>
      <c r="B789">
        <v>1.4872000000000001</v>
      </c>
      <c r="C789">
        <v>145</v>
      </c>
      <c r="H789" s="1">
        <f t="shared" si="37"/>
        <v>835.80640000000005</v>
      </c>
      <c r="I789" s="1">
        <f t="shared" si="38"/>
        <v>3717.8507446080002</v>
      </c>
      <c r="J789" s="1">
        <f t="shared" si="39"/>
        <v>170.95512978432001</v>
      </c>
      <c r="K789" s="1"/>
      <c r="L789" s="1"/>
    </row>
    <row r="790" spans="1:12" x14ac:dyDescent="0.25">
      <c r="A790">
        <v>78.602000000000004</v>
      </c>
      <c r="B790">
        <v>1.4872700000000001</v>
      </c>
      <c r="C790">
        <v>145</v>
      </c>
      <c r="H790" s="1">
        <f t="shared" si="37"/>
        <v>835.84574000000009</v>
      </c>
      <c r="I790" s="1">
        <f t="shared" si="38"/>
        <v>3718.0257375828005</v>
      </c>
      <c r="J790" s="1">
        <f t="shared" si="39"/>
        <v>170.96212950331201</v>
      </c>
      <c r="K790" s="1"/>
      <c r="L790" s="1"/>
    </row>
    <row r="791" spans="1:12" x14ac:dyDescent="0.25">
      <c r="A791">
        <v>78.701999999999998</v>
      </c>
      <c r="B791">
        <v>1.4872700000000001</v>
      </c>
      <c r="C791">
        <v>145</v>
      </c>
      <c r="H791" s="1">
        <f t="shared" si="37"/>
        <v>835.84574000000009</v>
      </c>
      <c r="I791" s="1">
        <f t="shared" si="38"/>
        <v>3718.0257375828005</v>
      </c>
      <c r="J791" s="1">
        <f t="shared" si="39"/>
        <v>170.96212950331201</v>
      </c>
      <c r="K791" s="1"/>
      <c r="L791" s="1"/>
    </row>
    <row r="792" spans="1:12" x14ac:dyDescent="0.25">
      <c r="A792">
        <v>78.802000000000007</v>
      </c>
      <c r="B792">
        <v>1.4873400000000001</v>
      </c>
      <c r="C792">
        <v>145</v>
      </c>
      <c r="H792" s="1">
        <f t="shared" si="37"/>
        <v>835.88508000000002</v>
      </c>
      <c r="I792" s="1">
        <f t="shared" si="38"/>
        <v>3718.2007305576003</v>
      </c>
      <c r="J792" s="1">
        <f t="shared" si="39"/>
        <v>170.96912922230399</v>
      </c>
      <c r="K792" s="1"/>
      <c r="L792" s="1"/>
    </row>
    <row r="793" spans="1:12" x14ac:dyDescent="0.25">
      <c r="A793">
        <v>78.902000000000001</v>
      </c>
      <c r="B793">
        <v>1.4872000000000001</v>
      </c>
      <c r="C793">
        <v>145</v>
      </c>
      <c r="H793" s="1">
        <f t="shared" si="37"/>
        <v>835.80640000000005</v>
      </c>
      <c r="I793" s="1">
        <f t="shared" si="38"/>
        <v>3717.8507446080002</v>
      </c>
      <c r="J793" s="1">
        <f t="shared" si="39"/>
        <v>170.95512978432001</v>
      </c>
      <c r="K793" s="1"/>
      <c r="L793" s="1"/>
    </row>
    <row r="794" spans="1:12" x14ac:dyDescent="0.25">
      <c r="A794">
        <v>79.001999999999995</v>
      </c>
      <c r="B794">
        <v>1.48742</v>
      </c>
      <c r="C794">
        <v>145</v>
      </c>
      <c r="H794" s="1">
        <f t="shared" si="37"/>
        <v>835.93003999999996</v>
      </c>
      <c r="I794" s="1">
        <f t="shared" si="38"/>
        <v>3718.4007225288001</v>
      </c>
      <c r="J794" s="1">
        <f t="shared" si="39"/>
        <v>170.97712890115199</v>
      </c>
      <c r="K794" s="1"/>
      <c r="L794" s="1"/>
    </row>
    <row r="795" spans="1:12" x14ac:dyDescent="0.25">
      <c r="A795">
        <v>79.102000000000004</v>
      </c>
      <c r="B795">
        <v>1.4872700000000001</v>
      </c>
      <c r="C795">
        <v>145</v>
      </c>
      <c r="H795" s="1">
        <f t="shared" si="37"/>
        <v>835.84574000000009</v>
      </c>
      <c r="I795" s="1">
        <f t="shared" si="38"/>
        <v>3718.0257375828005</v>
      </c>
      <c r="J795" s="1">
        <f t="shared" si="39"/>
        <v>170.96212950331201</v>
      </c>
      <c r="K795" s="1"/>
      <c r="L795" s="1"/>
    </row>
    <row r="796" spans="1:12" x14ac:dyDescent="0.25">
      <c r="A796">
        <v>79.201999999999998</v>
      </c>
      <c r="B796">
        <v>1.48712</v>
      </c>
      <c r="C796">
        <v>145</v>
      </c>
      <c r="H796" s="1">
        <f t="shared" si="37"/>
        <v>835.76143999999999</v>
      </c>
      <c r="I796" s="1">
        <f t="shared" si="38"/>
        <v>3717.6507526368</v>
      </c>
      <c r="J796" s="1">
        <f t="shared" si="39"/>
        <v>170.94713010547198</v>
      </c>
      <c r="K796" s="1"/>
      <c r="L796" s="1"/>
    </row>
    <row r="797" spans="1:12" x14ac:dyDescent="0.25">
      <c r="A797">
        <v>79.302000000000007</v>
      </c>
      <c r="B797">
        <v>1.4872000000000001</v>
      </c>
      <c r="C797">
        <v>145</v>
      </c>
      <c r="H797" s="1">
        <f t="shared" si="37"/>
        <v>835.80640000000005</v>
      </c>
      <c r="I797" s="1">
        <f t="shared" si="38"/>
        <v>3717.8507446080002</v>
      </c>
      <c r="J797" s="1">
        <f t="shared" si="39"/>
        <v>170.95512978432001</v>
      </c>
      <c r="K797" s="1"/>
      <c r="L797" s="1"/>
    </row>
    <row r="798" spans="1:12" x14ac:dyDescent="0.25">
      <c r="A798">
        <v>79.402000000000001</v>
      </c>
      <c r="B798">
        <v>1.4872700000000001</v>
      </c>
      <c r="C798">
        <v>145</v>
      </c>
      <c r="H798" s="1">
        <f t="shared" si="37"/>
        <v>835.84574000000009</v>
      </c>
      <c r="I798" s="1">
        <f t="shared" si="38"/>
        <v>3718.0257375828005</v>
      </c>
      <c r="J798" s="1">
        <f t="shared" si="39"/>
        <v>170.96212950331201</v>
      </c>
      <c r="K798" s="1"/>
      <c r="L798" s="1"/>
    </row>
    <row r="799" spans="1:12" x14ac:dyDescent="0.25">
      <c r="A799">
        <v>79.501999999999995</v>
      </c>
      <c r="B799">
        <v>1.4872700000000001</v>
      </c>
      <c r="C799">
        <v>145</v>
      </c>
      <c r="H799" s="1">
        <f t="shared" si="37"/>
        <v>835.84574000000009</v>
      </c>
      <c r="I799" s="1">
        <f t="shared" si="38"/>
        <v>3718.0257375828005</v>
      </c>
      <c r="J799" s="1">
        <f t="shared" si="39"/>
        <v>170.96212950331201</v>
      </c>
      <c r="K799" s="1"/>
      <c r="L799" s="1"/>
    </row>
    <row r="800" spans="1:12" x14ac:dyDescent="0.25">
      <c r="A800">
        <v>79.602000000000004</v>
      </c>
      <c r="B800">
        <v>1.4872700000000001</v>
      </c>
      <c r="C800">
        <v>145</v>
      </c>
      <c r="H800" s="1">
        <f t="shared" si="37"/>
        <v>835.84574000000009</v>
      </c>
      <c r="I800" s="1">
        <f t="shared" si="38"/>
        <v>3718.0257375828005</v>
      </c>
      <c r="J800" s="1">
        <f t="shared" si="39"/>
        <v>170.96212950331201</v>
      </c>
      <c r="K800" s="1"/>
      <c r="L800" s="1"/>
    </row>
    <row r="801" spans="1:12" x14ac:dyDescent="0.25">
      <c r="A801">
        <v>79.701999999999998</v>
      </c>
      <c r="B801">
        <v>1.4872700000000001</v>
      </c>
      <c r="C801">
        <v>145</v>
      </c>
      <c r="H801" s="1">
        <f t="shared" si="37"/>
        <v>835.84574000000009</v>
      </c>
      <c r="I801" s="1">
        <f t="shared" si="38"/>
        <v>3718.0257375828005</v>
      </c>
      <c r="J801" s="1">
        <f t="shared" si="39"/>
        <v>170.96212950331201</v>
      </c>
      <c r="K801" s="1"/>
      <c r="L801" s="1"/>
    </row>
    <row r="802" spans="1:12" x14ac:dyDescent="0.25">
      <c r="A802">
        <v>79.802000000000007</v>
      </c>
      <c r="B802">
        <v>1.4872700000000001</v>
      </c>
      <c r="C802">
        <v>145</v>
      </c>
      <c r="H802" s="1">
        <f t="shared" si="37"/>
        <v>835.84574000000009</v>
      </c>
      <c r="I802" s="1">
        <f t="shared" si="38"/>
        <v>3718.0257375828005</v>
      </c>
      <c r="J802" s="1">
        <f t="shared" si="39"/>
        <v>170.96212950331201</v>
      </c>
      <c r="K802" s="1"/>
      <c r="L802" s="1"/>
    </row>
    <row r="803" spans="1:12" x14ac:dyDescent="0.25">
      <c r="A803">
        <v>79.902000000000001</v>
      </c>
      <c r="B803">
        <v>1.4872700000000001</v>
      </c>
      <c r="C803">
        <v>145</v>
      </c>
      <c r="H803" s="1">
        <f t="shared" si="37"/>
        <v>835.84574000000009</v>
      </c>
      <c r="I803" s="1">
        <f t="shared" si="38"/>
        <v>3718.0257375828005</v>
      </c>
      <c r="J803" s="1">
        <f t="shared" si="39"/>
        <v>170.96212950331201</v>
      </c>
      <c r="K803" s="1"/>
      <c r="L803" s="1"/>
    </row>
    <row r="804" spans="1:12" x14ac:dyDescent="0.25">
      <c r="A804">
        <v>80.001999999999995</v>
      </c>
      <c r="B804">
        <v>1.4872700000000001</v>
      </c>
      <c r="C804">
        <v>145</v>
      </c>
      <c r="H804" s="1">
        <f t="shared" si="37"/>
        <v>835.84574000000009</v>
      </c>
      <c r="I804" s="1">
        <f t="shared" si="38"/>
        <v>3718.0257375828005</v>
      </c>
      <c r="J804" s="1">
        <f t="shared" si="39"/>
        <v>170.96212950331201</v>
      </c>
      <c r="K804" s="1"/>
      <c r="L80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abSelected="1" zoomScaleNormal="100" workbookViewId="0">
      <selection activeCell="E14" sqref="E14"/>
    </sheetView>
  </sheetViews>
  <sheetFormatPr defaultRowHeight="15" x14ac:dyDescent="0.25"/>
  <cols>
    <col min="1" max="1" width="12.42578125" customWidth="1"/>
    <col min="2" max="2" width="17.7109375" customWidth="1"/>
    <col min="3" max="3" width="17.28515625" customWidth="1"/>
    <col min="4" max="4" width="17.140625" customWidth="1"/>
    <col min="5" max="5" width="21.42578125" customWidth="1"/>
    <col min="6" max="6" width="19.5703125" customWidth="1"/>
    <col min="7" max="7" width="18.5703125" customWidth="1"/>
    <col min="8" max="8" width="19.28515625" customWidth="1"/>
    <col min="9" max="9" width="11.7109375" customWidth="1"/>
    <col min="10" max="10" width="12.7109375" customWidth="1"/>
    <col min="11" max="11" width="11.5703125" customWidth="1"/>
    <col min="12" max="12" width="18.85546875" customWidth="1"/>
    <col min="13" max="13" width="11.140625" customWidth="1"/>
    <col min="14" max="14" width="12" bestFit="1" customWidth="1"/>
  </cols>
  <sheetData>
    <row r="1" spans="1:26" x14ac:dyDescent="0.25">
      <c r="A1" t="s">
        <v>23</v>
      </c>
      <c r="B1" t="s">
        <v>9</v>
      </c>
      <c r="C1" t="s">
        <v>24</v>
      </c>
      <c r="D1" t="s">
        <v>11</v>
      </c>
      <c r="F1" t="s">
        <v>26</v>
      </c>
      <c r="G1" t="s">
        <v>10</v>
      </c>
    </row>
    <row r="2" spans="1:26" x14ac:dyDescent="0.25">
      <c r="A2">
        <f>644*4.44822</f>
        <v>2864.6536799999999</v>
      </c>
      <c r="B2">
        <f>(5*4.44822)+(A2*0.04)</f>
        <v>136.82724719999999</v>
      </c>
      <c r="C2">
        <v>7.6149999999999995E-2</v>
      </c>
      <c r="D2">
        <v>1.27E-4</v>
      </c>
      <c r="F2" s="2">
        <f>(A2/(C2*C5))*10^-6</f>
        <v>6.4086140395816118</v>
      </c>
      <c r="G2" s="2">
        <f>(SQRT(((1/(C2*C5))*B2)^2+((-A2/(C5*C2^2))*D2)^2+((-A2/(C2*C5^2))*D5)^2))*10^-6</f>
        <v>0.33620927946034196</v>
      </c>
      <c r="Z2" t="s">
        <v>41</v>
      </c>
    </row>
    <row r="4" spans="1:26" x14ac:dyDescent="0.25">
      <c r="C4" t="s">
        <v>25</v>
      </c>
    </row>
    <row r="5" spans="1:26" x14ac:dyDescent="0.25">
      <c r="C5">
        <v>5.8700000000000002E-3</v>
      </c>
      <c r="D5">
        <v>1.27E-4</v>
      </c>
    </row>
    <row r="7" spans="1:26" x14ac:dyDescent="0.25">
      <c r="C7" t="s">
        <v>27</v>
      </c>
    </row>
    <row r="8" spans="1:26" x14ac:dyDescent="0.25">
      <c r="C8">
        <f>(22.9/2)*10^-3</f>
        <v>1.145E-2</v>
      </c>
      <c r="D8">
        <v>1.27E-4</v>
      </c>
    </row>
    <row r="10" spans="1:26" x14ac:dyDescent="0.25">
      <c r="C10" t="s">
        <v>28</v>
      </c>
    </row>
    <row r="11" spans="1:26" x14ac:dyDescent="0.25">
      <c r="C11">
        <v>6991.117153949308</v>
      </c>
      <c r="D11">
        <v>390.98268730808581</v>
      </c>
    </row>
    <row r="16" spans="1:26" x14ac:dyDescent="0.25">
      <c r="A16" t="s">
        <v>29</v>
      </c>
      <c r="B16" t="s">
        <v>30</v>
      </c>
      <c r="C16" t="s">
        <v>31</v>
      </c>
      <c r="D16" t="s">
        <v>34</v>
      </c>
      <c r="E16" t="s">
        <v>33</v>
      </c>
      <c r="G16" t="s">
        <v>44</v>
      </c>
      <c r="H16" t="s">
        <v>10</v>
      </c>
      <c r="I16" t="s">
        <v>35</v>
      </c>
      <c r="J16" t="s">
        <v>14</v>
      </c>
    </row>
    <row r="17" spans="1:10" x14ac:dyDescent="0.25">
      <c r="A17">
        <v>-4</v>
      </c>
      <c r="B17">
        <v>41</v>
      </c>
      <c r="C17">
        <f>341-119</f>
        <v>222</v>
      </c>
      <c r="D17" s="2">
        <f>DEGREES(ATAN(B17/C17))</f>
        <v>10.463748777919566</v>
      </c>
      <c r="E17" s="1">
        <f>SQRT((((C17)/(B17^2+C17^2))*5)^2+(((-B17)/(B17^2+C17^2))*5)^2)</f>
        <v>2.2147973237574722E-2</v>
      </c>
      <c r="G17" s="3">
        <f t="shared" ref="G17:G22" si="0">((A17*$C$11)/$C$5)*10^-6</f>
        <v>-4.7639639890625602</v>
      </c>
      <c r="H17" s="3">
        <f>(SQRT((($C$11/$C$5)*1)^2+((A17/$C$5)*$D$11)^2+((-(A17*$C$11)/$C$5^2)*$D$5)^2))*10^-6</f>
        <v>1.2247721429560507</v>
      </c>
      <c r="I17" s="2">
        <f>G17/$F$2</f>
        <v>-0.74336884069454379</v>
      </c>
      <c r="J17" s="2">
        <f>SQRT(((1/$F$2)*H17)^2+((-G17/$F$2^2)*$G$2)^2)</f>
        <v>0.19505188105372448</v>
      </c>
    </row>
    <row r="18" spans="1:10" x14ac:dyDescent="0.25">
      <c r="A18">
        <v>-3</v>
      </c>
      <c r="B18">
        <v>62</v>
      </c>
      <c r="C18">
        <f>341-123</f>
        <v>218</v>
      </c>
      <c r="D18" s="2">
        <f t="shared" ref="D18:D35" si="1">DEGREES(ATAN(B18/C18))</f>
        <v>15.875946505222576</v>
      </c>
      <c r="E18" s="1">
        <f t="shared" ref="E18:E35" si="2">SQRT((((C18)/(B18^2+C18^2))*5)^2+(((-B18)/(B18^2+C18^2))*5)^2)</f>
        <v>2.2060922852060523E-2</v>
      </c>
      <c r="G18" s="3">
        <f t="shared" si="0"/>
        <v>-3.5729729917969202</v>
      </c>
      <c r="H18" s="3">
        <f t="shared" ref="H18:H35" si="3">(SQRT((($C$11/$C$5)*1)^2+((A18/$C$5)*$D$11)^2+((-(A18*$C$11)/$C$5^2)*$D$5)^2))*10^-6</f>
        <v>1.2101089338471001</v>
      </c>
      <c r="I18" s="2">
        <f t="shared" ref="I18:I35" si="4">G18/$F$2</f>
        <v>-0.5575266305209079</v>
      </c>
      <c r="J18" s="2">
        <f t="shared" ref="J18:J35" si="5">SQRT(((1/$F$2)*H18)^2+((-G18/$F$2^2)*$G$2)^2)</f>
        <v>0.19107727760956425</v>
      </c>
    </row>
    <row r="19" spans="1:10" x14ac:dyDescent="0.25">
      <c r="A19">
        <v>-2</v>
      </c>
      <c r="B19">
        <v>78</v>
      </c>
      <c r="C19">
        <f>341-128</f>
        <v>213</v>
      </c>
      <c r="D19" s="2">
        <f t="shared" si="1"/>
        <v>20.112588289075486</v>
      </c>
      <c r="E19" s="1">
        <f t="shared" si="2"/>
        <v>2.2042693074125042E-2</v>
      </c>
      <c r="G19" s="3">
        <f t="shared" si="0"/>
        <v>-2.3819819945312801</v>
      </c>
      <c r="H19" s="3">
        <f t="shared" si="3"/>
        <v>1.1995254758512393</v>
      </c>
      <c r="I19" s="2">
        <f t="shared" si="4"/>
        <v>-0.37168442034727189</v>
      </c>
      <c r="J19" s="2">
        <f t="shared" si="5"/>
        <v>0.18818688686333987</v>
      </c>
    </row>
    <row r="20" spans="1:10" x14ac:dyDescent="0.25">
      <c r="A20">
        <v>-1</v>
      </c>
      <c r="B20">
        <v>99</v>
      </c>
      <c r="C20">
        <f>341-138</f>
        <v>203</v>
      </c>
      <c r="D20" s="2">
        <f t="shared" si="1"/>
        <v>25.997784767220057</v>
      </c>
      <c r="E20" s="1">
        <f t="shared" si="2"/>
        <v>2.2138201832940289E-2</v>
      </c>
      <c r="G20" s="3">
        <f t="shared" si="0"/>
        <v>-1.1909909972656401</v>
      </c>
      <c r="H20" s="3">
        <f t="shared" si="3"/>
        <v>1.1931303401053417</v>
      </c>
      <c r="I20" s="2">
        <f t="shared" si="4"/>
        <v>-0.18584221017363595</v>
      </c>
      <c r="J20" s="2">
        <f t="shared" si="5"/>
        <v>0.1864311438802414</v>
      </c>
    </row>
    <row r="21" spans="1:10" x14ac:dyDescent="0.25">
      <c r="A21">
        <v>0</v>
      </c>
      <c r="B21">
        <v>113</v>
      </c>
      <c r="C21">
        <f>341-145</f>
        <v>196</v>
      </c>
      <c r="D21" s="2">
        <f t="shared" si="1"/>
        <v>29.96476533620125</v>
      </c>
      <c r="E21" s="1">
        <f t="shared" si="2"/>
        <v>2.2100324501447E-2</v>
      </c>
      <c r="G21" s="3">
        <f t="shared" si="0"/>
        <v>0</v>
      </c>
      <c r="H21" s="3">
        <f t="shared" si="3"/>
        <v>1.1909909972656401</v>
      </c>
      <c r="I21" s="2">
        <f t="shared" si="4"/>
        <v>0</v>
      </c>
      <c r="J21" s="2">
        <f t="shared" si="5"/>
        <v>0.18584221017363595</v>
      </c>
    </row>
    <row r="22" spans="1:10" x14ac:dyDescent="0.25">
      <c r="A22">
        <v>1</v>
      </c>
      <c r="B22">
        <v>129</v>
      </c>
      <c r="C22">
        <f>341-156</f>
        <v>185</v>
      </c>
      <c r="D22" s="2">
        <f t="shared" si="1"/>
        <v>34.887959689087381</v>
      </c>
      <c r="E22" s="1">
        <f t="shared" si="2"/>
        <v>2.2169515952791922E-2</v>
      </c>
      <c r="G22" s="3">
        <f t="shared" si="0"/>
        <v>1.1909909972656401</v>
      </c>
      <c r="H22" s="3">
        <f t="shared" si="3"/>
        <v>1.1931303401053417</v>
      </c>
      <c r="I22" s="2">
        <f t="shared" si="4"/>
        <v>0.18584221017363595</v>
      </c>
      <c r="J22" s="2">
        <f t="shared" si="5"/>
        <v>0.1864311438802414</v>
      </c>
    </row>
    <row r="23" spans="1:10" x14ac:dyDescent="0.25">
      <c r="A23">
        <v>2</v>
      </c>
      <c r="B23">
        <v>139</v>
      </c>
      <c r="C23">
        <f>341-163</f>
        <v>178</v>
      </c>
      <c r="D23" s="2">
        <f t="shared" si="1"/>
        <v>37.986237452077276</v>
      </c>
      <c r="E23" s="1">
        <f t="shared" si="2"/>
        <v>2.2139286905938513E-2</v>
      </c>
      <c r="G23" s="3">
        <f t="shared" ref="G23:G35" si="6">((A23*$C$11)/$C$5)*10^-6</f>
        <v>2.3819819945312801</v>
      </c>
      <c r="H23" s="3">
        <f t="shared" si="3"/>
        <v>1.1995254758512393</v>
      </c>
      <c r="I23" s="2">
        <f t="shared" si="4"/>
        <v>0.37168442034727189</v>
      </c>
      <c r="J23" s="2">
        <f t="shared" si="5"/>
        <v>0.18818688686333987</v>
      </c>
    </row>
    <row r="24" spans="1:10" x14ac:dyDescent="0.25">
      <c r="A24">
        <v>3</v>
      </c>
      <c r="B24">
        <v>147</v>
      </c>
      <c r="C24">
        <f>341-171</f>
        <v>170</v>
      </c>
      <c r="D24" s="2">
        <f t="shared" si="1"/>
        <v>40.850164709018046</v>
      </c>
      <c r="E24" s="1">
        <f t="shared" si="2"/>
        <v>2.2247725592221941E-2</v>
      </c>
      <c r="G24" s="3">
        <f t="shared" si="6"/>
        <v>3.5729729917969202</v>
      </c>
      <c r="H24" s="3">
        <f t="shared" si="3"/>
        <v>1.2101089338471001</v>
      </c>
      <c r="I24" s="2">
        <f t="shared" si="4"/>
        <v>0.5575266305209079</v>
      </c>
      <c r="J24" s="2">
        <f t="shared" si="5"/>
        <v>0.19107727760956425</v>
      </c>
    </row>
    <row r="25" spans="1:10" x14ac:dyDescent="0.25">
      <c r="A25">
        <v>4</v>
      </c>
      <c r="B25">
        <v>153</v>
      </c>
      <c r="C25">
        <f>341-177</f>
        <v>164</v>
      </c>
      <c r="D25" s="2">
        <f t="shared" si="1"/>
        <v>43.012615798198581</v>
      </c>
      <c r="E25" s="1">
        <f t="shared" si="2"/>
        <v>2.2292790139361082E-2</v>
      </c>
      <c r="G25" s="3">
        <f t="shared" si="6"/>
        <v>4.7639639890625602</v>
      </c>
      <c r="H25" s="3">
        <f t="shared" si="3"/>
        <v>1.2247721429560507</v>
      </c>
      <c r="I25" s="2">
        <f t="shared" si="4"/>
        <v>0.74336884069454379</v>
      </c>
      <c r="J25" s="2">
        <f t="shared" si="5"/>
        <v>0.19505188105372448</v>
      </c>
    </row>
    <row r="26" spans="1:10" x14ac:dyDescent="0.25">
      <c r="A26">
        <v>5</v>
      </c>
      <c r="B26">
        <v>161</v>
      </c>
      <c r="C26">
        <f>341-185</f>
        <v>156</v>
      </c>
      <c r="D26" s="2">
        <f t="shared" si="1"/>
        <v>45.903643987512957</v>
      </c>
      <c r="E26" s="1">
        <f t="shared" si="2"/>
        <v>2.2303433418396395E-2</v>
      </c>
      <c r="G26" s="3">
        <f t="shared" si="6"/>
        <v>5.9549549863282003</v>
      </c>
      <c r="H26" s="3">
        <f t="shared" si="3"/>
        <v>1.2433707726860548</v>
      </c>
      <c r="I26" s="2">
        <f t="shared" si="4"/>
        <v>0.92921105086817979</v>
      </c>
      <c r="J26" s="2">
        <f t="shared" si="5"/>
        <v>0.20004608278858366</v>
      </c>
    </row>
    <row r="27" spans="1:10" x14ac:dyDescent="0.25">
      <c r="A27">
        <v>6</v>
      </c>
      <c r="B27">
        <v>170</v>
      </c>
      <c r="C27">
        <f>341-194</f>
        <v>147</v>
      </c>
      <c r="D27" s="2">
        <f t="shared" si="1"/>
        <v>49.149835290981962</v>
      </c>
      <c r="E27" s="1">
        <f t="shared" si="2"/>
        <v>2.2247725592221941E-2</v>
      </c>
      <c r="G27" s="3">
        <f t="shared" si="6"/>
        <v>7.1459459835938404</v>
      </c>
      <c r="H27" s="3">
        <f t="shared" si="3"/>
        <v>1.265731353962146</v>
      </c>
      <c r="I27" s="2">
        <f t="shared" si="4"/>
        <v>1.1150532610418158</v>
      </c>
      <c r="J27" s="2">
        <f t="shared" si="5"/>
        <v>0.20598573452563232</v>
      </c>
    </row>
    <row r="28" spans="1:10" x14ac:dyDescent="0.25">
      <c r="A28">
        <v>7</v>
      </c>
      <c r="B28">
        <v>178</v>
      </c>
      <c r="C28">
        <f>341-203</f>
        <v>138</v>
      </c>
      <c r="D28" s="2">
        <f t="shared" si="1"/>
        <v>52.214262039206758</v>
      </c>
      <c r="E28" s="1">
        <f t="shared" si="2"/>
        <v>2.2199650349380685E-2</v>
      </c>
      <c r="G28" s="3">
        <f t="shared" si="6"/>
        <v>8.3369369808594804</v>
      </c>
      <c r="H28" s="3">
        <f t="shared" si="3"/>
        <v>1.2916585261824991</v>
      </c>
      <c r="I28" s="2">
        <f t="shared" si="4"/>
        <v>1.3008954712154517</v>
      </c>
      <c r="J28" s="2">
        <f t="shared" si="5"/>
        <v>0.21279167998213289</v>
      </c>
    </row>
    <row r="29" spans="1:10" x14ac:dyDescent="0.25">
      <c r="A29">
        <v>8</v>
      </c>
      <c r="B29">
        <v>182</v>
      </c>
      <c r="C29">
        <f>341-212</f>
        <v>129</v>
      </c>
      <c r="D29" s="2">
        <f t="shared" si="1"/>
        <v>54.671320997879867</v>
      </c>
      <c r="E29" s="1">
        <f t="shared" si="2"/>
        <v>2.2413413331231726E-2</v>
      </c>
      <c r="G29" s="3">
        <f t="shared" si="6"/>
        <v>9.5279279781251205</v>
      </c>
      <c r="H29" s="3">
        <f t="shared" si="3"/>
        <v>1.3209422931911954</v>
      </c>
      <c r="I29" s="2">
        <f t="shared" si="4"/>
        <v>1.4867376813890876</v>
      </c>
      <c r="J29" s="2">
        <f t="shared" si="5"/>
        <v>0.22038367444917387</v>
      </c>
    </row>
    <row r="30" spans="1:10" x14ac:dyDescent="0.25">
      <c r="A30">
        <v>9</v>
      </c>
      <c r="B30">
        <v>191</v>
      </c>
      <c r="C30">
        <f>341-223</f>
        <v>118</v>
      </c>
      <c r="D30" s="2">
        <f t="shared" si="1"/>
        <v>58.292184265037768</v>
      </c>
      <c r="E30" s="1">
        <f t="shared" si="2"/>
        <v>2.2270665491056663E-2</v>
      </c>
      <c r="G30" s="3">
        <f t="shared" si="6"/>
        <v>10.718918975390762</v>
      </c>
      <c r="H30" s="3">
        <f t="shared" si="3"/>
        <v>1.3533647850622725</v>
      </c>
      <c r="I30" s="2">
        <f t="shared" si="4"/>
        <v>1.6725798915627239</v>
      </c>
      <c r="J30" s="2">
        <f t="shared" si="5"/>
        <v>0.22868344389213496</v>
      </c>
    </row>
    <row r="31" spans="1:10" x14ac:dyDescent="0.25">
      <c r="A31">
        <v>10</v>
      </c>
      <c r="B31">
        <v>197</v>
      </c>
      <c r="C31">
        <f>341-234</f>
        <v>107</v>
      </c>
      <c r="D31" s="2">
        <f t="shared" si="1"/>
        <v>61.491526305913922</v>
      </c>
      <c r="E31" s="1">
        <f t="shared" si="2"/>
        <v>2.2303211527907676E-2</v>
      </c>
      <c r="G31" s="3">
        <f t="shared" si="6"/>
        <v>11.909909972656401</v>
      </c>
      <c r="H31" s="3">
        <f t="shared" si="3"/>
        <v>1.3887061772658236</v>
      </c>
      <c r="I31" s="2">
        <f t="shared" si="4"/>
        <v>1.8584221017363596</v>
      </c>
      <c r="J31" s="2">
        <f t="shared" si="5"/>
        <v>0.23761683380931123</v>
      </c>
    </row>
    <row r="32" spans="1:10" x14ac:dyDescent="0.25">
      <c r="A32">
        <v>11</v>
      </c>
      <c r="B32">
        <v>200</v>
      </c>
      <c r="C32">
        <f>341-242</f>
        <v>99</v>
      </c>
      <c r="D32" s="2">
        <f t="shared" si="1"/>
        <v>63.664589996118657</v>
      </c>
      <c r="E32" s="1">
        <f t="shared" si="2"/>
        <v>2.2405310795620675E-2</v>
      </c>
      <c r="G32" s="3">
        <f t="shared" si="6"/>
        <v>13.100900969922041</v>
      </c>
      <c r="H32" s="3">
        <f t="shared" si="3"/>
        <v>1.4267495778622232</v>
      </c>
      <c r="I32" s="2">
        <f t="shared" si="4"/>
        <v>2.0442643119099957</v>
      </c>
      <c r="J32" s="2">
        <f t="shared" si="5"/>
        <v>0.24711513624483472</v>
      </c>
    </row>
    <row r="33" spans="1:13" x14ac:dyDescent="0.25">
      <c r="A33">
        <v>12</v>
      </c>
      <c r="B33">
        <v>206</v>
      </c>
      <c r="C33">
        <f>341-255</f>
        <v>86</v>
      </c>
      <c r="D33" s="2">
        <f t="shared" si="1"/>
        <v>67.340647959994129</v>
      </c>
      <c r="E33" s="1">
        <f t="shared" si="2"/>
        <v>2.239834064904073E-2</v>
      </c>
      <c r="G33" s="3">
        <f t="shared" si="6"/>
        <v>14.291891967187681</v>
      </c>
      <c r="H33" s="3">
        <f t="shared" si="3"/>
        <v>1.4672848308723077</v>
      </c>
      <c r="I33" s="2">
        <f t="shared" si="4"/>
        <v>2.2301065220836316</v>
      </c>
      <c r="J33" s="2">
        <f t="shared" si="5"/>
        <v>0.25711575227043443</v>
      </c>
    </row>
    <row r="34" spans="1:13" x14ac:dyDescent="0.25">
      <c r="A34">
        <v>13</v>
      </c>
      <c r="B34">
        <v>211</v>
      </c>
      <c r="C34">
        <f>341-271</f>
        <v>70</v>
      </c>
      <c r="D34" s="2">
        <f t="shared" si="1"/>
        <v>71.646552942182339</v>
      </c>
      <c r="E34" s="1">
        <f t="shared" si="2"/>
        <v>2.2491283505269612E-2</v>
      </c>
      <c r="G34" s="3">
        <f t="shared" si="6"/>
        <v>15.482882964453323</v>
      </c>
      <c r="H34" s="3">
        <f t="shared" si="3"/>
        <v>1.5101112865315887</v>
      </c>
      <c r="I34" s="2">
        <f t="shared" si="4"/>
        <v>2.4159487322572679</v>
      </c>
      <c r="J34" s="2">
        <f t="shared" si="5"/>
        <v>0.26756236323972477</v>
      </c>
    </row>
    <row r="35" spans="1:13" x14ac:dyDescent="0.25">
      <c r="A35">
        <v>14</v>
      </c>
      <c r="B35">
        <v>217</v>
      </c>
      <c r="C35">
        <f>341-293</f>
        <v>48</v>
      </c>
      <c r="D35" s="2">
        <f t="shared" si="1"/>
        <v>77.527117875345354</v>
      </c>
      <c r="E35" s="1">
        <f t="shared" si="2"/>
        <v>2.2497657553354537E-2</v>
      </c>
      <c r="G35" s="3">
        <f t="shared" si="6"/>
        <v>16.673873961718961</v>
      </c>
      <c r="H35" s="3">
        <f t="shared" si="3"/>
        <v>1.5550396542649234</v>
      </c>
      <c r="I35" s="2">
        <f t="shared" si="4"/>
        <v>2.6017909424309034</v>
      </c>
      <c r="J35" s="2">
        <f t="shared" si="5"/>
        <v>0.27840476833525712</v>
      </c>
    </row>
    <row r="36" spans="1:13" x14ac:dyDescent="0.25">
      <c r="D36" s="1"/>
    </row>
    <row r="37" spans="1:13" x14ac:dyDescent="0.25">
      <c r="B37" t="s">
        <v>43</v>
      </c>
      <c r="D37" s="4"/>
    </row>
    <row r="38" spans="1:13" x14ac:dyDescent="0.25">
      <c r="B38">
        <f>446.5/0.0229</f>
        <v>19497.816593886462</v>
      </c>
      <c r="D38" s="4"/>
    </row>
    <row r="39" spans="1:13" x14ac:dyDescent="0.25">
      <c r="D39" s="4"/>
    </row>
    <row r="40" spans="1:13" x14ac:dyDescent="0.25">
      <c r="A40" t="s">
        <v>29</v>
      </c>
      <c r="B40" t="s">
        <v>42</v>
      </c>
      <c r="C40" t="s">
        <v>37</v>
      </c>
      <c r="D40" t="s">
        <v>14</v>
      </c>
      <c r="E40" t="s">
        <v>36</v>
      </c>
      <c r="F40" t="s">
        <v>14</v>
      </c>
      <c r="H40" t="s">
        <v>48</v>
      </c>
      <c r="I40" t="s">
        <v>14</v>
      </c>
      <c r="J40" t="s">
        <v>46</v>
      </c>
      <c r="K40" t="s">
        <v>14</v>
      </c>
      <c r="L40" t="s">
        <v>49</v>
      </c>
      <c r="M40" t="s">
        <v>14</v>
      </c>
    </row>
    <row r="41" spans="1:13" x14ac:dyDescent="0.25">
      <c r="A41">
        <v>2</v>
      </c>
      <c r="B41">
        <f>1332-616</f>
        <v>716</v>
      </c>
      <c r="C41" s="5">
        <f>B41/$B$38</f>
        <v>3.6722060470324752E-2</v>
      </c>
      <c r="D41" s="5">
        <f>SQRT(((B41/$B$38)*$D$8)^2+(($C$8/$B$38)*5)^2+((-($C$8*B41)/$B$38^2)*5)^2)</f>
        <v>5.5120925021259905E-6</v>
      </c>
      <c r="E41" s="1">
        <f>C41/$C$8</f>
        <v>3.2071668533034718</v>
      </c>
      <c r="F41" s="1">
        <f>SQRT(((1/$C$8)*D41)^2+((-C41/$C$8^2)*$D$8)^2)</f>
        <v>3.5576199649808501E-2</v>
      </c>
      <c r="H41" s="1">
        <f>($F$2/2)*((1+($C$8^2/C41^2))-(1+((3*$C$8^4)/C41^4))*COS(2*(D23*(PI()/180))))</f>
        <v>2.7171218957867436</v>
      </c>
      <c r="I41" s="6">
        <f>SQRT(((($C$8^2*COS(2*(D23*(PI()/180)))*(C41^2-3*$C$8^2)/(2*C41^4)))*$G$2)^2+(((-$C$8*$F$2*COS(2*(D23*(PI()/180)))*(6*$C$8^2-C41^4))/(C41^4))*$D$8)^2+(((-$C$8^2*$F$2*COS(2*(D23*(PI()/180)))*(C41^2-6*$C$8^2))/(C41^5))*D41)^2+((($C$8^2*$F$2*-SIN(2*(D23*(PI()/180)))*(C41^2-3*$C$8^2))/(C41^4))*E23)^2)</f>
        <v>9.9338763273283202E-3</v>
      </c>
      <c r="J41" s="2">
        <f>($F$2/2)*((1-($C$8^2/C41^2))+(1-($C$8^2/C41^2))*(1-((3*$C$8^2)/C41^2))*COS(2*(D23*(PI()/180))))</f>
        <v>3.3894537720370512</v>
      </c>
      <c r="K41" s="2">
        <f>SQRT((((COS(2*(D23*(PI()/180)))*(C41^2-$C$8^2)*(2*C41^2-3*$C$8^2))/(2*C41^4))*$G$2)^2+((($C$8*$F$2*(6*$C$8^2-5*C41^2)*COS(2*(D23*(PI()/180))))/(C41^4))*$D$8)^2+((($C$8^2*$F$2*(5*C41^2-6*$C$8^2)*COS(2*(D23*(PI()/180))))/(C41^5))*D41)^2+(((-SIN(2*(D23*(PI()/180))))/(C41^4)*$F$2*(C41^2-$C$8^2)*(2*C41^2-3*$C$8^2))*E23)^2)</f>
        <v>0.22152227568209928</v>
      </c>
      <c r="L41" s="1">
        <f>(H41-J41)/$F$2</f>
        <v>-0.10491065183482341</v>
      </c>
      <c r="M41" s="1">
        <f>SQRT(((1/$F$2)*I41)^2+((-1/$F$2)*K41)^2+(((J41-H41)/$F$2^2)*$G$2)^2)</f>
        <v>3.5036069631281766E-2</v>
      </c>
    </row>
    <row r="42" spans="1:13" x14ac:dyDescent="0.25">
      <c r="A42">
        <v>3</v>
      </c>
      <c r="B42">
        <f>1087-616</f>
        <v>471</v>
      </c>
      <c r="C42" s="5">
        <f t="shared" ref="C42:C53" si="7">B42/$B$38</f>
        <v>2.4156550951847704E-2</v>
      </c>
      <c r="D42" s="5">
        <f t="shared" ref="D42:D53" si="8">SQRT(((B42/$B$38)*$D$8)^2+(($C$8/$B$38)*5)^2+((-($C$8*B42)/$B$38^2)*5)^2)</f>
        <v>4.2471584670380487E-6</v>
      </c>
      <c r="E42" s="1">
        <f t="shared" ref="E42:E53" si="9">C42/$C$8</f>
        <v>2.1097424412094066</v>
      </c>
      <c r="F42" s="1">
        <f t="shared" ref="F42:F53" si="10">SQRT(((1/$C$8)*D42)^2+((-C42/$C$8^2)*$D$8)^2)</f>
        <v>2.3403576370601559E-2</v>
      </c>
      <c r="H42" s="1">
        <f t="shared" ref="H42:H53" si="11">($F$2/2)*((1+($C$8^2/C42^2))-(1+((3*$C$8^4)/C42^4))*COS(2*(D24*(PI()/180))))</f>
        <v>3.3916271662052804</v>
      </c>
      <c r="I42" s="6">
        <f t="shared" ref="I42:I53" si="12">SQRT(((($C$8^2*COS(2*(D24*(PI()/180)))*(C42^2-3*$C$8^2)/(2*C42^4)))*$G$2)^2+(((-$C$8*$F$2*COS(2*(D24*(PI()/180)))*(6*$C$8^2-C42^4))/(C42^4))*$D$8)^2+(((-$C$8^2*$F$2*COS(2*(D24*(PI()/180)))*(C42^2-6*$C$8^2))/(C42^5))*D42)^2+((($C$8^2*$F$2*-SIN(2*(D24*(PI()/180)))*(C42^2-3*$C$8^2))/(C42^4))*E24)^2)</f>
        <v>1.0935273261188714E-2</v>
      </c>
      <c r="J42" s="2">
        <f>($F$2/2)*((1-($C$8^2/C42^2))+(1-($C$8^2/C42^2))*(1-((3*$C$8^2)/C42^2))*COS(2*(D24*(PI()/180))))</f>
        <v>2.6013122026838649</v>
      </c>
      <c r="K42" s="2">
        <f t="shared" ref="K42:K53" si="13">SQRT((((COS(2*(D24*(PI()/180)))*(C42^2-$C$8^2)*(2*C42^2-3*$C$8^2))/(2*C42^4))*$G$2)^2+((($C$8*$F$2*(6*$C$8^2-5*C42^2)*COS(2*(D24*(PI()/180))))/(C42^4))*$D$8)^2+((($C$8^2*$F$2*(5*C42^2-6*$C$8^2)*COS(2*(D24*(PI()/180))))/(C42^5))*D42)^2+(((-SIN(2*(D24*(PI()/180))))/(C42^4)*$F$2*(C42^2-$C$8^2)*(2*C42^2-3*$C$8^2))*E24)^2)</f>
        <v>0.14741695592879023</v>
      </c>
      <c r="L42" s="1">
        <f t="shared" ref="L42:L53" si="14">(H42-J42)/$F$2</f>
        <v>0.12332073029210094</v>
      </c>
      <c r="M42" s="1">
        <f>SQRT(((1/$F$2)*I42)^2+((-1/$F$2)*K42)^2+(((J42-H42)/$F$2^2)*$G$2)^2)</f>
        <v>2.3956279456261161E-2</v>
      </c>
    </row>
    <row r="43" spans="1:13" x14ac:dyDescent="0.25">
      <c r="A43">
        <v>4</v>
      </c>
      <c r="B43">
        <f>960-616</f>
        <v>344</v>
      </c>
      <c r="C43" s="5">
        <f t="shared" si="7"/>
        <v>1.7643001119820829E-2</v>
      </c>
      <c r="D43" s="5">
        <f t="shared" si="8"/>
        <v>3.6938692873779825E-6</v>
      </c>
      <c r="E43" s="1">
        <f t="shared" si="9"/>
        <v>1.5408734602463605</v>
      </c>
      <c r="F43" s="1">
        <f t="shared" si="10"/>
        <v>1.7093955384598718E-2</v>
      </c>
      <c r="H43" s="1">
        <f t="shared" si="11"/>
        <v>4.213575380828356</v>
      </c>
      <c r="I43" s="6">
        <f t="shared" si="12"/>
        <v>1.6715929679173198E-2</v>
      </c>
      <c r="J43" s="1">
        <f>($F$2/2)*((1-($C$8^2/C43^2))+(1-($C$8^2/C43^2))*(1-((3*$C$8^2)/C43^2))*COS(2*(D25*(PI()/180))))</f>
        <v>1.8208410942267783</v>
      </c>
      <c r="K43" s="1">
        <f t="shared" si="13"/>
        <v>6.1173088372847045E-2</v>
      </c>
      <c r="L43" s="1">
        <f t="shared" si="14"/>
        <v>0.37336220777586232</v>
      </c>
      <c r="M43" s="1">
        <f t="shared" ref="M42:M53" si="15">SQRT(((1/$F$2)*I43)^2+((-1/$F$2)*K43)^2+(((J43-H43)/$F$2^2)*$G$2)^2)</f>
        <v>2.1945017603761927E-2</v>
      </c>
    </row>
    <row r="44" spans="1:13" x14ac:dyDescent="0.25">
      <c r="A44">
        <v>5</v>
      </c>
      <c r="B44">
        <f>926-616</f>
        <v>310</v>
      </c>
      <c r="C44" s="5">
        <f t="shared" si="7"/>
        <v>1.5899216125419932E-2</v>
      </c>
      <c r="D44" s="5">
        <f t="shared" si="8"/>
        <v>3.5638145485166151E-6</v>
      </c>
      <c r="E44" s="1">
        <f t="shared" si="9"/>
        <v>1.3885778275475924</v>
      </c>
      <c r="F44" s="1">
        <f t="shared" si="10"/>
        <v>1.5404837614155981E-2</v>
      </c>
      <c r="H44" s="1">
        <f>($F$2/2)*((1+($C$8^2/C44^2))-(1+((3*$C$8^4)/C44^4))*COS(2*(D26*(PI()/180))))</f>
        <v>5.0487680349619541</v>
      </c>
      <c r="I44" s="6">
        <f t="shared" si="12"/>
        <v>4.1375109365859725E-2</v>
      </c>
      <c r="J44" s="1">
        <f t="shared" ref="J42:J53" si="16">($F$2/2)*((1-($C$8^2/C44^2))+(1-($C$8^2/C44^2))*(1-((3*$C$8^2)/C44^2))*COS(2*(D26*(PI()/180))))</f>
        <v>1.5694919010062427</v>
      </c>
      <c r="K44" s="1">
        <f t="shared" si="13"/>
        <v>3.0640613457974562E-2</v>
      </c>
      <c r="L44" s="1">
        <f t="shared" si="14"/>
        <v>0.54290617479327197</v>
      </c>
      <c r="M44" s="1">
        <f t="shared" si="15"/>
        <v>2.9593335610485542E-2</v>
      </c>
    </row>
    <row r="45" spans="1:13" x14ac:dyDescent="0.25">
      <c r="A45">
        <v>6</v>
      </c>
      <c r="B45">
        <f>906-616</f>
        <v>290</v>
      </c>
      <c r="C45" s="5">
        <f t="shared" si="7"/>
        <v>1.4873460246360583E-2</v>
      </c>
      <c r="D45" s="5">
        <f t="shared" si="8"/>
        <v>3.491616534186018E-6</v>
      </c>
      <c r="E45" s="1">
        <f t="shared" si="9"/>
        <v>1.2989921612541993</v>
      </c>
      <c r="F45" s="1">
        <f t="shared" si="10"/>
        <v>1.4411262026684742E-2</v>
      </c>
      <c r="H45" s="1">
        <f t="shared" si="11"/>
        <v>6.0531907265610965</v>
      </c>
      <c r="I45" s="6">
        <f t="shared" si="12"/>
        <v>6.9448641178510059E-2</v>
      </c>
      <c r="J45" s="1">
        <f t="shared" si="16"/>
        <v>1.4518999434733988</v>
      </c>
      <c r="K45" s="1">
        <f t="shared" si="13"/>
        <v>1.5649593902943803E-2</v>
      </c>
      <c r="L45" s="1">
        <f t="shared" si="14"/>
        <v>0.71798531705430868</v>
      </c>
      <c r="M45" s="1">
        <f t="shared" si="15"/>
        <v>3.9270883004315138E-2</v>
      </c>
    </row>
    <row r="46" spans="1:13" x14ac:dyDescent="0.25">
      <c r="A46">
        <v>7</v>
      </c>
      <c r="B46">
        <f>892-616</f>
        <v>276</v>
      </c>
      <c r="C46" s="5">
        <f t="shared" si="7"/>
        <v>1.4155431131019037E-2</v>
      </c>
      <c r="D46" s="5">
        <f t="shared" si="8"/>
        <v>3.4431119746891021E-6</v>
      </c>
      <c r="E46" s="1">
        <f t="shared" si="9"/>
        <v>1.2362821948488243</v>
      </c>
      <c r="F46" s="1">
        <f t="shared" si="10"/>
        <v>1.3715771804719515E-2</v>
      </c>
      <c r="H46" s="2">
        <f t="shared" si="11"/>
        <v>7.1246288224270335</v>
      </c>
      <c r="I46" s="2">
        <f t="shared" si="12"/>
        <v>0.10149009955148408</v>
      </c>
      <c r="J46" s="1">
        <f t="shared" si="16"/>
        <v>1.373561437516206</v>
      </c>
      <c r="K46" s="1">
        <f t="shared" si="13"/>
        <v>1.2589252487342497E-2</v>
      </c>
      <c r="L46" s="1">
        <f t="shared" si="14"/>
        <v>0.89739643382959722</v>
      </c>
      <c r="M46" s="1">
        <f t="shared" si="15"/>
        <v>4.9710298765151803E-2</v>
      </c>
    </row>
    <row r="47" spans="1:13" x14ac:dyDescent="0.25">
      <c r="A47">
        <v>8</v>
      </c>
      <c r="B47">
        <f>881-616</f>
        <v>265</v>
      </c>
      <c r="C47" s="5">
        <f t="shared" si="7"/>
        <v>1.3591265397536394E-2</v>
      </c>
      <c r="D47" s="5">
        <f t="shared" si="8"/>
        <v>3.4062304699632319E-6</v>
      </c>
      <c r="E47" s="1">
        <f t="shared" si="9"/>
        <v>1.187010078387458</v>
      </c>
      <c r="F47" s="1">
        <f t="shared" si="10"/>
        <v>1.3169323777173381E-2</v>
      </c>
      <c r="H47" s="2">
        <f t="shared" si="11"/>
        <v>8.1436087810107338</v>
      </c>
      <c r="I47" s="2">
        <f t="shared" si="12"/>
        <v>0.13730514090270243</v>
      </c>
      <c r="J47" s="1">
        <f t="shared" si="16"/>
        <v>1.2779942854971464</v>
      </c>
      <c r="K47" s="1">
        <f t="shared" si="13"/>
        <v>1.3558720540724298E-2</v>
      </c>
      <c r="L47" s="1">
        <f t="shared" si="14"/>
        <v>1.071310341535533</v>
      </c>
      <c r="M47" s="1">
        <f t="shared" si="15"/>
        <v>6.018561284591642E-2</v>
      </c>
    </row>
    <row r="48" spans="1:13" x14ac:dyDescent="0.25">
      <c r="A48">
        <v>9</v>
      </c>
      <c r="B48">
        <f>872-616</f>
        <v>256</v>
      </c>
      <c r="C48" s="5">
        <f t="shared" si="7"/>
        <v>1.3129675251959686E-2</v>
      </c>
      <c r="D48" s="5">
        <f t="shared" si="8"/>
        <v>3.3768865258988641E-6</v>
      </c>
      <c r="E48" s="1">
        <f t="shared" si="9"/>
        <v>1.1466965285554311</v>
      </c>
      <c r="F48" s="1">
        <f t="shared" si="10"/>
        <v>1.2722236294651754E-2</v>
      </c>
      <c r="H48" s="2">
        <f t="shared" si="11"/>
        <v>9.5632869168697532</v>
      </c>
      <c r="I48" s="2">
        <f t="shared" si="12"/>
        <v>0.1817643315969496</v>
      </c>
      <c r="J48" s="1">
        <f t="shared" si="16"/>
        <v>1.2075197309549692</v>
      </c>
      <c r="K48" s="1">
        <f t="shared" si="13"/>
        <v>1.4545965987799952E-2</v>
      </c>
      <c r="L48" s="1">
        <f t="shared" si="14"/>
        <v>1.3038337360163903</v>
      </c>
      <c r="M48" s="1">
        <f t="shared" si="15"/>
        <v>7.4083704177381207E-2</v>
      </c>
    </row>
    <row r="49" spans="1:13" x14ac:dyDescent="0.25">
      <c r="A49">
        <v>10</v>
      </c>
      <c r="B49">
        <f>864-616</f>
        <v>248</v>
      </c>
      <c r="C49" s="5">
        <f t="shared" si="7"/>
        <v>1.2719372900335946E-2</v>
      </c>
      <c r="D49" s="5">
        <f t="shared" si="8"/>
        <v>3.3514486721943121E-6</v>
      </c>
      <c r="E49" s="1">
        <f t="shared" si="9"/>
        <v>1.1108622620380739</v>
      </c>
      <c r="F49" s="1">
        <f t="shared" si="10"/>
        <v>1.2324830545209399E-2</v>
      </c>
      <c r="H49" s="2">
        <f t="shared" si="11"/>
        <v>10.981926144646531</v>
      </c>
      <c r="I49" s="2">
        <f t="shared" si="12"/>
        <v>0.23205712334749032</v>
      </c>
      <c r="J49" s="1">
        <f t="shared" si="16"/>
        <v>1.0810624964825408</v>
      </c>
      <c r="K49" s="1">
        <f t="shared" si="13"/>
        <v>1.3066406396602242E-2</v>
      </c>
      <c r="L49" s="1">
        <f t="shared" si="14"/>
        <v>1.5449305555012594</v>
      </c>
      <c r="M49" s="1">
        <f t="shared" si="15"/>
        <v>8.8794613354538504E-2</v>
      </c>
    </row>
    <row r="50" spans="1:13" x14ac:dyDescent="0.25">
      <c r="A50">
        <v>11</v>
      </c>
      <c r="B50">
        <f>858-616</f>
        <v>242</v>
      </c>
      <c r="C50" s="5">
        <f t="shared" si="7"/>
        <v>1.2411646136618142E-2</v>
      </c>
      <c r="D50" s="5">
        <f t="shared" si="8"/>
        <v>3.3327778375284377E-6</v>
      </c>
      <c r="E50" s="1">
        <f t="shared" si="9"/>
        <v>1.0839865621500562</v>
      </c>
      <c r="F50" s="1">
        <f t="shared" si="10"/>
        <v>1.2026779848842461E-2</v>
      </c>
      <c r="H50" s="2">
        <f t="shared" si="11"/>
        <v>12.096346864148602</v>
      </c>
      <c r="I50" s="2">
        <f t="shared" si="12"/>
        <v>0.27573218285239276</v>
      </c>
      <c r="J50" s="1">
        <f t="shared" si="16"/>
        <v>0.92682495346854399</v>
      </c>
      <c r="K50" s="1">
        <f t="shared" si="13"/>
        <v>1.3200024134971927E-2</v>
      </c>
      <c r="L50" s="2">
        <f t="shared" si="14"/>
        <v>1.742891964111676</v>
      </c>
      <c r="M50" s="2">
        <f t="shared" si="15"/>
        <v>0.10107379023567406</v>
      </c>
    </row>
    <row r="51" spans="1:13" x14ac:dyDescent="0.25">
      <c r="A51">
        <v>12</v>
      </c>
      <c r="B51">
        <f>853-616</f>
        <v>237</v>
      </c>
      <c r="C51" s="5">
        <f t="shared" si="7"/>
        <v>1.2155207166853303E-2</v>
      </c>
      <c r="D51" s="5">
        <f t="shared" si="8"/>
        <v>3.3174904274895661E-6</v>
      </c>
      <c r="E51" s="1">
        <f t="shared" si="9"/>
        <v>1.0615901455767076</v>
      </c>
      <c r="F51" s="1">
        <f t="shared" si="10"/>
        <v>1.1778406825676317E-2</v>
      </c>
      <c r="H51" s="2">
        <f t="shared" si="11"/>
        <v>13.622848256839333</v>
      </c>
      <c r="I51" s="2">
        <f t="shared" si="12"/>
        <v>0.32987489522613128</v>
      </c>
      <c r="J51" s="1">
        <f t="shared" si="16"/>
        <v>0.78293223122936484</v>
      </c>
      <c r="K51" s="1">
        <f t="shared" si="13"/>
        <v>1.8500920271949793E-2</v>
      </c>
      <c r="L51" s="2">
        <f t="shared" si="14"/>
        <v>2.0035402266865527</v>
      </c>
      <c r="M51" s="2">
        <f t="shared" si="15"/>
        <v>0.11707247842866353</v>
      </c>
    </row>
    <row r="52" spans="1:13" x14ac:dyDescent="0.25">
      <c r="A52">
        <v>13</v>
      </c>
      <c r="B52">
        <f>847-616</f>
        <v>231</v>
      </c>
      <c r="C52" s="5">
        <f t="shared" si="7"/>
        <v>1.1847480403135499E-2</v>
      </c>
      <c r="D52" s="5">
        <f t="shared" si="8"/>
        <v>3.299476612693475E-6</v>
      </c>
      <c r="E52" s="1">
        <f t="shared" si="9"/>
        <v>1.0347144456886899</v>
      </c>
      <c r="F52" s="1">
        <f t="shared" si="10"/>
        <v>1.1480362492161089E-2</v>
      </c>
      <c r="H52" s="2">
        <f t="shared" si="11"/>
        <v>15.489491423227285</v>
      </c>
      <c r="I52" s="2">
        <f t="shared" si="12"/>
        <v>0.40187074100440323</v>
      </c>
      <c r="J52" s="1">
        <f t="shared" si="16"/>
        <v>0.51681865562452911</v>
      </c>
      <c r="K52" s="1">
        <f t="shared" si="13"/>
        <v>3.3262740178463639E-2</v>
      </c>
      <c r="L52" s="2">
        <f t="shared" si="14"/>
        <v>2.3363355438674929</v>
      </c>
      <c r="M52" s="2">
        <f t="shared" si="15"/>
        <v>0.13777659694420105</v>
      </c>
    </row>
    <row r="53" spans="1:13" x14ac:dyDescent="0.25">
      <c r="A53">
        <v>14</v>
      </c>
      <c r="B53">
        <f>843-616</f>
        <v>227</v>
      </c>
      <c r="C53" s="5">
        <f t="shared" si="7"/>
        <v>1.1642329227323629E-2</v>
      </c>
      <c r="D53" s="5">
        <f t="shared" si="8"/>
        <v>3.2876708065503559E-6</v>
      </c>
      <c r="E53" s="1">
        <f t="shared" si="9"/>
        <v>1.0167973124300111</v>
      </c>
      <c r="F53" s="1">
        <f t="shared" si="10"/>
        <v>1.1281668398217029E-2</v>
      </c>
      <c r="H53" s="2">
        <f t="shared" si="11"/>
        <v>17.363256502026708</v>
      </c>
      <c r="I53" s="2">
        <f t="shared" si="12"/>
        <v>0.47122161103614291</v>
      </c>
      <c r="J53" s="1">
        <f t="shared" si="16"/>
        <v>0.28603553123637881</v>
      </c>
      <c r="K53" s="1">
        <f>SQRT((((COS(2*(D35*(PI()/180)))*(C53^2-$C$8^2)*(2*C53^2-3*$C$8^2))/(2*C53^4))*$G$2)^2+((($C$8*$F$2*(6*$C$8^2-5*C53^2)*COS(2*(D35*(PI()/180))))/(C53^4))*$D$8)^2+((($C$8^2*$F$2*(5*C53^2-6*$C$8^2)*COS(2*(D35*(PI()/180))))/(C53^5))*D53)^2+(((-SIN(2*(D35*(PI()/180))))/(C53^4)*$F$2*(C53^2-$C$8^2)*(2*C53^2-3*$C$8^2))*E35)^2)</f>
        <v>5.0333531908323251E-2</v>
      </c>
      <c r="L53" s="2">
        <f t="shared" si="14"/>
        <v>2.6647292012463306</v>
      </c>
      <c r="M53" s="2">
        <f t="shared" si="15"/>
        <v>0.15815035296775126</v>
      </c>
    </row>
    <row r="57" spans="1:13" x14ac:dyDescent="0.25">
      <c r="A57" t="s">
        <v>38</v>
      </c>
    </row>
    <row r="59" spans="1:13" x14ac:dyDescent="0.25">
      <c r="A59" t="s">
        <v>39</v>
      </c>
      <c r="B59" t="s">
        <v>40</v>
      </c>
      <c r="C59" t="s">
        <v>45</v>
      </c>
      <c r="D59" t="s">
        <v>37</v>
      </c>
      <c r="E59" t="s">
        <v>36</v>
      </c>
      <c r="F59" t="s">
        <v>45</v>
      </c>
      <c r="G59" t="s">
        <v>46</v>
      </c>
      <c r="H59" t="s">
        <v>47</v>
      </c>
    </row>
    <row r="60" spans="1:13" x14ac:dyDescent="0.25">
      <c r="A60">
        <v>0</v>
      </c>
      <c r="B60">
        <f>RADIANS(A60)</f>
        <v>0</v>
      </c>
      <c r="C60">
        <f>(1-2*COS(2*B60))</f>
        <v>-1</v>
      </c>
      <c r="D60">
        <f>$B$152+$B$153*A153</f>
        <v>3.4349999999999999E-2</v>
      </c>
      <c r="E60">
        <f t="shared" ref="E60:E123" si="17">D60/$C$8</f>
        <v>3</v>
      </c>
      <c r="F60">
        <f>($F$2/2)*((1+($C$8^2/D60^2))-(1+((3*$C$8^4)/(D60^4)))*COS(2*$B$150))</f>
        <v>6.8833261906617302</v>
      </c>
      <c r="G60">
        <f>($F$2/2)*((1+($C$8^2/D60^2))+(1-($C$8^2/D60^2))*(1-((3*$C$8^2)/D60^2))*COS(2*$B$150))</f>
        <v>1.6614925287804181</v>
      </c>
      <c r="H60">
        <f>(F60-G60)/$F$2</f>
        <v>0.81481481481481466</v>
      </c>
    </row>
    <row r="61" spans="1:13" x14ac:dyDescent="0.25">
      <c r="A61">
        <v>1</v>
      </c>
      <c r="B61">
        <f t="shared" ref="B61:B124" si="18">RADIANS(A61)</f>
        <v>1.7453292519943295E-2</v>
      </c>
      <c r="C61">
        <f t="shared" ref="C61:C124" si="19">(1-2*COS(2*B61))</f>
        <v>-0.99878165403819152</v>
      </c>
      <c r="D61">
        <f>$B$152+$B$153*A154</f>
        <v>3.4120999999999999E-2</v>
      </c>
      <c r="E61">
        <f t="shared" si="17"/>
        <v>2.98</v>
      </c>
      <c r="F61">
        <f>($F$2/2)*((1+($C$8^2/D61^2))-(1+((3*$C$8^4)/(D61^4)))*COS(2*$B$150))</f>
        <v>6.8913394139377315</v>
      </c>
      <c r="G61">
        <f>($F$2/2)*((1+($C$8^2/D61^2))+(1-($C$8^2/D61^2))*(1-((3*$C$8^2)/D61^2))*COS(2*$B$150))</f>
        <v>1.6822494149264398</v>
      </c>
      <c r="H61">
        <f t="shared" ref="H61:H124" si="20">(F61-G61)/$F$2</f>
        <v>0.8128262939285027</v>
      </c>
    </row>
    <row r="62" spans="1:13" x14ac:dyDescent="0.25">
      <c r="A62">
        <v>2</v>
      </c>
      <c r="B62">
        <f t="shared" si="18"/>
        <v>3.4906585039886591E-2</v>
      </c>
      <c r="C62">
        <f t="shared" si="19"/>
        <v>-0.9951281005196484</v>
      </c>
      <c r="D62">
        <f>$B$152+$B$153*A155</f>
        <v>3.3891999999999999E-2</v>
      </c>
      <c r="E62">
        <f t="shared" si="17"/>
        <v>2.96</v>
      </c>
      <c r="F62">
        <f>($F$2/2)*((1+($C$8^2/D62^2))-(1+((3*$C$8^4)/(D62^4)))*COS(2*$B$150))</f>
        <v>6.8995599903314204</v>
      </c>
      <c r="G62">
        <f>($F$2/2)*((1+($C$8^2/D62^2))+(1-($C$8^2/D62^2))*(1-((3*$C$8^2)/D62^2))*COS(2*$B$150))</f>
        <v>1.7033840938476212</v>
      </c>
      <c r="H62">
        <f t="shared" si="20"/>
        <v>0.81081117764162203</v>
      </c>
    </row>
    <row r="63" spans="1:13" x14ac:dyDescent="0.25">
      <c r="A63">
        <v>3</v>
      </c>
      <c r="B63">
        <f t="shared" si="18"/>
        <v>5.235987755982989E-2</v>
      </c>
      <c r="C63">
        <f t="shared" si="19"/>
        <v>-0.98904379073654658</v>
      </c>
      <c r="D63">
        <f>$B$152+$B$153*A156</f>
        <v>3.3662999999999998E-2</v>
      </c>
      <c r="E63">
        <f t="shared" si="17"/>
        <v>2.94</v>
      </c>
      <c r="F63">
        <f>($F$2/2)*((1+($C$8^2/D63^2))-(1+((3*$C$8^4)/(D63^4)))*COS(2*$B$150))</f>
        <v>6.9079951112277103</v>
      </c>
      <c r="G63">
        <f>($F$2/2)*((1+($C$8^2/D63^2))+(1-($C$8^2/D63^2))*(1-((3*$C$8^2)/D63^2))*COS(2*$B$150))</f>
        <v>1.7249053505327203</v>
      </c>
      <c r="H63">
        <f t="shared" si="20"/>
        <v>0.80876921728826257</v>
      </c>
    </row>
    <row r="64" spans="1:13" x14ac:dyDescent="0.25">
      <c r="A64">
        <v>4</v>
      </c>
      <c r="B64">
        <f t="shared" si="18"/>
        <v>6.9813170079773182E-2</v>
      </c>
      <c r="C64">
        <f t="shared" si="19"/>
        <v>-0.98053613748314072</v>
      </c>
      <c r="D64">
        <f>$B$152+$B$153*A157</f>
        <v>3.3433999999999998E-2</v>
      </c>
      <c r="E64">
        <f t="shared" si="17"/>
        <v>2.92</v>
      </c>
      <c r="F64">
        <f>($F$2/2)*((1+($C$8^2/D64^2))-(1+((3*$C$8^4)/(D64^4)))*COS(2*$B$150))</f>
        <v>6.9166522788728448</v>
      </c>
      <c r="G64">
        <f>($F$2/2)*((1+($C$8^2/D64^2))+(1-($C$8^2/D64^2))*(1-((3*$C$8^2)/D64^2))*COS(2*$B$150))</f>
        <v>1.7468222081126934</v>
      </c>
      <c r="H64">
        <f t="shared" si="20"/>
        <v>0.80670017554960538</v>
      </c>
    </row>
    <row r="65" spans="1:8" x14ac:dyDescent="0.25">
      <c r="A65">
        <v>5</v>
      </c>
      <c r="B65">
        <f t="shared" si="18"/>
        <v>8.7266462599716474E-2</v>
      </c>
      <c r="C65">
        <f t="shared" si="19"/>
        <v>-0.96961550602441604</v>
      </c>
      <c r="D65">
        <f>$B$152+$B$153*A158</f>
        <v>3.3204999999999998E-2</v>
      </c>
      <c r="E65">
        <f t="shared" si="17"/>
        <v>2.9</v>
      </c>
      <c r="F65">
        <f>($F$2/2)*((1+($C$8^2/D65^2))-(1+((3*$C$8^4)/(D65^4)))*COS(2*$B$150))</f>
        <v>6.9255393224014972</v>
      </c>
      <c r="G65">
        <f>($F$2/2)*((1+($C$8^2/D65^2))+(1-($C$8^2/D65^2))*(1-((3*$C$8^2)/D65^2))*COS(2*$B$150))</f>
        <v>1.7691439346289661</v>
      </c>
      <c r="H65">
        <f t="shared" si="20"/>
        <v>0.80460382789867124</v>
      </c>
    </row>
    <row r="66" spans="1:8" x14ac:dyDescent="0.25">
      <c r="A66">
        <v>6</v>
      </c>
      <c r="B66">
        <f t="shared" si="18"/>
        <v>0.10471975511965978</v>
      </c>
      <c r="C66">
        <f t="shared" si="19"/>
        <v>-0.95629520146761138</v>
      </c>
      <c r="D66">
        <f>$B$152+$B$153*A159</f>
        <v>3.2975999999999998E-2</v>
      </c>
      <c r="E66">
        <f t="shared" si="17"/>
        <v>2.88</v>
      </c>
      <c r="F66">
        <f>($F$2/2)*((1+($C$8^2/D66^2))-(1+((3*$C$8^4)/(D66^4)))*COS(2*$B$150))</f>
        <v>6.9346644148213823</v>
      </c>
      <c r="G66">
        <f>($F$2/2)*((1+($C$8^2/D66^2))+(1-($C$8^2/D66^2))*(1-((3*$C$8^2)/D66^2))*COS(2*$B$150))</f>
        <v>1.7918800499561249</v>
      </c>
      <c r="H66">
        <f t="shared" si="20"/>
        <v>0.8024799641703817</v>
      </c>
    </row>
    <row r="67" spans="1:8" x14ac:dyDescent="0.25">
      <c r="A67">
        <v>7</v>
      </c>
      <c r="B67">
        <f t="shared" si="18"/>
        <v>0.12217304763960307</v>
      </c>
      <c r="C67">
        <f t="shared" si="19"/>
        <v>-0.94059145255199295</v>
      </c>
      <c r="D67">
        <f>$B$152+$B$153*A160</f>
        <v>3.2746999999999998E-2</v>
      </c>
      <c r="E67">
        <f t="shared" si="17"/>
        <v>2.86</v>
      </c>
      <c r="F67">
        <f>($F$2/2)*((1+($C$8^2/D67^2))-(1+((3*$C$8^4)/(D67^4)))*COS(2*$B$150))</f>
        <v>6.9440360910203633</v>
      </c>
      <c r="G67">
        <f>($F$2/2)*((1+($C$8^2/D67^2))+(1-($C$8^2/D67^2))*(1-((3*$C$8^2)/D67^2))*COS(2*$B$150))</f>
        <v>1.815040332876475</v>
      </c>
      <c r="H67">
        <f t="shared" si="20"/>
        <v>0.80032839026747449</v>
      </c>
    </row>
    <row r="68" spans="1:8" x14ac:dyDescent="0.25">
      <c r="A68">
        <v>8</v>
      </c>
      <c r="B68">
        <f t="shared" si="18"/>
        <v>0.13962634015954636</v>
      </c>
      <c r="C68">
        <f t="shared" si="19"/>
        <v>-0.92252339187663779</v>
      </c>
      <c r="D68">
        <f>$B$152+$B$153*A161</f>
        <v>3.2517999999999998E-2</v>
      </c>
      <c r="E68">
        <f t="shared" si="17"/>
        <v>2.84</v>
      </c>
      <c r="F68">
        <f>($F$2/2)*((1+($C$8^2/D68^2))-(1+((3*$C$8^4)/(D68^4)))*COS(2*$B$150))</f>
        <v>6.9536632668659379</v>
      </c>
      <c r="G68">
        <f>($F$2/2)*((1+($C$8^2/D68^2))+(1-($C$8^2/D68^2))*(1-((3*$C$8^2)/D68^2))*COS(2*$B$150))</f>
        <v>1.8386348283029643</v>
      </c>
      <c r="H68">
        <f t="shared" si="20"/>
        <v>0.79814893001372089</v>
      </c>
    </row>
    <row r="69" spans="1:8" x14ac:dyDescent="0.25">
      <c r="A69">
        <v>9</v>
      </c>
      <c r="B69">
        <f t="shared" si="18"/>
        <v>0.15707963267948966</v>
      </c>
      <c r="C69">
        <f t="shared" si="19"/>
        <v>-0.90211303259030706</v>
      </c>
      <c r="D69">
        <f>$B$152+$B$153*A162</f>
        <v>3.2288999999999998E-2</v>
      </c>
      <c r="E69">
        <f t="shared" si="17"/>
        <v>2.82</v>
      </c>
      <c r="F69">
        <f>($F$2/2)*((1+($C$8^2/D69^2))-(1+((3*$C$8^4)/(D69^4)))*COS(2*$B$150))</f>
        <v>6.9635552594723489</v>
      </c>
      <c r="G69">
        <f>($F$2/2)*((1+($C$8^2/D69^2))+(1-($C$8^2/D69^2))*(1-((3*$C$8^2)/D69^2))*COS(2*$B$150))</f>
        <v>1.8626738546458597</v>
      </c>
      <c r="H69">
        <f t="shared" si="20"/>
        <v>0.79594142716691074</v>
      </c>
    </row>
    <row r="70" spans="1:8" x14ac:dyDescent="0.25">
      <c r="A70">
        <v>10</v>
      </c>
      <c r="B70">
        <f t="shared" si="18"/>
        <v>0.17453292519943295</v>
      </c>
      <c r="C70">
        <f t="shared" si="19"/>
        <v>-0.87938524157181686</v>
      </c>
      <c r="D70">
        <f>$B$152+$B$153*A163</f>
        <v>3.2059999999999998E-2</v>
      </c>
      <c r="E70">
        <f t="shared" si="17"/>
        <v>2.8</v>
      </c>
      <c r="F70">
        <f>($F$2/2)*((1+($C$8^2/D70^2))-(1+((3*$C$8^4)/(D70^4)))*COS(2*$B$150))</f>
        <v>6.9737218087164177</v>
      </c>
      <c r="G70">
        <f>($F$2/2)*((1+($C$8^2/D70^2))+(1-($C$8^2/D70^2))*(1-((3*$C$8^2)/D70^2))*COS(2*$B$150))</f>
        <v>1.8871680113173417</v>
      </c>
      <c r="H70">
        <f t="shared" si="20"/>
        <v>0.79370574760516444</v>
      </c>
    </row>
    <row r="71" spans="1:8" x14ac:dyDescent="0.25">
      <c r="A71">
        <v>11</v>
      </c>
      <c r="B71">
        <f t="shared" si="18"/>
        <v>0.19198621771937624</v>
      </c>
      <c r="C71">
        <f t="shared" si="19"/>
        <v>-0.85436770913357485</v>
      </c>
      <c r="D71">
        <f>$B$152+$B$153*A164</f>
        <v>3.1830999999999998E-2</v>
      </c>
      <c r="E71">
        <f t="shared" si="17"/>
        <v>2.78</v>
      </c>
      <c r="F71">
        <f>($F$2/2)*((1+($C$8^2/D71^2))-(1+((3*$C$8^4)/(D71^4)))*COS(2*$B$150))</f>
        <v>6.9841731000893557</v>
      </c>
      <c r="G71">
        <f>($F$2/2)*((1+($C$8^2/D71^2))+(1-($C$8^2/D71^2))*(1-((3*$C$8^2)/D71^2))*COS(2*$B$150))</f>
        <v>1.9121281863667494</v>
      </c>
      <c r="H71">
        <f t="shared" si="20"/>
        <v>0.79144178170132651</v>
      </c>
    </row>
    <row r="72" spans="1:8" x14ac:dyDescent="0.25">
      <c r="A72">
        <v>12</v>
      </c>
      <c r="B72">
        <f t="shared" si="18"/>
        <v>0.20943951023931956</v>
      </c>
      <c r="C72">
        <f t="shared" si="19"/>
        <v>-0.82709091528520173</v>
      </c>
      <c r="D72">
        <f>$B$152+$B$153*A165</f>
        <v>3.1601999999999998E-2</v>
      </c>
      <c r="E72">
        <f t="shared" si="17"/>
        <v>2.76</v>
      </c>
      <c r="F72">
        <f>($F$2/2)*((1+($C$8^2/D72^2))-(1+((3*$C$8^4)/(D72^4)))*COS(2*$B$150))</f>
        <v>6.9949197889788284</v>
      </c>
      <c r="G72">
        <f>($F$2/2)*((1+($C$8^2/D72^2))+(1-($C$8^2/D72^2))*(1-((3*$C$8^2)/D72^2))*COS(2*$B$150))</f>
        <v>1.9375655642376346</v>
      </c>
      <c r="H72">
        <f t="shared" si="20"/>
        <v>0.78914944690152766</v>
      </c>
    </row>
    <row r="73" spans="1:8" x14ac:dyDescent="0.25">
      <c r="A73">
        <v>13</v>
      </c>
      <c r="B73">
        <f t="shared" si="18"/>
        <v>0.22689280275926285</v>
      </c>
      <c r="C73">
        <f t="shared" si="19"/>
        <v>-0.79758809259833408</v>
      </c>
      <c r="D73">
        <f>$B$152+$B$153*A166</f>
        <v>3.1372999999999998E-2</v>
      </c>
      <c r="E73">
        <f t="shared" si="17"/>
        <v>2.7399999999999998</v>
      </c>
      <c r="F73">
        <f>($F$2/2)*((1+($C$8^2/D73^2))-(1+((3*$C$8^4)/(D73^4)))*COS(2*$B$150))</f>
        <v>7.0059730264828026</v>
      </c>
      <c r="G73">
        <f>($F$2/2)*((1+($C$8^2/D73^2))+(1-($C$8^2/D73^2))*(1-((3*$C$8^2)/D73^2))*COS(2*$B$150))</f>
        <v>1.9634916336359751</v>
      </c>
      <c r="H73">
        <f t="shared" si="20"/>
        <v>0.78682869052542093</v>
      </c>
    </row>
    <row r="74" spans="1:8" x14ac:dyDescent="0.25">
      <c r="A74">
        <v>14</v>
      </c>
      <c r="B74">
        <f t="shared" si="18"/>
        <v>0.24434609527920614</v>
      </c>
      <c r="C74">
        <f t="shared" si="19"/>
        <v>-0.76589518571785398</v>
      </c>
      <c r="D74">
        <f>$B$152+$B$153*A167</f>
        <v>3.1143999999999998E-2</v>
      </c>
      <c r="E74">
        <f t="shared" si="17"/>
        <v>2.7199999999999998</v>
      </c>
      <c r="F74">
        <f>($F$2/2)*((1+($C$8^2/D74^2))-(1+((3*$C$8^4)/(D74^4)))*COS(2*$B$150))</f>
        <v>7.0173444868649293</v>
      </c>
      <c r="G74">
        <f>($F$2/2)*((1+($C$8^2/D74^2))+(1-($C$8^2/D74^2))*(1-((3*$C$8^2)/D74^2))*COS(2*$B$150))</f>
        <v>1.9899181954968566</v>
      </c>
      <c r="H74">
        <f t="shared" si="20"/>
        <v>0.78447949280719831</v>
      </c>
    </row>
    <row r="75" spans="1:8" x14ac:dyDescent="0.25">
      <c r="A75">
        <v>15</v>
      </c>
      <c r="B75">
        <f t="shared" si="18"/>
        <v>0.26179938779914941</v>
      </c>
      <c r="C75">
        <f t="shared" si="19"/>
        <v>-0.73205080756887742</v>
      </c>
      <c r="D75">
        <f>$B$152+$B$153*A168</f>
        <v>3.0914999999999998E-2</v>
      </c>
      <c r="E75">
        <f t="shared" si="17"/>
        <v>2.6999999999999997</v>
      </c>
      <c r="F75">
        <f>($F$2/2)*((1+($C$8^2/D75^2))-(1+((3*$C$8^4)/(D75^4)))*COS(2*$B$150))</f>
        <v>7.02904639676985</v>
      </c>
      <c r="G75">
        <f>($F$2/2)*((1+($C$8^2/D75^2))+(1-($C$8^2/D75^2))*(1-((3*$C$8^2)/D75^2))*COS(2*$B$150))</f>
        <v>2.0168573710346491</v>
      </c>
      <c r="H75">
        <f t="shared" si="20"/>
        <v>0.78210187019819699</v>
      </c>
    </row>
    <row r="76" spans="1:8" x14ac:dyDescent="0.25">
      <c r="A76">
        <v>16</v>
      </c>
      <c r="B76">
        <f t="shared" si="18"/>
        <v>0.27925268031909273</v>
      </c>
      <c r="C76">
        <f t="shared" si="19"/>
        <v>-0.69609619231285191</v>
      </c>
      <c r="D76">
        <f>$B$152+$B$153*A169</f>
        <v>3.0685999999999998E-2</v>
      </c>
      <c r="E76">
        <f t="shared" si="17"/>
        <v>2.6799999999999997</v>
      </c>
      <c r="F76">
        <f>($F$2/2)*((1+($C$8^2/D76^2))-(1+((3*$C$8^4)/(D76^4)))*COS(2*$B$150))</f>
        <v>7.0410915663265463</v>
      </c>
      <c r="G76">
        <f>($F$2/2)*((1+($C$8^2/D76^2))+(1-($C$8^2/D76^2))*(1-((3*$C$8^2)/D76^2))*COS(2*$B$150))</f>
        <v>2.0443216098591019</v>
      </c>
      <c r="H76">
        <f t="shared" si="20"/>
        <v>0.77969587895383075</v>
      </c>
    </row>
    <row r="77" spans="1:8" x14ac:dyDescent="0.25">
      <c r="A77">
        <v>17</v>
      </c>
      <c r="B77">
        <f t="shared" si="18"/>
        <v>0.29670597283903605</v>
      </c>
      <c r="C77">
        <f t="shared" si="19"/>
        <v>-0.65807514511008325</v>
      </c>
      <c r="D77">
        <f>$B$152+$B$153*A170</f>
        <v>3.0456999999999998E-2</v>
      </c>
      <c r="E77">
        <f t="shared" si="17"/>
        <v>2.6599999999999997</v>
      </c>
      <c r="F77">
        <f>($F$2/2)*((1+($C$8^2/D77^2))-(1+((3*$C$8^4)/(D77^4)))*COS(2*$B$150))</f>
        <v>7.0534934222781329</v>
      </c>
      <c r="G77">
        <f>($F$2/2)*((1+($C$8^2/D77^2))+(1-($C$8^2/D77^2))*(1-((3*$C$8^2)/D77^2))*COS(2*$B$150))</f>
        <v>2.0723236981368833</v>
      </c>
      <c r="H77">
        <f t="shared" si="20"/>
        <v>0.77726161902963442</v>
      </c>
    </row>
    <row r="78" spans="1:8" x14ac:dyDescent="0.25">
      <c r="A78">
        <v>18</v>
      </c>
      <c r="B78">
        <f t="shared" si="18"/>
        <v>0.31415926535897931</v>
      </c>
      <c r="C78">
        <f t="shared" si="19"/>
        <v>-0.6180339887498949</v>
      </c>
      <c r="D78">
        <f>$B$152+$B$153*A171</f>
        <v>3.0227999999999998E-2</v>
      </c>
      <c r="E78">
        <f t="shared" si="17"/>
        <v>2.6399999999999997</v>
      </c>
      <c r="F78">
        <f>($F$2/2)*((1+($C$8^2/D78^2))-(1+((3*$C$8^4)/(D78^4)))*COS(2*$B$150))</f>
        <v>7.0662660432878992</v>
      </c>
      <c r="G78">
        <f>($F$2/2)*((1+($C$8^2/D78^2))+(1-($C$8^2/D78^2))*(1-((3*$C$8^2)/D78^2))*COS(2*$B$150))</f>
        <v>2.1008767667747787</v>
      </c>
      <c r="H78">
        <f t="shared" si="20"/>
        <v>0.77479923831351327</v>
      </c>
    </row>
    <row r="79" spans="1:8" x14ac:dyDescent="0.25">
      <c r="A79">
        <v>19</v>
      </c>
      <c r="B79">
        <f t="shared" si="18"/>
        <v>0.33161255787892263</v>
      </c>
      <c r="C79">
        <f t="shared" si="19"/>
        <v>-0.57602150721344381</v>
      </c>
      <c r="D79">
        <f>$B$152+$B$153*A172</f>
        <v>2.9998999999999998E-2</v>
      </c>
      <c r="E79">
        <f t="shared" si="17"/>
        <v>2.6199999999999997</v>
      </c>
      <c r="F79">
        <f>($F$2/2)*((1+($C$8^2/D79^2))-(1+((3*$C$8^4)/(D79^4)))*COS(2*$B$150))</f>
        <v>7.0794241975838359</v>
      </c>
      <c r="G79">
        <f>($F$2/2)*((1+($C$8^2/D79^2))+(1-($C$8^2/D79^2))*(1-((3*$C$8^2)/D79^2))*COS(2*$B$150))</f>
        <v>2.1299942995971048</v>
      </c>
      <c r="H79">
        <f t="shared" si="20"/>
        <v>0.77230893722378946</v>
      </c>
    </row>
    <row r="80" spans="1:8" x14ac:dyDescent="0.25">
      <c r="A80">
        <v>20</v>
      </c>
      <c r="B80">
        <f t="shared" si="18"/>
        <v>0.3490658503988659</v>
      </c>
      <c r="C80">
        <f t="shared" si="19"/>
        <v>-0.53208888623795603</v>
      </c>
      <c r="D80">
        <f>$B$152+$B$153*A173</f>
        <v>2.9769999999999998E-2</v>
      </c>
      <c r="E80">
        <f t="shared" si="17"/>
        <v>2.5999999999999996</v>
      </c>
      <c r="F80">
        <f>($F$2/2)*((1+($C$8^2/D80^2))-(1+((3*$C$8^4)/(D80^4)))*COS(2*$B$150))</f>
        <v>7.092983383117339</v>
      </c>
      <c r="G80">
        <f>($F$2/2)*((1+($C$8^2/D80^2))+(1-($C$8^2/D80^2))*(1-((3*$C$8^2)/D80^2))*COS(2*$B$150))</f>
        <v>2.1596901414856982</v>
      </c>
      <c r="H80">
        <f t="shared" si="20"/>
        <v>0.76979097370540239</v>
      </c>
    </row>
    <row r="81" spans="1:8" x14ac:dyDescent="0.25">
      <c r="A81">
        <v>21</v>
      </c>
      <c r="B81">
        <f t="shared" si="18"/>
        <v>0.36651914291880922</v>
      </c>
      <c r="C81">
        <f t="shared" si="19"/>
        <v>-0.48628965095478849</v>
      </c>
      <c r="D81">
        <f>$B$152+$B$153*A174</f>
        <v>2.9540999999999998E-2</v>
      </c>
      <c r="E81">
        <f t="shared" si="17"/>
        <v>2.5799999999999996</v>
      </c>
      <c r="F81">
        <f>($F$2/2)*((1+($C$8^2/D81^2))-(1+((3*$C$8^4)/(D81^4)))*COS(2*$B$150))</f>
        <v>7.1069598704265706</v>
      </c>
      <c r="G81">
        <f>($F$2/2)*((1+($C$8^2/D81^2))+(1-($C$8^2/D81^2))*(1-((3*$C$8^2)/D81^2))*COS(2*$B$150))</f>
        <v>2.1899785064461956</v>
      </c>
      <c r="H81">
        <f t="shared" si="20"/>
        <v>0.76724566865964383</v>
      </c>
    </row>
    <row r="82" spans="1:8" x14ac:dyDescent="0.25">
      <c r="A82">
        <v>22</v>
      </c>
      <c r="B82">
        <f t="shared" si="18"/>
        <v>0.38397243543875248</v>
      </c>
      <c r="C82">
        <f t="shared" si="19"/>
        <v>-0.43867960067730238</v>
      </c>
      <c r="D82">
        <f>$B$152+$B$153*A175</f>
        <v>2.9311999999999998E-2</v>
      </c>
      <c r="E82">
        <f t="shared" si="17"/>
        <v>2.5599999999999996</v>
      </c>
      <c r="F82">
        <f>($F$2/2)*((1+($C$8^2/D82^2))-(1+((3*$C$8^4)/(D82^4)))*COS(2*$B$150))</f>
        <v>7.1213707484111231</v>
      </c>
      <c r="G82">
        <f>($F$2/2)*((1+($C$8^2/D82^2))+(1-($C$8^2/D82^2))*(1-((3*$C$8^2)/D82^2))*COS(2*$B$150))</f>
        <v>2.2208739855590447</v>
      </c>
      <c r="H82">
        <f t="shared" si="20"/>
        <v>0.76467341184616089</v>
      </c>
    </row>
    <row r="83" spans="1:8" x14ac:dyDescent="0.25">
      <c r="A83">
        <v>23</v>
      </c>
      <c r="B83">
        <f t="shared" si="18"/>
        <v>0.4014257279586958</v>
      </c>
      <c r="C83">
        <f t="shared" si="19"/>
        <v>-0.38931674091799451</v>
      </c>
      <c r="D83">
        <f>$B$152+$B$153*A176</f>
        <v>2.9082999999999998E-2</v>
      </c>
      <c r="E83">
        <f t="shared" si="17"/>
        <v>2.5399999999999996</v>
      </c>
      <c r="F83">
        <f>($F$2/2)*((1+($C$8^2/D83^2))-(1+((3*$C$8^4)/(D83^4)))*COS(2*$B$150))</f>
        <v>7.1362339732422573</v>
      </c>
      <c r="G83">
        <f>($F$2/2)*((1+($C$8^2/D83^2))+(1-($C$8^2/D83^2))*(1-((3*$C$8^2)/D83^2))*COS(2*$B$150))</f>
        <v>2.2523915547677817</v>
      </c>
      <c r="H83">
        <f t="shared" si="20"/>
        <v>0.76207466829962489</v>
      </c>
    </row>
    <row r="84" spans="1:8" x14ac:dyDescent="0.25">
      <c r="A84">
        <v>24</v>
      </c>
      <c r="B84">
        <f t="shared" si="18"/>
        <v>0.41887902047863912</v>
      </c>
      <c r="C84">
        <f t="shared" si="19"/>
        <v>-0.33826121271771648</v>
      </c>
      <c r="D84">
        <f>$B$152+$B$153*A177</f>
        <v>2.8853999999999998E-2</v>
      </c>
      <c r="E84">
        <f t="shared" si="17"/>
        <v>2.5199999999999996</v>
      </c>
      <c r="F84">
        <f>($F$2/2)*((1+($C$8^2/D84^2))-(1+((3*$C$8^4)/(D84^4)))*COS(2*$B$150))</f>
        <v>7.1515684206523149</v>
      </c>
      <c r="G84">
        <f>($F$2/2)*((1+($C$8^2/D84^2))+(1-($C$8^2/D84^2))*(1-((3*$C$8^2)/D84^2))*COS(2*$B$150))</f>
        <v>2.2845465824504667</v>
      </c>
      <c r="H84">
        <f t="shared" si="20"/>
        <v>0.75944998530752428</v>
      </c>
    </row>
    <row r="85" spans="1:8" x14ac:dyDescent="0.25">
      <c r="A85">
        <v>25</v>
      </c>
      <c r="B85">
        <f t="shared" si="18"/>
        <v>0.43633231299858238</v>
      </c>
      <c r="C85">
        <f t="shared" si="19"/>
        <v>-0.28557521937307873</v>
      </c>
      <c r="D85">
        <f>$B$152+$B$153*A178</f>
        <v>2.8624999999999998E-2</v>
      </c>
      <c r="E85">
        <f t="shared" si="17"/>
        <v>2.4999999999999996</v>
      </c>
      <c r="F85">
        <f>($F$2/2)*((1+($C$8^2/D85^2))-(1+((3*$C$8^4)/(D85^4)))*COS(2*$B$150))</f>
        <v>7.1673939418680739</v>
      </c>
      <c r="G85">
        <f>($F$2/2)*((1+($C$8^2/D85^2))+(1-($C$8^2/D85^2))*(1-((3*$C$8^2)/D85^2))*COS(2*$B$150))</f>
        <v>2.317354836712711</v>
      </c>
      <c r="H85">
        <f t="shared" si="20"/>
        <v>0.75679999999999981</v>
      </c>
    </row>
    <row r="86" spans="1:8" x14ac:dyDescent="0.25">
      <c r="A86">
        <v>26</v>
      </c>
      <c r="B86">
        <f t="shared" si="18"/>
        <v>0.4537856055185257</v>
      </c>
      <c r="C86">
        <f t="shared" si="19"/>
        <v>-0.23132295065131658</v>
      </c>
      <c r="D86">
        <f>$B$152+$B$153*A179</f>
        <v>2.8395999999999998E-2</v>
      </c>
      <c r="E86">
        <f t="shared" si="17"/>
        <v>2.48</v>
      </c>
      <c r="F86">
        <f>($F$2/2)*((1+($C$8^2/D86^2))-(1+((3*$C$8^4)/(D86^4)))*COS(2*$B$150))</f>
        <v>7.1837314234760195</v>
      </c>
      <c r="G86">
        <f>($F$2/2)*((1+($C$8^2/D86^2))+(1-($C$8^2/D86^2))*(1-((3*$C$8^2)/D86^2))*COS(2*$B$150))</f>
        <v>2.3508324923323145</v>
      </c>
      <c r="H86">
        <f t="shared" si="20"/>
        <v>0.75412544760758005</v>
      </c>
    </row>
    <row r="87" spans="1:8" x14ac:dyDescent="0.25">
      <c r="A87">
        <v>27</v>
      </c>
      <c r="B87">
        <f t="shared" si="18"/>
        <v>0.47123889803846897</v>
      </c>
      <c r="C87">
        <f t="shared" si="19"/>
        <v>-0.17557050458494627</v>
      </c>
      <c r="D87">
        <f>$B$152+$B$153*A180</f>
        <v>2.8166999999999998E-2</v>
      </c>
      <c r="E87">
        <f t="shared" si="17"/>
        <v>2.46</v>
      </c>
      <c r="F87">
        <f>($F$2/2)*((1+($C$8^2/D87^2))-(1+((3*$C$8^4)/(D87^4)))*COS(2*$B$150))</f>
        <v>7.2006028515329188</v>
      </c>
      <c r="G87">
        <f>($F$2/2)*((1+($C$8^2/D87^2))+(1-($C$8^2/D87^2))*(1-((3*$C$8^2)/D87^2))*COS(2*$B$150))</f>
        <v>2.3849961372761426</v>
      </c>
      <c r="H87">
        <f t="shared" si="20"/>
        <v>0.7514271704480997</v>
      </c>
    </row>
    <row r="88" spans="1:8" x14ac:dyDescent="0.25">
      <c r="A88">
        <v>28</v>
      </c>
      <c r="B88">
        <f t="shared" si="18"/>
        <v>0.48869219055841229</v>
      </c>
      <c r="C88">
        <f t="shared" si="19"/>
        <v>-0.11838580694149359</v>
      </c>
      <c r="D88">
        <f>$B$152+$B$153*A181</f>
        <v>2.7937999999999998E-2</v>
      </c>
      <c r="E88">
        <f t="shared" si="17"/>
        <v>2.44</v>
      </c>
      <c r="F88">
        <f>($F$2/2)*((1+($C$8^2/D88^2))-(1+((3*$C$8^4)/(D88^4)))*COS(2*$B$150))</f>
        <v>7.2180313802630733</v>
      </c>
      <c r="G88">
        <f>($F$2/2)*((1+($C$8^2/D88^2))+(1-($C$8^2/D88^2))*(1-((3*$C$8^2)/D88^2))*COS(2*$B$150))</f>
        <v>2.4198627786992226</v>
      </c>
      <c r="H88">
        <f t="shared" si="20"/>
        <v>0.7487061277101188</v>
      </c>
    </row>
    <row r="89" spans="1:8" x14ac:dyDescent="0.25">
      <c r="A89">
        <v>29</v>
      </c>
      <c r="B89">
        <f t="shared" si="18"/>
        <v>0.50614548307835561</v>
      </c>
      <c r="C89">
        <f t="shared" si="19"/>
        <v>-5.9838528466409802E-2</v>
      </c>
      <c r="D89">
        <f>$B$152+$B$153*A182</f>
        <v>2.7708999999999998E-2</v>
      </c>
      <c r="E89">
        <f t="shared" si="17"/>
        <v>2.42</v>
      </c>
      <c r="F89">
        <f>($F$2/2)*((1+($C$8^2/D89^2))-(1+((3*$C$8^4)/(D89^4)))*COS(2*$B$150))</f>
        <v>7.2360414057142552</v>
      </c>
      <c r="G89">
        <f>($F$2/2)*((1+($C$8^2/D89^2))+(1-($C$8^2/D89^2))*(1-((3*$C$8^2)/D89^2))*COS(2*$B$150))</f>
        <v>2.4554498483241631</v>
      </c>
      <c r="H89">
        <f t="shared" si="20"/>
        <v>0.74596340610678979</v>
      </c>
    </row>
    <row r="90" spans="1:8" x14ac:dyDescent="0.25">
      <c r="A90">
        <v>30</v>
      </c>
      <c r="B90">
        <f t="shared" si="18"/>
        <v>0.52359877559829882</v>
      </c>
      <c r="C90">
        <f t="shared" si="19"/>
        <v>-2.2204460492503131E-16</v>
      </c>
      <c r="D90">
        <f>$B$152+$B$153*A183</f>
        <v>2.7479999999999997E-2</v>
      </c>
      <c r="E90">
        <f t="shared" si="17"/>
        <v>2.4</v>
      </c>
      <c r="F90">
        <f>($F$2/2)*((1+($C$8^2/D90^2))-(1+((3*$C$8^4)/(D90^4)))*COS(2*$B$150))</f>
        <v>7.2546586447781136</v>
      </c>
      <c r="G90">
        <f>($F$2/2)*((1+($C$8^2/D90^2))+(1-($C$8^2/D90^2))*(1-((3*$C$8^2)/D90^2))*COS(2*$B$150))</f>
        <v>2.4917752070855883</v>
      </c>
      <c r="H90">
        <f t="shared" si="20"/>
        <v>0.7432002314814814</v>
      </c>
    </row>
    <row r="91" spans="1:8" x14ac:dyDescent="0.25">
      <c r="A91">
        <v>31</v>
      </c>
      <c r="B91">
        <f t="shared" si="18"/>
        <v>0.54105206811824214</v>
      </c>
      <c r="C91">
        <f t="shared" si="19"/>
        <v>6.1056874428218277E-2</v>
      </c>
      <c r="D91">
        <f>$B$152+$B$153*A184</f>
        <v>2.7250999999999997E-2</v>
      </c>
      <c r="E91">
        <f t="shared" si="17"/>
        <v>2.38</v>
      </c>
      <c r="F91">
        <f>($F$2/2)*((1+($C$8^2/D91^2))-(1+((3*$C$8^4)/(D91^4)))*COS(2*$B$150))</f>
        <v>7.273910220017946</v>
      </c>
      <c r="G91">
        <f>($F$2/2)*((1+($C$8^2/D91^2))+(1-($C$8^2/D91^2))*(1-((3*$C$8^2)/D91^2))*COS(2*$B$150))</f>
        <v>2.5288571489091991</v>
      </c>
      <c r="H91">
        <f t="shared" si="20"/>
        <v>0.74041798145461868</v>
      </c>
    </row>
    <row r="92" spans="1:8" x14ac:dyDescent="0.25">
      <c r="A92">
        <v>32</v>
      </c>
      <c r="B92">
        <f t="shared" si="18"/>
        <v>0.55850536063818546</v>
      </c>
      <c r="C92">
        <f t="shared" si="19"/>
        <v>0.12325770642184508</v>
      </c>
      <c r="D92">
        <f>$B$152+$B$153*A185</f>
        <v>2.7022000000000001E-2</v>
      </c>
      <c r="E92">
        <f t="shared" si="17"/>
        <v>2.36</v>
      </c>
      <c r="F92">
        <f>($F$2/2)*((1+($C$8^2/D92^2))-(1+((3*$C$8^4)/(D92^4)))*COS(2*$B$150))</f>
        <v>7.2938247507876008</v>
      </c>
      <c r="G92">
        <f>($F$2/2)*((1+($C$8^2/D92^2))+(1-($C$8^2/D92^2))*(1-((3*$C$8^2)/D92^2))*COS(2*$B$150))</f>
        <v>2.5667144034781586</v>
      </c>
      <c r="H92">
        <f t="shared" si="20"/>
        <v>0.73761819921020755</v>
      </c>
    </row>
    <row r="93" spans="1:8" x14ac:dyDescent="0.25">
      <c r="A93">
        <v>33</v>
      </c>
      <c r="B93">
        <f t="shared" si="18"/>
        <v>0.57595865315812877</v>
      </c>
      <c r="C93">
        <f t="shared" si="19"/>
        <v>0.18652671384839958</v>
      </c>
      <c r="D93">
        <f>$B$152+$B$153*A186</f>
        <v>2.6793000000000001E-2</v>
      </c>
      <c r="E93">
        <f t="shared" si="17"/>
        <v>2.34</v>
      </c>
      <c r="F93">
        <f>($F$2/2)*((1+($C$8^2/D93^2))-(1+((3*$C$8^4)/(D93^4)))*COS(2*$B$150))</f>
        <v>7.3144324511703669</v>
      </c>
      <c r="G93">
        <f>($F$2/2)*((1+($C$8^2/D93^2))+(1-($C$8^2/D93^2))*(1-((3*$C$8^2)/D93^2))*COS(2*$B$150))</f>
        <v>2.6053661378204116</v>
      </c>
      <c r="H93">
        <f t="shared" si="20"/>
        <v>0.73480260853053159</v>
      </c>
    </row>
    <row r="94" spans="1:8" x14ac:dyDescent="0.25">
      <c r="A94">
        <v>34</v>
      </c>
      <c r="B94">
        <f t="shared" si="18"/>
        <v>0.59341194567807209</v>
      </c>
      <c r="C94">
        <f t="shared" si="19"/>
        <v>0.25078681316817608</v>
      </c>
      <c r="D94">
        <f>$B$152+$B$153*A187</f>
        <v>2.6564000000000001E-2</v>
      </c>
      <c r="E94">
        <f t="shared" si="17"/>
        <v>2.3199999999999998</v>
      </c>
      <c r="F94">
        <f>($F$2/2)*((1+($C$8^2/D94^2))-(1+((3*$C$8^4)/(D94^4)))*COS(2*$B$150))</f>
        <v>7.3357652353163623</v>
      </c>
      <c r="G94">
        <f>($F$2/2)*((1+($C$8^2/D94^2))+(1-($C$8^2/D94^2))*(1-((3*$C$8^2)/D94^2))*COS(2*$B$150))</f>
        <v>2.644831956529079</v>
      </c>
      <c r="H94">
        <f t="shared" si="20"/>
        <v>0.73197313019860566</v>
      </c>
    </row>
    <row r="95" spans="1:8" x14ac:dyDescent="0.25">
      <c r="A95">
        <v>35</v>
      </c>
      <c r="B95">
        <f t="shared" si="18"/>
        <v>0.6108652381980153</v>
      </c>
      <c r="C95">
        <f t="shared" si="19"/>
        <v>0.31595971334866235</v>
      </c>
      <c r="D95">
        <f>$B$152+$B$153*A188</f>
        <v>2.6335000000000001E-2</v>
      </c>
      <c r="E95">
        <f t="shared" si="17"/>
        <v>2.3000000000000003</v>
      </c>
      <c r="F95">
        <f>($F$2/2)*((1+($C$8^2/D95^2))-(1+((3*$C$8^4)/(D95^4)))*COS(2*$B$150))</f>
        <v>7.3578568308118388</v>
      </c>
      <c r="G95">
        <f>($F$2/2)*((1+($C$8^2/D95^2))+(1-($C$8^2/D95^2))*(1-((3*$C$8^2)/D95^2))*COS(2*$B$150))</f>
        <v>2.6851319004039582</v>
      </c>
      <c r="H95">
        <f t="shared" si="20"/>
        <v>0.72913189990030058</v>
      </c>
    </row>
    <row r="96" spans="1:8" x14ac:dyDescent="0.25">
      <c r="A96">
        <v>36</v>
      </c>
      <c r="B96">
        <f t="shared" si="18"/>
        <v>0.62831853071795862</v>
      </c>
      <c r="C96">
        <f t="shared" si="19"/>
        <v>0.3819660112501051</v>
      </c>
      <c r="D96">
        <f>$B$152+$B$153*A189</f>
        <v>2.6106000000000001E-2</v>
      </c>
      <c r="E96">
        <f t="shared" si="17"/>
        <v>2.2800000000000002</v>
      </c>
      <c r="F96">
        <f>($F$2/2)*((1+($C$8^2/D96^2))-(1+((3*$C$8^4)/(D96^4)))*COS(2*$B$150))</f>
        <v>7.3807429007744112</v>
      </c>
      <c r="G96">
        <f>($F$2/2)*((1+($C$8^2/D96^2))+(1-($C$8^2/D96^2))*(1-((3*$C$8^2)/D96^2))*COS(2*$B$150))</f>
        <v>2.7262864432748892</v>
      </c>
      <c r="H96">
        <f t="shared" si="20"/>
        <v>0.72628128777176137</v>
      </c>
    </row>
    <row r="97" spans="1:8" x14ac:dyDescent="0.25">
      <c r="A97">
        <v>37</v>
      </c>
      <c r="B97">
        <f t="shared" si="18"/>
        <v>0.64577182323790194</v>
      </c>
      <c r="C97">
        <f t="shared" si="19"/>
        <v>0.44872528836600167</v>
      </c>
      <c r="D97">
        <f>$B$152+$B$153*A190</f>
        <v>2.5877000000000001E-2</v>
      </c>
      <c r="E97">
        <f t="shared" si="17"/>
        <v>2.2600000000000002</v>
      </c>
      <c r="F97">
        <f>($F$2/2)*((1+($C$8^2/D97^2))-(1+((3*$C$8^4)/(D97^4)))*COS(2*$B$150))</f>
        <v>7.4044611754352836</v>
      </c>
      <c r="G97">
        <f>($F$2/2)*((1+($C$8^2/D97^2))+(1-($C$8^2/D97^2))*(1-((3*$C$8^2)/D97^2))*COS(2*$B$150))</f>
        <v>2.7683164867371413</v>
      </c>
      <c r="H97">
        <f t="shared" si="20"/>
        <v>0.72342391975298515</v>
      </c>
    </row>
    <row r="98" spans="1:8" x14ac:dyDescent="0.25">
      <c r="A98">
        <v>38</v>
      </c>
      <c r="B98">
        <f t="shared" si="18"/>
        <v>0.66322511575784526</v>
      </c>
      <c r="C98">
        <f t="shared" si="19"/>
        <v>0.5161562088006646</v>
      </c>
      <c r="D98">
        <f>$B$152+$B$153*A191</f>
        <v>2.5648000000000001E-2</v>
      </c>
      <c r="E98">
        <f t="shared" si="17"/>
        <v>2.2400000000000002</v>
      </c>
      <c r="F98">
        <f>($F$2/2)*((1+($C$8^2/D98^2))-(1+((3*$C$8^4)/(D98^4)))*COS(2*$B$150))</f>
        <v>7.4290515940437141</v>
      </c>
      <c r="G98">
        <f>($F$2/2)*((1+($C$8^2/D98^2))+(1-($C$8^2/D98^2))*(1-((3*$C$8^2)/D98^2))*COS(2*$B$150))</f>
        <v>2.8112433524943774</v>
      </c>
      <c r="H98">
        <f t="shared" si="20"/>
        <v>0.72056270092539576</v>
      </c>
    </row>
    <row r="99" spans="1:8" x14ac:dyDescent="0.25">
      <c r="A99">
        <v>39</v>
      </c>
      <c r="B99">
        <f t="shared" si="18"/>
        <v>0.68067840827778847</v>
      </c>
      <c r="C99">
        <f t="shared" si="19"/>
        <v>0.58417661836448109</v>
      </c>
      <c r="D99">
        <f>$B$152+$B$153*A192</f>
        <v>2.5419000000000001E-2</v>
      </c>
      <c r="E99">
        <f t="shared" si="17"/>
        <v>2.2200000000000002</v>
      </c>
      <c r="F99">
        <f>($F$2/2)*((1+($C$8^2/D99^2))-(1+((3*$C$8^4)/(D99^4)))*COS(2*$B$150))</f>
        <v>7.4545564580112282</v>
      </c>
      <c r="G99">
        <f>($F$2/2)*((1+($C$8^2/D99^2))+(1-($C$8^2/D99^2))*(1-((3*$C$8^2)/D99^2))*COS(2*$B$150))</f>
        <v>2.8550887719658133</v>
      </c>
      <c r="H99">
        <f t="shared" si="20"/>
        <v>0.71770084103016019</v>
      </c>
    </row>
    <row r="100" spans="1:8" x14ac:dyDescent="0.25">
      <c r="A100">
        <v>40</v>
      </c>
      <c r="B100">
        <f t="shared" si="18"/>
        <v>0.69813170079773179</v>
      </c>
      <c r="C100">
        <f t="shared" si="19"/>
        <v>0.65270364466613917</v>
      </c>
      <c r="D100">
        <f>$B$152+$B$153*A193</f>
        <v>2.5190000000000001E-2</v>
      </c>
      <c r="E100">
        <f t="shared" si="17"/>
        <v>2.2000000000000002</v>
      </c>
      <c r="F100">
        <f>($F$2/2)*((1+($C$8^2/D100^2))-(1+((3*$C$8^4)/(D100^4)))*COS(2*$B$150))</f>
        <v>7.4810205963041687</v>
      </c>
      <c r="G100">
        <f>($F$2/2)*((1+($C$8^2/D100^2))+(1-($C$8^2/D100^2))*(1-((3*$C$8^2)/D100^2))*COS(2*$B$150))</f>
        <v>2.8998748727701784</v>
      </c>
      <c r="H100">
        <f t="shared" si="20"/>
        <v>0.71484188238508306</v>
      </c>
    </row>
    <row r="101" spans="1:8" x14ac:dyDescent="0.25">
      <c r="A101">
        <v>41</v>
      </c>
      <c r="B101">
        <f t="shared" si="18"/>
        <v>0.71558499331767511</v>
      </c>
      <c r="C101">
        <f t="shared" si="19"/>
        <v>0.72165379807986907</v>
      </c>
      <c r="D101">
        <f>$B$152+$B$153*A194</f>
        <v>2.4961000000000001E-2</v>
      </c>
      <c r="E101">
        <f t="shared" si="17"/>
        <v>2.1800000000000002</v>
      </c>
      <c r="F101">
        <f>($F$2/2)*((1+($C$8^2/D101^2))-(1+((3*$C$8^4)/(D101^4)))*COS(2*$B$150))</f>
        <v>7.5084915441944258</v>
      </c>
      <c r="G101">
        <f>($F$2/2)*((1+($C$8^2/D101^2))+(1-($C$8^2/D101^2))*(1-((3*$C$8^2)/D101^2))*COS(2*$B$150))</f>
        <v>2.9456241616494596</v>
      </c>
      <c r="H101">
        <f t="shared" si="20"/>
        <v>0.71198973044144409</v>
      </c>
    </row>
    <row r="102" spans="1:8" x14ac:dyDescent="0.25">
      <c r="A102">
        <v>42</v>
      </c>
      <c r="B102">
        <f t="shared" si="18"/>
        <v>0.73303828583761843</v>
      </c>
      <c r="C102">
        <f t="shared" si="19"/>
        <v>0.79094307346469306</v>
      </c>
      <c r="D102">
        <f>$B$152+$B$153*A195</f>
        <v>2.4732000000000001E-2</v>
      </c>
      <c r="E102">
        <f t="shared" si="17"/>
        <v>2.16</v>
      </c>
      <c r="F102">
        <f>($F$2/2)*((1+($C$8^2/D102^2))-(1+((3*$C$8^4)/(D102^4)))*COS(2*$B$150))</f>
        <v>7.5370197365905582</v>
      </c>
      <c r="G102">
        <f>($F$2/2)*((1+($C$8^2/D102^2))+(1-($C$8^2/D102^2))*(1-((3*$C$8^2)/D102^2))*COS(2*$B$150))</f>
        <v>2.9923595033393133</v>
      </c>
      <c r="H102">
        <f t="shared" si="20"/>
        <v>0.70914868724844349</v>
      </c>
    </row>
    <row r="103" spans="1:8" x14ac:dyDescent="0.25">
      <c r="A103">
        <v>43</v>
      </c>
      <c r="B103">
        <f t="shared" si="18"/>
        <v>0.75049157835756175</v>
      </c>
      <c r="C103">
        <f t="shared" si="19"/>
        <v>0.86048705251174951</v>
      </c>
      <c r="D103">
        <f>$B$152+$B$153*A196</f>
        <v>2.4503E-2</v>
      </c>
      <c r="E103">
        <f t="shared" si="17"/>
        <v>2.14</v>
      </c>
      <c r="F103">
        <f>($F$2/2)*((1+($C$8^2/D103^2))-(1+((3*$C$8^4)/(D103^4)))*COS(2*$B$150))</f>
        <v>7.5666587172964901</v>
      </c>
      <c r="G103">
        <f>($F$2/2)*((1+($C$8^2/D103^2))+(1-($C$8^2/D103^2))*(1-((3*$C$8^2)/D103^2))*COS(2*$B$150))</f>
        <v>3.0401040948296303</v>
      </c>
      <c r="H103">
        <f t="shared" si="20"/>
        <v>0.70632348812230494</v>
      </c>
    </row>
    <row r="104" spans="1:8" x14ac:dyDescent="0.25">
      <c r="A104">
        <v>44</v>
      </c>
      <c r="B104">
        <f t="shared" si="18"/>
        <v>0.76794487087750496</v>
      </c>
      <c r="C104">
        <f t="shared" si="19"/>
        <v>0.93020100659499783</v>
      </c>
      <c r="D104">
        <f>$B$152+$B$153*A197</f>
        <v>2.4274E-2</v>
      </c>
      <c r="E104">
        <f t="shared" si="17"/>
        <v>2.12</v>
      </c>
      <c r="F104">
        <f>($F$2/2)*((1+($C$8^2/D104^2))-(1+((3*$C$8^4)/(D104^4)))*COS(2*$B$150))</f>
        <v>7.597465365684239</v>
      </c>
      <c r="G104">
        <f>($F$2/2)*((1+($C$8^2/D104^2))+(1-($C$8^2/D104^2))*(1-((3*$C$8^2)/D104^2))*COS(2*$B$150))</f>
        <v>3.0888814343870568</v>
      </c>
      <c r="H104">
        <f t="shared" si="20"/>
        <v>0.70351934185000886</v>
      </c>
    </row>
    <row r="105" spans="1:8" x14ac:dyDescent="0.25">
      <c r="A105">
        <v>45</v>
      </c>
      <c r="B105">
        <f t="shared" si="18"/>
        <v>0.78539816339744828</v>
      </c>
      <c r="C105">
        <f t="shared" si="19"/>
        <v>0.99999999999999989</v>
      </c>
      <c r="D105">
        <f>$B$152+$B$153*A198</f>
        <v>2.4045E-2</v>
      </c>
      <c r="E105">
        <f t="shared" si="17"/>
        <v>2.1</v>
      </c>
      <c r="F105">
        <f>($F$2/2)*((1+($C$8^2/D105^2))-(1+((3*$C$8^4)/(D105^4)))*COS(2*$B$150))</f>
        <v>7.6295001424219855</v>
      </c>
      <c r="G105">
        <f>($F$2/2)*((1+($C$8^2/D105^2))+(1-($C$8^2/D105^2))*(1-((3*$C$8^2)/D105^2))*COS(2*$B$150))</f>
        <v>3.1387152846301101</v>
      </c>
      <c r="H105">
        <f t="shared" si="20"/>
        <v>0.70074197479445299</v>
      </c>
    </row>
    <row r="106" spans="1:8" x14ac:dyDescent="0.25">
      <c r="A106">
        <v>46</v>
      </c>
      <c r="B106">
        <f t="shared" si="18"/>
        <v>0.8028514559173916</v>
      </c>
      <c r="C106">
        <f t="shared" si="19"/>
        <v>1.0697989934050018</v>
      </c>
      <c r="D106">
        <f>$B$152+$B$153*A199</f>
        <v>2.3816E-2</v>
      </c>
      <c r="E106">
        <f t="shared" si="17"/>
        <v>2.08</v>
      </c>
      <c r="F106">
        <f>($F$2/2)*((1+($C$8^2/D106^2))-(1+((3*$C$8^4)/(D106^4)))*COS(2*$B$150))</f>
        <v>7.6628273560719498</v>
      </c>
      <c r="G106">
        <f>($F$2/2)*((1+($C$8^2/D106^2))+(1-($C$8^2/D106^2))*(1-((3*$C$8^2)/D106^2))*COS(2*$B$150))</f>
        <v>3.1896296288556405</v>
      </c>
      <c r="H106">
        <f t="shared" si="20"/>
        <v>0.69799767930919787</v>
      </c>
    </row>
    <row r="107" spans="1:8" x14ac:dyDescent="0.25">
      <c r="A107">
        <v>47</v>
      </c>
      <c r="B107">
        <f t="shared" si="18"/>
        <v>0.82030474843733492</v>
      </c>
      <c r="C107">
        <f t="shared" si="19"/>
        <v>1.1395129474882506</v>
      </c>
      <c r="D107">
        <f>$B$152+$B$153*A200</f>
        <v>2.3587E-2</v>
      </c>
      <c r="E107">
        <f t="shared" si="17"/>
        <v>2.06</v>
      </c>
      <c r="F107">
        <f>($F$2/2)*((1+($C$8^2/D107^2))-(1+((3*$C$8^4)/(D107^4)))*COS(2*$B$150))</f>
        <v>7.6975154525654803</v>
      </c>
      <c r="G107">
        <f>($F$2/2)*((1+($C$8^2/D107^2))+(1-($C$8^2/D107^2))*(1-((3*$C$8^2)/D107^2))*COS(2*$B$150))</f>
        <v>3.2416486197112095</v>
      </c>
      <c r="H107">
        <f t="shared" si="20"/>
        <v>0.69529336691731458</v>
      </c>
    </row>
    <row r="108" spans="1:8" x14ac:dyDescent="0.25">
      <c r="A108">
        <v>48</v>
      </c>
      <c r="B108">
        <f t="shared" si="18"/>
        <v>0.83775804095727824</v>
      </c>
      <c r="C108">
        <f t="shared" si="19"/>
        <v>1.2090569265353071</v>
      </c>
      <c r="D108">
        <f>$B$152+$B$153*A201</f>
        <v>2.3358E-2</v>
      </c>
      <c r="E108">
        <f t="shared" si="17"/>
        <v>2.04</v>
      </c>
      <c r="F108">
        <f>($F$2/2)*((1+($C$8^2/D108^2))-(1+((3*$C$8^4)/(D108^4)))*COS(2*$B$150))</f>
        <v>7.7336373297787224</v>
      </c>
      <c r="G108">
        <f>($F$2/2)*((1+($C$8^2/D108^2))+(1-($C$8^2/D108^2))*(1-((3*$C$8^2)/D108^2))*COS(2*$B$150))</f>
        <v>3.2947965191898652</v>
      </c>
      <c r="H108">
        <f t="shared" si="20"/>
        <v>0.69263662676097881</v>
      </c>
    </row>
    <row r="109" spans="1:8" x14ac:dyDescent="0.25">
      <c r="A109">
        <v>49</v>
      </c>
      <c r="B109">
        <f t="shared" si="18"/>
        <v>0.85521133347722145</v>
      </c>
      <c r="C109">
        <f t="shared" si="19"/>
        <v>1.2783462019201308</v>
      </c>
      <c r="D109">
        <f>$B$152+$B$153*A202</f>
        <v>2.3129E-2</v>
      </c>
      <c r="E109">
        <f t="shared" si="17"/>
        <v>2.02</v>
      </c>
      <c r="F109">
        <f>($F$2/2)*((1+($C$8^2/D109^2))-(1+((3*$C$8^4)/(D109^4)))*COS(2*$B$150))</f>
        <v>7.7712706796736732</v>
      </c>
      <c r="G109">
        <f>($F$2/2)*((1+($C$8^2/D109^2))+(1-($C$8^2/D109^2))*(1-((3*$C$8^2)/D109^2))*COS(2*$B$150))</f>
        <v>3.3490976287896248</v>
      </c>
      <c r="H109">
        <f t="shared" si="20"/>
        <v>0.69003578988706749</v>
      </c>
    </row>
    <row r="110" spans="1:8" x14ac:dyDescent="0.25">
      <c r="A110">
        <v>50</v>
      </c>
      <c r="B110">
        <f t="shared" si="18"/>
        <v>0.87266462599716477</v>
      </c>
      <c r="C110">
        <f t="shared" si="19"/>
        <v>1.3472963553338606</v>
      </c>
      <c r="D110">
        <f>$B$152+$B$153*A203</f>
        <v>2.29E-2</v>
      </c>
      <c r="E110">
        <f t="shared" si="17"/>
        <v>2</v>
      </c>
      <c r="F110">
        <f>($F$2/2)*((1+($C$8^2/D110^2))-(1+((3*$C$8^4)/(D110^4)))*COS(2*$B$150))</f>
        <v>7.8104983607400893</v>
      </c>
      <c r="G110">
        <f>($F$2/2)*((1+($C$8^2/D110^2))+(1-($C$8^2/D110^2))*(1-((3*$C$8^2)/D110^2))*COS(2*$B$150))</f>
        <v>3.4045762085277311</v>
      </c>
      <c r="H110">
        <f t="shared" si="20"/>
        <v>0.68750000000000011</v>
      </c>
    </row>
    <row r="111" spans="1:8" x14ac:dyDescent="0.25">
      <c r="A111">
        <v>51</v>
      </c>
      <c r="B111">
        <f t="shared" si="18"/>
        <v>0.89011791851710809</v>
      </c>
      <c r="C111">
        <f t="shared" si="19"/>
        <v>1.4158233816355188</v>
      </c>
      <c r="D111">
        <f>$B$152+$B$153*A204</f>
        <v>2.2671E-2</v>
      </c>
      <c r="E111">
        <f t="shared" si="17"/>
        <v>1.98</v>
      </c>
      <c r="F111">
        <f>($F$2/2)*((1+($C$8^2/D111^2))-(1+((3*$C$8^4)/(D111^4)))*COS(2*$B$150))</f>
        <v>7.8514088037770389</v>
      </c>
      <c r="G111">
        <f>($F$2/2)*((1+($C$8^2/D111^2))+(1-($C$8^2/D111^2))*(1-((3*$C$8^2)/D111^2))*COS(2*$B$150))</f>
        <v>3.4612563833264671</v>
      </c>
      <c r="H111">
        <f t="shared" si="20"/>
        <v>0.68503929138743769</v>
      </c>
    </row>
    <row r="112" spans="1:8" x14ac:dyDescent="0.25">
      <c r="A112">
        <v>52</v>
      </c>
      <c r="B112">
        <f t="shared" si="18"/>
        <v>0.90757121103705141</v>
      </c>
      <c r="C112">
        <f t="shared" si="19"/>
        <v>1.4838437911993356</v>
      </c>
      <c r="D112">
        <f>$B$152+$B$153*A205</f>
        <v>2.2442E-2</v>
      </c>
      <c r="E112">
        <f t="shared" si="17"/>
        <v>1.96</v>
      </c>
      <c r="F112">
        <f>($F$2/2)*((1+($C$8^2/D112^2))-(1+((3*$C$8^4)/(D112^4)))*COS(2*$B$150))</f>
        <v>7.8940964543936634</v>
      </c>
      <c r="G112">
        <f>($F$2/2)*((1+($C$8^2/D112^2))+(1-($C$8^2/D112^2))*(1-((3*$C$8^2)/D112^2))*COS(2*$B$150))</f>
        <v>3.5191620350902904</v>
      </c>
      <c r="H112">
        <f t="shared" si="20"/>
        <v>0.68266467480837589</v>
      </c>
    </row>
    <row r="113" spans="1:8" x14ac:dyDescent="0.25">
      <c r="A113">
        <v>53</v>
      </c>
      <c r="B113">
        <f t="shared" si="18"/>
        <v>0.92502450355699462</v>
      </c>
      <c r="C113">
        <f t="shared" si="19"/>
        <v>1.5512747116339982</v>
      </c>
      <c r="D113">
        <f>$B$152+$B$153*A206</f>
        <v>2.2213E-2</v>
      </c>
      <c r="E113">
        <f t="shared" si="17"/>
        <v>1.94</v>
      </c>
      <c r="F113">
        <f>($F$2/2)*((1+($C$8^2/D113^2))-(1+((3*$C$8^4)/(D113^4)))*COS(2*$B$150))</f>
        <v>7.9386622559915798</v>
      </c>
      <c r="G113">
        <f>($F$2/2)*((1+($C$8^2/D113^2))+(1-($C$8^2/D113^2))*(1-((3*$C$8^2)/D113^2))*COS(2*$B$150))</f>
        <v>3.5783166785695295</v>
      </c>
      <c r="H113">
        <f t="shared" si="20"/>
        <v>0.68038823222793376</v>
      </c>
    </row>
    <row r="114" spans="1:8" x14ac:dyDescent="0.25">
      <c r="A114">
        <v>54</v>
      </c>
      <c r="B114">
        <f t="shared" si="18"/>
        <v>0.94247779607693793</v>
      </c>
      <c r="C114">
        <f t="shared" si="19"/>
        <v>1.6180339887498947</v>
      </c>
      <c r="D114">
        <f>$B$152+$B$153*A207</f>
        <v>2.1984E-2</v>
      </c>
      <c r="E114">
        <f t="shared" si="17"/>
        <v>1.92</v>
      </c>
      <c r="F114">
        <f>($F$2/2)*((1+($C$8^2/D114^2))-(1+((3*$C$8^4)/(D114^4)))*COS(2*$B$150))</f>
        <v>7.9852141774223755</v>
      </c>
      <c r="G114">
        <f>($F$2/2)*((1+($C$8^2/D114^2))+(1-($C$8^2/D114^2))*(1-((3*$C$8^2)/D114^2))*COS(2*$B$150))</f>
        <v>3.6387433188500022</v>
      </c>
      <c r="H114">
        <f t="shared" si="20"/>
        <v>0.67822322139033575</v>
      </c>
    </row>
    <row r="115" spans="1:8" x14ac:dyDescent="0.25">
      <c r="A115">
        <v>55</v>
      </c>
      <c r="B115">
        <f t="shared" si="18"/>
        <v>0.95993108859688125</v>
      </c>
      <c r="C115">
        <f t="shared" si="19"/>
        <v>1.6840402866513373</v>
      </c>
      <c r="D115">
        <f>$B$152+$B$153*A208</f>
        <v>2.1755E-2</v>
      </c>
      <c r="E115">
        <f t="shared" si="17"/>
        <v>1.9</v>
      </c>
      <c r="F115">
        <f>($F$2/2)*((1+($C$8^2/D115^2))-(1+((3*$C$8^4)/(D115^4)))*COS(2*$B$150))</f>
        <v>8.0338677899992135</v>
      </c>
      <c r="G115">
        <f>($F$2/2)*((1+($C$8^2/D115^2))+(1-($C$8^2/D115^2))*(1-((3*$C$8^2)/D115^2))*COS(2*$B$150))</f>
        <v>3.7004642880158709</v>
      </c>
      <c r="H115">
        <f t="shared" si="20"/>
        <v>0.67618419134291474</v>
      </c>
    </row>
    <row r="116" spans="1:8" x14ac:dyDescent="0.25">
      <c r="A116">
        <v>56</v>
      </c>
      <c r="B116">
        <f t="shared" si="18"/>
        <v>0.97738438111682457</v>
      </c>
      <c r="C116">
        <f t="shared" si="19"/>
        <v>1.7492131868318241</v>
      </c>
      <c r="D116">
        <f>$B$152+$B$153*A209</f>
        <v>2.1526E-2</v>
      </c>
      <c r="E116">
        <f t="shared" si="17"/>
        <v>1.88</v>
      </c>
      <c r="F116">
        <f>($F$2/2)*((1+($C$8^2/D116^2))-(1+((3*$C$8^4)/(D116^4)))*COS(2*$B$150))</f>
        <v>8.0847468990894438</v>
      </c>
      <c r="G116">
        <f>($F$2/2)*((1+($C$8^2/D116^2))+(1-($C$8^2/D116^2))*(1-((3*$C$8^2)/D116^2))*COS(2*$B$150))</f>
        <v>3.763501058199513</v>
      </c>
      <c r="H116">
        <f t="shared" si="20"/>
        <v>0.67428711016150455</v>
      </c>
    </row>
    <row r="117" spans="1:8" x14ac:dyDescent="0.25">
      <c r="A117">
        <v>57</v>
      </c>
      <c r="B117">
        <f t="shared" si="18"/>
        <v>0.99483767363676789</v>
      </c>
      <c r="C117">
        <f t="shared" si="19"/>
        <v>1.8134732861516005</v>
      </c>
      <c r="D117">
        <f>$B$152+$B$153*A210</f>
        <v>2.1297E-2</v>
      </c>
      <c r="E117">
        <f t="shared" si="17"/>
        <v>1.8599999999999999</v>
      </c>
      <c r="F117">
        <f>($F$2/2)*((1+($C$8^2/D117^2))-(1+((3*$C$8^4)/(D117^4)))*COS(2*$B$150))</f>
        <v>8.1379842361339136</v>
      </c>
      <c r="G117">
        <f>($F$2/2)*((1+($C$8^2/D117^2))+(1-($C$8^2/D117^2))*(1-((3*$C$8^2)/D117^2))*COS(2*$B$150))</f>
        <v>3.8278740278507626</v>
      </c>
      <c r="H117">
        <f t="shared" si="20"/>
        <v>0.67254950628366084</v>
      </c>
    </row>
    <row r="118" spans="1:8" x14ac:dyDescent="0.25">
      <c r="A118">
        <v>58</v>
      </c>
      <c r="B118">
        <f t="shared" si="18"/>
        <v>1.0122909661567112</v>
      </c>
      <c r="C118">
        <f t="shared" si="19"/>
        <v>1.876742293578155</v>
      </c>
      <c r="D118">
        <f>$B$152+$B$153*A211</f>
        <v>2.1068E-2</v>
      </c>
      <c r="E118">
        <f t="shared" si="17"/>
        <v>1.84</v>
      </c>
      <c r="F118">
        <f>($F$2/2)*((1+($C$8^2/D118^2))-(1+((3*$C$8^4)/(D118^4)))*COS(2*$B$150))</f>
        <v>8.1937222176386797</v>
      </c>
      <c r="G118">
        <f>($F$2/2)*((1+($C$8^2/D118^2))+(1-($C$8^2/D118^2))*(1-((3*$C$8^2)/D118^2))*COS(2*$B$150))</f>
        <v>3.8936022776213441</v>
      </c>
      <c r="H118">
        <f t="shared" si="20"/>
        <v>0.67099062503350104</v>
      </c>
    </row>
    <row r="119" spans="1:8" x14ac:dyDescent="0.25">
      <c r="A119">
        <v>59</v>
      </c>
      <c r="B119">
        <f t="shared" si="18"/>
        <v>1.0297442586766545</v>
      </c>
      <c r="C119">
        <f t="shared" si="19"/>
        <v>1.9389431255717819</v>
      </c>
      <c r="D119">
        <f>$B$152+$B$153*A212</f>
        <v>2.0839E-2</v>
      </c>
      <c r="E119">
        <f t="shared" si="17"/>
        <v>1.82</v>
      </c>
      <c r="F119">
        <f>($F$2/2)*((1+($C$8^2/D119^2))-(1+((3*$C$8^4)/(D119^4)))*COS(2*$B$150))</f>
        <v>8.2521137784775149</v>
      </c>
      <c r="G119">
        <f>($F$2/2)*((1+($C$8^2/D119^2))+(1-($C$8^2/D119^2))*(1-((3*$C$8^2)/D119^2))*COS(2*$B$150))</f>
        <v>3.9607032917600669</v>
      </c>
      <c r="H119">
        <f t="shared" si="20"/>
        <v>0.66963160212369621</v>
      </c>
    </row>
    <row r="120" spans="1:8" x14ac:dyDescent="0.25">
      <c r="A120">
        <v>60</v>
      </c>
      <c r="B120">
        <f t="shared" si="18"/>
        <v>1.0471975511965976</v>
      </c>
      <c r="C120">
        <f t="shared" si="19"/>
        <v>1.9999999999999996</v>
      </c>
      <c r="D120">
        <f>$B$152+$B$153*A213</f>
        <v>2.061E-2</v>
      </c>
      <c r="E120">
        <f t="shared" si="17"/>
        <v>1.8</v>
      </c>
      <c r="F120">
        <f>($F$2/2)*((1+($C$8^2/D120^2))-(1+((3*$C$8^4)/(D120^4)))*COS(2*$B$150))</f>
        <v>8.313323287742584</v>
      </c>
      <c r="G120">
        <f>($F$2/2)*((1+($C$8^2/D120^2))+(1-($C$8^2/D120^2))*(1-((3*$C$8^2)/D120^2))*COS(2*$B$150))</f>
        <v>4.0291926403405203</v>
      </c>
      <c r="H120">
        <f t="shared" si="20"/>
        <v>0.66849565614997697</v>
      </c>
    </row>
    <row r="121" spans="1:8" x14ac:dyDescent="0.25">
      <c r="A121">
        <v>61</v>
      </c>
      <c r="B121">
        <f t="shared" si="18"/>
        <v>1.064650843716541</v>
      </c>
      <c r="C121">
        <f t="shared" si="19"/>
        <v>2.0598385284664094</v>
      </c>
      <c r="D121">
        <f>$B$152+$B$153*A214</f>
        <v>2.0381E-2</v>
      </c>
      <c r="E121">
        <f t="shared" si="17"/>
        <v>1.78</v>
      </c>
      <c r="F121">
        <f>($F$2/2)*((1+($C$8^2/D121^2))-(1+((3*$C$8^4)/(D121^4)))*COS(2*$B$150))</f>
        <v>8.3775275564017235</v>
      </c>
      <c r="G121">
        <f>($F$2/2)*((1+($C$8^2/D121^2))+(1-($C$8^2/D121^2))*(1-((3*$C$8^2)/D121^2))*COS(2*$B$150))</f>
        <v>4.0990836169839646</v>
      </c>
      <c r="H121">
        <f t="shared" si="20"/>
        <v>0.66760830235566482</v>
      </c>
    </row>
    <row r="122" spans="1:8" x14ac:dyDescent="0.25">
      <c r="A122">
        <v>62</v>
      </c>
      <c r="B122">
        <f t="shared" si="18"/>
        <v>1.0821041362364843</v>
      </c>
      <c r="C122">
        <f t="shared" si="19"/>
        <v>2.1183858069414931</v>
      </c>
      <c r="D122">
        <f>$B$152+$B$153*A215</f>
        <v>2.0152E-2</v>
      </c>
      <c r="E122">
        <f t="shared" si="17"/>
        <v>1.76</v>
      </c>
      <c r="F122">
        <f>($F$2/2)*((1+($C$8^2/D122^2))-(1+((3*$C$8^4)/(D122^4)))*COS(2*$B$150))</f>
        <v>8.4449169471816905</v>
      </c>
      <c r="G122">
        <f>($F$2/2)*((1+($C$8^2/D122^2))+(1-($C$8^2/D122^2))*(1-((3*$C$8^2)/D122^2))*COS(2*$B$150))</f>
        <v>4.1703868259823187</v>
      </c>
      <c r="H122">
        <f t="shared" si="20"/>
        <v>0.66699759024315275</v>
      </c>
    </row>
    <row r="123" spans="1:8" x14ac:dyDescent="0.25">
      <c r="A123">
        <v>63</v>
      </c>
      <c r="B123">
        <f t="shared" si="18"/>
        <v>1.0995574287564276</v>
      </c>
      <c r="C123">
        <f t="shared" si="19"/>
        <v>2.1755705045849458</v>
      </c>
      <c r="D123">
        <f>$B$152+$B$153*A216</f>
        <v>1.9923E-2</v>
      </c>
      <c r="E123">
        <f t="shared" si="17"/>
        <v>1.74</v>
      </c>
      <c r="F123">
        <f>($F$2/2)*((1+($C$8^2/D123^2))-(1+((3*$C$8^4)/(D123^4)))*COS(2*$B$150))</f>
        <v>8.5156965984191171</v>
      </c>
      <c r="G123">
        <f>($F$2/2)*((1+($C$8^2/D123^2))+(1-($C$8^2/D123^2))*(1-((3*$C$8^2)/D123^2))*COS(2*$B$150))</f>
        <v>4.2431097118537471</v>
      </c>
      <c r="H123">
        <f t="shared" si="20"/>
        <v>0.66669436795171821</v>
      </c>
    </row>
    <row r="124" spans="1:8" x14ac:dyDescent="0.25">
      <c r="A124">
        <v>64</v>
      </c>
      <c r="B124">
        <f t="shared" si="18"/>
        <v>1.1170107212763709</v>
      </c>
      <c r="C124">
        <f t="shared" si="19"/>
        <v>2.2313229506513164</v>
      </c>
      <c r="D124">
        <f>$B$152+$B$153*A217</f>
        <v>1.9694E-2</v>
      </c>
      <c r="E124">
        <f>D124/$C$8</f>
        <v>1.72</v>
      </c>
      <c r="F124">
        <f>($F$2/2)*((1+($C$8^2/D124^2))-(1+((3*$C$8^4)/(D124^4)))*COS(2*$B$150))</f>
        <v>8.5900877751289855</v>
      </c>
      <c r="G124">
        <f>($F$2/2)*((1+($C$8^2/D124^2))+(1-($C$8^2/D124^2))*(1-((3*$C$8^2)/D124^2))*COS(2*$B$150))</f>
        <v>4.3172560233577206</v>
      </c>
      <c r="H124">
        <f t="shared" si="20"/>
        <v>0.66673257671329789</v>
      </c>
    </row>
    <row r="125" spans="1:8" x14ac:dyDescent="0.25">
      <c r="A125">
        <v>65</v>
      </c>
      <c r="B125">
        <f t="shared" ref="B125:B150" si="21">RADIANS(A125)</f>
        <v>1.1344640137963142</v>
      </c>
      <c r="C125">
        <f t="shared" ref="C125:C150" si="22">(1-2*COS(2*B125))</f>
        <v>2.2855752193730785</v>
      </c>
      <c r="D125">
        <f>$B$152+$B$153*A218</f>
        <v>1.9465E-2</v>
      </c>
      <c r="E125">
        <f>D125/$C$8</f>
        <v>1.7</v>
      </c>
      <c r="F125">
        <f>($F$2/2)*((1+($C$8^2/D125^2))-(1+((3*$C$8^4)/(D125^4)))*COS(2*$B$150))</f>
        <v>8.6683293622630746</v>
      </c>
      <c r="G125">
        <f>($F$2/2)*((1+($C$8^2/D125^2))+(1-($C$8^2/D125^2))*(1-((3*$C$8^2)/D125^2))*COS(2*$B$150))</f>
        <v>4.3928252028357813</v>
      </c>
      <c r="H125">
        <f>(F125-G125)/$F$2</f>
        <v>0.66714957914775919</v>
      </c>
    </row>
    <row r="126" spans="1:8" x14ac:dyDescent="0.25">
      <c r="A126">
        <v>66</v>
      </c>
      <c r="B126">
        <f t="shared" si="21"/>
        <v>1.1519173063162575</v>
      </c>
      <c r="C126">
        <f t="shared" si="22"/>
        <v>2.3382612127177165</v>
      </c>
      <c r="D126">
        <f>$B$152+$B$153*A219</f>
        <v>1.9236E-2</v>
      </c>
      <c r="E126">
        <f>D126/$C$8</f>
        <v>1.68</v>
      </c>
      <c r="F126">
        <f>($F$2/2)*((1+($C$8^2/D126^2))-(1+((3*$C$8^4)/(D126^4)))*COS(2*$B$150))</f>
        <v>8.7506795171014957</v>
      </c>
      <c r="G126">
        <f>($F$2/2)*((1+($C$8^2/D126^2))+(1-($C$8^2/D126^2))*(1-((3*$C$8^2)/D126^2))*COS(2*$B$150))</f>
        <v>4.4698116904027474</v>
      </c>
      <c r="H126">
        <f>(F126-G126)/$F$2</f>
        <v>0.6679865256760299</v>
      </c>
    </row>
    <row r="127" spans="1:8" x14ac:dyDescent="0.25">
      <c r="A127">
        <v>67</v>
      </c>
      <c r="B127">
        <f t="shared" si="21"/>
        <v>1.1693705988362009</v>
      </c>
      <c r="C127">
        <f t="shared" si="22"/>
        <v>2.3893167409179945</v>
      </c>
      <c r="D127">
        <f>$B$152+$B$153*A220</f>
        <v>1.9007E-2</v>
      </c>
      <c r="E127">
        <f>D127/$C$8</f>
        <v>1.66</v>
      </c>
      <c r="F127">
        <f>($F$2/2)*((1+($C$8^2/D127^2))-(1+((3*$C$8^4)/(D127^4)))*COS(2*$B$150))</f>
        <v>8.8374174999784678</v>
      </c>
      <c r="G127">
        <f>($F$2/2)*((1+($C$8^2/D127^2))+(1-($C$8^2/D127^2))*(1-((3*$C$8^2)/D127^2))*COS(2*$B$150))</f>
        <v>4.5482041309606842</v>
      </c>
      <c r="H127">
        <f>(F127-G127)/$F$2</f>
        <v>0.66928876392403347</v>
      </c>
    </row>
    <row r="128" spans="1:8" x14ac:dyDescent="0.25">
      <c r="A128">
        <v>68</v>
      </c>
      <c r="B128">
        <f t="shared" si="21"/>
        <v>1.1868238913561442</v>
      </c>
      <c r="C128">
        <f t="shared" si="22"/>
        <v>2.4386796006773022</v>
      </c>
      <c r="D128">
        <f>$B$152+$B$153*A221</f>
        <v>1.8778E-2</v>
      </c>
      <c r="E128">
        <f>D128/$C$8</f>
        <v>1.64</v>
      </c>
      <c r="F128">
        <f>($F$2/2)*((1+($C$8^2/D128^2))-(1+((3*$C$8^4)/(D128^4)))*COS(2*$B$150))</f>
        <v>8.9288457051347372</v>
      </c>
      <c r="G128">
        <f>($F$2/2)*((1+($C$8^2/D128^2))+(1-($C$8^2/D128^2))*(1-((3*$C$8^2)/D128^2))*COS(2*$B$150))</f>
        <v>4.6279844702086361</v>
      </c>
      <c r="H128">
        <f>(F128-G128)/$F$2</f>
        <v>0.67110629667547961</v>
      </c>
    </row>
    <row r="129" spans="1:8" x14ac:dyDescent="0.25">
      <c r="A129">
        <v>69</v>
      </c>
      <c r="B129">
        <f t="shared" si="21"/>
        <v>1.2042771838760873</v>
      </c>
      <c r="C129">
        <f t="shared" si="22"/>
        <v>2.486289650954788</v>
      </c>
      <c r="D129">
        <f>$B$152+$B$153*A222</f>
        <v>1.8549E-2</v>
      </c>
      <c r="E129">
        <f>D129/$C$8</f>
        <v>1.6199999999999999</v>
      </c>
      <c r="F129">
        <f>($F$2/2)*((1+($C$8^2/D129^2))-(1+((3*$C$8^4)/(D129^4)))*COS(2*$B$150))</f>
        <v>9.0252919164678982</v>
      </c>
      <c r="G129">
        <f>($F$2/2)*((1+($C$8^2/D129^2))+(1-($C$8^2/D129^2))*(1-((3*$C$8^2)/D129^2))*COS(2*$B$150))</f>
        <v>4.7091269237328408</v>
      </c>
      <c r="H129">
        <f>(F129-G129)/$F$2</f>
        <v>0.6734942947222391</v>
      </c>
    </row>
    <row r="130" spans="1:8" x14ac:dyDescent="0.25">
      <c r="A130">
        <v>70</v>
      </c>
      <c r="B130">
        <f t="shared" si="21"/>
        <v>1.2217304763960306</v>
      </c>
      <c r="C130">
        <f t="shared" si="22"/>
        <v>2.5320888862379558</v>
      </c>
      <c r="D130">
        <f>$B$152+$B$153*A223</f>
        <v>1.8319999999999999E-2</v>
      </c>
      <c r="E130">
        <f>D130/$C$8</f>
        <v>1.5999999999999999</v>
      </c>
      <c r="F130">
        <f>($F$2/2)*((1+($C$8^2/D130^2))-(1+((3*$C$8^4)/(D130^4)))*COS(2*$B$150))</f>
        <v>9.1271118163816727</v>
      </c>
      <c r="G130">
        <f>($F$2/2)*((1+($C$8^2/D130^2))+(1-($C$8^2/D130^2))*(1-((3*$C$8^2)/D130^2))*COS(2*$B$150))</f>
        <v>4.7915968008346406</v>
      </c>
      <c r="H130">
        <f>(F130-G130)/$F$2</f>
        <v>0.67651367187499989</v>
      </c>
    </row>
    <row r="131" spans="1:8" x14ac:dyDescent="0.25">
      <c r="A131">
        <v>71</v>
      </c>
      <c r="B131">
        <f t="shared" si="21"/>
        <v>1.2391837689159739</v>
      </c>
      <c r="C131">
        <f t="shared" si="22"/>
        <v>2.5760215072134436</v>
      </c>
      <c r="D131">
        <f>$B$152+$B$153*A224</f>
        <v>1.8090999999999999E-2</v>
      </c>
      <c r="E131">
        <f>D131/$C$8</f>
        <v>1.5799999999999998</v>
      </c>
      <c r="F131">
        <f>($F$2/2)*((1+($C$8^2/D131^2))-(1+((3*$C$8^4)/(D131^4)))*COS(2*$B$150))</f>
        <v>9.2346917798914117</v>
      </c>
      <c r="G131">
        <f>($F$2/2)*((1+($C$8^2/D131^2))+(1-($C$8^2/D131^2))*(1-((3*$C$8^2)/D131^2))*COS(2*$B$150))</f>
        <v>4.8753491619273568</v>
      </c>
      <c r="H131">
        <f>(F131-G131)/$F$2</f>
        <v>0.68023173045519458</v>
      </c>
    </row>
    <row r="132" spans="1:8" x14ac:dyDescent="0.25">
      <c r="A132">
        <v>72</v>
      </c>
      <c r="B132">
        <f t="shared" si="21"/>
        <v>1.2566370614359172</v>
      </c>
      <c r="C132">
        <f t="shared" si="22"/>
        <v>2.6180339887498949</v>
      </c>
      <c r="D132">
        <f>$B$152+$B$153*A225</f>
        <v>1.7861999999999999E-2</v>
      </c>
      <c r="E132">
        <f>D132/$C$8</f>
        <v>1.5599999999999998</v>
      </c>
      <c r="F132">
        <f>($F$2/2)*((1+($C$8^2/D132^2))-(1+((3*$C$8^4)/(D132^4)))*COS(2*$B$150))</f>
        <v>9.348451990714139</v>
      </c>
      <c r="G132">
        <f>($F$2/2)*((1+($C$8^2/D132^2))+(1-($C$8^2/D132^2))*(1-((3*$C$8^2)/D132^2))*COS(2*$B$150))</f>
        <v>4.9603272850380984</v>
      </c>
      <c r="H132">
        <f>(F132-G132)/$F$2</f>
        <v>0.68472288681665106</v>
      </c>
    </row>
    <row r="133" spans="1:8" x14ac:dyDescent="0.25">
      <c r="A133">
        <v>73</v>
      </c>
      <c r="B133">
        <f t="shared" si="21"/>
        <v>1.2740903539558606</v>
      </c>
      <c r="C133">
        <f t="shared" si="22"/>
        <v>2.6580751451100832</v>
      </c>
      <c r="D133">
        <f>$B$152+$B$153*A226</f>
        <v>1.7632999999999999E-2</v>
      </c>
      <c r="E133">
        <f>D133/$C$8</f>
        <v>1.54</v>
      </c>
      <c r="F133">
        <f>($F$2/2)*((1+($C$8^2/D133^2))-(1+((3*$C$8^4)/(D133^4)))*COS(2*$B$150))</f>
        <v>9.4688499213628443</v>
      </c>
      <c r="G133">
        <f>($F$2/2)*((1+($C$8^2/D133^2))+(1-($C$8^2/D133^2))*(1-((3*$C$8^2)/D133^2))*COS(2*$B$150))</f>
        <v>5.0464609131018996</v>
      </c>
      <c r="H133">
        <f>(F133-G133)/$F$2</f>
        <v>0.69006948787161815</v>
      </c>
    </row>
    <row r="134" spans="1:8" x14ac:dyDescent="0.25">
      <c r="A134">
        <v>74</v>
      </c>
      <c r="B134">
        <f t="shared" si="21"/>
        <v>1.2915436464758039</v>
      </c>
      <c r="C134">
        <f t="shared" si="22"/>
        <v>2.6960961923128517</v>
      </c>
      <c r="D134">
        <f>$B$152+$B$153*A227</f>
        <v>1.7403999999999999E-2</v>
      </c>
      <c r="E134">
        <f>D134/$C$8</f>
        <v>1.52</v>
      </c>
      <c r="F134">
        <f>($F$2/2)*((1+($C$8^2/D134^2))-(1+((3*$C$8^4)/(D134^4)))*COS(2*$B$150))</f>
        <v>9.5963842254009322</v>
      </c>
      <c r="G134">
        <f>($F$2/2)*((1+($C$8^2/D134^2))+(1-($C$8^2/D134^2))*(1-((3*$C$8^2)/D134^2))*COS(2*$B$150))</f>
        <v>5.1336642492329814</v>
      </c>
      <c r="H134">
        <f>(F134-G134)/$F$2</f>
        <v>0.69636273125589898</v>
      </c>
    </row>
    <row r="135" spans="1:8" x14ac:dyDescent="0.25">
      <c r="A135">
        <v>75</v>
      </c>
      <c r="B135">
        <f t="shared" si="21"/>
        <v>1.3089969389957472</v>
      </c>
      <c r="C135">
        <f t="shared" si="22"/>
        <v>2.7320508075688776</v>
      </c>
      <c r="D135">
        <f>$B$152+$B$153*A228</f>
        <v>1.7174999999999999E-2</v>
      </c>
      <c r="E135">
        <f>D135/$C$8</f>
        <v>1.5</v>
      </c>
      <c r="F135">
        <f>($F$2/2)*((1+($C$8^2/D135^2))-(1+((3*$C$8^4)/(D135^4)))*COS(2*$B$150))</f>
        <v>9.731599097142448</v>
      </c>
      <c r="G135">
        <f>($F$2/2)*((1+($C$8^2/D135^2))+(1-($C$8^2/D135^2))*(1-((3*$C$8^2)/D135^2))*COS(2*$B$150))</f>
        <v>5.2218336618813135</v>
      </c>
      <c r="H135">
        <f>(F135-G135)/$F$2</f>
        <v>0.70370370370370372</v>
      </c>
    </row>
    <row r="136" spans="1:8" x14ac:dyDescent="0.25">
      <c r="A136">
        <v>76</v>
      </c>
      <c r="B136">
        <f t="shared" si="21"/>
        <v>1.3264502315156905</v>
      </c>
      <c r="C136">
        <f t="shared" si="22"/>
        <v>2.765895185717854</v>
      </c>
      <c r="D136">
        <f>$B$152+$B$153*A229</f>
        <v>1.6945999999999999E-2</v>
      </c>
      <c r="E136">
        <f>D136/$C$8</f>
        <v>1.48</v>
      </c>
      <c r="F136">
        <f>($F$2/2)*((1+($C$8^2/D136^2))-(1+((3*$C$8^4)/(D136^4)))*COS(2*$B$150))</f>
        <v>9.8750891623836878</v>
      </c>
      <c r="G136">
        <f>($F$2/2)*((1+($C$8^2/D136^2))+(1-($C$8^2/D136^2))*(1-((3*$C$8^2)/D136^2))*COS(2*$B$150))</f>
        <v>5.3108450555876425</v>
      </c>
      <c r="H136">
        <f>(F136-G136)/$F$2</f>
        <v>0.71220455446463793</v>
      </c>
    </row>
    <row r="137" spans="1:8" x14ac:dyDescent="0.25">
      <c r="A137">
        <v>77</v>
      </c>
      <c r="B137">
        <f t="shared" si="21"/>
        <v>1.3439035240356338</v>
      </c>
      <c r="C137">
        <f t="shared" si="22"/>
        <v>2.7975880925983341</v>
      </c>
      <c r="D137">
        <f>$B$152+$B$153*A230</f>
        <v>1.6716999999999999E-2</v>
      </c>
      <c r="E137">
        <f>D137/$C$8</f>
        <v>1.46</v>
      </c>
      <c r="F137">
        <f>($F$2/2)*((1+($C$8^2/D137^2))-(1+((3*$C$8^4)/(D137^4)))*COS(2*$B$150))</f>
        <v>10.027504973433487</v>
      </c>
      <c r="G137">
        <f>($F$2/2)*((1+($C$8^2/D137^2))+(1-($C$8^2/D137^2))*(1-((3*$C$8^2)/D137^2))*COS(2*$B$150))</f>
        <v>5.4005508557638287</v>
      </c>
      <c r="H137">
        <f>(F137-G137)/$F$2</f>
        <v>0.72198982324292549</v>
      </c>
    </row>
    <row r="138" spans="1:8" x14ac:dyDescent="0.25">
      <c r="A138">
        <v>78</v>
      </c>
      <c r="B138">
        <f t="shared" si="21"/>
        <v>1.3613568165555769</v>
      </c>
      <c r="C138">
        <f t="shared" si="22"/>
        <v>2.8270909152852015</v>
      </c>
      <c r="D138">
        <f>$B$152+$B$153*A231</f>
        <v>1.6487999999999999E-2</v>
      </c>
      <c r="E138">
        <f>D138/$C$8</f>
        <v>1.44</v>
      </c>
      <c r="F138">
        <f>($F$2/2)*((1+($C$8^2/D138^2))-(1+((3*$C$8^4)/(D138^4)))*COS(2*$B$150))</f>
        <v>10.189559193026151</v>
      </c>
      <c r="G138">
        <f>($F$2/2)*((1+($C$8^2/D138^2))+(1-($C$8^2/D138^2))*(1-((3*$C$8^2)/D138^2))*COS(2*$B$150))</f>
        <v>5.4907765473390429</v>
      </c>
      <c r="H138">
        <f>(F138-G138)/$F$2</f>
        <v>0.73319794524462722</v>
      </c>
    </row>
    <row r="139" spans="1:8" x14ac:dyDescent="0.25">
      <c r="A139">
        <v>79</v>
      </c>
      <c r="B139">
        <f t="shared" si="21"/>
        <v>1.3788101090755203</v>
      </c>
      <c r="C139">
        <f t="shared" si="22"/>
        <v>2.8543677091335748</v>
      </c>
      <c r="D139">
        <f>$B$152+$B$153*A232</f>
        <v>1.6258999999999999E-2</v>
      </c>
      <c r="E139">
        <f>D139/$C$8</f>
        <v>1.42</v>
      </c>
      <c r="F139">
        <f>($F$2/2)*((1+($C$8^2/D139^2))-(1+((3*$C$8^4)/(D139^4)))*COS(2*$B$150))</f>
        <v>10.362033564956231</v>
      </c>
      <c r="G139">
        <f>($F$2/2)*((1+($C$8^2/D139^2))+(1-($C$8^2/D139^2))*(1-((3*$C$8^2)/D139^2))*COS(2*$B$150))</f>
        <v>5.5813166969745351</v>
      </c>
      <c r="H139">
        <f>(F139-G139)/$F$2</f>
        <v>0.74598295956886906</v>
      </c>
    </row>
    <row r="140" spans="1:8" x14ac:dyDescent="0.25">
      <c r="A140">
        <v>80</v>
      </c>
      <c r="B140">
        <f t="shared" si="21"/>
        <v>1.3962634015954636</v>
      </c>
      <c r="C140">
        <f t="shared" si="22"/>
        <v>2.8793852415718169</v>
      </c>
      <c r="D140">
        <f>$B$152+$B$153*A233</f>
        <v>1.6029999999999999E-2</v>
      </c>
      <c r="E140">
        <f>D140/$C$8</f>
        <v>1.4</v>
      </c>
      <c r="F140">
        <f>($F$2/2)*((1+($C$8^2/D140^2))-(1+((3*$C$8^4)/(D140^4)))*COS(2*$B$150))</f>
        <v>10.545786784834215</v>
      </c>
      <c r="G140">
        <f>($F$2/2)*((1+($C$8^2/D140^2))+(1-($C$8^2/D140^2))*(1-((3*$C$8^2)/D140^2))*COS(2*$B$150))</f>
        <v>5.6719303765559879</v>
      </c>
      <c r="H140">
        <f>(F140-G140)/$F$2</f>
        <v>0.76051645147855063</v>
      </c>
    </row>
    <row r="141" spans="1:8" x14ac:dyDescent="0.25">
      <c r="A141">
        <v>81</v>
      </c>
      <c r="B141">
        <f t="shared" si="21"/>
        <v>1.4137166941154069</v>
      </c>
      <c r="C141">
        <f t="shared" si="22"/>
        <v>2.9021130325903073</v>
      </c>
      <c r="D141">
        <f>$B$152+$B$153*A234</f>
        <v>1.5800999999999999E-2</v>
      </c>
      <c r="E141">
        <f>D141/$C$8</f>
        <v>1.38</v>
      </c>
      <c r="F141">
        <f>($F$2/2)*((1+($C$8^2/D141^2))-(1+((3*$C$8^4)/(D141^4)))*COS(2*$B$150))</f>
        <v>10.741763402667367</v>
      </c>
      <c r="G141">
        <f>($F$2/2)*((1+($C$8^2/D141^2))+(1-($C$8^2/D141^2))*(1-((3*$C$8^2)/D141^2))*COS(2*$B$150))</f>
        <v>5.7623358914536498</v>
      </c>
      <c r="H141">
        <f>(F141-G141)/$F$2</f>
        <v>0.77698976416105103</v>
      </c>
    </row>
    <row r="142" spans="1:8" x14ac:dyDescent="0.25">
      <c r="A142">
        <v>82</v>
      </c>
      <c r="B142">
        <f t="shared" si="21"/>
        <v>1.4311699866353502</v>
      </c>
      <c r="C142">
        <f t="shared" si="22"/>
        <v>2.9225233918766378</v>
      </c>
      <c r="D142">
        <f>$B$152+$B$153*A235</f>
        <v>1.5571999999999999E-2</v>
      </c>
      <c r="E142">
        <f>D142/$C$8</f>
        <v>1.3599999999999999</v>
      </c>
      <c r="F142">
        <f>($F$2/2)*((1+($C$8^2/D142^2))-(1+((3*$C$8^4)/(D142^4)))*COS(2*$B$150))</f>
        <v>10.951003910554338</v>
      </c>
      <c r="G142">
        <f>($F$2/2)*((1+($C$8^2/D142^2))+(1-($C$8^2/D142^2))*(1-((3*$C$8^2)/D142^2))*COS(2*$B$150))</f>
        <v>5.8522047001479685</v>
      </c>
      <c r="H142">
        <f>(F142-G142)/$F$2</f>
        <v>0.79561652159337182</v>
      </c>
    </row>
    <row r="143" spans="1:8" x14ac:dyDescent="0.25">
      <c r="A143">
        <v>83</v>
      </c>
      <c r="B143">
        <f t="shared" si="21"/>
        <v>1.4486232791552935</v>
      </c>
      <c r="C143">
        <f t="shared" si="22"/>
        <v>2.9405914525519927</v>
      </c>
      <c r="D143">
        <f>$B$152+$B$153*A236</f>
        <v>1.5343000000000001E-2</v>
      </c>
      <c r="E143">
        <f>D143/$C$8</f>
        <v>1.34</v>
      </c>
      <c r="F143">
        <f>($F$2/2)*((1+($C$8^2/D143^2))-(1+((3*$C$8^4)/(D143^4)))*COS(2*$B$150))</f>
        <v>11.174656194292506</v>
      </c>
      <c r="G143">
        <f>($F$2/2)*((1+($C$8^2/D143^2))+(1-($C$8^2/D143^2))*(1-((3*$C$8^2)/D143^2))*COS(2*$B$150))</f>
        <v>5.9411543917052558</v>
      </c>
      <c r="H143">
        <f>(F143-G143)/$F$2</f>
        <v>0.81663551124525535</v>
      </c>
    </row>
    <row r="144" spans="1:8" x14ac:dyDescent="0.25">
      <c r="A144">
        <v>84</v>
      </c>
      <c r="B144">
        <f t="shared" si="21"/>
        <v>1.4660765716752369</v>
      </c>
      <c r="C144">
        <f t="shared" si="22"/>
        <v>2.9562952014676114</v>
      </c>
      <c r="D144">
        <f>$B$152+$B$153*A237</f>
        <v>1.5114000000000001E-2</v>
      </c>
      <c r="E144">
        <f>D144/$C$8</f>
        <v>1.32</v>
      </c>
      <c r="F144">
        <f>($F$2/2)*((1+($C$8^2/D144^2))-(1+((3*$C$8^4)/(D144^4)))*COS(2*$B$150))</f>
        <v>11.413988557920074</v>
      </c>
      <c r="G144">
        <f>($F$2/2)*((1+($C$8^2/D144^2))+(1-($C$8^2/D144^2))*(1-((3*$C$8^2)/D144^2))*COS(2*$B$150))</f>
        <v>6.0287405635858002</v>
      </c>
      <c r="H144">
        <f>(F144-G144)/$F$2</f>
        <v>0.8403139838151108</v>
      </c>
    </row>
    <row r="145" spans="1:8" x14ac:dyDescent="0.25">
      <c r="A145">
        <v>85</v>
      </c>
      <c r="B145">
        <f t="shared" si="21"/>
        <v>1.4835298641951802</v>
      </c>
      <c r="C145">
        <f t="shared" si="22"/>
        <v>2.9696155060244163</v>
      </c>
      <c r="D145">
        <f>$B$152+$B$153*A238</f>
        <v>1.4885000000000001E-2</v>
      </c>
      <c r="E145">
        <f>D145/$C$8</f>
        <v>1.3</v>
      </c>
      <c r="F145">
        <f>($F$2/2)*((1+($C$8^2/D145^2))-(1+((3*$C$8^4)/(D145^4)))*COS(2*$B$150))</f>
        <v>11.670404566110403</v>
      </c>
      <c r="G145">
        <f>($F$2/2)*((1+($C$8^2/D145^2))+(1-($C$8^2/D145^2))*(1-((3*$C$8^2)/D145^2))*COS(2*$B$150))</f>
        <v>6.1144474135569107</v>
      </c>
      <c r="H145">
        <f>(F145-G145)/$F$2</f>
        <v>0.86695143727460522</v>
      </c>
    </row>
    <row r="146" spans="1:8" x14ac:dyDescent="0.25">
      <c r="A146">
        <v>86</v>
      </c>
      <c r="B146">
        <f t="shared" si="21"/>
        <v>1.5009831567151235</v>
      </c>
      <c r="C146">
        <f t="shared" si="22"/>
        <v>2.9805361374831407</v>
      </c>
      <c r="D146">
        <f>$B$152+$B$153*A239</f>
        <v>1.4656000000000001E-2</v>
      </c>
      <c r="E146">
        <f>D146/$C$8</f>
        <v>1.28</v>
      </c>
      <c r="F146">
        <f>($F$2/2)*((1+($C$8^2/D146^2))-(1+((3*$C$8^4)/(D146^4)))*COS(2*$B$150))</f>
        <v>11.945459992076678</v>
      </c>
      <c r="G146">
        <f>($F$2/2)*((1+($C$8^2/D146^2))+(1-($C$8^2/D146^2))*(1-((3*$C$8^2)/D146^2))*COS(2*$B$150))</f>
        <v>6.1976768250591547</v>
      </c>
      <c r="H146">
        <f>(F146-G146)/$F$2</f>
        <v>0.89688396453857422</v>
      </c>
    </row>
    <row r="147" spans="1:8" x14ac:dyDescent="0.25">
      <c r="A147">
        <v>87</v>
      </c>
      <c r="B147">
        <f t="shared" si="21"/>
        <v>1.5184364492350666</v>
      </c>
      <c r="C147">
        <f t="shared" si="22"/>
        <v>2.9890437907365466</v>
      </c>
      <c r="D147">
        <f>$B$152+$B$153*A240</f>
        <v>1.4427000000000001E-2</v>
      </c>
      <c r="E147">
        <f>D147/$C$8</f>
        <v>1.26</v>
      </c>
      <c r="F147">
        <f>($F$2/2)*((1+($C$8^2/D147^2))-(1+((3*$C$8^4)/(D147^4)))*COS(2*$B$150))</f>
        <v>12.240882209670518</v>
      </c>
      <c r="G147">
        <f>($F$2/2)*((1+($C$8^2/D147^2))+(1-($C$8^2/D147^2))*(1-((3*$C$8^2)/D147^2))*COS(2*$B$150))</f>
        <v>6.2777356839957745</v>
      </c>
      <c r="H147">
        <f>(F147-G147)/$F$2</f>
        <v>0.9304892584955935</v>
      </c>
    </row>
    <row r="148" spans="1:8" x14ac:dyDescent="0.25">
      <c r="A148">
        <v>88</v>
      </c>
      <c r="B148">
        <f t="shared" si="21"/>
        <v>1.5358897417550099</v>
      </c>
      <c r="C148">
        <f t="shared" si="22"/>
        <v>2.9951281005196484</v>
      </c>
      <c r="D148">
        <f>$B$152+$B$153*A241</f>
        <v>1.4198000000000001E-2</v>
      </c>
      <c r="E148">
        <f>D148/$C$8</f>
        <v>1.24</v>
      </c>
      <c r="F148">
        <f>($F$2/2)*((1+($C$8^2/D148^2))-(1+((3*$C$8^4)/(D148^4)))*COS(2*$B$150))</f>
        <v>12.558592429438693</v>
      </c>
      <c r="G148">
        <f>($F$2/2)*((1+($C$8^2/D148^2))+(1-($C$8^2/D148^2))*(1-((3*$C$8^2)/D148^2))*COS(2*$B$150))</f>
        <v>6.353821115049807</v>
      </c>
      <c r="H148">
        <f>(F148-G148)/$F$2</f>
        <v>0.96819238544656794</v>
      </c>
    </row>
    <row r="149" spans="1:8" x14ac:dyDescent="0.25">
      <c r="A149">
        <v>89</v>
      </c>
      <c r="B149">
        <f t="shared" si="21"/>
        <v>1.5533430342749532</v>
      </c>
      <c r="C149">
        <f t="shared" si="22"/>
        <v>2.9987816540381917</v>
      </c>
      <c r="D149">
        <f>$B$152+$B$153*A242</f>
        <v>1.3969000000000001E-2</v>
      </c>
      <c r="E149">
        <f>D149/$C$8</f>
        <v>1.22</v>
      </c>
      <c r="F149">
        <f>($F$2/2)*((1+($C$8^2/D149^2))-(1+((3*$C$8^4)/(D149^4)))*COS(2*$B$150))</f>
        <v>12.900731251723625</v>
      </c>
      <c r="G149">
        <f>($F$2/2)*((1+($C$8^2/D149^2))+(1-($C$8^2/D149^2))*(1-((3*$C$8^2)/D149^2))*COS(2*$B$150))</f>
        <v>6.4250032653807203</v>
      </c>
      <c r="H149">
        <f>(F149-G149)/$F$2</f>
        <v>1.0104724588416116</v>
      </c>
    </row>
    <row r="150" spans="1:8" x14ac:dyDescent="0.25">
      <c r="A150">
        <v>90</v>
      </c>
      <c r="B150">
        <f t="shared" si="21"/>
        <v>1.5707963267948966</v>
      </c>
      <c r="C150">
        <f t="shared" si="22"/>
        <v>3</v>
      </c>
      <c r="D150">
        <f>$B$152+$B$153*A243</f>
        <v>1.374E-2</v>
      </c>
      <c r="E150">
        <f>D150/$C$8</f>
        <v>1.2</v>
      </c>
      <c r="F150">
        <f>($F$2/2)*((1+($C$8^2/D150^2))-(1+((3*$C$8^4)/(D150^4)))*COS(2*$B$150))</f>
        <v>13.269688098161462</v>
      </c>
      <c r="G150">
        <f>($F$2/2)*((1+($C$8^2/D150^2))+(1-($C$8^2/D150^2))*(1-((3*$C$8^2)/D150^2))*COS(2*$B$150))</f>
        <v>6.4902051905485072</v>
      </c>
      <c r="H150">
        <f>(F150-G150)/$F$2</f>
        <v>1.0578703703703702</v>
      </c>
    </row>
    <row r="151" spans="1:8" x14ac:dyDescent="0.25">
      <c r="D151">
        <f>$B$152+$B$153*A244</f>
        <v>1.3511E-2</v>
      </c>
      <c r="E151">
        <f>D151/$C$8</f>
        <v>1.18</v>
      </c>
      <c r="F151">
        <f>($F$2/2)*((1+($C$8^2/D151^2))-(1+((3*$C$8^4)/(D151^4)))*COS(2*$B$150))</f>
        <v>13.668135189509151</v>
      </c>
      <c r="G151">
        <f>($F$2/2)*((1+($C$8^2/D151^2))+(1-($C$8^2/D151^2))*(1-((3*$C$8^2)/D151^2))*COS(2*$B$150))</f>
        <v>6.5481793088090576</v>
      </c>
      <c r="H151">
        <f>(F151-G151)/$F$2</f>
        <v>1.1109977659326979</v>
      </c>
    </row>
    <row r="152" spans="1:8" x14ac:dyDescent="0.25">
      <c r="B152">
        <v>1.145E-2</v>
      </c>
      <c r="D152">
        <f>$B$152+$B$153*A245</f>
        <v>1.3282E-2</v>
      </c>
      <c r="E152">
        <f>D152/$C$8</f>
        <v>1.1599999999999999</v>
      </c>
      <c r="F152">
        <f>($F$2/2)*((1+($C$8^2/D152^2))-(1+((3*$C$8^4)/(D152^4)))*COS(2*$B$150))</f>
        <v>14.099066866809959</v>
      </c>
      <c r="G152">
        <f>($F$2/2)*((1+($C$8^2/D152^2))+(1-($C$8^2/D152^2))*(1-((3*$C$8^2)/D152^2))*COS(2*$B$150))</f>
        <v>6.5974797818269693</v>
      </c>
      <c r="H152">
        <f>(F152-G152)/$F$2</f>
        <v>1.1705474910254907</v>
      </c>
    </row>
    <row r="153" spans="1:8" x14ac:dyDescent="0.25">
      <c r="A153">
        <v>100</v>
      </c>
      <c r="B153">
        <f>B152/50</f>
        <v>2.2900000000000001E-4</v>
      </c>
      <c r="D153">
        <f>$B$152+$B$153*A246</f>
        <v>1.3053E-2</v>
      </c>
      <c r="E153">
        <f>D153/$C$8</f>
        <v>1.1400000000000001</v>
      </c>
      <c r="F153">
        <f>($F$2/2)*((1+($C$8^2/D153^2))-(1+((3*$C$8^4)/(D153^4)))*COS(2*$B$150))</f>
        <v>14.56584520973103</v>
      </c>
      <c r="G153">
        <f>($F$2/2)*((1+($C$8^2/D153^2))+(1-($C$8^2/D153^2))*(1-((3*$C$8^2)/D153^2))*COS(2*$B$150))</f>
        <v>6.6364300477213378</v>
      </c>
      <c r="H153">
        <f>(F153-G153)/$F$2</f>
        <v>1.2373057751699721</v>
      </c>
    </row>
    <row r="154" spans="1:8" x14ac:dyDescent="0.25">
      <c r="A154">
        <v>99</v>
      </c>
      <c r="D154">
        <f>$B$152+$B$153*A247</f>
        <v>1.2824E-2</v>
      </c>
      <c r="E154">
        <f>D154/$C$8</f>
        <v>1.1200000000000001</v>
      </c>
      <c r="F154">
        <f>($F$2/2)*((1+($C$8^2/D154^2))-(1+((3*$C$8^4)/(D154^4)))*COS(2*$B$150))</f>
        <v>15.072253097062292</v>
      </c>
      <c r="G154">
        <f>($F$2/2)*((1+($C$8^2/D154^2))+(1-($C$8^2/D154^2))*(1-((3*$C$8^2)/D154^2))*COS(2*$B$150))</f>
        <v>6.6630845703452399</v>
      </c>
      <c r="H154">
        <f>(F154-G154)/$F$2</f>
        <v>1.3121664801124533</v>
      </c>
    </row>
    <row r="155" spans="1:8" x14ac:dyDescent="0.25">
      <c r="A155">
        <v>98</v>
      </c>
      <c r="D155">
        <f>$B$152+$B$153*A248</f>
        <v>1.2595E-2</v>
      </c>
      <c r="E155">
        <f>D155/$C$8</f>
        <v>1.1000000000000001</v>
      </c>
      <c r="F155">
        <f>($F$2/2)*((1+($C$8^2/D155^2))-(1+((3*$C$8^4)/(D155^4)))*COS(2*$B$150))</f>
        <v>15.622556088157047</v>
      </c>
      <c r="G155">
        <f>($F$2/2)*((1+($C$8^2/D155^2))+(1-($C$8^2/D155^2))*(1-((3*$C$8^2)/D155^2))*COS(2*$B$150))</f>
        <v>6.675183669395504</v>
      </c>
      <c r="H155">
        <f>(F155-G155)/$F$2</f>
        <v>1.3961478041117412</v>
      </c>
    </row>
    <row r="156" spans="1:8" x14ac:dyDescent="0.25">
      <c r="A156">
        <v>97</v>
      </c>
      <c r="D156">
        <f>$B$152+$B$153*A249</f>
        <v>1.2366E-2</v>
      </c>
      <c r="E156">
        <f>D156/$C$8</f>
        <v>1.08</v>
      </c>
      <c r="F156">
        <f>($F$2/2)*((1+($C$8^2/D156^2))-(1+((3*$C$8^4)/(D156^4)))*COS(2*$B$150))</f>
        <v>16.221574791028221</v>
      </c>
      <c r="G156">
        <f>($F$2/2)*((1+($C$8^2/D156^2))+(1-($C$8^2/D156^2))*(1-((3*$C$8^2)/D156^2))*COS(2*$B$150))</f>
        <v>6.6701000499464262</v>
      </c>
      <c r="H156">
        <f>(F156-G156)/$F$2</f>
        <v>1.490411917785794</v>
      </c>
    </row>
    <row r="157" spans="1:8" x14ac:dyDescent="0.25">
      <c r="A157">
        <v>96</v>
      </c>
      <c r="D157">
        <f>$B$152+$B$153*A250</f>
        <v>1.2137E-2</v>
      </c>
      <c r="E157">
        <f>D157/$C$8</f>
        <v>1.06</v>
      </c>
      <c r="F157">
        <f>($F$2/2)*((1+($C$8^2/D157^2))-(1+((3*$C$8^4)/(D157^4)))*COS(2*$B$150))</f>
        <v>16.874769736244279</v>
      </c>
      <c r="G157">
        <f>($F$2/2)*((1+($C$8^2/D157^2))+(1-($C$8^2/D157^2))*(1-((3*$C$8^2)/D157^2))*COS(2*$B$150))</f>
        <v>6.6447753452960674</v>
      </c>
      <c r="H157">
        <f>(F157-G157)/$F$2</f>
        <v>1.5962881096855817</v>
      </c>
    </row>
    <row r="158" spans="1:8" x14ac:dyDescent="0.25">
      <c r="A158">
        <v>95</v>
      </c>
      <c r="D158">
        <f>$B$152+$B$153*A251</f>
        <v>1.1908E-2</v>
      </c>
      <c r="E158">
        <f>D158/$C$8</f>
        <v>1.04</v>
      </c>
      <c r="F158">
        <f>($F$2/2)*((1+($C$8^2/D158^2))-(1+((3*$C$8^4)/(D158^4)))*COS(2*$B$150))</f>
        <v>17.588341212735049</v>
      </c>
      <c r="G158">
        <f>($F$2/2)*((1+($C$8^2/D158^2))+(1-($C$8^2/D158^2))*(1-((3*$C$8^2)/D158^2))*COS(2*$B$150))</f>
        <v>6.5956446082304696</v>
      </c>
      <c r="H158">
        <f>(F158-G158)/$F$2</f>
        <v>1.7153001470536742</v>
      </c>
    </row>
    <row r="159" spans="1:8" x14ac:dyDescent="0.25">
      <c r="A159">
        <v>94</v>
      </c>
      <c r="D159">
        <f>$B$152+$B$153*A252</f>
        <v>1.1679E-2</v>
      </c>
      <c r="E159">
        <f>D159/$C$8</f>
        <v>1.02</v>
      </c>
      <c r="F159">
        <f>($F$2/2)*((1+($C$8^2/D159^2))-(1+((3*$C$8^4)/(D159^4)))*COS(2*$B$150))</f>
        <v>18.369347063961428</v>
      </c>
      <c r="G159">
        <f>($F$2/2)*((1+($C$8^2/D159^2))+(1-($C$8^2/D159^2))*(1-((3*$C$8^2)/D159^2))*COS(2*$B$150))</f>
        <v>6.5185462131680882</v>
      </c>
      <c r="H159">
        <f>(F159-G159)/$F$2</f>
        <v>1.8491987156035725</v>
      </c>
    </row>
    <row r="160" spans="1:8" x14ac:dyDescent="0.25">
      <c r="A160">
        <v>93</v>
      </c>
      <c r="D160">
        <f>$B$152+$B$153*A253</f>
        <v>1.145E-2</v>
      </c>
      <c r="E160">
        <f>D160/$C$8</f>
        <v>1</v>
      </c>
      <c r="F160">
        <f>($F$2/2)*((1+($C$8^2/D160^2))-(1+((3*$C$8^4)/(D160^4)))*COS(2*$B$150))</f>
        <v>19.225842118744836</v>
      </c>
      <c r="G160">
        <f>($F$2/2)*((1+($C$8^2/D160^2))+(1-($C$8^2/D160^2))*(1-((3*$C$8^2)/D160^2))*COS(2*$B$150))</f>
        <v>6.4086140395816118</v>
      </c>
      <c r="H160">
        <f>(F160-G160)/$F$2</f>
        <v>2.0000000000000004</v>
      </c>
    </row>
    <row r="161" spans="1:8" x14ac:dyDescent="0.25">
      <c r="A161">
        <v>92</v>
      </c>
      <c r="D161">
        <f>$B$152+$B$153*A254</f>
        <v>1.1221E-2</v>
      </c>
      <c r="E161">
        <f>D161/$C$8</f>
        <v>0.98</v>
      </c>
      <c r="F161">
        <f>($F$2/2)*((1+($C$8^2/D161^2))-(1+((3*$C$8^4)/(D161^4)))*COS(2*$B$150))</f>
        <v>20.167043776769752</v>
      </c>
      <c r="G161">
        <f>($F$2/2)*((1+($C$8^2/D161^2))+(1-($C$8^2/D161^2))*(1-((3*$C$8^2)/D161^2))*COS(2*$B$150))</f>
        <v>6.2601480624212265</v>
      </c>
      <c r="H161">
        <f>(F161-G161)/$F$2</f>
        <v>2.170031714884868</v>
      </c>
    </row>
    <row r="162" spans="1:8" x14ac:dyDescent="0.25">
      <c r="A162">
        <v>91</v>
      </c>
      <c r="D162">
        <f>$B$152+$B$153*A255</f>
        <v>1.0992E-2</v>
      </c>
      <c r="E162">
        <f>D162/$C$8</f>
        <v>0.96</v>
      </c>
      <c r="F162">
        <f>($F$2/2)*((1+($C$8^2/D162^2))-(1+((3*$C$8^4)/(D162^4)))*COS(2*$B$150))</f>
        <v>21.203529331652291</v>
      </c>
      <c r="G162">
        <f>($F$2/2)*((1+($C$8^2/D162^2))+(1-($C$8^2/D162^2))*(1-((3*$C$8^2)/D162^2))*COS(2*$B$150))</f>
        <v>6.0664585346923836</v>
      </c>
      <c r="H162">
        <f>(F162-G162)/$F$2</f>
        <v>2.3619882089120372</v>
      </c>
    </row>
    <row r="163" spans="1:8" x14ac:dyDescent="0.25">
      <c r="A163">
        <v>90</v>
      </c>
      <c r="D163">
        <f>$B$152+$B$153*A256</f>
        <v>1.0763E-2</v>
      </c>
      <c r="E163">
        <f>D163/$C$8</f>
        <v>0.94</v>
      </c>
      <c r="F163">
        <f>($F$2/2)*((1+($C$8^2/D163^2))-(1+((3*$C$8^4)/(D163^4)))*COS(2*$B$150))</f>
        <v>22.347471956292221</v>
      </c>
      <c r="G163">
        <f>($F$2/2)*((1+($C$8^2/D163^2))+(1-($C$8^2/D163^2))*(1-((3*$C$8^2)/D163^2))*COS(2*$B$150))</f>
        <v>5.8196777541187661</v>
      </c>
      <c r="H163">
        <f>(F163-G163)/$F$2</f>
        <v>2.5789966598226401</v>
      </c>
    </row>
    <row r="164" spans="1:8" x14ac:dyDescent="0.25">
      <c r="A164">
        <v>89</v>
      </c>
      <c r="D164">
        <f>$B$152+$B$153*A257</f>
        <v>1.0534E-2</v>
      </c>
      <c r="E164">
        <f>D164/$C$8</f>
        <v>0.92</v>
      </c>
      <c r="F164">
        <f>($F$2/2)*((1+($C$8^2/D164^2))-(1+((3*$C$8^4)/(D164^4)))*COS(2*$B$150))</f>
        <v>23.612923977137889</v>
      </c>
      <c r="G164">
        <f>($F$2/2)*((1+($C$8^2/D164^2))+(1-($C$8^2/D164^2))*(1-((3*$C$8^2)/D164^2))*COS(2*$B$150))</f>
        <v>5.510531885157377</v>
      </c>
      <c r="H164">
        <f>(F164-G164)/$F$2</f>
        <v>2.824696881443391</v>
      </c>
    </row>
    <row r="165" spans="1:8" x14ac:dyDescent="0.25">
      <c r="A165">
        <v>88</v>
      </c>
      <c r="D165">
        <f>$B$152+$B$153*A258</f>
        <v>1.0305E-2</v>
      </c>
      <c r="E165">
        <f>D165/$C$8</f>
        <v>0.9</v>
      </c>
      <c r="F165">
        <f>($F$2/2)*((1+($C$8^2/D165^2))-(1+((3*$C$8^4)/(D165^4)))*COS(2*$B$150))</f>
        <v>25.016158233154194</v>
      </c>
      <c r="G165">
        <f>($F$2/2)*((1+($C$8^2/D165^2))+(1-($C$8^2/D165^2))*(1-((3*$C$8^2)/D165^2))*COS(2*$B$150))</f>
        <v>5.128063360433389</v>
      </c>
      <c r="H165" s="4">
        <f>((F165-G165)/$F$2)-0.10333790580704</f>
        <v>3.0000000000000022</v>
      </c>
    </row>
    <row r="166" spans="1:8" x14ac:dyDescent="0.25">
      <c r="A166">
        <v>87</v>
      </c>
    </row>
    <row r="167" spans="1:8" x14ac:dyDescent="0.25">
      <c r="A167">
        <v>86</v>
      </c>
    </row>
    <row r="168" spans="1:8" x14ac:dyDescent="0.25">
      <c r="A168">
        <v>85</v>
      </c>
    </row>
    <row r="169" spans="1:8" x14ac:dyDescent="0.25">
      <c r="A169">
        <v>84</v>
      </c>
    </row>
    <row r="170" spans="1:8" x14ac:dyDescent="0.25">
      <c r="A170">
        <v>83</v>
      </c>
    </row>
    <row r="171" spans="1:8" x14ac:dyDescent="0.25">
      <c r="A171">
        <v>82</v>
      </c>
    </row>
    <row r="172" spans="1:8" x14ac:dyDescent="0.25">
      <c r="A172">
        <v>81</v>
      </c>
    </row>
    <row r="173" spans="1:8" x14ac:dyDescent="0.25">
      <c r="A173">
        <v>80</v>
      </c>
    </row>
    <row r="174" spans="1:8" x14ac:dyDescent="0.25">
      <c r="A174">
        <v>79</v>
      </c>
    </row>
    <row r="175" spans="1:8" x14ac:dyDescent="0.25">
      <c r="A175">
        <v>78</v>
      </c>
    </row>
    <row r="176" spans="1:8" x14ac:dyDescent="0.25">
      <c r="A176">
        <v>77</v>
      </c>
    </row>
    <row r="177" spans="1:1" x14ac:dyDescent="0.25">
      <c r="A177">
        <v>76</v>
      </c>
    </row>
    <row r="178" spans="1:1" x14ac:dyDescent="0.25">
      <c r="A178">
        <v>75</v>
      </c>
    </row>
    <row r="179" spans="1:1" x14ac:dyDescent="0.25">
      <c r="A179">
        <v>74</v>
      </c>
    </row>
    <row r="180" spans="1:1" x14ac:dyDescent="0.25">
      <c r="A180">
        <v>73</v>
      </c>
    </row>
    <row r="181" spans="1:1" x14ac:dyDescent="0.25">
      <c r="A181">
        <v>72</v>
      </c>
    </row>
    <row r="182" spans="1:1" x14ac:dyDescent="0.25">
      <c r="A182">
        <v>71</v>
      </c>
    </row>
    <row r="183" spans="1:1" x14ac:dyDescent="0.25">
      <c r="A183">
        <v>70</v>
      </c>
    </row>
    <row r="184" spans="1:1" x14ac:dyDescent="0.25">
      <c r="A184">
        <v>69</v>
      </c>
    </row>
    <row r="185" spans="1:1" x14ac:dyDescent="0.25">
      <c r="A185">
        <v>68</v>
      </c>
    </row>
    <row r="186" spans="1:1" x14ac:dyDescent="0.25">
      <c r="A186">
        <v>67</v>
      </c>
    </row>
    <row r="187" spans="1:1" x14ac:dyDescent="0.25">
      <c r="A187">
        <v>66</v>
      </c>
    </row>
    <row r="188" spans="1:1" x14ac:dyDescent="0.25">
      <c r="A188">
        <v>65</v>
      </c>
    </row>
    <row r="189" spans="1:1" x14ac:dyDescent="0.25">
      <c r="A189">
        <v>64</v>
      </c>
    </row>
    <row r="190" spans="1:1" x14ac:dyDescent="0.25">
      <c r="A190">
        <v>63</v>
      </c>
    </row>
    <row r="191" spans="1:1" x14ac:dyDescent="0.25">
      <c r="A191">
        <v>62</v>
      </c>
    </row>
    <row r="192" spans="1:1" x14ac:dyDescent="0.25">
      <c r="A192">
        <v>61</v>
      </c>
    </row>
    <row r="193" spans="1:1" x14ac:dyDescent="0.25">
      <c r="A193">
        <v>60</v>
      </c>
    </row>
    <row r="194" spans="1:1" x14ac:dyDescent="0.25">
      <c r="A194">
        <v>59</v>
      </c>
    </row>
    <row r="195" spans="1:1" x14ac:dyDescent="0.25">
      <c r="A195">
        <v>58</v>
      </c>
    </row>
    <row r="196" spans="1:1" x14ac:dyDescent="0.25">
      <c r="A196">
        <v>57</v>
      </c>
    </row>
    <row r="197" spans="1:1" x14ac:dyDescent="0.25">
      <c r="A197">
        <v>56</v>
      </c>
    </row>
    <row r="198" spans="1:1" x14ac:dyDescent="0.25">
      <c r="A198">
        <v>55</v>
      </c>
    </row>
    <row r="199" spans="1:1" x14ac:dyDescent="0.25">
      <c r="A199">
        <v>54</v>
      </c>
    </row>
    <row r="200" spans="1:1" x14ac:dyDescent="0.25">
      <c r="A200">
        <v>53</v>
      </c>
    </row>
    <row r="201" spans="1:1" x14ac:dyDescent="0.25">
      <c r="A201">
        <v>52</v>
      </c>
    </row>
    <row r="202" spans="1:1" x14ac:dyDescent="0.25">
      <c r="A202">
        <v>51</v>
      </c>
    </row>
    <row r="203" spans="1:1" x14ac:dyDescent="0.25">
      <c r="A203">
        <v>50</v>
      </c>
    </row>
    <row r="204" spans="1:1" x14ac:dyDescent="0.25">
      <c r="A204">
        <v>49</v>
      </c>
    </row>
    <row r="205" spans="1:1" x14ac:dyDescent="0.25">
      <c r="A205">
        <v>48</v>
      </c>
    </row>
    <row r="206" spans="1:1" x14ac:dyDescent="0.25">
      <c r="A206">
        <v>47</v>
      </c>
    </row>
    <row r="207" spans="1:1" x14ac:dyDescent="0.25">
      <c r="A207">
        <v>46</v>
      </c>
    </row>
    <row r="208" spans="1:1" x14ac:dyDescent="0.25">
      <c r="A208">
        <v>45</v>
      </c>
    </row>
    <row r="209" spans="1:1" x14ac:dyDescent="0.25">
      <c r="A209">
        <v>44</v>
      </c>
    </row>
    <row r="210" spans="1:1" x14ac:dyDescent="0.25">
      <c r="A210">
        <v>43</v>
      </c>
    </row>
    <row r="211" spans="1:1" x14ac:dyDescent="0.25">
      <c r="A211">
        <v>42</v>
      </c>
    </row>
    <row r="212" spans="1:1" x14ac:dyDescent="0.25">
      <c r="A212">
        <v>41</v>
      </c>
    </row>
    <row r="213" spans="1:1" x14ac:dyDescent="0.25">
      <c r="A213">
        <v>40</v>
      </c>
    </row>
    <row r="214" spans="1:1" x14ac:dyDescent="0.25">
      <c r="A214">
        <v>39</v>
      </c>
    </row>
    <row r="215" spans="1:1" x14ac:dyDescent="0.25">
      <c r="A215">
        <v>38</v>
      </c>
    </row>
    <row r="216" spans="1:1" x14ac:dyDescent="0.25">
      <c r="A216">
        <v>37</v>
      </c>
    </row>
    <row r="217" spans="1:1" x14ac:dyDescent="0.25">
      <c r="A217">
        <v>36</v>
      </c>
    </row>
    <row r="218" spans="1:1" x14ac:dyDescent="0.25">
      <c r="A218">
        <v>35</v>
      </c>
    </row>
    <row r="219" spans="1:1" x14ac:dyDescent="0.25">
      <c r="A219">
        <v>34</v>
      </c>
    </row>
    <row r="220" spans="1:1" x14ac:dyDescent="0.25">
      <c r="A220">
        <v>33</v>
      </c>
    </row>
    <row r="221" spans="1:1" x14ac:dyDescent="0.25">
      <c r="A221">
        <v>32</v>
      </c>
    </row>
    <row r="222" spans="1:1" x14ac:dyDescent="0.25">
      <c r="A222">
        <v>31</v>
      </c>
    </row>
    <row r="223" spans="1:1" x14ac:dyDescent="0.25">
      <c r="A223">
        <v>30</v>
      </c>
    </row>
    <row r="224" spans="1:1" x14ac:dyDescent="0.25">
      <c r="A224">
        <v>29</v>
      </c>
    </row>
    <row r="225" spans="1:1" x14ac:dyDescent="0.25">
      <c r="A225">
        <v>28</v>
      </c>
    </row>
    <row r="226" spans="1:1" x14ac:dyDescent="0.25">
      <c r="A226">
        <v>27</v>
      </c>
    </row>
    <row r="227" spans="1:1" x14ac:dyDescent="0.25">
      <c r="A227">
        <v>26</v>
      </c>
    </row>
    <row r="228" spans="1:1" x14ac:dyDescent="0.25">
      <c r="A228">
        <v>25</v>
      </c>
    </row>
    <row r="229" spans="1:1" x14ac:dyDescent="0.25">
      <c r="A229">
        <v>24</v>
      </c>
    </row>
    <row r="230" spans="1:1" x14ac:dyDescent="0.25">
      <c r="A230">
        <v>23</v>
      </c>
    </row>
    <row r="231" spans="1:1" x14ac:dyDescent="0.25">
      <c r="A231">
        <v>22</v>
      </c>
    </row>
    <row r="232" spans="1:1" x14ac:dyDescent="0.25">
      <c r="A232">
        <v>21</v>
      </c>
    </row>
    <row r="233" spans="1:1" x14ac:dyDescent="0.25">
      <c r="A233">
        <v>20</v>
      </c>
    </row>
    <row r="234" spans="1:1" x14ac:dyDescent="0.25">
      <c r="A234">
        <v>19</v>
      </c>
    </row>
    <row r="235" spans="1:1" x14ac:dyDescent="0.25">
      <c r="A235">
        <v>18</v>
      </c>
    </row>
    <row r="236" spans="1:1" x14ac:dyDescent="0.25">
      <c r="A236">
        <v>17</v>
      </c>
    </row>
    <row r="237" spans="1:1" x14ac:dyDescent="0.25">
      <c r="A237">
        <v>16</v>
      </c>
    </row>
    <row r="238" spans="1:1" x14ac:dyDescent="0.25">
      <c r="A238">
        <v>15</v>
      </c>
    </row>
    <row r="239" spans="1:1" x14ac:dyDescent="0.25">
      <c r="A239">
        <v>14</v>
      </c>
    </row>
    <row r="240" spans="1:1" x14ac:dyDescent="0.25">
      <c r="A240">
        <v>13</v>
      </c>
    </row>
    <row r="241" spans="1:1" x14ac:dyDescent="0.25">
      <c r="A241">
        <v>12</v>
      </c>
    </row>
    <row r="242" spans="1:1" x14ac:dyDescent="0.25">
      <c r="A242">
        <v>11</v>
      </c>
    </row>
    <row r="243" spans="1:1" x14ac:dyDescent="0.25">
      <c r="A243">
        <v>10</v>
      </c>
    </row>
    <row r="244" spans="1:1" x14ac:dyDescent="0.25">
      <c r="A244">
        <v>9</v>
      </c>
    </row>
    <row r="245" spans="1:1" x14ac:dyDescent="0.25">
      <c r="A245">
        <v>8</v>
      </c>
    </row>
    <row r="246" spans="1:1" x14ac:dyDescent="0.25">
      <c r="A246">
        <v>7</v>
      </c>
    </row>
    <row r="247" spans="1:1" x14ac:dyDescent="0.25">
      <c r="A247">
        <v>6</v>
      </c>
    </row>
    <row r="248" spans="1:1" x14ac:dyDescent="0.25">
      <c r="A248">
        <v>5</v>
      </c>
    </row>
    <row r="249" spans="1:1" x14ac:dyDescent="0.25">
      <c r="A249">
        <v>4</v>
      </c>
    </row>
    <row r="250" spans="1:1" x14ac:dyDescent="0.25">
      <c r="A250">
        <v>3</v>
      </c>
    </row>
    <row r="251" spans="1:1" x14ac:dyDescent="0.25">
      <c r="A251">
        <v>2</v>
      </c>
    </row>
    <row r="252" spans="1:1" x14ac:dyDescent="0.25">
      <c r="A252">
        <v>1</v>
      </c>
    </row>
    <row r="253" spans="1:1" x14ac:dyDescent="0.25">
      <c r="A253">
        <v>0</v>
      </c>
    </row>
    <row r="254" spans="1:1" x14ac:dyDescent="0.25">
      <c r="A254">
        <v>-1</v>
      </c>
    </row>
    <row r="255" spans="1:1" x14ac:dyDescent="0.25">
      <c r="A255">
        <v>-2</v>
      </c>
    </row>
    <row r="256" spans="1:1" x14ac:dyDescent="0.25">
      <c r="A256">
        <v>-3</v>
      </c>
    </row>
    <row r="257" spans="1:1" x14ac:dyDescent="0.25">
      <c r="A257">
        <v>-4</v>
      </c>
    </row>
    <row r="258" spans="1:1" x14ac:dyDescent="0.25">
      <c r="A258">
        <v>-5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Curve</vt:lpstr>
      <vt:lpstr>Fringe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2015-11-21T01:41:07Z</dcterms:created>
  <dcterms:modified xsi:type="dcterms:W3CDTF">2015-11-23T16:30:14Z</dcterms:modified>
</cp:coreProperties>
</file>