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PC\Documents\BOOTCAMP EXCEL\"/>
    </mc:Choice>
  </mc:AlternateContent>
  <xr:revisionPtr revIDLastSave="0" documentId="13_ncr:1_{A771B01B-F4C2-44A8-B65A-20C9BED44603}" xr6:coauthVersionLast="47" xr6:coauthVersionMax="47" xr10:uidLastSave="{00000000-0000-0000-0000-000000000000}"/>
  <bookViews>
    <workbookView xWindow="-120" yWindow="-120" windowWidth="29040" windowHeight="15840" tabRatio="37" xr2:uid="{70A27BA1-14ED-4E81-AAFF-0324C8B0C7E8}"/>
  </bookViews>
  <sheets>
    <sheet name="Planilha1" sheetId="1" r:id="rId1"/>
    <sheet name="Planilha2" sheetId="2" r:id="rId2"/>
  </sheets>
  <definedNames>
    <definedName name="aporte">Planilha1!$C$30</definedName>
    <definedName name="patrimonio">Planilha1!$C$33</definedName>
    <definedName name="qtd_anos">Planilha1!$C$31</definedName>
    <definedName name="rendimento_carteira">Planilha1!$C$25</definedName>
    <definedName name="salario">Planilha1!$C$24</definedName>
    <definedName name="taxa_mensal">Planilha1!$C$32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61" i="1"/>
  <c r="C57" i="1"/>
  <c r="C58" i="1"/>
  <c r="C59" i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26" i="1"/>
  <c r="C53" i="1"/>
  <c r="C33" i="1"/>
  <c r="C34" i="1" s="1"/>
  <c r="C39" i="1"/>
  <c r="B47" i="1" s="1"/>
  <c r="C40" i="1"/>
  <c r="B48" i="1" s="1"/>
  <c r="C41" i="1"/>
  <c r="B49" i="1" s="1"/>
  <c r="C42" i="1"/>
  <c r="B50" i="1" s="1"/>
  <c r="C38" i="1"/>
  <c r="B46" i="1" s="1"/>
  <c r="D61" i="1" l="1"/>
  <c r="D60" i="1"/>
  <c r="D57" i="1"/>
  <c r="D59" i="1"/>
  <c r="D56" i="1"/>
  <c r="D58" i="1"/>
  <c r="D62" i="1" l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<sst xmlns="http://schemas.openxmlformats.org/spreadsheetml/2006/main" count="70" uniqueCount="34">
  <si>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</si>
  <si>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</si>
  <si>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</si>
  <si>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</si>
  <si>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</si>
  <si>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</si>
  <si>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 DE INVESTIMENTO</t>
  </si>
  <si>
    <t>Salário</t>
  </si>
  <si>
    <t>Rendimento da Carteira</t>
  </si>
  <si>
    <t>Sugestão de Investimento</t>
  </si>
  <si>
    <t>PERFIL</t>
  </si>
  <si>
    <t>Conservador</t>
  </si>
  <si>
    <t>Moderado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</si>
  <si>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</si>
  <si>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</si>
  <si>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</si>
  <si>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</si>
  <si>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</si>
  <si>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</si>
  <si>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</si>
  <si>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</si>
  <si>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</si>
  <si>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</si>
  <si>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</si>
  <si>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</si>
  <si>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%</t>
  </si>
  <si>
    <t>CHAVE</t>
  </si>
  <si>
    <t>DIVIDENDOS MENSAIS (APROXIMADOS)</t>
  </si>
  <si>
    <t>2 ANOS</t>
  </si>
  <si>
    <t>5 ANOS</t>
  </si>
  <si>
    <t>10 ANOS</t>
  </si>
  <si>
    <t>20 ANOS</t>
  </si>
  <si>
    <t>30 ANOS</t>
  </si>
  <si>
    <t>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</si>
</sst>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0" fillId="0" borderId="29" xfId="0" applyBorder="1" applyAlignment="1">
      <alignment horizontal="center"/>
    </xf>
    <xf numFmtId="0" fontId="8" fillId="0" borderId="29" xfId="0" applyFont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9" xfId="0" applyNumberForma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9" fontId="9" fillId="0" borderId="21" xfId="0" applyNumberFormat="1" applyFont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164" fontId="10" fillId="2" borderId="34" xfId="0" applyNumberFormat="1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/>
    <xf numFmtId="164" fontId="11" fillId="4" borderId="17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5" borderId="28" xfId="2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8" fontId="5" fillId="2" borderId="12" xfId="0" applyNumberFormat="1" applyFont="1" applyFill="1" applyBorder="1" applyAlignment="1">
      <alignment horizontal="center"/>
    </xf>
    <xf numFmtId="8" fontId="5" fillId="2" borderId="26" xfId="0" applyNumberFormat="1" applyFont="1" applyFill="1" applyBorder="1" applyAlignment="1">
      <alignment horizontal="center"/>
    </xf>
    <xf numFmtId="8" fontId="5" fillId="2" borderId="13" xfId="0" applyNumberFormat="1" applyFont="1" applyFill="1" applyBorder="1" applyAlignment="1">
      <alignment horizontal="center"/>
    </xf>
    <xf numFmtId="8" fontId="5" fillId="2" borderId="14" xfId="0" applyNumberFormat="1" applyFont="1" applyFill="1" applyBorder="1" applyAlignment="1">
      <alignment horizontal="center"/>
    </xf>
    <xf numFmtId="8" fontId="5" fillId="2" borderId="27" xfId="0" applyNumberFormat="1" applyFont="1" applyFill="1" applyBorder="1" applyAlignment="1">
      <alignment horizontal="center"/>
    </xf>
    <xf numFmtId="8" fontId="5" fillId="2" borderId="15" xfId="0" applyNumberFormat="1" applyFont="1" applyFill="1" applyBorder="1" applyAlignment="1">
      <alignment horizontal="center"/>
    </xf>
    <xf numFmtId="0" fontId="12" fillId="5" borderId="30" xfId="2" applyFont="1" applyFill="1" applyBorder="1" applyAlignment="1">
      <alignment horizontal="center" vertical="center"/>
    </xf>
    <xf numFmtId="0" fontId="12" fillId="5" borderId="31" xfId="2" applyFont="1" applyFill="1" applyBorder="1" applyAlignment="1">
      <alignment horizontal="center" vertical="center"/>
    </xf>
    <xf numFmtId="164" fontId="3" fillId="2" borderId="32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9" fontId="5" fillId="0" borderId="21" xfId="1" applyFont="1" applyBorder="1" applyAlignment="1">
      <alignment horizontal="center"/>
    </xf>
    <xf numFmtId="9" fontId="5" fillId="0" borderId="8" xfId="1" applyFont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0" fontId="5" fillId="0" borderId="21" xfId="1" applyNumberFormat="1" applyFont="1" applyBorder="1" applyAlignment="1">
      <alignment horizontal="center"/>
    </xf>
    <xf numFmtId="10" fontId="5" fillId="0" borderId="8" xfId="1" applyNumberFormat="1" applyFont="1" applyBorder="1" applyAlignment="1">
      <alignment horizontal="center"/>
    </xf>
    <xf numFmtId="8" fontId="5" fillId="2" borderId="21" xfId="0" applyNumberFormat="1" applyFont="1" applyFill="1" applyBorder="1" applyAlignment="1">
      <alignment horizontal="center"/>
    </xf>
    <xf numFmtId="8" fontId="5" fillId="2" borderId="8" xfId="0" applyNumberFormat="1" applyFont="1" applyFill="1" applyBorder="1" applyAlignment="1">
      <alignment horizontal="center"/>
    </xf>
    <xf numFmtId="8" fontId="5" fillId="2" borderId="22" xfId="0" applyNumberFormat="1" applyFont="1" applyFill="1" applyBorder="1" applyAlignment="1">
      <alignment horizontal="center"/>
    </xf>
    <xf numFmtId="8" fontId="5" fillId="2" borderId="10" xfId="0" applyNumberFormat="1" applyFont="1" applyFill="1" applyBorder="1" applyAlignment="1">
      <alignment horizontal="center"/>
    </xf>
    <xf numFmtId="8" fontId="5" fillId="2" borderId="20" xfId="0" applyNumberFormat="1" applyFont="1" applyFill="1" applyBorder="1" applyAlignment="1">
      <alignment horizontal="center"/>
    </xf>
    <xf numFmtId="8" fontId="5" fillId="2" borderId="6" xfId="0" applyNumberFormat="1" applyFont="1" applyFill="1" applyBorder="1" applyAlignment="1">
      <alignment horizontal="center"/>
    </xf>
    <xf numFmtId="8" fontId="5" fillId="2" borderId="23" xfId="0" applyNumberFormat="1" applyFont="1" applyFill="1" applyBorder="1" applyAlignment="1">
      <alignment horizontal="center"/>
    </xf>
    <xf numFmtId="8" fontId="5" fillId="2" borderId="24" xfId="0" applyNumberFormat="1" applyFont="1" applyFill="1" applyBorder="1" applyAlignment="1">
      <alignment horizontal="center"/>
    </xf>
    <xf numFmtId="8" fontId="5" fillId="2" borderId="25" xfId="0" applyNumberFormat="1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C9-4DB9-9B42-343077BA3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C9-4DB9-9B42-343077BA3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C9-4DB9-9B42-343077BA3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C9-4DB9-9B42-343077BA3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C9-4DB9-9B42-343077BA38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C9-4DB9-9B42-343077BA3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Planilha1!$B$56:$B$61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Planilha1!$C$56:$C$61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F-4675-8785-A65D9120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285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1362075</xdr:colOff>
      <xdr:row>63</xdr:row>
      <xdr:rowOff>16402</xdr:rowOff>
    </xdr:from>
    <xdr:to>
      <xdr:col>4</xdr:col>
      <xdr:colOff>0</xdr:colOff>
      <xdr:row>89</xdr:row>
      <xdr:rowOff>135465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780B5C-EDFC-F8EF-0AB4-E2DE1AA7F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1371599</xdr:colOff>
      <xdr:row>0</xdr:row>
      <xdr:rowOff>104775</xdr:rowOff>
    </xdr:from>
    <xdr:to>
      <xdr:col>4</xdr:col>
      <xdr:colOff>13781</xdr:colOff>
      <xdr:row>20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372557-92E2-E233-2FA0-F617D141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04775"/>
          <a:ext cx="13301157" cy="3743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0468-3A6F-4431-8F5E-658BFD989F24}">
  <dimension ref="A1:O62"/>
  <sheetViews>
    <sheetView showGridLines="0" tabSelected="1" zoomScale="90" zoomScaleNormal="90" workbookViewId="0">
      <selection activeCell="C52" sqref="C52:D52"/>
    </sheetView>
  </sheetViews>
  <sheetFormatPr defaultColWidth="0" defaultRowHeight="15" x14ac:dyDescent="0.25"/>
  <cols>
    <col min="1" max="1" width="20.7109375" customWidth="1"/>
    <col min="2" max="2" width="77.140625" customWidth="1"/>
    <col min="3" max="4" width="61" customWidth="1"/>
    <col min="5" max="5" width="20.7109375" customWidth="1"/>
    <col min="6" max="6" width="2.140625" hidden="1" customWidth="1"/>
    <col min="7" max="7" width="1.28515625" hidden="1" customWidth="1"/>
    <col min="8" max="8" width="1.85546875" hidden="1" customWidth="1"/>
    <col min="9" max="9" width="29" hidden="1" customWidth="1"/>
    <col min="10" max="15" width="0" hidden="1" customWidth="1"/>
    <col min="16" max="16384" width="9.14062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21" spans="1:15" ht="15.75" thickBot="1" x14ac:dyDescent="0.3"/>
    <row r="22" spans="1:15" ht="31.5" customHeight="1" x14ac:dyDescent="0.25">
      <c r="B22" s="45" t="s">
        <v>33</v>
      </c>
      <c r="C22" s="46"/>
      <c r="D22" s="47"/>
    </row>
    <row r="23" spans="1:15" ht="31.5" customHeight="1" x14ac:dyDescent="0.25">
      <c r="B23" s="48"/>
      <c r="C23" s="49"/>
      <c r="D23" s="50"/>
    </row>
    <row r="24" spans="1:15" ht="21" x14ac:dyDescent="0.35">
      <c r="B24" s="8" t="s">
        <v>7</v>
      </c>
      <c r="C24" s="51">
        <v>5000</v>
      </c>
      <c r="D24" s="52"/>
    </row>
    <row r="25" spans="1:15" ht="21" x14ac:dyDescent="0.35">
      <c r="B25" s="6" t="s">
        <v>8</v>
      </c>
      <c r="C25" s="53">
        <v>6.0000000000000001E-3</v>
      </c>
      <c r="D25" s="54"/>
    </row>
    <row r="26" spans="1:15" ht="21.75" thickBot="1" x14ac:dyDescent="0.4">
      <c r="B26" s="7" t="s">
        <v>9</v>
      </c>
      <c r="C26" s="55">
        <f>C24*30%</f>
        <v>1500</v>
      </c>
      <c r="D26" s="56"/>
    </row>
    <row r="27" spans="1:15" ht="15.75" thickBot="1" x14ac:dyDescent="0.3"/>
    <row r="28" spans="1:15" ht="15" customHeight="1" x14ac:dyDescent="0.25">
      <c r="A28" s="1"/>
      <c r="B28" s="45" t="s">
        <v>0</v>
      </c>
      <c r="C28" s="46"/>
      <c r="D28" s="47"/>
      <c r="E28" s="2"/>
      <c r="J28" s="2"/>
      <c r="K28" s="2"/>
      <c r="L28" s="2"/>
      <c r="M28" s="2"/>
      <c r="N28" s="2"/>
      <c r="O28" s="2"/>
    </row>
    <row r="29" spans="1:15" ht="15" customHeight="1" x14ac:dyDescent="0.25">
      <c r="A29" s="1"/>
      <c r="B29" s="48"/>
      <c r="C29" s="49"/>
      <c r="D29" s="50"/>
      <c r="E29" s="2"/>
      <c r="J29" s="2"/>
      <c r="K29" s="2"/>
      <c r="L29" s="2"/>
      <c r="M29" s="2"/>
      <c r="N29" s="2"/>
      <c r="O29" s="2"/>
    </row>
    <row r="30" spans="1:15" ht="21" x14ac:dyDescent="0.35">
      <c r="B30" s="4" t="s">
        <v>1</v>
      </c>
      <c r="C30" s="51">
        <v>1500</v>
      </c>
      <c r="D30" s="52"/>
    </row>
    <row r="31" spans="1:15" ht="21" x14ac:dyDescent="0.35">
      <c r="B31" s="5" t="s">
        <v>2</v>
      </c>
      <c r="C31" s="57">
        <v>5</v>
      </c>
      <c r="D31" s="58"/>
    </row>
    <row r="32" spans="1:15" ht="21" x14ac:dyDescent="0.35">
      <c r="B32" s="5" t="s">
        <v>3</v>
      </c>
      <c r="C32" s="59">
        <v>1.0789999999999999E-2</v>
      </c>
      <c r="D32" s="60"/>
    </row>
    <row r="33" spans="1:4" ht="21" x14ac:dyDescent="0.35">
      <c r="B33" s="6" t="s">
        <v>4</v>
      </c>
      <c r="C33" s="61">
        <f>FV(taxa_mensal,qtd_anos*12,aporte*-1,,0)</f>
        <v>125665.37099773147</v>
      </c>
      <c r="D33" s="62"/>
    </row>
    <row r="34" spans="1:4" ht="21.75" thickBot="1" x14ac:dyDescent="0.4">
      <c r="B34" s="7" t="s">
        <v>5</v>
      </c>
      <c r="C34" s="63">
        <f>C33*rendimento_carteira</f>
        <v>753.9922259863888</v>
      </c>
      <c r="D34" s="64"/>
    </row>
    <row r="35" spans="1:4" ht="15.75" thickBot="1" x14ac:dyDescent="0.3"/>
    <row r="36" spans="1:4" ht="15" customHeight="1" x14ac:dyDescent="0.25">
      <c r="B36" s="45" t="s">
        <v>6</v>
      </c>
      <c r="C36" s="46"/>
      <c r="D36" s="47"/>
    </row>
    <row r="37" spans="1:4" ht="15" customHeight="1" x14ac:dyDescent="0.25">
      <c r="B37" s="48"/>
      <c r="C37" s="49"/>
      <c r="D37" s="50"/>
    </row>
    <row r="38" spans="1:4" ht="21" x14ac:dyDescent="0.35">
      <c r="A38" s="3">
        <v>2</v>
      </c>
      <c r="B38" s="9" t="s">
        <v>28</v>
      </c>
      <c r="C38" s="65">
        <f>FV($C$32,$A38*12,$C$30*-1,,0)</f>
        <v>40841.440946467825</v>
      </c>
      <c r="D38" s="66"/>
    </row>
    <row r="39" spans="1:4" ht="21" x14ac:dyDescent="0.35">
      <c r="A39" s="3">
        <v>5</v>
      </c>
      <c r="B39" s="6" t="s">
        <v>29</v>
      </c>
      <c r="C39" s="61">
        <f>FV($C$32,$A39*12,$C$30*-1,,0)</f>
        <v>125665.37099773147</v>
      </c>
      <c r="D39" s="62"/>
    </row>
    <row r="40" spans="1:4" ht="21" x14ac:dyDescent="0.35">
      <c r="A40" s="3">
        <v>10</v>
      </c>
      <c r="B40" s="6" t="s">
        <v>30</v>
      </c>
      <c r="C40" s="61">
        <f>FV($C$32,$A40*12,$C$30*-1,,0)</f>
        <v>364926.3187952583</v>
      </c>
      <c r="D40" s="62"/>
    </row>
    <row r="41" spans="1:4" ht="21" x14ac:dyDescent="0.35">
      <c r="A41" s="3">
        <v>20</v>
      </c>
      <c r="B41" s="6" t="s">
        <v>31</v>
      </c>
      <c r="C41" s="61">
        <f>FV($C$32,$A41*12,$C$30*-1,,0)</f>
        <v>1687797.600145621</v>
      </c>
      <c r="D41" s="62"/>
    </row>
    <row r="42" spans="1:4" ht="21.75" thickBot="1" x14ac:dyDescent="0.4">
      <c r="A42" s="3">
        <v>30</v>
      </c>
      <c r="B42" s="7" t="s">
        <v>32</v>
      </c>
      <c r="C42" s="63">
        <f>FV($C$32,$A42*12,$C$30*-1,,0)</f>
        <v>6483254.4825070715</v>
      </c>
      <c r="D42" s="64"/>
    </row>
    <row r="43" spans="1:4" ht="15.75" thickBot="1" x14ac:dyDescent="0.3"/>
    <row r="44" spans="1:4" ht="31.5" customHeight="1" x14ac:dyDescent="0.25">
      <c r="B44" s="45" t="s">
        <v>27</v>
      </c>
      <c r="C44" s="46"/>
      <c r="D44" s="47"/>
    </row>
    <row r="45" spans="1:4" ht="31.5" customHeight="1" x14ac:dyDescent="0.25">
      <c r="B45" s="48"/>
      <c r="C45" s="49"/>
      <c r="D45" s="50"/>
    </row>
    <row r="46" spans="1:4" ht="21" x14ac:dyDescent="0.35">
      <c r="B46" s="67">
        <f>C38*rendimento_carteira</f>
        <v>245.04864567880696</v>
      </c>
      <c r="C46" s="68"/>
      <c r="D46" s="69"/>
    </row>
    <row r="47" spans="1:4" ht="21" x14ac:dyDescent="0.35">
      <c r="B47" s="35">
        <f>C39*rendimento_carteira</f>
        <v>753.9922259863888</v>
      </c>
      <c r="C47" s="36"/>
      <c r="D47" s="37"/>
    </row>
    <row r="48" spans="1:4" ht="21" x14ac:dyDescent="0.35">
      <c r="B48" s="35">
        <f>C40*rendimento_carteira</f>
        <v>2189.55791277155</v>
      </c>
      <c r="C48" s="36"/>
      <c r="D48" s="37"/>
    </row>
    <row r="49" spans="2:5" ht="21" x14ac:dyDescent="0.35">
      <c r="B49" s="35">
        <f>C41*rendimento_carteira</f>
        <v>10126.785600873725</v>
      </c>
      <c r="C49" s="36"/>
      <c r="D49" s="37"/>
    </row>
    <row r="50" spans="2:5" ht="21.75" thickBot="1" x14ac:dyDescent="0.4">
      <c r="B50" s="38">
        <f>C42*rendimento_carteira</f>
        <v>38899.526895042429</v>
      </c>
      <c r="C50" s="39"/>
      <c r="D50" s="40"/>
    </row>
    <row r="51" spans="2:5" ht="15.75" thickBot="1" x14ac:dyDescent="0.3"/>
    <row r="52" spans="2:5" ht="26.25" x14ac:dyDescent="0.25">
      <c r="B52" s="33" t="s">
        <v>10</v>
      </c>
      <c r="C52" s="41" t="s">
        <v>13</v>
      </c>
      <c r="D52" s="42"/>
    </row>
    <row r="53" spans="2:5" ht="27" thickBot="1" x14ac:dyDescent="0.3">
      <c r="B53" s="34" t="s">
        <v>14</v>
      </c>
      <c r="C53" s="43">
        <f>aporte</f>
        <v>1500</v>
      </c>
      <c r="D53" s="44"/>
    </row>
    <row r="54" spans="2:5" ht="15.75" thickBot="1" x14ac:dyDescent="0.3"/>
    <row r="55" spans="2:5" ht="24" x14ac:dyDescent="0.35">
      <c r="B55" s="30" t="s">
        <v>15</v>
      </c>
      <c r="C55" s="31" t="s">
        <v>16</v>
      </c>
      <c r="D55" s="32" t="s">
        <v>17</v>
      </c>
      <c r="E55" s="10"/>
    </row>
    <row r="56" spans="2:5" ht="24" x14ac:dyDescent="0.4">
      <c r="B56" s="19" t="s">
        <v>18</v>
      </c>
      <c r="C56" s="20">
        <v>0.2</v>
      </c>
      <c r="D56" s="21">
        <f>C56*$C$53</f>
        <v>300</v>
      </c>
    </row>
    <row r="57" spans="2:5" ht="24" x14ac:dyDescent="0.4">
      <c r="B57" s="22" t="s">
        <v>19</v>
      </c>
      <c r="C57" s="23">
        <f>VLOOKUP($C$52&amp;"-"&amp;B57,Planilha2!$A:$D,4,FALSE)</f>
        <v>0.1</v>
      </c>
      <c r="D57" s="24">
        <f t="shared" ref="D57:D61" si="0">C57*$C$53</f>
        <v>150</v>
      </c>
    </row>
    <row r="58" spans="2:5" ht="24" x14ac:dyDescent="0.4">
      <c r="B58" s="22" t="s">
        <v>20</v>
      </c>
      <c r="C58" s="23">
        <f>VLOOKUP($C$52&amp;"-"&amp;B58,Planilha2!$A:$D,4,FALSE)</f>
        <v>0.05</v>
      </c>
      <c r="D58" s="24">
        <f t="shared" si="0"/>
        <v>75</v>
      </c>
    </row>
    <row r="59" spans="2:5" ht="24" x14ac:dyDescent="0.4">
      <c r="B59" s="22" t="s">
        <v>21</v>
      </c>
      <c r="C59" s="23">
        <f>VLOOKUP($C$52&amp;"-"&amp;B59,Planilha2!$A:$D,4,FALSE)</f>
        <v>0.05</v>
      </c>
      <c r="D59" s="24">
        <f t="shared" si="0"/>
        <v>75</v>
      </c>
    </row>
    <row r="60" spans="2:5" ht="24" x14ac:dyDescent="0.4">
      <c r="B60" s="22" t="s">
        <v>22</v>
      </c>
      <c r="C60" s="23">
        <f>VLOOKUP($C$52&amp;"-"&amp;B60,Planilha2!$A:$D,4,FALSE)</f>
        <v>0.2</v>
      </c>
      <c r="D60" s="24">
        <f t="shared" si="0"/>
        <v>300</v>
      </c>
    </row>
    <row r="61" spans="2:5" ht="24" x14ac:dyDescent="0.4">
      <c r="B61" s="25" t="s">
        <v>23</v>
      </c>
      <c r="C61" s="23">
        <f>VLOOKUP($C$52&amp;"-"&amp;B61,Planilha2!$A:$D,4,FALSE)</f>
        <v>0.1</v>
      </c>
      <c r="D61" s="26">
        <f t="shared" si="0"/>
        <v>150</v>
      </c>
    </row>
    <row r="62" spans="2:5" ht="24.75" thickBot="1" x14ac:dyDescent="0.45">
      <c r="B62" s="27" t="s">
        <v>24</v>
      </c>
      <c r="C62" s="28"/>
      <c r="D62" s="29">
        <f>SUM(D56:D61)</f>
        <v>1050</v>
      </c>
    </row>
  </sheetData>
  <mergeCells count="24">
    <mergeCell ref="B47:D47"/>
    <mergeCell ref="B46:D46"/>
    <mergeCell ref="B48:D48"/>
    <mergeCell ref="C39:D39"/>
    <mergeCell ref="C40:D40"/>
    <mergeCell ref="C41:D41"/>
    <mergeCell ref="C42:D42"/>
    <mergeCell ref="B44:D45"/>
    <mergeCell ref="B49:D49"/>
    <mergeCell ref="B50:D50"/>
    <mergeCell ref="C52:D52"/>
    <mergeCell ref="C53:D53"/>
    <mergeCell ref="B22:D23"/>
    <mergeCell ref="C24:D24"/>
    <mergeCell ref="C25:D25"/>
    <mergeCell ref="C26:D26"/>
    <mergeCell ref="B28:D29"/>
    <mergeCell ref="C30:D30"/>
    <mergeCell ref="C31:D31"/>
    <mergeCell ref="C32:D32"/>
    <mergeCell ref="C33:D33"/>
    <mergeCell ref="C34:D34"/>
    <mergeCell ref="B36:D37"/>
    <mergeCell ref="C38:D38"/>
  </mergeCells>
  <dataValidations count="1">
    <dataValidation type="list" allowBlank="1" showInputMessage="1" showErrorMessage="1" sqref="C52" xr:uid="{5221E0B1-FBF2-44DF-AB0A-58C643189FD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A4A8-712A-4CFF-954A-010811A45972}">
  <dimension ref="A2:D20"/>
  <sheetViews>
    <sheetView workbookViewId="0">
      <selection activeCell="D9" sqref="D9"/>
    </sheetView>
  </sheetViews>
  <sheetFormatPr defaultRowHeight="15" x14ac:dyDescent="0.25"/>
  <cols>
    <col min="1" max="1" width="33.85546875" customWidth="1"/>
    <col min="2" max="4" width="20.7109375" customWidth="1"/>
  </cols>
  <sheetData>
    <row r="2" spans="1:4" x14ac:dyDescent="0.25">
      <c r="A2" s="11" t="s">
        <v>26</v>
      </c>
      <c r="B2" s="11" t="s">
        <v>10</v>
      </c>
      <c r="C2" s="11" t="s">
        <v>15</v>
      </c>
      <c r="D2" s="11" t="s">
        <v>25</v>
      </c>
    </row>
    <row r="3" spans="1:4" ht="15.75" x14ac:dyDescent="0.25">
      <c r="A3" s="11" t="str">
        <f>$B$3&amp;"-"&amp;C3</f>
        <v>Conservador-PAPEL</v>
      </c>
      <c r="B3" s="11" t="s">
        <v>11</v>
      </c>
      <c r="C3" s="12" t="s">
        <v>18</v>
      </c>
      <c r="D3" s="13">
        <v>0.2</v>
      </c>
    </row>
    <row r="4" spans="1:4" ht="15.75" x14ac:dyDescent="0.25">
      <c r="A4" s="11" t="str">
        <f t="shared" ref="A4:A8" si="0">$B$3&amp;"-"&amp;C4</f>
        <v>Conservador-TIJOLO</v>
      </c>
      <c r="B4" s="11" t="s">
        <v>11</v>
      </c>
      <c r="C4" s="12" t="s">
        <v>19</v>
      </c>
      <c r="D4" s="13">
        <v>0.5</v>
      </c>
    </row>
    <row r="5" spans="1:4" ht="15.75" x14ac:dyDescent="0.25">
      <c r="A5" s="11" t="str">
        <f t="shared" si="0"/>
        <v>Conservador-HÍBRIDOS</v>
      </c>
      <c r="B5" s="11" t="s">
        <v>11</v>
      </c>
      <c r="C5" s="12" t="s">
        <v>20</v>
      </c>
      <c r="D5" s="13">
        <v>0.1</v>
      </c>
    </row>
    <row r="6" spans="1:4" ht="15.75" x14ac:dyDescent="0.25">
      <c r="A6" s="11" t="str">
        <f t="shared" si="0"/>
        <v>Conservador-FOFs</v>
      </c>
      <c r="B6" s="11" t="s">
        <v>11</v>
      </c>
      <c r="C6" s="12" t="s">
        <v>21</v>
      </c>
      <c r="D6" s="13">
        <v>0.1</v>
      </c>
    </row>
    <row r="7" spans="1:4" ht="15.75" x14ac:dyDescent="0.25">
      <c r="A7" s="11" t="str">
        <f t="shared" si="0"/>
        <v>Conservador-DESENVOLVIMENTO</v>
      </c>
      <c r="B7" s="11" t="s">
        <v>11</v>
      </c>
      <c r="C7" s="12" t="s">
        <v>22</v>
      </c>
      <c r="D7" s="13">
        <v>0.05</v>
      </c>
    </row>
    <row r="8" spans="1:4" ht="15.75" x14ac:dyDescent="0.25">
      <c r="A8" s="14" t="str">
        <f t="shared" si="0"/>
        <v>Conservador-HOTELARIAS</v>
      </c>
      <c r="B8" s="14" t="s">
        <v>11</v>
      </c>
      <c r="C8" s="15" t="s">
        <v>23</v>
      </c>
      <c r="D8" s="16">
        <v>0.05</v>
      </c>
    </row>
    <row r="9" spans="1:4" ht="15.75" x14ac:dyDescent="0.25">
      <c r="A9" s="11" t="str">
        <f>$B$9&amp;"-"&amp;C9</f>
        <v>Moderado-PAPEL</v>
      </c>
      <c r="B9" s="11" t="s">
        <v>12</v>
      </c>
      <c r="C9" s="12" t="s">
        <v>18</v>
      </c>
      <c r="D9" s="17">
        <v>0.32</v>
      </c>
    </row>
    <row r="10" spans="1:4" ht="15.75" x14ac:dyDescent="0.25">
      <c r="A10" s="11" t="str">
        <f t="shared" ref="A10:A14" si="1">$B$9&amp;"-"&amp;C10</f>
        <v>Moderado-TIJOLO</v>
      </c>
      <c r="B10" s="11" t="s">
        <v>12</v>
      </c>
      <c r="C10" s="12" t="s">
        <v>19</v>
      </c>
      <c r="D10" s="17">
        <v>0.35</v>
      </c>
    </row>
    <row r="11" spans="1:4" ht="15.75" x14ac:dyDescent="0.25">
      <c r="A11" s="11" t="str">
        <f t="shared" si="1"/>
        <v>Moderado-HÍBRIDOS</v>
      </c>
      <c r="B11" s="11" t="s">
        <v>12</v>
      </c>
      <c r="C11" s="12" t="s">
        <v>20</v>
      </c>
      <c r="D11" s="17">
        <v>0.08</v>
      </c>
    </row>
    <row r="12" spans="1:4" ht="15.75" x14ac:dyDescent="0.25">
      <c r="A12" s="11" t="str">
        <f t="shared" si="1"/>
        <v>Moderado-FOFs</v>
      </c>
      <c r="B12" s="11" t="s">
        <v>12</v>
      </c>
      <c r="C12" s="12" t="s">
        <v>21</v>
      </c>
      <c r="D12" s="17">
        <v>0.05</v>
      </c>
    </row>
    <row r="13" spans="1:4" ht="15.75" x14ac:dyDescent="0.25">
      <c r="A13" s="11" t="str">
        <f t="shared" si="1"/>
        <v>Moderado-DESENVOLVIMENTO</v>
      </c>
      <c r="B13" s="11" t="s">
        <v>12</v>
      </c>
      <c r="C13" s="12" t="s">
        <v>22</v>
      </c>
      <c r="D13" s="17">
        <v>0.1</v>
      </c>
    </row>
    <row r="14" spans="1:4" ht="15.75" x14ac:dyDescent="0.25">
      <c r="A14" s="14" t="str">
        <f t="shared" si="1"/>
        <v>Moderado-HOTELARIAS</v>
      </c>
      <c r="B14" s="14" t="s">
        <v>12</v>
      </c>
      <c r="C14" s="15" t="s">
        <v>23</v>
      </c>
      <c r="D14" s="18">
        <v>0.1</v>
      </c>
    </row>
    <row r="15" spans="1:4" ht="15.75" x14ac:dyDescent="0.25">
      <c r="A15" s="11" t="str">
        <f>$B$15&amp;"-"&amp;C15</f>
        <v>Agressivo-PAPEL</v>
      </c>
      <c r="B15" s="11" t="s">
        <v>13</v>
      </c>
      <c r="C15" s="12" t="s">
        <v>18</v>
      </c>
      <c r="D15" s="17">
        <v>0.5</v>
      </c>
    </row>
    <row r="16" spans="1:4" ht="15.75" x14ac:dyDescent="0.25">
      <c r="A16" s="11" t="str">
        <f t="shared" ref="A16:A20" si="2">$B$15&amp;"-"&amp;C16</f>
        <v>Agressivo-TIJOLO</v>
      </c>
      <c r="B16" s="11" t="s">
        <v>13</v>
      </c>
      <c r="C16" s="12" t="s">
        <v>19</v>
      </c>
      <c r="D16" s="17">
        <v>0.1</v>
      </c>
    </row>
    <row r="17" spans="1:4" ht="15.75" x14ac:dyDescent="0.25">
      <c r="A17" s="11" t="str">
        <f t="shared" si="2"/>
        <v>Agressivo-HÍBRIDOS</v>
      </c>
      <c r="B17" s="11" t="s">
        <v>13</v>
      </c>
      <c r="C17" s="12" t="s">
        <v>20</v>
      </c>
      <c r="D17" s="17">
        <v>0.05</v>
      </c>
    </row>
    <row r="18" spans="1:4" ht="15.75" x14ac:dyDescent="0.25">
      <c r="A18" s="11" t="str">
        <f t="shared" si="2"/>
        <v>Agressivo-FOFs</v>
      </c>
      <c r="B18" s="11" t="s">
        <v>13</v>
      </c>
      <c r="C18" s="12" t="s">
        <v>21</v>
      </c>
      <c r="D18" s="17">
        <v>0.05</v>
      </c>
    </row>
    <row r="19" spans="1:4" ht="15.75" x14ac:dyDescent="0.25">
      <c r="A19" s="11" t="str">
        <f t="shared" si="2"/>
        <v>Agressivo-DESENVOLVIMENTO</v>
      </c>
      <c r="B19" s="11" t="s">
        <v>13</v>
      </c>
      <c r="C19" s="12" t="s">
        <v>22</v>
      </c>
      <c r="D19" s="17">
        <v>0.2</v>
      </c>
    </row>
    <row r="20" spans="1:4" ht="15.75" x14ac:dyDescent="0.25">
      <c r="A20" s="11" t="str">
        <f t="shared" si="2"/>
        <v>Agressivo-HOTELARIAS</v>
      </c>
      <c r="B20" s="11" t="s">
        <v>13</v>
      </c>
      <c r="C20" s="12" t="s">
        <v>23</v>
      </c>
      <c r="D20" s="1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2025-05-26T01:25:00Z</dcterms:created>
  <dcterms:modified xsi:type="dcterms:W3CDTF">2025-06-04T12:41:28Z</dcterms:modified>
</cp:coreProperties>
</file>