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lanilha1" sheetId="1" state="visible" r:id="rId2"/>
    <sheet name="Planilha2" sheetId="2" state="visible" r:id="rId3"/>
    <sheet name="Planilha3" sheetId="3" state="visible" r:id="rId4"/>
    <sheet name="Planilha4" sheetId="4" state="visible" r:id="rId5"/>
    <sheet name="Planilha5" sheetId="5" state="visible" r:id="rId6"/>
    <sheet name="Planilha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<sst xmlns="http://schemas.openxmlformats.org/spreadsheetml/2006/main" count="122" uniqueCount="70">
  <si>
    <t xml:space="preserve">c = 99%</t>
  </si>
  <si>
    <t xml:space="preserve">EUA</t>
  </si>
  <si>
    <t xml:space="preserve">ING</t>
  </si>
  <si>
    <t xml:space="preserve">FRA</t>
  </si>
  <si>
    <t xml:space="preserve">ESP</t>
  </si>
  <si>
    <t xml:space="preserve">c = </t>
  </si>
  <si>
    <t xml:space="preserve">c = 97,5%</t>
  </si>
  <si>
    <t xml:space="preserve">c =</t>
  </si>
  <si>
    <t xml:space="preserve">P^ = </t>
  </si>
  <si>
    <t xml:space="preserve">P(Z&gt;Zc) = </t>
  </si>
  <si>
    <t xml:space="preserve">q^</t>
  </si>
  <si>
    <t xml:space="preserve">P(0 &lt;=  Z &lt;= Zc) = </t>
  </si>
  <si>
    <t xml:space="preserve">q^ = </t>
  </si>
  <si>
    <t xml:space="preserve">Zc = </t>
  </si>
  <si>
    <t xml:space="preserve">p^*q^</t>
  </si>
  <si>
    <t xml:space="preserve">p^*q^ = </t>
  </si>
  <si>
    <t xml:space="preserve">(p^*q^)/n</t>
  </si>
  <si>
    <t xml:space="preserve">(p^*q^)/n = </t>
  </si>
  <si>
    <t xml:space="preserve">√((p^*q^)/n)</t>
  </si>
  <si>
    <t xml:space="preserve">√((p^*q^)/n) = </t>
  </si>
  <si>
    <t xml:space="preserve">e</t>
  </si>
  <si>
    <t xml:space="preserve">e = </t>
  </si>
  <si>
    <t xml:space="preserve">p^-e</t>
  </si>
  <si>
    <t xml:space="preserve">p^-e = </t>
  </si>
  <si>
    <t xml:space="preserve">p^+e</t>
  </si>
  <si>
    <t xml:space="preserve">p^+e = </t>
  </si>
  <si>
    <t xml:space="preserve">n</t>
  </si>
  <si>
    <t xml:space="preserve">n = </t>
  </si>
  <si>
    <t xml:space="preserve">intervalo</t>
  </si>
  <si>
    <t xml:space="preserve">0,65&lt;p&lt;0,73</t>
  </si>
  <si>
    <t xml:space="preserve">0,68&lt;p&lt;0,76</t>
  </si>
  <si>
    <t xml:space="preserve">0,58&lt;p&lt;0,66</t>
  </si>
  <si>
    <t xml:space="preserve">0,71&lt;p&lt;0,78</t>
  </si>
  <si>
    <t xml:space="preserve">0,66&lt;p&lt;0,72</t>
  </si>
  <si>
    <t xml:space="preserve">0,69&lt;p&lt;0,75</t>
  </si>
  <si>
    <t xml:space="preserve">0,59&lt;p&lt;0,65</t>
  </si>
  <si>
    <t xml:space="preserve">0,72&lt;p&lt;0,78</t>
  </si>
  <si>
    <t xml:space="preserve">&lt;</t>
  </si>
  <si>
    <t xml:space="preserve">σ²</t>
  </si>
  <si>
    <t xml:space="preserve">s = </t>
  </si>
  <si>
    <t xml:space="preserve">g.l = </t>
  </si>
  <si>
    <t xml:space="preserve">α = </t>
  </si>
  <si>
    <t xml:space="preserve">P(X²&gt;X²r) = </t>
  </si>
  <si>
    <t xml:space="preserve">p(X²&gt;X²l) = </t>
  </si>
  <si>
    <t xml:space="preserve">σ</t>
  </si>
  <si>
    <t xml:space="preserve">x̄ = </t>
  </si>
  <si>
    <t xml:space="preserve">tc = </t>
  </si>
  <si>
    <t xml:space="preserve">intervalo </t>
  </si>
  <si>
    <t xml:space="preserve">x̄-e </t>
  </si>
  <si>
    <t xml:space="preserve">&lt; μ &lt;</t>
  </si>
  <si>
    <t xml:space="preserve"> x̄ +e</t>
  </si>
  <si>
    <t xml:space="preserve">σ = </t>
  </si>
  <si>
    <t xml:space="preserve">N = </t>
  </si>
  <si>
    <t xml:space="preserve">p^ = </t>
  </si>
  <si>
    <t xml:space="preserve">q^=</t>
  </si>
  <si>
    <t xml:space="preserve">g.l</t>
  </si>
  <si>
    <t xml:space="preserve">Zc=</t>
  </si>
  <si>
    <t xml:space="preserve">E = </t>
  </si>
  <si>
    <t xml:space="preserve">xa</t>
  </si>
  <si>
    <t xml:space="preserve">α = 95%</t>
  </si>
  <si>
    <t xml:space="preserve">  z = 1,96</t>
  </si>
  <si>
    <t xml:space="preserve">xb</t>
  </si>
  <si>
    <t xml:space="preserve">α = 99%</t>
  </si>
  <si>
    <t xml:space="preserve"> z = 2,575</t>
  </si>
  <si>
    <t xml:space="preserve">        pa</t>
  </si>
  <si>
    <t xml:space="preserve">       qa</t>
  </si>
  <si>
    <t xml:space="preserve">        pb</t>
  </si>
  <si>
    <t xml:space="preserve">       qb</t>
  </si>
  <si>
    <t xml:space="preserve">        &lt;pa&lt;</t>
  </si>
  <si>
    <t xml:space="preserve">        &lt;pb&lt;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</si>
</sst>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4"/>
      <color rgb="FF000000"/>
      <name val="Times New Roman"/>
      <family val="1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BDD7EE"/>
      </patternFill>
    </fill>
    <fill>
      <patternFill patternType="solid">
        <fgColor rgb="FF9DC3E6"/>
        <bgColor rgb="FFBDD7EE"/>
      </patternFill>
    </fill>
    <fill>
      <patternFill patternType="solid">
        <fgColor rgb="FFBDD7EE"/>
        <bgColor rgb="FFD9D9D9"/>
      </patternFill>
    </fill>
    <fill>
      <patternFill patternType="solid">
        <fgColor rgb="FF2E75B6"/>
        <bgColor rgb="FF0066CC"/>
      </patternFill>
    </fill>
    <fill>
      <patternFill patternType="solid">
        <fgColor rgb="FF8497B0"/>
        <bgColor rgb="FF808080"/>
      </patternFill>
    </fill>
    <fill>
      <patternFill patternType="solid">
        <fgColor rgb="FFAFABAB"/>
        <bgColor rgb="FF8497B0"/>
      </patternFill>
    </fill>
    <fill>
      <patternFill patternType="solid">
        <fgColor rgb="FFFFD966"/>
        <bgColor rgb="FFFFFF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DC3E6"/>
      <rgbColor rgb="FFFF99CC"/>
      <rgbColor rgb="FFCC99FF"/>
      <rgbColor rgb="FFFFD966"/>
      <rgbColor rgb="FF2E75B6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608040</xdr:colOff>
      <xdr:row>2</xdr:row>
      <xdr:rowOff>149040</xdr:rowOff>
    </xdr:from>
    <xdr:to>
      <xdr:col>12</xdr:col>
      <xdr:colOff>772920</xdr:colOff>
      <xdr:row>5</xdr:row>
      <xdr:rowOff>108000</xdr:rowOff>
    </xdr:to>
    <xdr:sp>
      <xdr:nvSpPr>
        <xdr:cNvPr id="0" name="CustomShape 1"/>
        <xdr:cNvSpPr/>
      </xdr:nvSpPr>
      <xdr:spPr>
        <a:xfrm>
          <a:off x="5484600" y="499320"/>
          <a:ext cx="5041800" cy="484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/>
        <a:p>
          <a:pPr algn="ctr">
            <a:lnSpc>
              <a:spcPct val="100000"/>
            </a:lnSpc>
          </a:pPr>
          <a:r>
            <a:rPr b="0" lang="pt-BR" sz="1400" spc="-1" strike="noStrike">
              <a:solidFill>
                <a:srgbClr val="000000"/>
              </a:solidFill>
              <a:latin typeface="Times New Roman"/>
            </a:rPr>
            <a:t>Quanto maior o desvio padrão , maior deve ser a amostra (necessita de uma explicação tecnica)</a:t>
          </a:r>
          <a:endParaRPr b="0" lang="pt-BR" sz="1400" spc="-1" strike="noStrike">
            <a:latin typeface="Times New Roman"/>
          </a:endParaRPr>
        </a:p>
      </xdr:txBody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8.67"/>
    <col collapsed="false" customWidth="true" hidden="false" outlineLevel="0" max="3" min="3" style="0" width="10.29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5</v>
      </c>
      <c r="H1" s="3" t="n">
        <v>0.99</v>
      </c>
      <c r="J1" s="1" t="s">
        <v>6</v>
      </c>
      <c r="K1" s="2" t="s">
        <v>1</v>
      </c>
      <c r="L1" s="2" t="s">
        <v>2</v>
      </c>
      <c r="M1" s="2" t="s">
        <v>3</v>
      </c>
      <c r="N1" s="2" t="s">
        <v>4</v>
      </c>
      <c r="P1" s="4" t="s">
        <v>7</v>
      </c>
      <c r="Q1" s="3" t="n">
        <v>0.975</v>
      </c>
    </row>
    <row r="2" customFormat="false" ht="13.8" hidden="false" customHeight="false" outlineLevel="0" collapsed="false">
      <c r="A2" s="2" t="s">
        <v>8</v>
      </c>
      <c r="B2" s="3" t="n">
        <v>0.69</v>
      </c>
      <c r="C2" s="3" t="n">
        <v>0.72</v>
      </c>
      <c r="D2" s="3" t="n">
        <v>0.62</v>
      </c>
      <c r="E2" s="3" t="n">
        <v>0.75</v>
      </c>
      <c r="G2" s="0" t="s">
        <v>9</v>
      </c>
      <c r="H2" s="0" t="n">
        <f aca="false">1-H1</f>
        <v>0.01</v>
      </c>
      <c r="J2" s="2" t="s">
        <v>8</v>
      </c>
      <c r="K2" s="3" t="n">
        <v>0.69</v>
      </c>
      <c r="L2" s="3" t="n">
        <v>0.72</v>
      </c>
      <c r="M2" s="3" t="n">
        <v>0.62</v>
      </c>
      <c r="N2" s="3" t="n">
        <v>0.75</v>
      </c>
      <c r="P2" s="0" t="s">
        <v>9</v>
      </c>
      <c r="Q2" s="0" t="n">
        <f aca="false">1-Q1</f>
        <v>0.0249999999999999</v>
      </c>
    </row>
    <row r="3" customFormat="false" ht="13.8" hidden="false" customHeight="false" outlineLevel="0" collapsed="false">
      <c r="A3" s="2" t="s">
        <v>10</v>
      </c>
      <c r="B3" s="3" t="n">
        <v>0.31</v>
      </c>
      <c r="C3" s="3" t="n">
        <v>0.28</v>
      </c>
      <c r="D3" s="3" t="n">
        <v>0.38</v>
      </c>
      <c r="E3" s="3" t="n">
        <v>0.25</v>
      </c>
      <c r="G3" s="0" t="s">
        <v>11</v>
      </c>
      <c r="H3" s="0" t="n">
        <f aca="false">0.5-(H2/2)</f>
        <v>0.495</v>
      </c>
      <c r="J3" s="2" t="s">
        <v>12</v>
      </c>
      <c r="K3" s="3" t="n">
        <v>0.31</v>
      </c>
      <c r="L3" s="3" t="n">
        <v>0.28</v>
      </c>
      <c r="M3" s="3" t="n">
        <v>0.38</v>
      </c>
      <c r="N3" s="3" t="n">
        <v>0.25</v>
      </c>
      <c r="P3" s="4" t="s">
        <v>13</v>
      </c>
      <c r="Q3" s="3" t="n">
        <f aca="false">_xlfn.NORM.S.INV(Q4+0.5)</f>
        <v>2.24140272760495</v>
      </c>
    </row>
    <row r="4" customFormat="false" ht="13.8" hidden="false" customHeight="false" outlineLevel="0" collapsed="false">
      <c r="A4" s="2" t="s">
        <v>14</v>
      </c>
      <c r="B4" s="0" t="n">
        <f aca="false">B2*B3</f>
        <v>0.2139</v>
      </c>
      <c r="C4" s="3" t="n">
        <f aca="false">C2*C3</f>
        <v>0.2016</v>
      </c>
      <c r="D4" s="3" t="n">
        <f aca="false">D2*D3</f>
        <v>0.2356</v>
      </c>
      <c r="E4" s="3" t="n">
        <f aca="false">E2*E3</f>
        <v>0.1875</v>
      </c>
      <c r="G4" s="2" t="s">
        <v>13</v>
      </c>
      <c r="H4" s="3" t="n">
        <f aca="false">_xlfn.NORM.S.INV(H3+0.5)</f>
        <v>2.5758293035489</v>
      </c>
      <c r="J4" s="2" t="s">
        <v>15</v>
      </c>
      <c r="K4" s="3" t="n">
        <f aca="false">K2*K3</f>
        <v>0.2139</v>
      </c>
      <c r="L4" s="3" t="n">
        <f aca="false">L2*L3</f>
        <v>0.2016</v>
      </c>
      <c r="M4" s="3" t="n">
        <f aca="false">M2*M3</f>
        <v>0.2356</v>
      </c>
      <c r="N4" s="3" t="n">
        <f aca="false">N2*N3</f>
        <v>0.1875</v>
      </c>
      <c r="P4" s="0" t="s">
        <v>11</v>
      </c>
      <c r="Q4" s="0" t="n">
        <f aca="false">0.5-(Q2/2)</f>
        <v>0.4875</v>
      </c>
    </row>
    <row r="5" customFormat="false" ht="13.8" hidden="false" customHeight="false" outlineLevel="0" collapsed="false">
      <c r="A5" s="2" t="s">
        <v>16</v>
      </c>
      <c r="B5" s="3" t="n">
        <f aca="false">B4/B10</f>
        <v>0.000204885057471264</v>
      </c>
      <c r="C5" s="3" t="n">
        <f aca="false">C4/C10</f>
        <v>0.000231458094144661</v>
      </c>
      <c r="D5" s="3" t="n">
        <f aca="false">D4/D10</f>
        <v>0.000214767547857794</v>
      </c>
      <c r="E5" s="3" t="n">
        <f aca="false">E4/E10</f>
        <v>0.000186939182452642</v>
      </c>
      <c r="J5" s="2" t="s">
        <v>17</v>
      </c>
      <c r="K5" s="3" t="n">
        <f aca="false">K4/K10</f>
        <v>0.000204885057471264</v>
      </c>
      <c r="L5" s="3" t="n">
        <f aca="false">L4/L10</f>
        <v>0.000231458094144661</v>
      </c>
      <c r="M5" s="3" t="n">
        <f aca="false">M4/M10</f>
        <v>0.000214767547857794</v>
      </c>
      <c r="N5" s="3" t="n">
        <f aca="false">N4/N10</f>
        <v>0.000186939182452642</v>
      </c>
    </row>
    <row r="6" customFormat="false" ht="13.8" hidden="false" customHeight="false" outlineLevel="0" collapsed="false">
      <c r="A6" s="2" t="s">
        <v>18</v>
      </c>
      <c r="B6" s="3" t="n">
        <f aca="false">SQRT(B5)</f>
        <v>0.0143138065332484</v>
      </c>
      <c r="C6" s="3" t="n">
        <f aca="false">SQRT(C5)</f>
        <v>0.0152137468805243</v>
      </c>
      <c r="D6" s="3" t="n">
        <f aca="false">SQRT(D5)</f>
        <v>0.014654949602704</v>
      </c>
      <c r="E6" s="3" t="n">
        <f aca="false">SQRT(E5)</f>
        <v>0.0136725704405807</v>
      </c>
      <c r="J6" s="2" t="s">
        <v>19</v>
      </c>
      <c r="K6" s="3" t="n">
        <f aca="false">SQRT(K5)</f>
        <v>0.0143138065332484</v>
      </c>
      <c r="L6" s="3" t="n">
        <f aca="false">SQRT(L5)</f>
        <v>0.0152137468805243</v>
      </c>
      <c r="M6" s="3" t="n">
        <f aca="false">SQRT(M5)</f>
        <v>0.014654949602704</v>
      </c>
      <c r="N6" s="3" t="n">
        <f aca="false">SQRT(N5)</f>
        <v>0.0136725704405807</v>
      </c>
    </row>
    <row r="7" customFormat="false" ht="13.8" hidden="false" customHeight="false" outlineLevel="0" collapsed="false">
      <c r="A7" s="2" t="s">
        <v>20</v>
      </c>
      <c r="B7" s="3" t="n">
        <f aca="false">B6*$H$4</f>
        <v>0.0368699223136709</v>
      </c>
      <c r="C7" s="3" t="n">
        <f aca="false">C6*$H$4</f>
        <v>0.03918801503163</v>
      </c>
      <c r="D7" s="3" t="n">
        <f aca="false">D6*$H$4</f>
        <v>0.0377486486286773</v>
      </c>
      <c r="E7" s="3" t="n">
        <f aca="false">E6*$H$4</f>
        <v>0.0352182075956843</v>
      </c>
      <c r="G7" s="5"/>
      <c r="H7" s="5"/>
      <c r="J7" s="2" t="s">
        <v>21</v>
      </c>
      <c r="K7" s="3" t="n">
        <f aca="false">K6*$Q$3</f>
        <v>0.0320830050060324</v>
      </c>
      <c r="L7" s="3" t="n">
        <f aca="false">L6*$Q$3</f>
        <v>0.0341001337550983</v>
      </c>
      <c r="M7" s="3" t="n">
        <f aca="false">M6*$Q$3</f>
        <v>0.0328476440124138</v>
      </c>
      <c r="N7" s="3" t="n">
        <f aca="false">N6*$Q$3</f>
        <v>0.0306457366788884</v>
      </c>
    </row>
    <row r="8" customFormat="false" ht="13.8" hidden="false" customHeight="false" outlineLevel="0" collapsed="false">
      <c r="A8" s="2" t="s">
        <v>22</v>
      </c>
      <c r="B8" s="3" t="n">
        <f aca="false">B2-B7</f>
        <v>0.653130077686329</v>
      </c>
      <c r="C8" s="3" t="n">
        <f aca="false">C2-C7</f>
        <v>0.68081198496837</v>
      </c>
      <c r="D8" s="3" t="n">
        <f aca="false">D2-D7</f>
        <v>0.582251351371323</v>
      </c>
      <c r="E8" s="3" t="n">
        <f aca="false">E2-E7</f>
        <v>0.714781792404316</v>
      </c>
      <c r="J8" s="2" t="s">
        <v>23</v>
      </c>
      <c r="K8" s="3" t="n">
        <f aca="false">K2-K7</f>
        <v>0.657916994993968</v>
      </c>
      <c r="L8" s="3" t="n">
        <f aca="false">L2-L7</f>
        <v>0.685899866244902</v>
      </c>
      <c r="M8" s="3" t="n">
        <f aca="false">M2-M7</f>
        <v>0.587152355987586</v>
      </c>
      <c r="N8" s="3" t="n">
        <f aca="false">N2-N7</f>
        <v>0.719354263321112</v>
      </c>
    </row>
    <row r="9" customFormat="false" ht="13.8" hidden="false" customHeight="false" outlineLevel="0" collapsed="false">
      <c r="A9" s="2" t="s">
        <v>24</v>
      </c>
      <c r="B9" s="3" t="n">
        <f aca="false">B2+B7</f>
        <v>0.726869922313671</v>
      </c>
      <c r="C9" s="3" t="n">
        <f aca="false">C2+C7</f>
        <v>0.75918801503163</v>
      </c>
      <c r="D9" s="3" t="n">
        <f aca="false">D2+D7</f>
        <v>0.657748648628677</v>
      </c>
      <c r="E9" s="3" t="n">
        <f aca="false">E2+E7</f>
        <v>0.785218207595684</v>
      </c>
      <c r="J9" s="2" t="s">
        <v>25</v>
      </c>
      <c r="K9" s="3" t="n">
        <f aca="false">K2+K7</f>
        <v>0.722083005006033</v>
      </c>
      <c r="L9" s="3" t="n">
        <f aca="false">L2+L7</f>
        <v>0.754100133755098</v>
      </c>
      <c r="M9" s="3" t="n">
        <f aca="false">M2+M7</f>
        <v>0.652847644012414</v>
      </c>
      <c r="N9" s="3" t="n">
        <f aca="false">N2+N7</f>
        <v>0.780645736678888</v>
      </c>
    </row>
    <row r="10" customFormat="false" ht="13.8" hidden="false" customHeight="false" outlineLevel="0" collapsed="false">
      <c r="A10" s="2" t="s">
        <v>26</v>
      </c>
      <c r="B10" s="3" t="n">
        <v>1044</v>
      </c>
      <c r="C10" s="3" t="n">
        <v>871</v>
      </c>
      <c r="D10" s="3" t="n">
        <v>1097</v>
      </c>
      <c r="E10" s="3" t="n">
        <v>1003</v>
      </c>
      <c r="J10" s="2" t="s">
        <v>27</v>
      </c>
      <c r="K10" s="3" t="n">
        <v>1044</v>
      </c>
      <c r="L10" s="3" t="n">
        <v>871</v>
      </c>
      <c r="M10" s="3" t="n">
        <v>1097</v>
      </c>
      <c r="N10" s="3" t="n">
        <v>1003</v>
      </c>
    </row>
    <row r="11" customFormat="false" ht="13.8" hidden="false" customHeight="false" outlineLevel="0" collapsed="false">
      <c r="A11" s="2" t="s">
        <v>28</v>
      </c>
      <c r="B11" s="6" t="s">
        <v>29</v>
      </c>
      <c r="C11" s="6" t="s">
        <v>30</v>
      </c>
      <c r="D11" s="6" t="s">
        <v>31</v>
      </c>
      <c r="E11" s="6" t="s">
        <v>32</v>
      </c>
      <c r="J11" s="2" t="s">
        <v>28</v>
      </c>
      <c r="K11" s="7" t="s">
        <v>33</v>
      </c>
      <c r="L11" s="7" t="s">
        <v>34</v>
      </c>
      <c r="M11" s="7" t="s">
        <v>35</v>
      </c>
      <c r="N11" s="7" t="s">
        <v>36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A1" s="0" t="s">
        <v>27</v>
      </c>
      <c r="B1" s="0" t="n">
        <v>14</v>
      </c>
      <c r="D1" s="4" t="n">
        <f aca="false">B4*POWER(B3,2)/_xlfn.CHISQ.INV.RT(B6,B4)</f>
        <v>21.506392355575</v>
      </c>
      <c r="E1" s="2" t="s">
        <v>37</v>
      </c>
      <c r="F1" s="2" t="s">
        <v>38</v>
      </c>
      <c r="G1" s="2" t="s">
        <v>37</v>
      </c>
      <c r="H1" s="4" t="n">
        <f aca="false">B4*POWER(B3,2)/_xlfn.CHISQ.INV.RT(B7,B4)</f>
        <v>60.5102389913128</v>
      </c>
    </row>
    <row r="2" customFormat="false" ht="13.8" hidden="false" customHeight="false" outlineLevel="0" collapsed="false">
      <c r="A2" s="4" t="s">
        <v>5</v>
      </c>
      <c r="B2" s="4" t="n">
        <v>0.8</v>
      </c>
    </row>
    <row r="3" customFormat="false" ht="13.8" hidden="false" customHeight="false" outlineLevel="0" collapsed="false">
      <c r="A3" s="8" t="s">
        <v>39</v>
      </c>
      <c r="B3" s="0" t="n">
        <v>5.725</v>
      </c>
    </row>
    <row r="4" customFormat="false" ht="13.8" hidden="false" customHeight="false" outlineLevel="0" collapsed="false">
      <c r="A4" s="8" t="s">
        <v>40</v>
      </c>
      <c r="B4" s="0" t="n">
        <f aca="false">B1-1</f>
        <v>13</v>
      </c>
    </row>
    <row r="5" customFormat="false" ht="13.8" hidden="false" customHeight="false" outlineLevel="0" collapsed="false">
      <c r="A5" s="8" t="s">
        <v>41</v>
      </c>
      <c r="B5" s="0" t="n">
        <f aca="false">1-B2</f>
        <v>0.2</v>
      </c>
    </row>
    <row r="6" customFormat="false" ht="13.8" hidden="false" customHeight="false" outlineLevel="0" collapsed="false">
      <c r="A6" s="8" t="s">
        <v>42</v>
      </c>
      <c r="B6" s="0" t="n">
        <f aca="false">B5/2</f>
        <v>0.1</v>
      </c>
    </row>
    <row r="7" customFormat="false" ht="13.8" hidden="false" customHeight="false" outlineLevel="0" collapsed="false">
      <c r="A7" s="8" t="s">
        <v>43</v>
      </c>
      <c r="B7" s="0" t="n">
        <f aca="false">B2+B6</f>
        <v>0.9</v>
      </c>
      <c r="D7" s="4" t="n">
        <f aca="false">B4*POWER(B3,2)/_xlfn.CHISQ.INV.RT(B11,B4)</f>
        <v>15.7896181864382</v>
      </c>
      <c r="E7" s="2" t="s">
        <v>37</v>
      </c>
      <c r="F7" s="2" t="s">
        <v>38</v>
      </c>
      <c r="G7" s="2" t="s">
        <v>37</v>
      </c>
      <c r="H7" s="4" t="n">
        <f aca="false">B4*POWER(B3,2)/_xlfn.CHISQ.INV(B11,B4)</f>
        <v>98.9854784195764</v>
      </c>
    </row>
    <row r="8" customFormat="false" ht="13.8" hidden="false" customHeight="false" outlineLevel="0" collapsed="false">
      <c r="D8" s="0" t="n">
        <f aca="false">SQRT(D7)</f>
        <v>3.97361525395177</v>
      </c>
      <c r="E8" s="3" t="s">
        <v>37</v>
      </c>
      <c r="F8" s="3" t="s">
        <v>44</v>
      </c>
      <c r="G8" s="3" t="s">
        <v>37</v>
      </c>
      <c r="H8" s="3" t="n">
        <f aca="false">SQRT(H7)</f>
        <v>9.94914460743115</v>
      </c>
    </row>
    <row r="9" customFormat="false" ht="13.8" hidden="false" customHeight="false" outlineLevel="0" collapsed="false">
      <c r="A9" s="4" t="s">
        <v>7</v>
      </c>
      <c r="B9" s="4" t="n">
        <v>0.975</v>
      </c>
    </row>
    <row r="10" customFormat="false" ht="13.8" hidden="false" customHeight="false" outlineLevel="0" collapsed="false">
      <c r="A10" s="0" t="s">
        <v>41</v>
      </c>
      <c r="B10" s="0" t="n">
        <f aca="false">1-B9</f>
        <v>0.0249999999999999</v>
      </c>
    </row>
    <row r="11" customFormat="false" ht="13.8" hidden="false" customHeight="false" outlineLevel="0" collapsed="false">
      <c r="A11" s="8" t="s">
        <v>42</v>
      </c>
      <c r="B11" s="0" t="n">
        <f aca="false">B10/2</f>
        <v>0.0125</v>
      </c>
    </row>
    <row r="12" customFormat="false" ht="13.8" hidden="false" customHeight="false" outlineLevel="0" collapsed="false">
      <c r="A12" s="8" t="s">
        <v>43</v>
      </c>
      <c r="B12" s="0" t="n">
        <f aca="false">B9+B11</f>
        <v>0.9875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A1" s="0" t="s">
        <v>27</v>
      </c>
      <c r="B1" s="0" t="n">
        <v>50</v>
      </c>
      <c r="E1" s="9"/>
    </row>
    <row r="2" customFormat="false" ht="13.8" hidden="false" customHeight="false" outlineLevel="0" collapsed="false">
      <c r="A2" s="10" t="s">
        <v>5</v>
      </c>
      <c r="B2" s="10" t="n">
        <v>0.95</v>
      </c>
      <c r="E2" s="9"/>
      <c r="F2" s="11" t="s">
        <v>5</v>
      </c>
      <c r="G2" s="11" t="n">
        <v>0.975</v>
      </c>
    </row>
    <row r="3" customFormat="false" ht="13.8" hidden="false" customHeight="false" outlineLevel="0" collapsed="false">
      <c r="A3" s="8" t="s">
        <v>39</v>
      </c>
      <c r="B3" s="0" t="n">
        <v>6.12</v>
      </c>
      <c r="E3" s="9"/>
    </row>
    <row r="4" customFormat="false" ht="13.8" hidden="false" customHeight="false" outlineLevel="0" collapsed="false">
      <c r="A4" s="8" t="s">
        <v>45</v>
      </c>
      <c r="B4" s="0" t="n">
        <v>27.7</v>
      </c>
      <c r="E4" s="9"/>
      <c r="F4" s="11" t="s">
        <v>46</v>
      </c>
      <c r="G4" s="11" t="n">
        <f aca="false">_xlfn.T.INV.2T(0.025,49)</f>
        <v>2.31237516380016</v>
      </c>
    </row>
    <row r="5" customFormat="false" ht="13.8" hidden="false" customHeight="false" outlineLevel="0" collapsed="false">
      <c r="E5" s="9"/>
      <c r="F5" s="0" t="s">
        <v>21</v>
      </c>
      <c r="G5" s="0" t="n">
        <f aca="false">G4*B3/SQRT(B1)</f>
        <v>2.00135769857982</v>
      </c>
    </row>
    <row r="6" customFormat="false" ht="13.8" hidden="false" customHeight="false" outlineLevel="0" collapsed="false">
      <c r="A6" s="10" t="s">
        <v>46</v>
      </c>
      <c r="B6" s="10" t="n">
        <f aca="false">_xlfn.T.INV.2T(0.05,49)</f>
        <v>2.00957523712924</v>
      </c>
      <c r="E6" s="9"/>
    </row>
    <row r="7" customFormat="false" ht="13.8" hidden="false" customHeight="false" outlineLevel="0" collapsed="false">
      <c r="A7" s="0" t="s">
        <v>21</v>
      </c>
      <c r="B7" s="0" t="n">
        <f aca="false">B6*B3/SQRT(B1)</f>
        <v>1.73928475563387</v>
      </c>
      <c r="E7" s="9"/>
    </row>
    <row r="8" customFormat="false" ht="13.8" hidden="false" customHeight="false" outlineLevel="0" collapsed="false">
      <c r="E8" s="9"/>
    </row>
    <row r="9" customFormat="false" ht="13.8" hidden="false" customHeight="false" outlineLevel="0" collapsed="false">
      <c r="A9" s="0" t="s">
        <v>47</v>
      </c>
      <c r="B9" s="12" t="s">
        <v>48</v>
      </c>
      <c r="C9" s="12" t="s">
        <v>49</v>
      </c>
      <c r="D9" s="12" t="s">
        <v>50</v>
      </c>
      <c r="E9" s="9"/>
      <c r="F9" s="0" t="s">
        <v>47</v>
      </c>
      <c r="G9" s="12" t="s">
        <v>48</v>
      </c>
      <c r="H9" s="12" t="s">
        <v>49</v>
      </c>
      <c r="I9" s="12" t="s">
        <v>50</v>
      </c>
    </row>
    <row r="10" customFormat="false" ht="13.8" hidden="false" customHeight="false" outlineLevel="0" collapsed="false">
      <c r="B10" s="3" t="n">
        <f aca="false">B4-B7</f>
        <v>25.9607152443661</v>
      </c>
      <c r="C10" s="3" t="s">
        <v>49</v>
      </c>
      <c r="D10" s="3" t="n">
        <f aca="false">B4+B7</f>
        <v>29.4392847556339</v>
      </c>
      <c r="E10" s="9"/>
      <c r="G10" s="3" t="n">
        <f aca="false">B4-G5</f>
        <v>25.6986423014202</v>
      </c>
      <c r="H10" s="3" t="s">
        <v>49</v>
      </c>
      <c r="I10" s="3" t="n">
        <f aca="false">B4+G5</f>
        <v>29.7013576985798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C1" s="9"/>
    </row>
    <row r="2" customFormat="false" ht="13.8" hidden="false" customHeight="false" outlineLevel="0" collapsed="false">
      <c r="A2" s="0" t="s">
        <v>21</v>
      </c>
      <c r="B2" s="0" t="n">
        <v>0.1</v>
      </c>
      <c r="C2" s="9"/>
    </row>
    <row r="3" customFormat="false" ht="13.8" hidden="false" customHeight="false" outlineLevel="0" collapsed="false">
      <c r="A3" s="4" t="s">
        <v>5</v>
      </c>
      <c r="B3" s="4" t="n">
        <v>0.99</v>
      </c>
      <c r="C3" s="9"/>
      <c r="D3" s="13" t="s">
        <v>5</v>
      </c>
      <c r="E3" s="13" t="n">
        <v>0.975</v>
      </c>
    </row>
    <row r="4" customFormat="false" ht="13.8" hidden="false" customHeight="false" outlineLevel="0" collapsed="false">
      <c r="A4" s="0" t="s">
        <v>51</v>
      </c>
      <c r="B4" s="0" t="n">
        <v>0.25</v>
      </c>
      <c r="C4" s="9"/>
      <c r="D4" s="0" t="s">
        <v>9</v>
      </c>
      <c r="E4" s="0" t="n">
        <f aca="false">1-E3</f>
        <v>0.0249999999999999</v>
      </c>
    </row>
    <row r="5" customFormat="false" ht="13.8" hidden="false" customHeight="false" outlineLevel="0" collapsed="false">
      <c r="A5" s="0" t="s">
        <v>9</v>
      </c>
      <c r="B5" s="0" t="n">
        <f aca="false">1-B3</f>
        <v>0.01</v>
      </c>
      <c r="C5" s="9"/>
      <c r="D5" s="0" t="s">
        <v>11</v>
      </c>
      <c r="E5" s="0" t="n">
        <f aca="false">0.5-(E4/2)</f>
        <v>0.4875</v>
      </c>
    </row>
    <row r="6" customFormat="false" ht="13.8" hidden="false" customHeight="false" outlineLevel="0" collapsed="false">
      <c r="A6" s="0" t="s">
        <v>11</v>
      </c>
      <c r="B6" s="0" t="n">
        <f aca="false">0.5-(B5/2)</f>
        <v>0.495</v>
      </c>
      <c r="C6" s="9"/>
    </row>
    <row r="7" customFormat="false" ht="13.8" hidden="false" customHeight="false" outlineLevel="0" collapsed="false">
      <c r="A7" s="4" t="s">
        <v>13</v>
      </c>
      <c r="B7" s="4" t="n">
        <f aca="false">_xlfn.NORM.S.INV(B6+0.5)</f>
        <v>2.5758293035489</v>
      </c>
      <c r="C7" s="9"/>
      <c r="D7" s="13" t="s">
        <v>13</v>
      </c>
      <c r="E7" s="13" t="n">
        <f aca="false">_xlfn.NORM.S.INV(E5+0.5)</f>
        <v>2.24140272760495</v>
      </c>
    </row>
    <row r="8" customFormat="false" ht="13.8" hidden="false" customHeight="false" outlineLevel="0" collapsed="false">
      <c r="C8" s="9"/>
    </row>
    <row r="9" customFormat="false" ht="13.8" hidden="false" customHeight="false" outlineLevel="0" collapsed="false">
      <c r="A9" s="4" t="s">
        <v>27</v>
      </c>
      <c r="B9" s="4" t="n">
        <f aca="false">ROUNDUP((B7*B4/B2)^2,0)</f>
        <v>42</v>
      </c>
      <c r="C9" s="9"/>
      <c r="D9" s="13" t="s">
        <v>27</v>
      </c>
      <c r="E9" s="13" t="n">
        <f aca="false">ROUNDUP((E7*B4/B2)^2,0)</f>
        <v>32</v>
      </c>
    </row>
    <row r="12" customFormat="false" ht="13.8" hidden="false" customHeight="false" outlineLevel="0" collapsed="false">
      <c r="A12" s="14" t="s">
        <v>51</v>
      </c>
      <c r="B12" s="14" t="n">
        <v>0.3</v>
      </c>
    </row>
    <row r="14" customFormat="false" ht="13.8" hidden="false" customHeight="false" outlineLevel="0" collapsed="false">
      <c r="A14" s="14" t="s">
        <v>27</v>
      </c>
      <c r="B14" s="14" t="n">
        <f aca="false">ROUNDUP((B7*B12/B2)^2,0)</f>
        <v>60</v>
      </c>
      <c r="D14" s="14" t="s">
        <v>27</v>
      </c>
      <c r="E14" s="14" t="n">
        <f aca="false">ROUNDUP( (E7*B12/B2)^2,0)</f>
        <v>46</v>
      </c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A1" s="0" t="s">
        <v>52</v>
      </c>
      <c r="B1" s="0" t="n">
        <v>8451</v>
      </c>
    </row>
    <row r="2" customFormat="false" ht="13.8" hidden="false" customHeight="false" outlineLevel="0" collapsed="false">
      <c r="A2" s="0" t="s">
        <v>53</v>
      </c>
      <c r="B2" s="0" t="n">
        <v>0.314</v>
      </c>
    </row>
    <row r="3" customFormat="false" ht="13.8" hidden="false" customHeight="false" outlineLevel="0" collapsed="false">
      <c r="A3" s="0" t="s">
        <v>54</v>
      </c>
      <c r="B3" s="0" t="n">
        <v>0.686</v>
      </c>
    </row>
    <row r="4" customFormat="false" ht="13.8" hidden="false" customHeight="false" outlineLevel="0" collapsed="false">
      <c r="A4" s="0" t="s">
        <v>21</v>
      </c>
      <c r="B4" s="15" t="n">
        <v>0.01</v>
      </c>
    </row>
    <row r="5" customFormat="false" ht="13.8" hidden="false" customHeight="false" outlineLevel="0" collapsed="false">
      <c r="A5" s="0" t="s">
        <v>55</v>
      </c>
      <c r="B5" s="0" t="n">
        <v>8450</v>
      </c>
    </row>
    <row r="7" customFormat="false" ht="13.8" hidden="false" customHeight="false" outlineLevel="0" collapsed="false">
      <c r="A7" s="0" t="s">
        <v>56</v>
      </c>
      <c r="B7" s="0" t="n">
        <f aca="false">_xlfn.T.INV.2T(0.01,8450)</f>
        <v>2.57641126725346</v>
      </c>
    </row>
    <row r="9" customFormat="false" ht="13.8" hidden="false" customHeight="false" outlineLevel="0" collapsed="false">
      <c r="A9" s="10" t="s">
        <v>57</v>
      </c>
      <c r="B9" s="10" t="n">
        <f aca="false">B7*SQRT((B2*B3)/B1)</f>
        <v>0.0130073258736426</v>
      </c>
    </row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A1" s="0" t="s">
        <v>58</v>
      </c>
      <c r="B1" s="0" t="n">
        <v>152</v>
      </c>
      <c r="D1" s="0" t="s">
        <v>59</v>
      </c>
      <c r="E1" s="0" t="s">
        <v>60</v>
      </c>
    </row>
    <row r="2" customFormat="false" ht="13.8" hidden="false" customHeight="false" outlineLevel="0" collapsed="false">
      <c r="A2" s="0" t="s">
        <v>61</v>
      </c>
      <c r="B2" s="0" t="n">
        <v>224</v>
      </c>
      <c r="D2" s="0" t="s">
        <v>62</v>
      </c>
      <c r="E2" s="0" t="s">
        <v>63</v>
      </c>
    </row>
    <row r="3" customFormat="false" ht="13.8" hidden="false" customHeight="false" outlineLevel="0" collapsed="false">
      <c r="A3" s="0" t="s">
        <v>26</v>
      </c>
      <c r="B3" s="0" t="n">
        <v>400</v>
      </c>
    </row>
    <row r="4" customFormat="false" ht="13.8" hidden="false" customHeight="false" outlineLevel="0" collapsed="false">
      <c r="A4" s="0" t="s">
        <v>64</v>
      </c>
      <c r="B4" s="0" t="n">
        <v>0.38</v>
      </c>
      <c r="C4" s="0" t="s">
        <v>65</v>
      </c>
      <c r="D4" s="0" t="n">
        <v>0.62</v>
      </c>
    </row>
    <row r="5" customFormat="false" ht="13.8" hidden="false" customHeight="false" outlineLevel="0" collapsed="false">
      <c r="A5" s="0" t="s">
        <v>66</v>
      </c>
      <c r="B5" s="0" t="n">
        <v>0.56</v>
      </c>
      <c r="C5" s="0" t="s">
        <v>67</v>
      </c>
      <c r="D5" s="0" t="n">
        <v>0.44</v>
      </c>
    </row>
    <row r="7" customFormat="false" ht="13.8" hidden="false" customHeight="false" outlineLevel="0" collapsed="false">
      <c r="A7" s="16" t="n">
        <f aca="false">1.96*SQRT((B4*D4)/B3)</f>
        <v>0.0475678715100855</v>
      </c>
      <c r="C7" s="0" t="n">
        <f aca="false">B4-A7</f>
        <v>0.332432128489915</v>
      </c>
      <c r="D7" s="0" t="s">
        <v>68</v>
      </c>
      <c r="E7" s="0" t="n">
        <f aca="false">B4+A7</f>
        <v>0.427567871510085</v>
      </c>
    </row>
    <row r="8" customFormat="false" ht="13.8" hidden="false" customHeight="false" outlineLevel="0" collapsed="false">
      <c r="A8" s="16" t="n">
        <f aca="false">1.96*SQRT((B5*D5)/B3)</f>
        <v>0.0486459206922842</v>
      </c>
      <c r="C8" s="0" t="n">
        <f aca="false">B5-A8</f>
        <v>0.511354079307716</v>
      </c>
      <c r="D8" s="0" t="s">
        <v>69</v>
      </c>
      <c r="E8" s="0" t="n">
        <f aca="false">B5+A8</f>
        <v>0.608645920692284</v>
      </c>
    </row>
    <row r="10" customFormat="false" ht="13.8" hidden="false" customHeight="false" outlineLevel="0" collapsed="false">
      <c r="A10" s="16" t="n">
        <f aca="false">2.575*SQRT((B4*D4)/B3)</f>
        <v>0.0624935046624847</v>
      </c>
      <c r="C10" s="16" t="n">
        <f aca="false">B4-A10</f>
        <v>0.317506495337515</v>
      </c>
      <c r="D10" s="0" t="s">
        <v>68</v>
      </c>
      <c r="E10" s="16" t="n">
        <f aca="false">B4+A10</f>
        <v>0.442493504662485</v>
      </c>
    </row>
    <row r="11" customFormat="false" ht="13.8" hidden="false" customHeight="false" outlineLevel="0" collapsed="false">
      <c r="A11" s="0" t="n">
        <f aca="false">2.575*SQRT((B5*D5)/B3)</f>
        <v>0.0639098192768529</v>
      </c>
      <c r="C11" s="16" t="n">
        <f aca="false">B5-A10</f>
        <v>0.497506495337515</v>
      </c>
      <c r="D11" s="0" t="s">
        <v>69</v>
      </c>
      <c r="E11" s="16" t="n">
        <f aca="false">B5+A10</f>
        <v>0.622493504662485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2018-12-06T22:53:22Z</dcterms:created>
  <dc:creator>Guilherme Takeshi</dc:creator>
  <dc:description/>
  <dc:language>pt-BR</dc:language>
  <cp:lastModifiedBy/>
  <dcterms:modified xsi:type="dcterms:W3CDTF">2018-12-06T21:35:36Z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