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Caio Peres\Desktop\"/>
    </mc:Choice>
  </mc:AlternateContent>
  <xr:revisionPtr revIDLastSave="0" documentId="13_ncr:1_{6AB6BACE-4BB4-4061-B950-395B6F370646}" xr6:coauthVersionLast="40" xr6:coauthVersionMax="40" xr10:uidLastSave="{00000000-0000-0000-0000-000000000000}"/>
  <bookViews>
    <workbookView xWindow="0" yWindow="0" windowWidth="20490" windowHeight="7545" activeTab="5" xr2:uid="{00000000-000D-0000-FFFF-FFFF00000000}"/>
  </bookViews>
  <sheets>
    <sheet name="Ex01" sheetId="1" r:id="rId1"/>
    <sheet name="EX02" sheetId="2" r:id="rId2"/>
    <sheet name="Ex03" sheetId="4" r:id="rId3"/>
    <sheet name="EX04" sheetId="3" r:id="rId4"/>
    <sheet name="EXC5" sheetId="5" r:id="rId5"/>
    <sheet name="EXC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H8" i="2"/>
  <c r="D8" i="2"/>
  <c r="D10" i="4"/>
  <c r="B10" i="4"/>
  <c r="B12" i="6"/>
  <c r="B4" i="6"/>
  <c r="B6" i="6"/>
  <c r="B7" i="5"/>
  <c r="B9" i="5"/>
  <c r="B14" i="3"/>
  <c r="Q2" i="1" l="1"/>
  <c r="Q4" i="1" s="1"/>
  <c r="Q3" i="1" s="1"/>
  <c r="H4" i="1"/>
  <c r="H2" i="1"/>
  <c r="H3" i="1" s="1"/>
  <c r="E4" i="3" l="1"/>
  <c r="B5" i="3"/>
  <c r="B6" i="3" s="1"/>
  <c r="B7" i="3" s="1"/>
  <c r="E5" i="3"/>
  <c r="E7" i="3" s="1"/>
  <c r="E14" i="3" l="1"/>
  <c r="E9" i="3"/>
  <c r="B9" i="3"/>
  <c r="G4" i="4"/>
  <c r="G5" i="4" s="1"/>
  <c r="B6" i="4"/>
  <c r="B7" i="4" s="1"/>
  <c r="I10" i="4" l="1"/>
  <c r="G10" i="4"/>
  <c r="B11" i="2"/>
  <c r="B12" i="2" s="1"/>
  <c r="B10" i="2"/>
  <c r="B7" i="2"/>
  <c r="B6" i="2"/>
  <c r="B5" i="2"/>
  <c r="B4" i="2"/>
  <c r="H7" i="2" s="1"/>
  <c r="H1" i="2" l="1"/>
  <c r="D1" i="2"/>
  <c r="D7" i="2"/>
  <c r="N4" i="1"/>
  <c r="M4" i="1"/>
  <c r="L4" i="1"/>
  <c r="K4" i="1"/>
  <c r="D4" i="1"/>
  <c r="D5" i="1" s="1"/>
  <c r="D6" i="1" s="1"/>
  <c r="D7" i="1" s="1"/>
  <c r="D8" i="1" s="1"/>
  <c r="E4" i="1"/>
  <c r="E5" i="1" s="1"/>
  <c r="E6" i="1" s="1"/>
  <c r="E7" i="1" s="1"/>
  <c r="C4" i="1"/>
  <c r="C5" i="1" s="1"/>
  <c r="C6" i="1" s="1"/>
  <c r="C7" i="1" s="1"/>
  <c r="B4" i="1"/>
  <c r="B5" i="1" s="1"/>
  <c r="B6" i="1" s="1"/>
  <c r="L5" i="1" l="1"/>
  <c r="L6" i="1" s="1"/>
  <c r="L7" i="1" s="1"/>
  <c r="M5" i="1"/>
  <c r="M6" i="1" s="1"/>
  <c r="M7" i="1" s="1"/>
  <c r="N5" i="1"/>
  <c r="N6" i="1" s="1"/>
  <c r="N7" i="1" s="1"/>
  <c r="K5" i="1"/>
  <c r="K6" i="1" s="1"/>
  <c r="K7" i="1" s="1"/>
  <c r="E8" i="1"/>
  <c r="E9" i="1"/>
  <c r="C9" i="1"/>
  <c r="C8" i="1"/>
  <c r="D9" i="1"/>
  <c r="B9" i="1"/>
  <c r="N9" i="1" l="1"/>
  <c r="N8" i="1"/>
  <c r="M8" i="1"/>
  <c r="M9" i="1"/>
  <c r="K9" i="1"/>
  <c r="K8" i="1"/>
  <c r="L9" i="1"/>
  <c r="L8" i="1"/>
</calcChain>
</file>

<file path=xl/sharedStrings.xml><?xml version="1.0" encoding="utf-8"?>
<sst xmlns="http://schemas.openxmlformats.org/spreadsheetml/2006/main" count="115" uniqueCount="64">
  <si>
    <t>EUA</t>
  </si>
  <si>
    <t>ING</t>
  </si>
  <si>
    <t>FRA</t>
  </si>
  <si>
    <t>ESP</t>
  </si>
  <si>
    <t>q^</t>
  </si>
  <si>
    <t xml:space="preserve">n = </t>
  </si>
  <si>
    <t>p^*q^</t>
  </si>
  <si>
    <t>(p^*q^)/n</t>
  </si>
  <si>
    <t>√((p^*q^)/n)</t>
  </si>
  <si>
    <t>c = 99%</t>
  </si>
  <si>
    <t xml:space="preserve">c = </t>
  </si>
  <si>
    <t xml:space="preserve">Zc = </t>
  </si>
  <si>
    <t>e</t>
  </si>
  <si>
    <t>p^-e</t>
  </si>
  <si>
    <t>p^+e</t>
  </si>
  <si>
    <t>intervalo</t>
  </si>
  <si>
    <t>c = 97,5%</t>
  </si>
  <si>
    <t>c =</t>
  </si>
  <si>
    <t>n</t>
  </si>
  <si>
    <t xml:space="preserve">s = </t>
  </si>
  <si>
    <t xml:space="preserve">g.l = </t>
  </si>
  <si>
    <t xml:space="preserve">α = </t>
  </si>
  <si>
    <t>&lt;</t>
  </si>
  <si>
    <t>σ²</t>
  </si>
  <si>
    <t xml:space="preserve">P(X²&gt;X²r) = </t>
  </si>
  <si>
    <t xml:space="preserve">p(X²&gt;X²l) = </t>
  </si>
  <si>
    <t xml:space="preserve">P^ = </t>
  </si>
  <si>
    <t xml:space="preserve">q^ = </t>
  </si>
  <si>
    <t xml:space="preserve">p^*q^ = </t>
  </si>
  <si>
    <t xml:space="preserve">(p^*q^)/n = </t>
  </si>
  <si>
    <t xml:space="preserve">√((p^*q^)/n) = </t>
  </si>
  <si>
    <t xml:space="preserve">e = </t>
  </si>
  <si>
    <t xml:space="preserve">p^-e = </t>
  </si>
  <si>
    <t xml:space="preserve">p^+e = </t>
  </si>
  <si>
    <t xml:space="preserve">x̄ = </t>
  </si>
  <si>
    <t xml:space="preserve">tc = </t>
  </si>
  <si>
    <t xml:space="preserve">intervalo </t>
  </si>
  <si>
    <t xml:space="preserve">x̄-e </t>
  </si>
  <si>
    <t xml:space="preserve"> x̄ +e</t>
  </si>
  <si>
    <t>&lt; μ &lt;</t>
  </si>
  <si>
    <t xml:space="preserve">σ = </t>
  </si>
  <si>
    <t xml:space="preserve">P(Z&gt;Zc) = </t>
  </si>
  <si>
    <t xml:space="preserve">P(0 &lt;=  Z &lt;= Zc) = </t>
  </si>
  <si>
    <t>σ</t>
  </si>
  <si>
    <t>0,65&lt;p&lt;0,73</t>
  </si>
  <si>
    <t>0,68&lt;p&lt;0,76</t>
  </si>
  <si>
    <t>0,58&lt;p&lt;0,66</t>
  </si>
  <si>
    <t>0,71&lt;p&lt;0,78</t>
  </si>
  <si>
    <t>0,66&lt;p&lt;0,72</t>
  </si>
  <si>
    <t>0,69&lt;p&lt;0,75</t>
  </si>
  <si>
    <t>0,59&lt;p&lt;0,65</t>
  </si>
  <si>
    <t>0,72&lt;p&lt;0,78</t>
  </si>
  <si>
    <t xml:space="preserve">N = </t>
  </si>
  <si>
    <t xml:space="preserve">p^ = </t>
  </si>
  <si>
    <t>q^=</t>
  </si>
  <si>
    <t>g.l</t>
  </si>
  <si>
    <t>Zc=</t>
  </si>
  <si>
    <t xml:space="preserve">E = </t>
  </si>
  <si>
    <t>INTERVALO DE 99%</t>
  </si>
  <si>
    <t>n=</t>
  </si>
  <si>
    <t xml:space="preserve">SUL = </t>
  </si>
  <si>
    <t xml:space="preserve">OESTE= </t>
  </si>
  <si>
    <t>SUL</t>
  </si>
  <si>
    <t>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</si>
</sst>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1" fillId="5" borderId="0" xfId="0" applyFont="1" applyFill="1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0" fillId="4" borderId="1" xfId="0" applyFill="1" applyBorder="1"/>
    <xf numFmtId="0" fontId="2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3" borderId="0" xfId="0" applyFill="1"/>
    <xf numFmtId="0" fontId="0" fillId="8" borderId="0" xfId="0" applyFill="1"/>
    <xf numFmtId="0" fontId="0" fillId="0" borderId="0" xfId="0" applyFill="1"/>
    <xf numFmtId="9" fontId="0" fillId="0" borderId="0" xfId="0" applyNumberFormat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2</xdr:row>
      <xdr:rowOff>161925</xdr:rowOff>
    </xdr:from>
    <xdr:ext cx="4173760" cy="530658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352925" y="542925"/>
          <a:ext cx="4173760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Quanto</a:t>
          </a:r>
          <a:r>
            <a:rPr lang="pt-BR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maior o desvio padrão , maior deve ser a amostra (necessita de uma explicação tecnica)</a:t>
          </a:r>
          <a:endParaRPr lang="pt-BR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opLeftCell="B1" workbookViewId="0">
      <selection activeCell="B9" sqref="B9"/>
    </sheetView>
  </sheetViews>
  <sheetFormatPr defaultRowHeight="15" x14ac:dyDescent="0.25"/>
  <cols>
    <col min="1" max="1" width="12.140625" bestFit="1" customWidth="1"/>
    <col min="2" max="2" width="12" bestFit="1" customWidth="1"/>
    <col min="3" max="3" width="12.28515625" bestFit="1" customWidth="1"/>
    <col min="4" max="5" width="12" bestFit="1" customWidth="1"/>
    <col min="6" max="6" width="6.28515625" customWidth="1"/>
    <col min="7" max="7" width="15.140625" customWidth="1"/>
    <col min="10" max="10" width="12.140625" bestFit="1" customWidth="1"/>
    <col min="11" max="13" width="12.28515625" bestFit="1" customWidth="1"/>
    <col min="14" max="14" width="13.42578125" bestFit="1" customWidth="1"/>
    <col min="16" max="16" width="15.5703125" bestFit="1" customWidth="1"/>
  </cols>
  <sheetData>
    <row r="1" spans="1:17" ht="15.75" x14ac:dyDescent="0.25">
      <c r="A1" s="10" t="s">
        <v>9</v>
      </c>
      <c r="B1" s="4" t="s">
        <v>0</v>
      </c>
      <c r="C1" s="4" t="s">
        <v>1</v>
      </c>
      <c r="D1" s="4" t="s">
        <v>2</v>
      </c>
      <c r="E1" s="4" t="s">
        <v>3</v>
      </c>
      <c r="G1" s="4" t="s">
        <v>10</v>
      </c>
      <c r="H1" s="1">
        <v>0.99</v>
      </c>
      <c r="J1" s="10" t="s">
        <v>16</v>
      </c>
      <c r="K1" s="4" t="s">
        <v>0</v>
      </c>
      <c r="L1" s="4" t="s">
        <v>1</v>
      </c>
      <c r="M1" s="4" t="s">
        <v>2</v>
      </c>
      <c r="N1" s="4" t="s">
        <v>3</v>
      </c>
      <c r="P1" s="5" t="s">
        <v>17</v>
      </c>
      <c r="Q1" s="1">
        <v>0.97499999999999998</v>
      </c>
    </row>
    <row r="2" spans="1:17" x14ac:dyDescent="0.25">
      <c r="A2" s="4" t="s">
        <v>26</v>
      </c>
      <c r="B2" s="1">
        <v>0.69</v>
      </c>
      <c r="C2" s="1">
        <v>0.72</v>
      </c>
      <c r="D2" s="1">
        <v>0.62</v>
      </c>
      <c r="E2" s="1">
        <v>0.75</v>
      </c>
      <c r="G2" t="s">
        <v>41</v>
      </c>
      <c r="H2">
        <f>1-H1</f>
        <v>1.0000000000000009E-2</v>
      </c>
      <c r="J2" s="4" t="s">
        <v>26</v>
      </c>
      <c r="K2" s="1">
        <v>0.69</v>
      </c>
      <c r="L2" s="1">
        <v>0.72</v>
      </c>
      <c r="M2" s="1">
        <v>0.62</v>
      </c>
      <c r="N2" s="1">
        <v>0.75</v>
      </c>
      <c r="P2" t="s">
        <v>41</v>
      </c>
      <c r="Q2">
        <f>1-Q1</f>
        <v>2.5000000000000022E-2</v>
      </c>
    </row>
    <row r="3" spans="1:17" x14ac:dyDescent="0.25">
      <c r="A3" s="4" t="s">
        <v>4</v>
      </c>
      <c r="B3" s="1">
        <v>0.31</v>
      </c>
      <c r="C3" s="1">
        <v>0.28000000000000003</v>
      </c>
      <c r="D3" s="1">
        <v>0.38</v>
      </c>
      <c r="E3" s="1">
        <v>0.25</v>
      </c>
      <c r="G3" t="s">
        <v>42</v>
      </c>
      <c r="H3">
        <f>0.5-(H2/2)</f>
        <v>0.495</v>
      </c>
      <c r="J3" s="4" t="s">
        <v>27</v>
      </c>
      <c r="K3" s="1">
        <v>0.31</v>
      </c>
      <c r="L3" s="1">
        <v>0.28000000000000003</v>
      </c>
      <c r="M3" s="1">
        <v>0.38</v>
      </c>
      <c r="N3" s="1">
        <v>0.25</v>
      </c>
      <c r="P3" s="5" t="s">
        <v>11</v>
      </c>
      <c r="Q3" s="1">
        <f>_xlfn.NORM.S.INV(Q4+0.5)</f>
        <v>2.2414027276049464</v>
      </c>
    </row>
    <row r="4" spans="1:17" x14ac:dyDescent="0.25">
      <c r="A4" s="4" t="s">
        <v>6</v>
      </c>
      <c r="B4">
        <f>B2*B3</f>
        <v>0.21389999999999998</v>
      </c>
      <c r="C4" s="1">
        <f>C2*C3</f>
        <v>0.2016</v>
      </c>
      <c r="D4" s="1">
        <f t="shared" ref="D4:E4" si="0">D2*D3</f>
        <v>0.2356</v>
      </c>
      <c r="E4" s="1">
        <f t="shared" si="0"/>
        <v>0.1875</v>
      </c>
      <c r="G4" s="4" t="s">
        <v>11</v>
      </c>
      <c r="H4" s="1">
        <f>_xlfn.NORM.S.INV(H3+0.5)</f>
        <v>2.5758293035488999</v>
      </c>
      <c r="J4" s="4" t="s">
        <v>28</v>
      </c>
      <c r="K4" s="1">
        <f>K2*K3</f>
        <v>0.21389999999999998</v>
      </c>
      <c r="L4" s="1">
        <f>L2*L3</f>
        <v>0.2016</v>
      </c>
      <c r="M4" s="1">
        <f t="shared" ref="M4" si="1">M2*M3</f>
        <v>0.2356</v>
      </c>
      <c r="N4" s="1">
        <f t="shared" ref="N4" si="2">N2*N3</f>
        <v>0.1875</v>
      </c>
      <c r="P4" t="s">
        <v>42</v>
      </c>
      <c r="Q4">
        <f>0.5-(Q2/2)</f>
        <v>0.48749999999999999</v>
      </c>
    </row>
    <row r="5" spans="1:17" x14ac:dyDescent="0.25">
      <c r="A5" s="4" t="s">
        <v>7</v>
      </c>
      <c r="B5" s="1">
        <f>B4/B10</f>
        <v>2.0488505747126435E-4</v>
      </c>
      <c r="C5" s="1">
        <f t="shared" ref="C5:E5" si="3">C4/C10</f>
        <v>2.3145809414466131E-4</v>
      </c>
      <c r="D5" s="1">
        <f t="shared" si="3"/>
        <v>2.1476754785779397E-4</v>
      </c>
      <c r="E5" s="1">
        <f t="shared" si="3"/>
        <v>1.8693918245264209E-4</v>
      </c>
      <c r="J5" s="4" t="s">
        <v>29</v>
      </c>
      <c r="K5" s="1">
        <f>K4/K10</f>
        <v>2.0488505747126435E-4</v>
      </c>
      <c r="L5" s="1">
        <f t="shared" ref="L5:N5" si="4">L4/L10</f>
        <v>2.3145809414466131E-4</v>
      </c>
      <c r="M5" s="1">
        <f t="shared" si="4"/>
        <v>2.1476754785779397E-4</v>
      </c>
      <c r="N5" s="1">
        <f t="shared" si="4"/>
        <v>1.8693918245264209E-4</v>
      </c>
    </row>
    <row r="6" spans="1:17" x14ac:dyDescent="0.25">
      <c r="A6" s="6" t="s">
        <v>8</v>
      </c>
      <c r="B6" s="1">
        <f>SQRT(B5)</f>
        <v>1.4313806533248392E-2</v>
      </c>
      <c r="C6" s="1">
        <f t="shared" ref="C6:E6" si="5">SQRT(C5)</f>
        <v>1.5213746880524249E-2</v>
      </c>
      <c r="D6" s="1">
        <f t="shared" si="5"/>
        <v>1.4654949602703995E-2</v>
      </c>
      <c r="E6" s="1">
        <f t="shared" si="5"/>
        <v>1.3672570440580735E-2</v>
      </c>
      <c r="J6" s="6" t="s">
        <v>30</v>
      </c>
      <c r="K6" s="1">
        <f>SQRT(K5)</f>
        <v>1.4313806533248392E-2</v>
      </c>
      <c r="L6" s="1">
        <f t="shared" ref="L6" si="6">SQRT(L5)</f>
        <v>1.5213746880524249E-2</v>
      </c>
      <c r="M6" s="1">
        <f t="shared" ref="M6" si="7">SQRT(M5)</f>
        <v>1.4654949602703995E-2</v>
      </c>
      <c r="N6" s="1">
        <f t="shared" ref="N6" si="8">SQRT(N5)</f>
        <v>1.3672570440580735E-2</v>
      </c>
    </row>
    <row r="7" spans="1:17" x14ac:dyDescent="0.25">
      <c r="A7" s="6" t="s">
        <v>12</v>
      </c>
      <c r="B7" s="1">
        <f>B6*$H$4</f>
        <v>3.6869922313670901E-2</v>
      </c>
      <c r="C7" s="1">
        <f>C6*$H$4</f>
        <v>3.9188015031630025E-2</v>
      </c>
      <c r="D7" s="1">
        <f>D6*$H$4</f>
        <v>3.7748648628677259E-2</v>
      </c>
      <c r="E7" s="1">
        <f>E6*$H$4</f>
        <v>3.521820759568435E-2</v>
      </c>
      <c r="G7" s="16"/>
      <c r="H7" s="16"/>
      <c r="J7" s="6" t="s">
        <v>31</v>
      </c>
      <c r="K7" s="1">
        <f>K6*$Q$3</f>
        <v>3.208300500603245E-2</v>
      </c>
      <c r="L7" s="1">
        <f t="shared" ref="L7:N7" si="9">L6*$Q$3</f>
        <v>3.4100133755098294E-2</v>
      </c>
      <c r="M7" s="1">
        <f t="shared" si="9"/>
        <v>3.284764401241376E-2</v>
      </c>
      <c r="N7" s="1">
        <f t="shared" si="9"/>
        <v>3.0645736678888424E-2</v>
      </c>
    </row>
    <row r="8" spans="1:17" x14ac:dyDescent="0.25">
      <c r="A8" s="6" t="s">
        <v>13</v>
      </c>
      <c r="B8" s="1">
        <f>B2-B7</f>
        <v>0.65313007768632902</v>
      </c>
      <c r="C8" s="1">
        <f t="shared" ref="C8:E8" si="10">C2-C7</f>
        <v>0.68081198496836992</v>
      </c>
      <c r="D8" s="1">
        <f t="shared" si="10"/>
        <v>0.58225135137132278</v>
      </c>
      <c r="E8" s="1">
        <f t="shared" si="10"/>
        <v>0.71478179240431561</v>
      </c>
      <c r="J8" s="6" t="s">
        <v>32</v>
      </c>
      <c r="K8" s="1">
        <f>K2-K7</f>
        <v>0.6579169949939675</v>
      </c>
      <c r="L8" s="1">
        <f t="shared" ref="L8" si="11">L2-L7</f>
        <v>0.68589986624490162</v>
      </c>
      <c r="M8" s="1">
        <f t="shared" ref="M8" si="12">M2-M7</f>
        <v>0.58715235598758619</v>
      </c>
      <c r="N8" s="1">
        <f t="shared" ref="N8" si="13">N2-N7</f>
        <v>0.71935426332111163</v>
      </c>
    </row>
    <row r="9" spans="1:17" x14ac:dyDescent="0.25">
      <c r="A9" s="6" t="s">
        <v>14</v>
      </c>
      <c r="B9" s="1">
        <f>B2+B7</f>
        <v>0.72686992231367087</v>
      </c>
      <c r="C9" s="1">
        <f t="shared" ref="C9:E9" si="14">C2+C7</f>
        <v>0.75918801503163003</v>
      </c>
      <c r="D9" s="1">
        <f t="shared" si="14"/>
        <v>0.65774864862867721</v>
      </c>
      <c r="E9" s="1">
        <f t="shared" si="14"/>
        <v>0.78521820759568439</v>
      </c>
      <c r="J9" s="6" t="s">
        <v>33</v>
      </c>
      <c r="K9" s="1">
        <f>K2+K7</f>
        <v>0.7220830050060324</v>
      </c>
      <c r="L9" s="1">
        <f t="shared" ref="L9:N9" si="15">L2+L7</f>
        <v>0.75410013375509832</v>
      </c>
      <c r="M9" s="1">
        <f t="shared" si="15"/>
        <v>0.6528476440124138</v>
      </c>
      <c r="N9" s="1">
        <f t="shared" si="15"/>
        <v>0.78064573667888837</v>
      </c>
    </row>
    <row r="10" spans="1:17" x14ac:dyDescent="0.25">
      <c r="A10" s="6" t="s">
        <v>18</v>
      </c>
      <c r="B10" s="1">
        <v>1044</v>
      </c>
      <c r="C10" s="1">
        <v>871</v>
      </c>
      <c r="D10" s="1">
        <v>1097</v>
      </c>
      <c r="E10" s="1">
        <v>1003</v>
      </c>
      <c r="J10" s="6" t="s">
        <v>5</v>
      </c>
      <c r="K10" s="1">
        <v>1044</v>
      </c>
      <c r="L10" s="1">
        <v>871</v>
      </c>
      <c r="M10" s="1">
        <v>1097</v>
      </c>
      <c r="N10" s="1">
        <v>1003</v>
      </c>
    </row>
    <row r="11" spans="1:17" x14ac:dyDescent="0.25">
      <c r="A11" s="4" t="s">
        <v>15</v>
      </c>
      <c r="B11" s="9" t="s">
        <v>44</v>
      </c>
      <c r="C11" s="9" t="s">
        <v>45</v>
      </c>
      <c r="D11" s="9" t="s">
        <v>46</v>
      </c>
      <c r="E11" s="9" t="s">
        <v>47</v>
      </c>
      <c r="J11" s="4" t="s">
        <v>15</v>
      </c>
      <c r="K11" s="13" t="s">
        <v>48</v>
      </c>
      <c r="L11" s="13" t="s">
        <v>49</v>
      </c>
      <c r="M11" s="13" t="s">
        <v>50</v>
      </c>
      <c r="N11" s="13" t="s">
        <v>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10" sqref="D10"/>
    </sheetView>
  </sheetViews>
  <sheetFormatPr defaultRowHeight="15" x14ac:dyDescent="0.25"/>
  <cols>
    <col min="1" max="1" width="10.85546875" bestFit="1" customWidth="1"/>
    <col min="8" max="8" width="12" bestFit="1" customWidth="1"/>
  </cols>
  <sheetData>
    <row r="1" spans="1:8" x14ac:dyDescent="0.25">
      <c r="A1" t="s">
        <v>5</v>
      </c>
      <c r="B1">
        <v>14</v>
      </c>
      <c r="D1" s="5">
        <f>B4*POWER(B3,2)/_xlfn.CHISQ.INV.RT(B6,B4)</f>
        <v>21.506392355574974</v>
      </c>
      <c r="E1" s="4" t="s">
        <v>22</v>
      </c>
      <c r="F1" s="6" t="s">
        <v>23</v>
      </c>
      <c r="G1" s="4" t="s">
        <v>22</v>
      </c>
      <c r="H1" s="5">
        <f>B4*POWER(B3,2)/_xlfn.CHISQ.INV.RT(B7,B4)</f>
        <v>60.510238991312782</v>
      </c>
    </row>
    <row r="2" spans="1:8" x14ac:dyDescent="0.25">
      <c r="A2" s="5" t="s">
        <v>10</v>
      </c>
      <c r="B2" s="5">
        <v>0.8</v>
      </c>
    </row>
    <row r="3" spans="1:8" x14ac:dyDescent="0.25">
      <c r="A3" s="2" t="s">
        <v>19</v>
      </c>
      <c r="B3">
        <v>5.7249999999999996</v>
      </c>
    </row>
    <row r="4" spans="1:8" x14ac:dyDescent="0.25">
      <c r="A4" s="2" t="s">
        <v>20</v>
      </c>
      <c r="B4">
        <f>B1-1</f>
        <v>13</v>
      </c>
    </row>
    <row r="5" spans="1:8" x14ac:dyDescent="0.25">
      <c r="A5" s="2" t="s">
        <v>21</v>
      </c>
      <c r="B5">
        <f>1-B2</f>
        <v>0.19999999999999996</v>
      </c>
    </row>
    <row r="6" spans="1:8" x14ac:dyDescent="0.25">
      <c r="A6" s="2" t="s">
        <v>24</v>
      </c>
      <c r="B6">
        <f>B5/2</f>
        <v>9.9999999999999978E-2</v>
      </c>
    </row>
    <row r="7" spans="1:8" x14ac:dyDescent="0.25">
      <c r="A7" s="2" t="s">
        <v>25</v>
      </c>
      <c r="B7">
        <f>B2+B6</f>
        <v>0.9</v>
      </c>
      <c r="D7" s="5">
        <f>B4*POWER(B3,2)/_xlfn.CHISQ.INV.RT(B11,B4)</f>
        <v>15.789618186438174</v>
      </c>
      <c r="E7" s="4" t="s">
        <v>22</v>
      </c>
      <c r="F7" s="6" t="s">
        <v>23</v>
      </c>
      <c r="G7" s="4" t="s">
        <v>22</v>
      </c>
      <c r="H7" s="5">
        <f>B4*POWER(B3,2)/_xlfn.CHISQ.INV(B11,B4)</f>
        <v>98.98547841957631</v>
      </c>
    </row>
    <row r="8" spans="1:8" x14ac:dyDescent="0.25">
      <c r="D8">
        <f>SQRT(D7)</f>
        <v>3.9736152539517682</v>
      </c>
      <c r="E8" s="1" t="s">
        <v>22</v>
      </c>
      <c r="F8" s="1" t="s">
        <v>43</v>
      </c>
      <c r="G8" s="1" t="s">
        <v>22</v>
      </c>
      <c r="H8" s="1">
        <f>SQRT(H7)</f>
        <v>9.9491446074311494</v>
      </c>
    </row>
    <row r="9" spans="1:8" x14ac:dyDescent="0.25">
      <c r="A9" s="5" t="s">
        <v>17</v>
      </c>
      <c r="B9" s="5">
        <v>0.97499999999999998</v>
      </c>
    </row>
    <row r="10" spans="1:8" x14ac:dyDescent="0.25">
      <c r="A10" t="s">
        <v>21</v>
      </c>
      <c r="B10">
        <f>1-B9</f>
        <v>2.5000000000000022E-2</v>
      </c>
    </row>
    <row r="11" spans="1:8" x14ac:dyDescent="0.25">
      <c r="A11" s="2" t="s">
        <v>24</v>
      </c>
      <c r="B11">
        <f>B10/2</f>
        <v>1.2500000000000011E-2</v>
      </c>
    </row>
    <row r="12" spans="1:8" x14ac:dyDescent="0.25">
      <c r="A12" s="2" t="s">
        <v>25</v>
      </c>
      <c r="B12">
        <f>B9+B11</f>
        <v>0.98750000000000004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E11" sqref="E11"/>
    </sheetView>
  </sheetViews>
  <sheetFormatPr defaultRowHeight="15" x14ac:dyDescent="0.25"/>
  <cols>
    <col min="2" max="2" width="12" bestFit="1" customWidth="1"/>
    <col min="3" max="3" width="5" bestFit="1" customWidth="1"/>
    <col min="4" max="4" width="12" bestFit="1" customWidth="1"/>
  </cols>
  <sheetData>
    <row r="1" spans="1:9" x14ac:dyDescent="0.25">
      <c r="A1" t="s">
        <v>5</v>
      </c>
      <c r="B1">
        <v>50</v>
      </c>
      <c r="E1" s="12"/>
    </row>
    <row r="2" spans="1:9" x14ac:dyDescent="0.25">
      <c r="A2" s="8" t="s">
        <v>10</v>
      </c>
      <c r="B2" s="8">
        <v>0.95</v>
      </c>
      <c r="E2" s="12"/>
      <c r="F2" s="7" t="s">
        <v>10</v>
      </c>
      <c r="G2" s="7">
        <v>0.97499999999999998</v>
      </c>
    </row>
    <row r="3" spans="1:9" x14ac:dyDescent="0.25">
      <c r="A3" s="2" t="s">
        <v>19</v>
      </c>
      <c r="B3">
        <v>6.12</v>
      </c>
      <c r="E3" s="12"/>
    </row>
    <row r="4" spans="1:9" x14ac:dyDescent="0.25">
      <c r="A4" s="2" t="s">
        <v>34</v>
      </c>
      <c r="B4">
        <v>27.7</v>
      </c>
      <c r="E4" s="12"/>
      <c r="F4" s="7" t="s">
        <v>35</v>
      </c>
      <c r="G4" s="7">
        <f>_xlfn.T.INV.2T(0.025,49)</f>
        <v>2.3123751638001573</v>
      </c>
    </row>
    <row r="5" spans="1:9" x14ac:dyDescent="0.25">
      <c r="E5" s="12"/>
      <c r="F5" t="s">
        <v>31</v>
      </c>
      <c r="G5">
        <f>G4*B3/SQRT(B1)</f>
        <v>2.0013576985798243</v>
      </c>
    </row>
    <row r="6" spans="1:9" x14ac:dyDescent="0.25">
      <c r="A6" s="8" t="s">
        <v>35</v>
      </c>
      <c r="B6" s="8">
        <f>_xlfn.T.INV.2T(0.05,49)</f>
        <v>2.0095752371292388</v>
      </c>
      <c r="E6" s="12"/>
    </row>
    <row r="7" spans="1:9" x14ac:dyDescent="0.25">
      <c r="A7" t="s">
        <v>31</v>
      </c>
      <c r="B7">
        <f>B6*B3/SQRT(B1)</f>
        <v>1.7392847556338662</v>
      </c>
      <c r="E7" s="12"/>
    </row>
    <row r="8" spans="1:9" x14ac:dyDescent="0.25">
      <c r="E8" s="12"/>
    </row>
    <row r="9" spans="1:9" x14ac:dyDescent="0.25">
      <c r="A9" t="s">
        <v>36</v>
      </c>
      <c r="B9" s="3" t="s">
        <v>37</v>
      </c>
      <c r="C9" s="11" t="s">
        <v>39</v>
      </c>
      <c r="D9" s="3" t="s">
        <v>38</v>
      </c>
      <c r="E9" s="12"/>
      <c r="F9" t="s">
        <v>36</v>
      </c>
      <c r="G9" s="3" t="s">
        <v>37</v>
      </c>
      <c r="H9" s="11" t="s">
        <v>39</v>
      </c>
      <c r="I9" s="3" t="s">
        <v>38</v>
      </c>
    </row>
    <row r="10" spans="1:9" x14ac:dyDescent="0.25">
      <c r="B10" s="1">
        <f>B4-B7</f>
        <v>25.960715244366135</v>
      </c>
      <c r="C10" s="1" t="s">
        <v>39</v>
      </c>
      <c r="D10" s="1">
        <f>B4+B7</f>
        <v>29.439284755633864</v>
      </c>
      <c r="E10" s="12"/>
      <c r="G10" s="1">
        <f>B4-G5</f>
        <v>25.698642301420175</v>
      </c>
      <c r="H10" s="1" t="s">
        <v>39</v>
      </c>
      <c r="I10" s="1">
        <f>B4+G5</f>
        <v>29.701357698579823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E5" sqref="E5"/>
    </sheetView>
  </sheetViews>
  <sheetFormatPr defaultRowHeight="15" x14ac:dyDescent="0.25"/>
  <cols>
    <col min="1" max="1" width="15.5703125" bestFit="1" customWidth="1"/>
    <col min="2" max="2" width="8" bestFit="1" customWidth="1"/>
    <col min="4" max="4" width="15.5703125" bestFit="1" customWidth="1"/>
    <col min="5" max="6" width="8.5703125" customWidth="1"/>
  </cols>
  <sheetData>
    <row r="1" spans="1:5" x14ac:dyDescent="0.25">
      <c r="C1" s="12"/>
    </row>
    <row r="2" spans="1:5" x14ac:dyDescent="0.25">
      <c r="A2" t="s">
        <v>31</v>
      </c>
      <c r="B2">
        <v>0.1</v>
      </c>
      <c r="C2" s="12"/>
    </row>
    <row r="3" spans="1:5" x14ac:dyDescent="0.25">
      <c r="A3" s="5" t="s">
        <v>10</v>
      </c>
      <c r="B3" s="5">
        <v>0.99</v>
      </c>
      <c r="C3" s="12"/>
      <c r="D3" s="14" t="s">
        <v>10</v>
      </c>
      <c r="E3" s="14">
        <v>0.97499999999999998</v>
      </c>
    </row>
    <row r="4" spans="1:5" x14ac:dyDescent="0.25">
      <c r="A4" t="s">
        <v>40</v>
      </c>
      <c r="B4">
        <v>0.25</v>
      </c>
      <c r="C4" s="12"/>
      <c r="D4" t="s">
        <v>41</v>
      </c>
      <c r="E4">
        <f>1-E3</f>
        <v>2.5000000000000022E-2</v>
      </c>
    </row>
    <row r="5" spans="1:5" x14ac:dyDescent="0.25">
      <c r="A5" t="s">
        <v>41</v>
      </c>
      <c r="B5">
        <f>1-B3</f>
        <v>1.0000000000000009E-2</v>
      </c>
      <c r="C5" s="12"/>
      <c r="D5" t="s">
        <v>42</v>
      </c>
      <c r="E5">
        <f>0.5-(E4/2)</f>
        <v>0.48749999999999999</v>
      </c>
    </row>
    <row r="6" spans="1:5" x14ac:dyDescent="0.25">
      <c r="A6" t="s">
        <v>42</v>
      </c>
      <c r="B6">
        <f>0.5-(B5/2)</f>
        <v>0.495</v>
      </c>
      <c r="C6" s="12"/>
    </row>
    <row r="7" spans="1:5" x14ac:dyDescent="0.25">
      <c r="A7" s="5" t="s">
        <v>11</v>
      </c>
      <c r="B7" s="5">
        <f>_xlfn.NORM.S.INV(B6+0.5)</f>
        <v>2.5758293035488999</v>
      </c>
      <c r="C7" s="12"/>
      <c r="D7" s="14" t="s">
        <v>11</v>
      </c>
      <c r="E7" s="14">
        <f>_xlfn.NORM.S.INV(E5+0.5)</f>
        <v>2.2414027276049464</v>
      </c>
    </row>
    <row r="8" spans="1:5" x14ac:dyDescent="0.25">
      <c r="C8" s="12"/>
    </row>
    <row r="9" spans="1:5" x14ac:dyDescent="0.25">
      <c r="A9" s="5" t="s">
        <v>5</v>
      </c>
      <c r="B9" s="5">
        <f>ROUNDUP((B7*B4/B2)^2,0)</f>
        <v>42</v>
      </c>
      <c r="C9" s="12"/>
      <c r="D9" s="14" t="s">
        <v>5</v>
      </c>
      <c r="E9" s="14">
        <f>ROUNDUP((E7*B4/B2)^2,0)</f>
        <v>32</v>
      </c>
    </row>
    <row r="12" spans="1:5" x14ac:dyDescent="0.25">
      <c r="A12" s="15" t="s">
        <v>40</v>
      </c>
      <c r="B12" s="15">
        <v>0.3</v>
      </c>
    </row>
    <row r="14" spans="1:5" x14ac:dyDescent="0.25">
      <c r="A14" s="15" t="s">
        <v>5</v>
      </c>
      <c r="B14" s="15">
        <f>ROUNDUP((B7*B12/B2)^2,0)</f>
        <v>60</v>
      </c>
      <c r="D14" s="15" t="s">
        <v>5</v>
      </c>
      <c r="E14" s="15">
        <f>ROUNDUP( (E7*B12/B2)^2,0)</f>
        <v>46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6E20-9798-4513-AFE0-9B666A6098CE}">
  <dimension ref="A1:B9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52</v>
      </c>
      <c r="B1">
        <v>8451</v>
      </c>
    </row>
    <row r="2" spans="1:2" x14ac:dyDescent="0.25">
      <c r="A2" t="s">
        <v>53</v>
      </c>
      <c r="B2">
        <v>0.314</v>
      </c>
    </row>
    <row r="3" spans="1:2" x14ac:dyDescent="0.25">
      <c r="A3" t="s">
        <v>54</v>
      </c>
      <c r="B3">
        <v>0.68600000000000005</v>
      </c>
    </row>
    <row r="4" spans="1:2" x14ac:dyDescent="0.25">
      <c r="A4" t="s">
        <v>31</v>
      </c>
      <c r="B4" s="17">
        <v>0.01</v>
      </c>
    </row>
    <row r="5" spans="1:2" x14ac:dyDescent="0.25">
      <c r="A5" t="s">
        <v>55</v>
      </c>
      <c r="B5">
        <v>8450</v>
      </c>
    </row>
    <row r="7" spans="1:2" x14ac:dyDescent="0.25">
      <c r="A7" t="s">
        <v>56</v>
      </c>
      <c r="B7">
        <f>_xlfn.T.INV.2T(0.01,8450)</f>
        <v>2.5764112672531931</v>
      </c>
    </row>
    <row r="9" spans="1:2" x14ac:dyDescent="0.25">
      <c r="A9" s="8" t="s">
        <v>57</v>
      </c>
      <c r="B9" s="8">
        <f>B7*SQRT((B2*B3)/B1)</f>
        <v>1.3007325873641291E-2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3A52-4616-45D7-9BBE-890504005073}">
  <dimension ref="A1:B12"/>
  <sheetViews>
    <sheetView tabSelected="1" workbookViewId="0">
      <selection activeCell="C11" sqref="C11"/>
    </sheetView>
  </sheetViews>
  <sheetFormatPr defaultRowHeight="15" x14ac:dyDescent="0.25"/>
  <sheetData>
    <row r="1" spans="1:2" x14ac:dyDescent="0.25">
      <c r="A1" s="18" t="s">
        <v>58</v>
      </c>
      <c r="B1" s="18"/>
    </row>
    <row r="2" spans="1:2" x14ac:dyDescent="0.25">
      <c r="A2" t="s">
        <v>59</v>
      </c>
      <c r="B2">
        <v>400</v>
      </c>
    </row>
    <row r="3" spans="1:2" x14ac:dyDescent="0.25">
      <c r="A3" t="s">
        <v>60</v>
      </c>
      <c r="B3">
        <v>0.32</v>
      </c>
    </row>
    <row r="4" spans="1:2" x14ac:dyDescent="0.25">
      <c r="A4" t="s">
        <v>54</v>
      </c>
      <c r="B4">
        <f>1-B3</f>
        <v>0.67999999999999994</v>
      </c>
    </row>
    <row r="5" spans="1:2" x14ac:dyDescent="0.25">
      <c r="A5" t="s">
        <v>61</v>
      </c>
      <c r="B5">
        <v>0.56000000000000005</v>
      </c>
    </row>
    <row r="6" spans="1:2" x14ac:dyDescent="0.25">
      <c r="A6" t="s">
        <v>63</v>
      </c>
      <c r="B6">
        <f>_xlfn.T.INV.2T(0.01,399)</f>
        <v>2.5882071640309721</v>
      </c>
    </row>
    <row r="11" spans="1:2" x14ac:dyDescent="0.25">
      <c r="A11" s="19" t="s">
        <v>62</v>
      </c>
      <c r="B11" s="19"/>
    </row>
    <row r="12" spans="1:2" x14ac:dyDescent="0.25">
      <c r="A12" t="s">
        <v>57</v>
      </c>
      <c r="B12">
        <f>B6*SQRT((B3*B4)/B2)</f>
        <v>6.0366845869434312E-2</v>
      </c>
    </row>
  </sheetData>
  <mergeCells count="2">
    <mergeCell ref="A1:B1"/>
    <mergeCell ref="A11:B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Ex01</vt:lpstr>
      <vt:lpstr>EX02</vt:lpstr>
      <vt:lpstr>Ex03</vt:lpstr>
      <vt:lpstr>EX04</vt:lpstr>
      <vt:lpstr>EXC5</vt:lpstr>
      <vt:lpstr>EXC6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Peres</cp:lastModifiedBy>
  <dcterms:created xsi:type="dcterms:W3CDTF">2018-06-03T17:18:53Z</dcterms:created>
  <dcterms:modified xsi:type="dcterms:W3CDTF">2018-12-05T16:47:27Z</dcterms:modified>
</cp:coreProperties>
</file>