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39a0c26866d191/OUTROS/Documents/"/>
    </mc:Choice>
  </mc:AlternateContent>
  <xr:revisionPtr revIDLastSave="573" documentId="8_{86FBF264-102B-4A5D-9A69-16C909626ADA}" xr6:coauthVersionLast="47" xr6:coauthVersionMax="47" xr10:uidLastSave="{0CD24A06-5C05-49F9-9785-01BAFCF57AA8}"/>
  <bookViews>
    <workbookView xWindow="-120" yWindow="-120" windowWidth="38640" windowHeight="15840" tabRatio="0" xr2:uid="{AE731524-DE3E-4217-9089-817E012D9FBE}"/>
  </bookViews>
  <sheets>
    <sheet name="APP" sheetId="1" r:id="rId1"/>
    <sheet name="tbl-apoio" sheetId="2" state="hidden" r:id="rId2"/>
  </sheets>
  <definedNames>
    <definedName name="Aporte">APP!$D$12</definedName>
    <definedName name="patrimonio">APP!$D$14</definedName>
    <definedName name="qtd_anos">APP!$D$13</definedName>
    <definedName name="rendimento_carteira">APP!$D$8</definedName>
    <definedName name="salario">APP!$D$7</definedName>
    <definedName name="sugestao_investimento">APP!$D$9</definedName>
    <definedName name="taxa_mensal">APP!#REF!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4" i="1"/>
  <c r="D15" i="1" s="1"/>
  <c r="C19" i="1"/>
  <c r="C20" i="1"/>
  <c r="C21" i="1"/>
  <c r="C22" i="1"/>
  <c r="D22" i="1" s="1"/>
  <c r="C18" i="1"/>
  <c r="C27" i="1"/>
  <c r="D27" i="1" s="1"/>
  <c r="C28" i="1"/>
  <c r="D28" i="1" s="1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C30" i="1" s="1"/>
  <c r="D30" i="1" s="1"/>
  <c r="A7" i="2"/>
  <c r="A2" i="2"/>
  <c r="C26" i="1" s="1"/>
  <c r="D26" i="1" s="1"/>
  <c r="C29" i="1" l="1"/>
  <c r="D29" i="1" s="1"/>
  <c r="C25" i="1"/>
  <c r="D25" i="1" s="1"/>
  <c r="D21" i="1"/>
  <c r="D20" i="1"/>
  <c r="D19" i="1"/>
  <c r="D18" i="1"/>
  <c r="D31" i="1" l="1"/>
</calcChain>
</file>

<file path=xl/sharedStrings.xml><?xml version="1.0" encoding="utf-8"?>
<sst xmlns="http://schemas.openxmlformats.org/spreadsheetml/2006/main" count="69" uniqueCount="34">
  <si>
    <t>Por quantos anos?</t>
  </si>
  <si>
    <t>Patrimônio acumulado?</t>
  </si>
  <si>
    <t>Dividendos mensais?</t>
  </si>
  <si>
    <t>Quanto investir por mês?</t>
  </si>
  <si>
    <t>DIVIDENDO</t>
  </si>
  <si>
    <t>Configurações</t>
  </si>
  <si>
    <t>Sugestão de investimento</t>
  </si>
  <si>
    <t>Agressivo</t>
  </si>
  <si>
    <t>Moderado</t>
  </si>
  <si>
    <t>CENÁRIOS</t>
  </si>
  <si>
    <t>PERFIL</t>
  </si>
  <si>
    <t>TIPO DE FII</t>
  </si>
  <si>
    <t>Percentual sugerido</t>
  </si>
  <si>
    <t>PAPEL</t>
  </si>
  <si>
    <t>TIJOLO</t>
  </si>
  <si>
    <t>HÍBRIDOS</t>
  </si>
  <si>
    <t>FOFs</t>
  </si>
  <si>
    <t>HOTELARIA</t>
  </si>
  <si>
    <t>TOTAL</t>
  </si>
  <si>
    <t>Conservador</t>
  </si>
  <si>
    <t>%</t>
  </si>
  <si>
    <t>CHAVE</t>
  </si>
  <si>
    <t>Aportes</t>
  </si>
  <si>
    <t>Patrimônio acumulado</t>
  </si>
  <si>
    <t>Selecione seu perfil abaixo</t>
  </si>
  <si>
    <t>Informe seu salário (líquido)</t>
  </si>
  <si>
    <t>Simulador de aportes</t>
  </si>
  <si>
    <t>Informe o rendimento líquido da sua carteria</t>
  </si>
  <si>
    <t>Quanto vou ter em 3 anos?</t>
  </si>
  <si>
    <t>Quanto vou ter em 5 anos?</t>
  </si>
  <si>
    <t>Quanto vou ter em 10 anos?</t>
  </si>
  <si>
    <t>Quanto vou ter em 20 anos?</t>
  </si>
  <si>
    <t>Quanto vou ter em 30 anos?</t>
  </si>
  <si>
    <t>FIAGRO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</si>
</sst>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2" tint="-9.9948118533890809E-2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/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0" fontId="0" fillId="2" borderId="20" xfId="0" applyFill="1" applyBorder="1"/>
    <xf numFmtId="0" fontId="0" fillId="2" borderId="21" xfId="0" applyFill="1" applyBorder="1"/>
    <xf numFmtId="0" fontId="0" fillId="2" borderId="21" xfId="0" applyFill="1" applyBorder="1" applyAlignment="1">
      <alignment horizontal="left" vertical="center"/>
    </xf>
    <xf numFmtId="0" fontId="0" fillId="2" borderId="22" xfId="0" applyFill="1" applyBorder="1"/>
    <xf numFmtId="0" fontId="0" fillId="0" borderId="23" xfId="0" applyBorder="1"/>
    <xf numFmtId="9" fontId="0" fillId="0" borderId="24" xfId="0" applyNumberFormat="1" applyBorder="1" applyAlignment="1">
      <alignment horizontal="left" vertical="center"/>
    </xf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left" vertical="center"/>
    </xf>
    <xf numFmtId="9" fontId="0" fillId="0" borderId="27" xfId="0" applyNumberFormat="1" applyBorder="1" applyAlignment="1">
      <alignment horizontal="left" vertical="center"/>
    </xf>
    <xf numFmtId="0" fontId="0" fillId="3" borderId="6" xfId="0" applyFill="1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0" fillId="3" borderId="10" xfId="0" applyFill="1" applyBorder="1" applyAlignment="1">
      <alignment horizontal="left" vertical="center" indent="1"/>
    </xf>
    <xf numFmtId="0" fontId="0" fillId="5" borderId="0" xfId="0" applyFill="1" applyAlignment="1">
      <alignment horizontal="left" vertical="center"/>
    </xf>
    <xf numFmtId="0" fontId="3" fillId="6" borderId="16" xfId="0" applyFont="1" applyFill="1" applyBorder="1" applyAlignment="1">
      <alignment horizontal="left" vertical="center" indent="1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164" fontId="0" fillId="7" borderId="9" xfId="1" applyNumberFormat="1" applyFont="1" applyFill="1" applyBorder="1" applyAlignment="1">
      <alignment horizontal="center" vertical="center"/>
    </xf>
    <xf numFmtId="164" fontId="0" fillId="7" borderId="12" xfId="1" applyNumberFormat="1" applyFont="1" applyFill="1" applyBorder="1" applyAlignment="1">
      <alignment horizontal="center" vertical="center"/>
    </xf>
    <xf numFmtId="164" fontId="0" fillId="7" borderId="4" xfId="1" applyNumberFormat="1" applyFont="1" applyFill="1" applyBorder="1" applyAlignment="1">
      <alignment horizontal="center" vertical="center"/>
    </xf>
    <xf numFmtId="164" fontId="0" fillId="7" borderId="7" xfId="1" applyNumberFormat="1" applyFont="1" applyFill="1" applyBorder="1" applyAlignment="1">
      <alignment horizontal="center" vertical="center"/>
    </xf>
    <xf numFmtId="164" fontId="0" fillId="7" borderId="5" xfId="1" applyNumberFormat="1" applyFont="1" applyFill="1" applyBorder="1" applyAlignment="1">
      <alignment horizontal="center" vertical="center"/>
    </xf>
    <xf numFmtId="164" fontId="0" fillId="7" borderId="1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164" fontId="2" fillId="3" borderId="12" xfId="1" applyNumberFormat="1" applyFont="1" applyFill="1" applyBorder="1" applyAlignment="1">
      <alignment horizontal="center" vertical="center"/>
    </xf>
    <xf numFmtId="164" fontId="2" fillId="7" borderId="9" xfId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9" fontId="0" fillId="3" borderId="0" xfId="0" applyNumberFormat="1" applyFill="1" applyAlignment="1">
      <alignment horizontal="center" vertical="center"/>
    </xf>
    <xf numFmtId="164" fontId="0" fillId="7" borderId="14" xfId="0" applyNumberFormat="1" applyFill="1" applyBorder="1" applyAlignment="1">
      <alignment horizontal="left" vertical="center" indent="1"/>
    </xf>
    <xf numFmtId="164" fontId="0" fillId="6" borderId="28" xfId="0" applyNumberFormat="1" applyFill="1" applyBorder="1" applyAlignment="1">
      <alignment horizontal="left" vertical="center"/>
    </xf>
    <xf numFmtId="164" fontId="0" fillId="4" borderId="7" xfId="1" applyNumberFormat="1" applyFont="1" applyFill="1" applyBorder="1" applyAlignment="1" applyProtection="1">
      <alignment horizontal="center" vertical="center"/>
      <protection locked="0"/>
    </xf>
    <xf numFmtId="10" fontId="0" fillId="4" borderId="9" xfId="0" applyNumberForma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/>
      <protection locked="0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indent="2"/>
    </xf>
    <xf numFmtId="0" fontId="0" fillId="3" borderId="4" xfId="0" applyFill="1" applyBorder="1" applyAlignment="1">
      <alignment horizontal="left" vertical="center" indent="2"/>
    </xf>
    <xf numFmtId="0" fontId="0" fillId="3" borderId="8" xfId="0" applyFill="1" applyBorder="1" applyAlignment="1">
      <alignment horizontal="left" vertical="center" indent="2"/>
    </xf>
    <xf numFmtId="0" fontId="0" fillId="3" borderId="5" xfId="0" applyFill="1" applyBorder="1" applyAlignment="1">
      <alignment horizontal="left" vertical="center" indent="2"/>
    </xf>
    <xf numFmtId="0" fontId="2" fillId="3" borderId="8" xfId="0" applyFont="1" applyFill="1" applyBorder="1" applyAlignment="1">
      <alignment horizontal="left" vertical="center" indent="2"/>
    </xf>
    <xf numFmtId="0" fontId="2" fillId="3" borderId="5" xfId="0" applyFont="1" applyFill="1" applyBorder="1" applyAlignment="1">
      <alignment horizontal="left" vertical="center" indent="2"/>
    </xf>
    <xf numFmtId="0" fontId="2" fillId="3" borderId="10" xfId="0" applyFont="1" applyFill="1" applyBorder="1" applyAlignment="1">
      <alignment horizontal="left" vertical="center" indent="2"/>
    </xf>
    <xf numFmtId="0" fontId="2" fillId="3" borderId="11" xfId="0" applyFont="1" applyFill="1" applyBorder="1" applyAlignment="1">
      <alignment horizontal="left" vertical="center" indent="2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24849</xdr:rowOff>
    </xdr:from>
    <xdr:to>
      <xdr:col>4</xdr:col>
      <xdr:colOff>8282</xdr:colOff>
      <xdr:row>0</xdr:row>
      <xdr:rowOff>536458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35E31CF-DECC-4DFA-A172-8E935017E44F}"/>
            </a:ext>
          </a:extLst>
        </xdr:cNvPr>
        <xdr:cNvSpPr/>
      </xdr:nvSpPr>
      <xdr:spPr>
        <a:xfrm>
          <a:off x="248478" y="24849"/>
          <a:ext cx="5922065" cy="511609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solidFill>
                <a:schemeClr val="bg1"/>
              </a:solidFill>
            </a:rPr>
            <a:t>Aposento$IM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98AA-B5A7-466B-835F-93C69256E173}">
  <dimension ref="A1:G32"/>
  <sheetViews>
    <sheetView showGridLines="0" showRowColHeaders="0" tabSelected="1" zoomScale="115" zoomScaleNormal="115" workbookViewId="0">
      <selection activeCell="D10" sqref="D10"/>
    </sheetView>
  </sheetViews>
  <sheetFormatPr defaultColWidth="0" defaultRowHeight="15" zeroHeight="1" x14ac:dyDescent="0.25"/>
  <cols>
    <col min="1" max="1" width="3.7109375" style="25" customWidth="1"/>
    <col min="2" max="4" width="29.5703125" style="1" customWidth="1"/>
    <col min="5" max="5" width="3.7109375" style="15" customWidth="1"/>
    <col min="6" max="6" width="12.28515625" style="1" hidden="1" customWidth="1"/>
    <col min="7" max="7" width="3.28515625" style="1" hidden="1" customWidth="1"/>
    <col min="8" max="16384" width="9.140625" style="1" hidden="1"/>
  </cols>
  <sheetData>
    <row r="1" spans="1:4" s="15" customFormat="1" ht="44.25" customHeight="1" x14ac:dyDescent="0.25">
      <c r="A1" s="25"/>
    </row>
    <row r="2" spans="1:4" s="15" customFormat="1" ht="15.75" thickBot="1" x14ac:dyDescent="0.3">
      <c r="A2" s="25"/>
    </row>
    <row r="3" spans="1:4" s="15" customFormat="1" ht="19.5" thickBot="1" x14ac:dyDescent="0.3">
      <c r="A3" s="25"/>
      <c r="B3" s="45" t="s">
        <v>24</v>
      </c>
      <c r="C3" s="46"/>
      <c r="D3" s="47"/>
    </row>
    <row r="4" spans="1:4" s="15" customFormat="1" ht="19.5" thickBot="1" x14ac:dyDescent="0.3">
      <c r="A4" s="25"/>
      <c r="B4" s="42" t="s">
        <v>19</v>
      </c>
      <c r="C4" s="43"/>
      <c r="D4" s="44"/>
    </row>
    <row r="5" spans="1:4" s="15" customFormat="1" ht="15.75" thickBot="1" x14ac:dyDescent="0.3">
      <c r="A5" s="25"/>
    </row>
    <row r="6" spans="1:4" ht="19.5" thickBot="1" x14ac:dyDescent="0.3">
      <c r="B6" s="45" t="s">
        <v>5</v>
      </c>
      <c r="C6" s="46"/>
      <c r="D6" s="47"/>
    </row>
    <row r="7" spans="1:4" ht="15.75" thickBot="1" x14ac:dyDescent="0.3">
      <c r="B7" s="48" t="s">
        <v>25</v>
      </c>
      <c r="C7" s="49"/>
      <c r="D7" s="37">
        <v>1500</v>
      </c>
    </row>
    <row r="8" spans="1:4" ht="15.75" thickBot="1" x14ac:dyDescent="0.3">
      <c r="B8" s="50" t="s">
        <v>27</v>
      </c>
      <c r="C8" s="51"/>
      <c r="D8" s="38">
        <v>5.0000000000000001E-3</v>
      </c>
    </row>
    <row r="9" spans="1:4" ht="15.75" thickBot="1" x14ac:dyDescent="0.3">
      <c r="B9" s="54" t="s">
        <v>6</v>
      </c>
      <c r="C9" s="55"/>
      <c r="D9" s="26">
        <f>0.25*D7</f>
        <v>375</v>
      </c>
    </row>
    <row r="10" spans="1:4" s="15" customFormat="1" ht="15.75" thickBot="1" x14ac:dyDescent="0.3">
      <c r="A10" s="25"/>
    </row>
    <row r="11" spans="1:4" ht="19.5" thickBot="1" x14ac:dyDescent="0.3">
      <c r="B11" s="45" t="s">
        <v>26</v>
      </c>
      <c r="C11" s="46"/>
      <c r="D11" s="47"/>
    </row>
    <row r="12" spans="1:4" ht="15.75" thickBot="1" x14ac:dyDescent="0.3">
      <c r="B12" s="48" t="s">
        <v>3</v>
      </c>
      <c r="C12" s="49"/>
      <c r="D12" s="37">
        <v>300</v>
      </c>
    </row>
    <row r="13" spans="1:4" ht="15.75" thickBot="1" x14ac:dyDescent="0.3">
      <c r="B13" s="50" t="s">
        <v>0</v>
      </c>
      <c r="C13" s="51"/>
      <c r="D13" s="39">
        <v>2</v>
      </c>
    </row>
    <row r="14" spans="1:4" ht="15.75" thickBot="1" x14ac:dyDescent="0.3">
      <c r="B14" s="52" t="s">
        <v>1</v>
      </c>
      <c r="C14" s="53"/>
      <c r="D14" s="27">
        <f>FV(rendimento_carteira, qtd_anos*12,Aporte)*-1</f>
        <v>7629.5865723232655</v>
      </c>
    </row>
    <row r="15" spans="1:4" ht="15.75" thickBot="1" x14ac:dyDescent="0.3">
      <c r="B15" s="54" t="s">
        <v>2</v>
      </c>
      <c r="C15" s="55"/>
      <c r="D15" s="28">
        <f>patrimonio*rendimento_carteira</f>
        <v>38.147932861616326</v>
      </c>
    </row>
    <row r="16" spans="1:4" s="15" customFormat="1" ht="15.75" thickBot="1" x14ac:dyDescent="0.3">
      <c r="A16" s="25"/>
    </row>
    <row r="17" spans="1:4" ht="19.5" thickBot="1" x14ac:dyDescent="0.3">
      <c r="B17" s="16" t="s">
        <v>9</v>
      </c>
      <c r="C17" s="17" t="s">
        <v>23</v>
      </c>
      <c r="D17" s="18" t="s">
        <v>4</v>
      </c>
    </row>
    <row r="18" spans="1:4" ht="15.75" thickBot="1" x14ac:dyDescent="0.3">
      <c r="A18" s="29">
        <v>3</v>
      </c>
      <c r="B18" s="12" t="s">
        <v>28</v>
      </c>
      <c r="C18" s="21">
        <f>FV(rendimento_carteira,12*$A18,Aporte)*-1</f>
        <v>11800.831489404762</v>
      </c>
      <c r="D18" s="22">
        <f>C18*rendimento_carteira</f>
        <v>59.004157447023807</v>
      </c>
    </row>
    <row r="19" spans="1:4" ht="15.75" thickBot="1" x14ac:dyDescent="0.3">
      <c r="A19" s="29">
        <v>5</v>
      </c>
      <c r="B19" s="13" t="s">
        <v>29</v>
      </c>
      <c r="C19" s="23">
        <f>FV(rendimento_carteira,12*$A19,Aporte)*-1</f>
        <v>20931.009152958224</v>
      </c>
      <c r="D19" s="19">
        <f>C19*rendimento_carteira</f>
        <v>104.65504576479113</v>
      </c>
    </row>
    <row r="20" spans="1:4" ht="15.75" thickBot="1" x14ac:dyDescent="0.3">
      <c r="A20" s="29">
        <v>10</v>
      </c>
      <c r="B20" s="13" t="s">
        <v>30</v>
      </c>
      <c r="C20" s="23">
        <f>FV(rendimento_carteira,12*$A20,Aporte)*-1</f>
        <v>49163.804041936819</v>
      </c>
      <c r="D20" s="19">
        <f>C20*rendimento_carteira</f>
        <v>245.81902020968411</v>
      </c>
    </row>
    <row r="21" spans="1:4" ht="15.75" thickBot="1" x14ac:dyDescent="0.3">
      <c r="A21" s="29">
        <v>20</v>
      </c>
      <c r="B21" s="13" t="s">
        <v>31</v>
      </c>
      <c r="C21" s="23">
        <f>FV(rendimento_carteira,12*$A21,Aporte)*-1</f>
        <v>138612.26854843964</v>
      </c>
      <c r="D21" s="19">
        <f>C21*rendimento_carteira</f>
        <v>693.06134274219824</v>
      </c>
    </row>
    <row r="22" spans="1:4" ht="15.75" thickBot="1" x14ac:dyDescent="0.3">
      <c r="A22" s="29">
        <v>30</v>
      </c>
      <c r="B22" s="14" t="s">
        <v>32</v>
      </c>
      <c r="C22" s="24">
        <f>FV(rendimento_carteira,12*$A22,Aporte)*-1</f>
        <v>301354.51273577323</v>
      </c>
      <c r="D22" s="20">
        <f>C22*rendimento_carteira</f>
        <v>1506.7725636788662</v>
      </c>
    </row>
    <row r="23" spans="1:4" s="15" customFormat="1" ht="15.75" thickBot="1" x14ac:dyDescent="0.3">
      <c r="A23" s="25"/>
    </row>
    <row r="24" spans="1:4" x14ac:dyDescent="0.25">
      <c r="B24" s="30" t="s">
        <v>11</v>
      </c>
      <c r="C24" s="31" t="s">
        <v>12</v>
      </c>
      <c r="D24" s="32" t="s">
        <v>22</v>
      </c>
    </row>
    <row r="25" spans="1:4" x14ac:dyDescent="0.25">
      <c r="B25" s="33" t="s">
        <v>13</v>
      </c>
      <c r="C25" s="34">
        <f>VLOOKUP($B$4&amp;"-"&amp;B25,'tbl-apoio'!A1:D19,4,)</f>
        <v>0.05</v>
      </c>
      <c r="D25" s="35">
        <f t="shared" ref="D25:D30" si="0">Aporte*C25</f>
        <v>15</v>
      </c>
    </row>
    <row r="26" spans="1:4" x14ac:dyDescent="0.25">
      <c r="B26" s="33" t="s">
        <v>14</v>
      </c>
      <c r="C26" s="34">
        <f>VLOOKUP($B$4&amp;"-"&amp;B26,'tbl-apoio'!A2:D20,4,)</f>
        <v>0.5</v>
      </c>
      <c r="D26" s="35">
        <f t="shared" si="0"/>
        <v>150</v>
      </c>
    </row>
    <row r="27" spans="1:4" x14ac:dyDescent="0.25">
      <c r="B27" s="33" t="s">
        <v>15</v>
      </c>
      <c r="C27" s="34">
        <f>VLOOKUP($B$4&amp;"-"&amp;B27,'tbl-apoio'!A3:D21,4,)</f>
        <v>0.05</v>
      </c>
      <c r="D27" s="35">
        <f t="shared" si="0"/>
        <v>15</v>
      </c>
    </row>
    <row r="28" spans="1:4" x14ac:dyDescent="0.25">
      <c r="B28" s="33" t="s">
        <v>16</v>
      </c>
      <c r="C28" s="34">
        <f>VLOOKUP($B$4&amp;"-"&amp;B28,'tbl-apoio'!A4:D22,4,)</f>
        <v>0.3</v>
      </c>
      <c r="D28" s="35">
        <f t="shared" si="0"/>
        <v>90</v>
      </c>
    </row>
    <row r="29" spans="1:4" x14ac:dyDescent="0.25">
      <c r="B29" s="33" t="s">
        <v>33</v>
      </c>
      <c r="C29" s="34">
        <f>VLOOKUP($B$4&amp;"-"&amp;B29,'tbl-apoio'!A5:D23,4,)</f>
        <v>0.05</v>
      </c>
      <c r="D29" s="35">
        <f t="shared" si="0"/>
        <v>15</v>
      </c>
    </row>
    <row r="30" spans="1:4" x14ac:dyDescent="0.25">
      <c r="B30" s="33" t="s">
        <v>17</v>
      </c>
      <c r="C30" s="34">
        <f>VLOOKUP($B$4&amp;"-"&amp;B30,'tbl-apoio'!A6:D24,4,)</f>
        <v>0.05</v>
      </c>
      <c r="D30" s="35">
        <f t="shared" si="0"/>
        <v>15</v>
      </c>
    </row>
    <row r="31" spans="1:4" ht="15.75" thickBot="1" x14ac:dyDescent="0.3">
      <c r="B31" s="40" t="s">
        <v>18</v>
      </c>
      <c r="C31" s="41"/>
      <c r="D31" s="36">
        <f>SUM(D25:D30)</f>
        <v>300</v>
      </c>
    </row>
    <row r="32" spans="1:4" s="15" customFormat="1" x14ac:dyDescent="0.25">
      <c r="A32" s="25"/>
    </row>
  </sheetData>
  <sheetProtection sheet="1" objects="1" scenarios="1"/>
  <mergeCells count="12">
    <mergeCell ref="B31:C31"/>
    <mergeCell ref="B4:D4"/>
    <mergeCell ref="B3:D3"/>
    <mergeCell ref="B12:C12"/>
    <mergeCell ref="B13:C13"/>
    <mergeCell ref="B14:C14"/>
    <mergeCell ref="B15:C15"/>
    <mergeCell ref="B11:D11"/>
    <mergeCell ref="B6:D6"/>
    <mergeCell ref="B7:C7"/>
    <mergeCell ref="B8:C8"/>
    <mergeCell ref="B9:C9"/>
  </mergeCells>
  <dataValidations count="1">
    <dataValidation type="list" allowBlank="1" showInputMessage="1" showErrorMessage="1" sqref="B4" xr:uid="{205ED7D9-85DB-438D-918C-5D5319723A7B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21AE-0EC0-4E3B-85E3-7BFF7C3A5D74}">
  <dimension ref="A1:D19"/>
  <sheetViews>
    <sheetView workbookViewId="0">
      <selection activeCell="C28" sqref="C28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6" max="6" width="16.85546875" bestFit="1" customWidth="1"/>
  </cols>
  <sheetData>
    <row r="1" spans="1:4" x14ac:dyDescent="0.25">
      <c r="A1" s="2" t="s">
        <v>21</v>
      </c>
      <c r="B1" s="3" t="s">
        <v>10</v>
      </c>
      <c r="C1" s="4" t="s">
        <v>11</v>
      </c>
      <c r="D1" s="5" t="s">
        <v>20</v>
      </c>
    </row>
    <row r="2" spans="1:4" x14ac:dyDescent="0.25">
      <c r="A2" s="6" t="str">
        <f>B2 &amp;"-"&amp;C2</f>
        <v>Conservador-PAPEL</v>
      </c>
      <c r="B2" t="s">
        <v>19</v>
      </c>
      <c r="C2" s="1" t="s">
        <v>13</v>
      </c>
      <c r="D2" s="7">
        <v>0.05</v>
      </c>
    </row>
    <row r="3" spans="1:4" x14ac:dyDescent="0.25">
      <c r="A3" s="6" t="str">
        <f t="shared" ref="A3:A19" si="0">B3 &amp;"-"&amp;C3</f>
        <v>Conservador-TIJOLO</v>
      </c>
      <c r="B3" t="s">
        <v>19</v>
      </c>
      <c r="C3" s="1" t="s">
        <v>14</v>
      </c>
      <c r="D3" s="7">
        <v>0.5</v>
      </c>
    </row>
    <row r="4" spans="1:4" x14ac:dyDescent="0.25">
      <c r="A4" s="6" t="str">
        <f t="shared" si="0"/>
        <v>Conservador-HÍBRIDOS</v>
      </c>
      <c r="B4" t="s">
        <v>19</v>
      </c>
      <c r="C4" s="1" t="s">
        <v>15</v>
      </c>
      <c r="D4" s="7">
        <v>0.05</v>
      </c>
    </row>
    <row r="5" spans="1:4" x14ac:dyDescent="0.25">
      <c r="A5" s="6" t="str">
        <f t="shared" si="0"/>
        <v>Conservador-FOFs</v>
      </c>
      <c r="B5" t="s">
        <v>19</v>
      </c>
      <c r="C5" s="1" t="s">
        <v>16</v>
      </c>
      <c r="D5" s="7">
        <v>0.3</v>
      </c>
    </row>
    <row r="6" spans="1:4" x14ac:dyDescent="0.25">
      <c r="A6" s="6" t="str">
        <f t="shared" si="0"/>
        <v>Conservador-FIAGRO</v>
      </c>
      <c r="B6" t="s">
        <v>19</v>
      </c>
      <c r="C6" s="1" t="s">
        <v>33</v>
      </c>
      <c r="D6" s="7">
        <v>0.05</v>
      </c>
    </row>
    <row r="7" spans="1:4" x14ac:dyDescent="0.25">
      <c r="A7" s="8" t="str">
        <f t="shared" si="0"/>
        <v>Conservador-HOTELARIA</v>
      </c>
      <c r="B7" s="9" t="s">
        <v>19</v>
      </c>
      <c r="C7" s="10" t="s">
        <v>17</v>
      </c>
      <c r="D7" s="11">
        <v>0.05</v>
      </c>
    </row>
    <row r="8" spans="1:4" x14ac:dyDescent="0.25">
      <c r="A8" s="6" t="str">
        <f t="shared" si="0"/>
        <v>Moderado-PAPEL</v>
      </c>
      <c r="B8" t="s">
        <v>8</v>
      </c>
      <c r="C8" s="1" t="s">
        <v>13</v>
      </c>
      <c r="D8" s="7">
        <v>0.1</v>
      </c>
    </row>
    <row r="9" spans="1:4" x14ac:dyDescent="0.25">
      <c r="A9" s="6" t="str">
        <f t="shared" si="0"/>
        <v>Moderado-TIJOLO</v>
      </c>
      <c r="B9" t="s">
        <v>8</v>
      </c>
      <c r="C9" s="1" t="s">
        <v>14</v>
      </c>
      <c r="D9" s="7">
        <v>0.5</v>
      </c>
    </row>
    <row r="10" spans="1:4" x14ac:dyDescent="0.25">
      <c r="A10" s="6" t="str">
        <f t="shared" si="0"/>
        <v>Moderado-HÍBRIDOS</v>
      </c>
      <c r="B10" t="s">
        <v>8</v>
      </c>
      <c r="C10" s="1" t="s">
        <v>15</v>
      </c>
      <c r="D10" s="7">
        <v>0.1</v>
      </c>
    </row>
    <row r="11" spans="1:4" x14ac:dyDescent="0.25">
      <c r="A11" s="6" t="str">
        <f t="shared" si="0"/>
        <v>Moderado-FOFs</v>
      </c>
      <c r="B11" t="s">
        <v>8</v>
      </c>
      <c r="C11" s="1" t="s">
        <v>16</v>
      </c>
      <c r="D11" s="7">
        <v>0.2</v>
      </c>
    </row>
    <row r="12" spans="1:4" x14ac:dyDescent="0.25">
      <c r="A12" s="6" t="str">
        <f t="shared" si="0"/>
        <v>Moderado-FIAGRO</v>
      </c>
      <c r="B12" t="s">
        <v>8</v>
      </c>
      <c r="C12" s="1" t="s">
        <v>33</v>
      </c>
      <c r="D12" s="7">
        <v>0.05</v>
      </c>
    </row>
    <row r="13" spans="1:4" x14ac:dyDescent="0.25">
      <c r="A13" s="8" t="str">
        <f t="shared" si="0"/>
        <v>Moderado-HOTELARIA</v>
      </c>
      <c r="B13" s="9" t="s">
        <v>8</v>
      </c>
      <c r="C13" s="10" t="s">
        <v>17</v>
      </c>
      <c r="D13" s="11">
        <v>0.05</v>
      </c>
    </row>
    <row r="14" spans="1:4" x14ac:dyDescent="0.25">
      <c r="A14" s="6" t="str">
        <f t="shared" si="0"/>
        <v>Agressivo-PAPEL</v>
      </c>
      <c r="B14" t="s">
        <v>7</v>
      </c>
      <c r="C14" s="1" t="s">
        <v>13</v>
      </c>
      <c r="D14" s="7">
        <v>0.2</v>
      </c>
    </row>
    <row r="15" spans="1:4" x14ac:dyDescent="0.25">
      <c r="A15" s="6" t="str">
        <f t="shared" si="0"/>
        <v>Agressivo-TIJOLO</v>
      </c>
      <c r="B15" t="s">
        <v>7</v>
      </c>
      <c r="C15" s="1" t="s">
        <v>14</v>
      </c>
      <c r="D15" s="7">
        <v>0.4</v>
      </c>
    </row>
    <row r="16" spans="1:4" x14ac:dyDescent="0.25">
      <c r="A16" s="6" t="str">
        <f t="shared" si="0"/>
        <v>Agressivo-HÍBRIDOS</v>
      </c>
      <c r="B16" t="s">
        <v>7</v>
      </c>
      <c r="C16" s="1" t="s">
        <v>15</v>
      </c>
      <c r="D16" s="7">
        <v>0.1</v>
      </c>
    </row>
    <row r="17" spans="1:4" x14ac:dyDescent="0.25">
      <c r="A17" s="6" t="str">
        <f t="shared" si="0"/>
        <v>Agressivo-FOFs</v>
      </c>
      <c r="B17" t="s">
        <v>7</v>
      </c>
      <c r="C17" s="1" t="s">
        <v>16</v>
      </c>
      <c r="D17" s="7">
        <v>0.15</v>
      </c>
    </row>
    <row r="18" spans="1:4" x14ac:dyDescent="0.25">
      <c r="A18" s="6" t="str">
        <f t="shared" si="0"/>
        <v>Agressivo-FIAGRO</v>
      </c>
      <c r="B18" t="s">
        <v>7</v>
      </c>
      <c r="C18" s="1" t="s">
        <v>33</v>
      </c>
      <c r="D18" s="7">
        <v>0.1</v>
      </c>
    </row>
    <row r="19" spans="1:4" x14ac:dyDescent="0.25">
      <c r="A19" s="8" t="str">
        <f t="shared" si="0"/>
        <v>Agressivo-HOTELARIA</v>
      </c>
      <c r="B19" s="9" t="s">
        <v>7</v>
      </c>
      <c r="C19" s="10" t="s">
        <v>17</v>
      </c>
      <c r="D19" s="11">
        <v>0.05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tbl-apoio</vt:lpstr>
      <vt:lpstr>Aporte</vt:lpstr>
      <vt:lpstr>patrimonio</vt:lpstr>
      <vt:lpstr>qtd_anos</vt:lpstr>
      <vt:lpstr>rendimento_carteira</vt:lpstr>
      <vt:lpstr>salario</vt:lpstr>
      <vt:lpstr>sugestao_investimento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Gimenes Alves</dc:creator>
  <cp:lastModifiedBy>Caio Gimenes Alves</cp:lastModifiedBy>
  <dcterms:created xsi:type="dcterms:W3CDTF">2025-05-26T22:24:00Z</dcterms:created>
  <dcterms:modified xsi:type="dcterms:W3CDTF">2025-05-27T20:26:23Z</dcterms:modified>
</cp:coreProperties>
</file>