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Documentos\PROJETOS\PLANILHAS\"/>
    </mc:Choice>
  </mc:AlternateContent>
  <xr:revisionPtr revIDLastSave="3" documentId="8_{155CFF88-44CE-466D-A389-9CEE32CC86D2}" xr6:coauthVersionLast="36" xr6:coauthVersionMax="36" xr10:uidLastSave="{DA4CA9CA-942D-4B66-BBC8-9C4C2677BE45}"/>
  <bookViews>
    <workbookView xWindow="0" yWindow="0" windowWidth="28800" windowHeight="12795" activeTab="1" xr2:uid="{84CF10A0-E2D2-4513-A2B2-8CD5AA00DB26}"/>
  </bookViews>
  <sheets>
    <sheet name="1°KPI" sheetId="1" r:id="rId1"/>
    <sheet name="2°KP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E6" i="2" s="1"/>
  <c r="D7" i="2"/>
  <c r="D8" i="2"/>
  <c r="D3" i="2"/>
  <c r="E3" i="2" s="1"/>
  <c r="E7" i="2"/>
  <c r="E4" i="2"/>
  <c r="E5" i="2"/>
  <c r="E8" i="2"/>
  <c r="D17" i="1" l="1"/>
  <c r="E17" i="1"/>
  <c r="F17" i="1"/>
  <c r="G17" i="1"/>
  <c r="H17" i="1"/>
  <c r="I17" i="1"/>
  <c r="C17" i="1"/>
  <c r="D16" i="1"/>
  <c r="E16" i="1"/>
  <c r="F16" i="1"/>
  <c r="G16" i="1"/>
  <c r="H16" i="1"/>
  <c r="I16" i="1"/>
  <c r="C16" i="1"/>
  <c r="I15" i="1"/>
  <c r="H15" i="1"/>
  <c r="G15" i="1"/>
  <c r="F15" i="1"/>
  <c r="E15" i="1"/>
  <c r="D15" i="1"/>
  <c r="C15" i="1"/>
  <c r="L6" i="1"/>
  <c r="L7" i="1"/>
  <c r="L8" i="1"/>
  <c r="L9" i="1"/>
  <c r="L5" i="1"/>
  <c r="L4" i="1"/>
  <c r="D11" i="1"/>
  <c r="D12" i="1" s="1"/>
  <c r="E11" i="1"/>
  <c r="E12" i="1" s="1"/>
  <c r="F11" i="1"/>
  <c r="F12" i="1" s="1"/>
  <c r="G11" i="1"/>
  <c r="G12" i="1" s="1"/>
  <c r="H11" i="1"/>
  <c r="H12" i="1" s="1"/>
  <c r="I11" i="1"/>
  <c r="I12" i="1" s="1"/>
  <c r="C11" i="1"/>
  <c r="C12" i="1" s="1"/>
  <c r="M4" i="1" l="1"/>
  <c r="N4" i="1" s="1"/>
  <c r="M5" i="1"/>
  <c r="N5" i="1" s="1"/>
  <c r="M9" i="1"/>
  <c r="N9" i="1" s="1"/>
  <c r="M7" i="1"/>
  <c r="N7" i="1" s="1"/>
  <c r="M6" i="1"/>
  <c r="N6" i="1" s="1"/>
  <c r="M8" i="1"/>
  <c r="N8" i="1" s="1"/>
</calcChain>
</file>

<file path=xl/sharedStrings.xml><?xml version="1.0" encoding="utf-8"?>
<sst xmlns="http://schemas.openxmlformats.org/spreadsheetml/2006/main" count="47" uniqueCount="19">
  <si>
    <t>Vendedores</t>
  </si>
  <si>
    <t>Ana</t>
  </si>
  <si>
    <t>Carlos</t>
  </si>
  <si>
    <t>Paulo</t>
  </si>
  <si>
    <t>Marcos</t>
  </si>
  <si>
    <t>Luis</t>
  </si>
  <si>
    <t>Caique</t>
  </si>
  <si>
    <t>Jan</t>
  </si>
  <si>
    <t>Fev</t>
  </si>
  <si>
    <t>Mar</t>
  </si>
  <si>
    <t>Abr</t>
  </si>
  <si>
    <t>Mai</t>
  </si>
  <si>
    <t>Jun</t>
  </si>
  <si>
    <t>Jul</t>
  </si>
  <si>
    <t>Média</t>
  </si>
  <si>
    <t>Indicador</t>
  </si>
  <si>
    <t>Índicador</t>
  </si>
  <si>
    <t>Indicadores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</si>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</sst>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vignon Pro Demi"/>
    </font>
    <font>
      <sz val="11"/>
      <color theme="1"/>
      <name val="Bahnschrift Light"/>
      <family val="2"/>
    </font>
    <font>
      <sz val="11"/>
      <color rgb="FF222222"/>
      <name val="Bahnschrift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 tint="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latin typeface="Bahnschrift" panose="020B0502040204020203" pitchFamily="34" charset="0"/>
              </a:rPr>
              <a:t>Desempenho do Mes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'1°KPI'!$L$3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'1°KPI'!$K$4:$K$9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'1°KPI'!$L$4:$L$9</c:f>
              <c:numCache>
                <c:formatCode>0</c:formatCode>
                <c:ptCount val="6"/>
                <c:pt idx="0">
                  <c:v>116</c:v>
                </c:pt>
                <c:pt idx="1">
                  <c:v>153</c:v>
                </c:pt>
                <c:pt idx="2">
                  <c:v>161</c:v>
                </c:pt>
                <c:pt idx="3">
                  <c:v>163</c:v>
                </c:pt>
                <c:pt idx="4">
                  <c:v>94</c:v>
                </c:pt>
                <c:pt idx="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A-4DB0-B9CA-3F525A4A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9874632"/>
        <c:axId val="413004808"/>
      </c:barChart>
      <c:lineChart>
        <c:grouping val="standard"/>
        <c:varyColors val="0"/>
        <c:ser>
          <c:idx val="1"/>
          <c:order val="1"/>
          <c:tx>
            <c:strRef>
              <c:f>'1°KPI'!$M$3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'1°KPI'!$K$4:$K$9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'1°KPI'!$M$4:$M$9</c:f>
              <c:numCache>
                <c:formatCode>0.0</c:formatCode>
                <c:ptCount val="6"/>
                <c:pt idx="0">
                  <c:v>134.83333333333334</c:v>
                </c:pt>
                <c:pt idx="1">
                  <c:v>134.83333333333334</c:v>
                </c:pt>
                <c:pt idx="2">
                  <c:v>134.83333333333334</c:v>
                </c:pt>
                <c:pt idx="3">
                  <c:v>134.83333333333334</c:v>
                </c:pt>
                <c:pt idx="4">
                  <c:v>134.83333333333334</c:v>
                </c:pt>
                <c:pt idx="5">
                  <c:v>134.83333333333334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A-4DB0-B9CA-3F525A4A4728}"/>
            </c:ext>
          </c:extLst>
        </c:ser>
        <c:ser>
          <c:idx val="2"/>
          <c:order val="2"/>
          <c:tx>
            <c:strRef>
              <c:f>'1°KPI'!$N$3</c:f>
              <c:strCache>
                <c:ptCount val="1"/>
                <c:pt idx="0">
                  <c:v>Indicador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'1°KPI'!$K$4:$K$9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'1°KPI'!$N$4:$N$9</c:f>
              <c:numCache>
                <c:formatCode>0</c:formatCode>
                <c:ptCount val="6"/>
                <c:pt idx="0">
                  <c:v>161.80000000000001</c:v>
                </c:pt>
                <c:pt idx="1">
                  <c:v>161.80000000000001</c:v>
                </c:pt>
                <c:pt idx="2">
                  <c:v>161.80000000000001</c:v>
                </c:pt>
                <c:pt idx="3">
                  <c:v>161.80000000000001</c:v>
                </c:pt>
                <c:pt idx="4">
                  <c:v>161.80000000000001</c:v>
                </c:pt>
                <c:pt idx="5">
                  <c:v>161.80000000000001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A-4DB0-B9CA-3F525A4A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74632"/>
        <c:axId val="413004808"/>
      </c:lineChart>
      <c:catAx>
        <c:axId val="53987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413004808"/>
        <c:crosses val="autoZero"/>
        <c:auto val="1"/>
        <c:lblAlgn val="ctr"/>
        <c:lblOffset val="100"/>
        <c:noMultiLvlLbl val="0"/>
      </c:catAx>
      <c:valAx>
        <c:axId val="4130048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3987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latin typeface="Bahnschrift" panose="020B0502040204020203" pitchFamily="34" charset="0"/>
              </a:rPr>
              <a:t>Desempenho Individual</a:t>
            </a:r>
            <a:r>
              <a:rPr lang="pt-BR" baseline="0">
                <a:latin typeface="Bahnschrift" panose="020B0502040204020203" pitchFamily="34" charset="0"/>
              </a:rPr>
              <a:t> Vendedor |</a:t>
            </a:r>
            <a:endParaRPr lang="pt-BR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059722222222222"/>
          <c:w val="0.93888888888888888"/>
          <c:h val="0.57331765820939051"/>
        </c:manualLayout>
      </c:layout>
      <c:lineChart>
        <c:grouping val="standard"/>
        <c:varyColors val="0"/>
        <c:ser>
          <c:idx val="0"/>
          <c:order val="0"/>
          <c:tx>
            <c:strRef>
              <c:f>'1°KPI'!$B$15</c:f>
              <c:strCache>
                <c:ptCount val="1"/>
                <c:pt idx="0">
                  <c:v>Luis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'1°KPI'!$C$14:$I$14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'1°KPI'!$C$15:$I$15</c:f>
              <c:numCache>
                <c:formatCode>0</c:formatCode>
                <c:ptCount val="7"/>
                <c:pt idx="0">
                  <c:v>120</c:v>
                </c:pt>
                <c:pt idx="1">
                  <c:v>126</c:v>
                </c:pt>
                <c:pt idx="2">
                  <c:v>137</c:v>
                </c:pt>
                <c:pt idx="3">
                  <c:v>94</c:v>
                </c:pt>
                <c:pt idx="4">
                  <c:v>186</c:v>
                </c:pt>
                <c:pt idx="5">
                  <c:v>188</c:v>
                </c:pt>
                <c:pt idx="6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7-4AC1-B364-4B331783902E}"/>
            </c:ext>
          </c:extLst>
        </c:ser>
        <c:ser>
          <c:idx val="1"/>
          <c:order val="1"/>
          <c:tx>
            <c:strRef>
              <c:f>'1°KPI'!$B$16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'1°KPI'!$C$14:$I$14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'1°KPI'!$C$16:$I$16</c:f>
              <c:numCache>
                <c:formatCode>0</c:formatCode>
                <c:ptCount val="7"/>
                <c:pt idx="0">
                  <c:v>138.66666666666666</c:v>
                </c:pt>
                <c:pt idx="1">
                  <c:v>134.5</c:v>
                </c:pt>
                <c:pt idx="2">
                  <c:v>157.83333333333334</c:v>
                </c:pt>
                <c:pt idx="3">
                  <c:v>134.83333333333334</c:v>
                </c:pt>
                <c:pt idx="4">
                  <c:v>151.16666666666666</c:v>
                </c:pt>
                <c:pt idx="5">
                  <c:v>153.5</c:v>
                </c:pt>
                <c:pt idx="6">
                  <c:v>108.33333333333333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7-4AC1-B364-4B331783902E}"/>
            </c:ext>
          </c:extLst>
        </c:ser>
        <c:ser>
          <c:idx val="2"/>
          <c:order val="2"/>
          <c:tx>
            <c:strRef>
              <c:f>'1°KPI'!$B$17</c:f>
              <c:strCache>
                <c:ptCount val="1"/>
                <c:pt idx="0">
                  <c:v>Indicadores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'1°KPI'!$C$14:$I$14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'1°KPI'!$C$17:$I$17</c:f>
              <c:numCache>
                <c:formatCode>0</c:formatCode>
                <c:ptCount val="7"/>
                <c:pt idx="0">
                  <c:v>166.39999999999998</c:v>
                </c:pt>
                <c:pt idx="1">
                  <c:v>161.4</c:v>
                </c:pt>
                <c:pt idx="2">
                  <c:v>189.4</c:v>
                </c:pt>
                <c:pt idx="3">
                  <c:v>161.80000000000001</c:v>
                </c:pt>
                <c:pt idx="4">
                  <c:v>181.39999999999998</c:v>
                </c:pt>
                <c:pt idx="5">
                  <c:v>184.2</c:v>
                </c:pt>
                <c:pt idx="6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7-4AC1-B364-4B331783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3520"/>
        <c:axId val="488232208"/>
      </c:lineChart>
      <c:catAx>
        <c:axId val="4882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232208"/>
        <c:crosses val="autoZero"/>
        <c:auto val="1"/>
        <c:lblAlgn val="ctr"/>
        <c:lblOffset val="100"/>
        <c:noMultiLvlLbl val="0"/>
      </c:catAx>
      <c:valAx>
        <c:axId val="4882322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882335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pt-BR">
                <a:latin typeface="Bahnschrift Light" panose="020B0502040204020203" pitchFamily="34" charset="0"/>
              </a:rPr>
              <a:t>Desempenho</a:t>
            </a:r>
            <a:r>
              <a:rPr lang="pt-BR" baseline="0">
                <a:latin typeface="Bahnschrift Light" panose="020B0502040204020203" pitchFamily="34" charset="0"/>
              </a:rPr>
              <a:t> dos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'2°KPI'!$C$2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'2°KPI'!$B$3:$B$8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'2°KPI'!$C$3:$C$8</c:f>
              <c:numCache>
                <c:formatCode>General</c:formatCode>
                <c:ptCount val="6"/>
                <c:pt idx="0">
                  <c:v>153</c:v>
                </c:pt>
                <c:pt idx="1">
                  <c:v>213</c:v>
                </c:pt>
                <c:pt idx="2">
                  <c:v>123</c:v>
                </c:pt>
                <c:pt idx="3">
                  <c:v>117</c:v>
                </c:pt>
                <c:pt idx="4">
                  <c:v>120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9-4CDA-A412-7856FED62821}"/>
            </c:ext>
          </c:extLst>
        </c:ser>
        <c:ser>
          <c:idx val="2"/>
          <c:order val="2"/>
          <c:tx>
            <c:strRef>
              <c:f>'2°KPI'!$E$2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'2°KPI'!$B$3:$B$8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'2°KPI'!$E$3:$E$8</c:f>
              <c:numCache>
                <c:formatCode>General</c:formatCode>
                <c:ptCount val="6"/>
                <c:pt idx="0">
                  <c:v>#N/A</c:v>
                </c:pt>
                <c:pt idx="1">
                  <c:v>213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9-4CDA-A412-7856FED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0096808"/>
        <c:axId val="610098120"/>
      </c:barChart>
      <c:lineChart>
        <c:grouping val="standard"/>
        <c:varyColors val="0"/>
        <c:ser>
          <c:idx val="1"/>
          <c:order val="1"/>
          <c:tx>
            <c:strRef>
              <c:f>'2°KPI'!$D$2</c:f>
              <c:strCache>
                <c:ptCount val="1"/>
                <c:pt idx="0">
                  <c:v>Indicador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'2°KPI'!$B$3:$B$8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'2°KPI'!$D$3:$D$8</c:f>
              <c:numCache>
                <c:formatCode>0</c:formatCode>
                <c:ptCount val="6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9-4CDA-A412-7856FED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096808"/>
        <c:axId val="610098120"/>
      </c:lineChart>
      <c:catAx>
        <c:axId val="61009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ignon Pro" panose="02000503040000020004" pitchFamily="2" charset="0"/>
                <a:ea typeface="+mn-ea"/>
                <a:cs typeface="+mn-cs"/>
              </a:defRPr>
            </a:pPr>
            <a:endParaRPr lang="pt-BR"/>
          </a:p>
        </c:txPr>
        <c:crossAx val="610098120"/>
        <c:crosses val="autoZero"/>
        <c:auto val="1"/>
        <c:lblAlgn val="ctr"/>
        <c:lblOffset val="100"/>
        <c:noMultiLvlLbl val="0"/>
      </c:catAx>
      <c:valAx>
        <c:axId val="610098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61009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214312</xdr:colOff>
      <xdr:row>2</xdr:row>
      <xdr:rowOff>14287</xdr:rowOff>
    </xdr:from>
    <xdr:to>
      <xdr:col>22</xdr:col>
      <xdr:colOff>42862</xdr:colOff>
      <xdr:row>16</xdr:row>
      <xdr:rowOff>90487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F2F4DB9-EB44-4774-A955-B551D6D5A916}"/>
            </a:ext>
          </a:extLst>
        </xdr:cNvPr>
        <xdr:cNvGrpSpPr/>
      </xdr:nvGrpSpPr>
      <xdr:grpSpPr>
        <a:xfrm>
          <a:off x="9558337" y="395287"/>
          <a:ext cx="4705350" cy="2743200"/>
          <a:chOff x="5272087" y="2462212"/>
          <a:chExt cx="4705350" cy="2743200"/>
        </a:xfrm>
      </xdr:grpSpPr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44A29EB5-63F8-4249-97F7-729685736CC0}"/>
              </a:ext>
            </a:extLst>
          </xdr:cNvPr>
          <xdr:cNvGraphicFramePr/>
        </xdr:nvGraphicFramePr>
        <xdr:xfrm>
          <a:off x="5272087" y="2462212"/>
          <a:ext cx="47053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L$3">
        <xdr:nvSpPr>
          <xdr:cNvPr id="8" name="CaixaDeTexto 7">
            <a:extLst>
              <a:ext uri="{FF2B5EF4-FFF2-40B4-BE49-F238E27FC236}">
                <a16:creationId xmlns:a16="http://schemas.microsoft.com/office/drawing/2014/main" id="{7D8EA540-5452-4F72-85B4-6C56F18E8B86}"/>
              </a:ext>
            </a:extLst>
          </xdr:cNvPr>
          <xdr:cNvSpPr txBox="1"/>
        </xdr:nvSpPr>
        <xdr:spPr>
          <a:xfrm>
            <a:off x="9477375" y="2505075"/>
            <a:ext cx="42037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79AAAC7D-F84F-49BC-AD5F-B45AD9BBF2AD}" type="TxLink">
              <a:rPr lang="en-US" sz="1100" b="0" i="0" u="none" strike="noStrike">
                <a:solidFill>
                  <a:srgbClr val="000000"/>
                </a:solidFill>
                <a:latin typeface="Avignon Pro Demi"/>
              </a:rPr>
              <a:pPr/>
              <a:t>Abr</a:t>
            </a:fld>
            <a:endParaRPr lang="pt-BR" sz="1100"/>
          </a:p>
        </xdr:txBody>
      </xdr:sp>
    </xdr:grpSp>
    <xdr:clientData/>
  </xdr:twoCellAnchor>
  <xdr:twoCellAnchor>
    <xdr:from>
      <xdr:col>14</xdr:col>
      <xdr:colOff>185737</xdr:colOff>
      <xdr:row>18</xdr:row>
      <xdr:rowOff>100012</xdr:rowOff>
    </xdr:from>
    <xdr:to>
      <xdr:col>21</xdr:col>
      <xdr:colOff>600075</xdr:colOff>
      <xdr:row>32</xdr:row>
      <xdr:rowOff>176212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34FAC8CD-6D0C-44A1-8C74-E1206C50D509}"/>
            </a:ext>
          </a:extLst>
        </xdr:cNvPr>
        <xdr:cNvGrpSpPr/>
      </xdr:nvGrpSpPr>
      <xdr:grpSpPr>
        <a:xfrm>
          <a:off x="9529762" y="3529012"/>
          <a:ext cx="4681538" cy="2743200"/>
          <a:chOff x="9529762" y="3529012"/>
          <a:chExt cx="4681538" cy="2743200"/>
        </a:xfrm>
      </xdr:grpSpPr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3F668455-ACE4-4998-99C9-574E9A65C09A}"/>
              </a:ext>
            </a:extLst>
          </xdr:cNvPr>
          <xdr:cNvGraphicFramePr/>
        </xdr:nvGraphicFramePr>
        <xdr:xfrm>
          <a:off x="9529762" y="3529012"/>
          <a:ext cx="468153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15">
        <xdr:nvSpPr>
          <xdr:cNvPr id="11" name="CaixaDeTexto 10">
            <a:extLst>
              <a:ext uri="{FF2B5EF4-FFF2-40B4-BE49-F238E27FC236}">
                <a16:creationId xmlns:a16="http://schemas.microsoft.com/office/drawing/2014/main" id="{1ACE8978-9A39-4A28-B8AE-BB6F7334F30A}"/>
              </a:ext>
            </a:extLst>
          </xdr:cNvPr>
          <xdr:cNvSpPr txBox="1"/>
        </xdr:nvSpPr>
        <xdr:spPr>
          <a:xfrm>
            <a:off x="13363575" y="3609975"/>
            <a:ext cx="537904" cy="2599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E2D01C94-FBAE-474C-9688-B72338553422}" type="TxLink">
              <a:rPr lang="en-US" sz="1100" b="0" i="0" u="none" strike="noStrike">
                <a:solidFill>
                  <a:srgbClr val="000000"/>
                </a:solidFill>
                <a:latin typeface="Avignon Pro Demi" panose="02000703030000020004" pitchFamily="2" charset="0"/>
              </a:rPr>
              <a:pPr/>
              <a:t>Luis</a:t>
            </a:fld>
            <a:endParaRPr lang="pt-BR" sz="1100">
              <a:latin typeface="Avignon Pro Demi" panose="02000703030000020004" pitchFamily="2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4762</xdr:rowOff>
    </xdr:from>
    <xdr:to>
      <xdr:col>13</xdr:col>
      <xdr:colOff>314325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313DE1-EAE4-4ABA-966A-F08846967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0378-74CA-43B9-A815-5AF5A107EEA6}">
  <dimension ref="B3:R17"/>
  <sheetViews>
    <sheetView workbookViewId="0">
      <selection activeCell="L19" sqref="L19"/>
    </sheetView>
  </sheetViews>
  <sheetFormatPr defaultRowHeight="15" x14ac:dyDescent="0.25"/>
  <cols>
    <col min="2" max="2" width="13.7109375" bestFit="1" customWidth="1"/>
    <col min="3" max="3" width="9.140625" customWidth="1"/>
    <col min="4" max="4" width="10.140625" bestFit="1" customWidth="1"/>
    <col min="11" max="11" width="13.7109375" bestFit="1" customWidth="1"/>
    <col min="14" max="14" width="11.140625" bestFit="1" customWidth="1"/>
  </cols>
  <sheetData>
    <row r="3" spans="2:18" x14ac:dyDescent="0.25">
      <c r="B3" s="1" t="s">
        <v>0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K3" s="1" t="s">
        <v>0</v>
      </c>
      <c r="L3" s="8" t="s">
        <v>10</v>
      </c>
      <c r="M3" s="8" t="s">
        <v>14</v>
      </c>
      <c r="N3" s="8" t="s">
        <v>15</v>
      </c>
      <c r="O3" s="8"/>
      <c r="P3" s="8"/>
      <c r="Q3" s="8"/>
      <c r="R3" s="8"/>
    </row>
    <row r="4" spans="2:18" x14ac:dyDescent="0.25">
      <c r="B4" s="4" t="s">
        <v>1</v>
      </c>
      <c r="C4" s="7">
        <v>153</v>
      </c>
      <c r="D4" s="3">
        <v>127</v>
      </c>
      <c r="E4" s="3">
        <v>199</v>
      </c>
      <c r="F4" s="3">
        <v>116</v>
      </c>
      <c r="G4" s="3">
        <v>173</v>
      </c>
      <c r="H4" s="3">
        <v>167</v>
      </c>
      <c r="I4" s="3">
        <v>102</v>
      </c>
      <c r="K4" s="4" t="s">
        <v>1</v>
      </c>
      <c r="L4" s="6">
        <f>HLOOKUP(L3,$C$3:$I$9,2,0)</f>
        <v>116</v>
      </c>
      <c r="M4" s="5">
        <f>AVERAGE($L$4:$L$9)</f>
        <v>134.83333333333334</v>
      </c>
      <c r="N4" s="6">
        <f>M4*1.2</f>
        <v>161.80000000000001</v>
      </c>
      <c r="O4" s="6"/>
      <c r="P4" s="6"/>
      <c r="Q4" s="6"/>
      <c r="R4" s="6"/>
    </row>
    <row r="5" spans="2:18" x14ac:dyDescent="0.25">
      <c r="B5" s="4" t="s">
        <v>2</v>
      </c>
      <c r="C5" s="7">
        <v>213</v>
      </c>
      <c r="D5" s="3">
        <v>117</v>
      </c>
      <c r="E5" s="3">
        <v>156</v>
      </c>
      <c r="F5" s="3">
        <v>153</v>
      </c>
      <c r="G5" s="3">
        <v>178</v>
      </c>
      <c r="H5" s="3">
        <v>183</v>
      </c>
      <c r="I5" s="3">
        <v>117</v>
      </c>
      <c r="K5" s="4" t="s">
        <v>2</v>
      </c>
      <c r="L5" s="6">
        <f>HLOOKUP(L3,$C$3:$I$9,3,0)</f>
        <v>153</v>
      </c>
      <c r="M5" s="5">
        <f t="shared" ref="M5:M9" si="0">AVERAGE($L$4:$L$9)</f>
        <v>134.83333333333334</v>
      </c>
      <c r="N5" s="6">
        <f t="shared" ref="N5:N9" si="1">M5*1.2</f>
        <v>161.80000000000001</v>
      </c>
      <c r="O5" s="6"/>
      <c r="P5" s="6"/>
      <c r="Q5" s="6"/>
      <c r="R5" s="6"/>
    </row>
    <row r="6" spans="2:18" x14ac:dyDescent="0.25">
      <c r="B6" s="4" t="s">
        <v>3</v>
      </c>
      <c r="C6" s="7">
        <v>123</v>
      </c>
      <c r="D6" s="3">
        <v>165</v>
      </c>
      <c r="E6" s="3">
        <v>179</v>
      </c>
      <c r="F6" s="3">
        <v>161</v>
      </c>
      <c r="G6" s="3">
        <v>130</v>
      </c>
      <c r="H6" s="3">
        <v>141</v>
      </c>
      <c r="I6" s="3">
        <v>125</v>
      </c>
      <c r="K6" s="4" t="s">
        <v>3</v>
      </c>
      <c r="L6" s="6">
        <f>HLOOKUP(L3,$C$3:$I$9,4,0)</f>
        <v>161</v>
      </c>
      <c r="M6" s="5">
        <f t="shared" si="0"/>
        <v>134.83333333333334</v>
      </c>
      <c r="N6" s="6">
        <f t="shared" si="1"/>
        <v>161.80000000000001</v>
      </c>
      <c r="O6" s="6"/>
      <c r="P6" s="6"/>
      <c r="Q6" s="6"/>
      <c r="R6" s="6"/>
    </row>
    <row r="7" spans="2:18" x14ac:dyDescent="0.25">
      <c r="B7" s="4" t="s">
        <v>4</v>
      </c>
      <c r="C7" s="7">
        <v>117</v>
      </c>
      <c r="D7" s="3">
        <v>124</v>
      </c>
      <c r="E7" s="3">
        <v>152</v>
      </c>
      <c r="F7" s="3">
        <v>163</v>
      </c>
      <c r="G7" s="3">
        <v>143</v>
      </c>
      <c r="H7" s="3">
        <v>146</v>
      </c>
      <c r="I7" s="3">
        <v>92</v>
      </c>
      <c r="K7" s="4" t="s">
        <v>4</v>
      </c>
      <c r="L7" s="6">
        <f>HLOOKUP(L3,$C$3:$I$9,5,0)</f>
        <v>163</v>
      </c>
      <c r="M7" s="5">
        <f t="shared" si="0"/>
        <v>134.83333333333334</v>
      </c>
      <c r="N7" s="6">
        <f t="shared" si="1"/>
        <v>161.80000000000001</v>
      </c>
      <c r="O7" s="6"/>
      <c r="P7" s="6"/>
      <c r="Q7" s="6"/>
      <c r="R7" s="6"/>
    </row>
    <row r="8" spans="2:18" x14ac:dyDescent="0.25">
      <c r="B8" s="4" t="s">
        <v>5</v>
      </c>
      <c r="C8" s="7">
        <v>120</v>
      </c>
      <c r="D8" s="3">
        <v>126</v>
      </c>
      <c r="E8" s="3">
        <v>137</v>
      </c>
      <c r="F8" s="3">
        <v>94</v>
      </c>
      <c r="G8" s="3">
        <v>186</v>
      </c>
      <c r="H8" s="3">
        <v>188</v>
      </c>
      <c r="I8" s="3">
        <v>121</v>
      </c>
      <c r="K8" s="4" t="s">
        <v>5</v>
      </c>
      <c r="L8" s="6">
        <f>HLOOKUP(L3,$C$3:$I$9,6,0)</f>
        <v>94</v>
      </c>
      <c r="M8" s="5">
        <f t="shared" si="0"/>
        <v>134.83333333333334</v>
      </c>
      <c r="N8" s="6">
        <f t="shared" si="1"/>
        <v>161.80000000000001</v>
      </c>
      <c r="O8" s="6"/>
      <c r="P8" s="6"/>
      <c r="Q8" s="6"/>
      <c r="R8" s="6"/>
    </row>
    <row r="9" spans="2:18" x14ac:dyDescent="0.25">
      <c r="B9" s="4" t="s">
        <v>6</v>
      </c>
      <c r="C9" s="7">
        <v>106</v>
      </c>
      <c r="D9" s="3">
        <v>148</v>
      </c>
      <c r="E9" s="3">
        <v>124</v>
      </c>
      <c r="F9" s="3">
        <v>122</v>
      </c>
      <c r="G9" s="3">
        <v>97</v>
      </c>
      <c r="H9" s="3">
        <v>96</v>
      </c>
      <c r="I9" s="3">
        <v>93</v>
      </c>
      <c r="K9" s="4" t="s">
        <v>6</v>
      </c>
      <c r="L9" s="6">
        <f>HLOOKUP(L3,$C$3:$I$9,7,0)</f>
        <v>122</v>
      </c>
      <c r="M9" s="5">
        <f t="shared" si="0"/>
        <v>134.83333333333334</v>
      </c>
      <c r="N9" s="6">
        <f t="shared" si="1"/>
        <v>161.80000000000001</v>
      </c>
      <c r="O9" s="6"/>
      <c r="P9" s="6"/>
      <c r="Q9" s="6"/>
      <c r="R9" s="6"/>
    </row>
    <row r="11" spans="2:18" x14ac:dyDescent="0.25">
      <c r="B11" s="4" t="s">
        <v>14</v>
      </c>
      <c r="C11" s="6">
        <f>AVERAGE(C4:C9)</f>
        <v>138.66666666666666</v>
      </c>
      <c r="D11" s="6">
        <f t="shared" ref="D11:I11" si="2">AVERAGE(D4:D9)</f>
        <v>134.5</v>
      </c>
      <c r="E11" s="6">
        <f t="shared" si="2"/>
        <v>157.83333333333334</v>
      </c>
      <c r="F11" s="6">
        <f t="shared" si="2"/>
        <v>134.83333333333334</v>
      </c>
      <c r="G11" s="6">
        <f t="shared" si="2"/>
        <v>151.16666666666666</v>
      </c>
      <c r="H11" s="6">
        <f t="shared" si="2"/>
        <v>153.5</v>
      </c>
      <c r="I11" s="6">
        <f t="shared" si="2"/>
        <v>108.33333333333333</v>
      </c>
    </row>
    <row r="12" spans="2:18" x14ac:dyDescent="0.25">
      <c r="B12" s="4" t="s">
        <v>16</v>
      </c>
      <c r="C12" s="6">
        <f>C11*1.05</f>
        <v>145.6</v>
      </c>
      <c r="D12" s="6">
        <f t="shared" ref="D12:I12" si="3">D11*1.05</f>
        <v>141.22499999999999</v>
      </c>
      <c r="E12" s="6">
        <f t="shared" si="3"/>
        <v>165.72500000000002</v>
      </c>
      <c r="F12" s="6">
        <f t="shared" si="3"/>
        <v>141.57500000000002</v>
      </c>
      <c r="G12" s="6">
        <f t="shared" si="3"/>
        <v>158.72499999999999</v>
      </c>
      <c r="H12" s="6">
        <f t="shared" si="3"/>
        <v>161.17500000000001</v>
      </c>
      <c r="I12" s="6">
        <f t="shared" si="3"/>
        <v>113.75</v>
      </c>
    </row>
    <row r="14" spans="2:18" x14ac:dyDescent="0.25">
      <c r="B14" s="1" t="s">
        <v>0</v>
      </c>
      <c r="C14" s="2" t="s">
        <v>7</v>
      </c>
      <c r="D14" s="2" t="s">
        <v>8</v>
      </c>
      <c r="E14" s="2" t="s">
        <v>9</v>
      </c>
      <c r="F14" s="2" t="s">
        <v>10</v>
      </c>
      <c r="G14" s="2" t="s">
        <v>11</v>
      </c>
      <c r="H14" s="2" t="s">
        <v>12</v>
      </c>
      <c r="I14" s="2" t="s">
        <v>13</v>
      </c>
    </row>
    <row r="15" spans="2:18" x14ac:dyDescent="0.25">
      <c r="B15" s="4" t="s">
        <v>5</v>
      </c>
      <c r="C15" s="6">
        <f>VLOOKUP($B$15,$B$4:$I$9,2,)</f>
        <v>120</v>
      </c>
      <c r="D15" s="6">
        <f>VLOOKUP($B$15,$B$4:$I$9,3,)</f>
        <v>126</v>
      </c>
      <c r="E15" s="6">
        <f>VLOOKUP($B$15,$B$4:$I$9,4,)</f>
        <v>137</v>
      </c>
      <c r="F15" s="6">
        <f>VLOOKUP($B$15,$B$4:$I$9,5,)</f>
        <v>94</v>
      </c>
      <c r="G15" s="6">
        <f>VLOOKUP($B$15,$B$4:$I$9,6,)</f>
        <v>186</v>
      </c>
      <c r="H15" s="6">
        <f>VLOOKUP($B$15,$B$4:$I$9,7,)</f>
        <v>188</v>
      </c>
      <c r="I15" s="6">
        <f>VLOOKUP($B$15,$B$4:$I$9,8,)</f>
        <v>121</v>
      </c>
    </row>
    <row r="16" spans="2:18" x14ac:dyDescent="0.25">
      <c r="B16" s="4" t="s">
        <v>14</v>
      </c>
      <c r="C16" s="6">
        <f>AVERAGE(C4:C9)</f>
        <v>138.66666666666666</v>
      </c>
      <c r="D16" s="6">
        <f t="shared" ref="D16:I16" si="4">AVERAGE(D4:D9)</f>
        <v>134.5</v>
      </c>
      <c r="E16" s="6">
        <f t="shared" si="4"/>
        <v>157.83333333333334</v>
      </c>
      <c r="F16" s="6">
        <f t="shared" si="4"/>
        <v>134.83333333333334</v>
      </c>
      <c r="G16" s="6">
        <f t="shared" si="4"/>
        <v>151.16666666666666</v>
      </c>
      <c r="H16" s="6">
        <f t="shared" si="4"/>
        <v>153.5</v>
      </c>
      <c r="I16" s="6">
        <f t="shared" si="4"/>
        <v>108.33333333333333</v>
      </c>
    </row>
    <row r="17" spans="2:9" x14ac:dyDescent="0.25">
      <c r="B17" s="4" t="s">
        <v>17</v>
      </c>
      <c r="C17" s="6">
        <f>C16*1.2</f>
        <v>166.39999999999998</v>
      </c>
      <c r="D17" s="6">
        <f t="shared" ref="D17:I17" si="5">D16*1.2</f>
        <v>161.4</v>
      </c>
      <c r="E17" s="6">
        <f t="shared" si="5"/>
        <v>189.4</v>
      </c>
      <c r="F17" s="6">
        <f t="shared" si="5"/>
        <v>161.80000000000001</v>
      </c>
      <c r="G17" s="6">
        <f t="shared" si="5"/>
        <v>181.39999999999998</v>
      </c>
      <c r="H17" s="6">
        <f t="shared" si="5"/>
        <v>184.2</v>
      </c>
      <c r="I17" s="6">
        <f t="shared" si="5"/>
        <v>130</v>
      </c>
    </row>
  </sheetData>
  <conditionalFormatting sqref="C4:C9">
    <cfRule type="iconSet" priority="8">
      <iconSet iconSet="3Symbols">
        <cfvo type="percent" val="0"/>
        <cfvo type="num" val="$C$11"/>
        <cfvo type="num" val="$C$12"/>
      </iconSet>
    </cfRule>
  </conditionalFormatting>
  <conditionalFormatting sqref="D4:D9">
    <cfRule type="iconSet" priority="7">
      <iconSet iconSet="3Symbols">
        <cfvo type="percent" val="0"/>
        <cfvo type="num" val="$D$11"/>
        <cfvo type="num" val="$D$12"/>
      </iconSet>
    </cfRule>
  </conditionalFormatting>
  <conditionalFormatting sqref="E4:E9">
    <cfRule type="iconSet" priority="6">
      <iconSet iconSet="3Symbols">
        <cfvo type="percent" val="0"/>
        <cfvo type="num" val="$E$11"/>
        <cfvo type="num" val="$E$12"/>
      </iconSet>
    </cfRule>
  </conditionalFormatting>
  <conditionalFormatting sqref="F4:F9">
    <cfRule type="iconSet" priority="5">
      <iconSet iconSet="3Symbols">
        <cfvo type="percent" val="0"/>
        <cfvo type="num" val="$F$11"/>
        <cfvo type="num" val="$F$12"/>
      </iconSet>
    </cfRule>
  </conditionalFormatting>
  <conditionalFormatting sqref="G4:G9">
    <cfRule type="iconSet" priority="4">
      <iconSet iconSet="3Symbols">
        <cfvo type="percent" val="0"/>
        <cfvo type="num" val="$G$11"/>
        <cfvo type="num" val="$G$12"/>
      </iconSet>
    </cfRule>
  </conditionalFormatting>
  <conditionalFormatting sqref="H4:H9">
    <cfRule type="iconSet" priority="3">
      <iconSet iconSet="3Symbols">
        <cfvo type="percent" val="0"/>
        <cfvo type="num" val="$H$11"/>
        <cfvo type="num" val="$H$12"/>
      </iconSet>
    </cfRule>
  </conditionalFormatting>
  <conditionalFormatting sqref="I4:I9">
    <cfRule type="iconSet" priority="2">
      <iconSet iconSet="3Symbols">
        <cfvo type="percent" val="0"/>
        <cfvo type="num" val="$I$11"/>
        <cfvo type="num" val="$I$12"/>
      </iconSet>
    </cfRule>
  </conditionalFormatting>
  <conditionalFormatting sqref="L4:L9">
    <cfRule type="iconSet" priority="1">
      <iconSet iconSet="3Symbols" showValue="0">
        <cfvo type="percent" val="0"/>
        <cfvo type="num" val="$M$4"/>
        <cfvo type="num" val="$N$4"/>
      </iconSet>
    </cfRule>
  </conditionalFormatting>
  <dataValidations count="2">
    <dataValidation type="list" allowBlank="1" showInputMessage="1" showErrorMessage="1" sqref="L3" xr:uid="{907BB9CB-EA8D-4489-BB37-E654D65C77EF}">
      <formula1>$C$3:$I$3</formula1>
    </dataValidation>
    <dataValidation type="list" allowBlank="1" showInputMessage="1" showErrorMessage="1" sqref="B15" xr:uid="{045DF82A-6C14-4D48-9766-0F59B2A6AA77}">
      <formula1>$B$4:$B$9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6201-9DD1-4193-9903-F1F1B7AFA323}">
  <dimension ref="B2:E8"/>
  <sheetViews>
    <sheetView tabSelected="1" workbookViewId="0">
      <selection activeCell="E13" sqref="E13"/>
    </sheetView>
  </sheetViews>
  <sheetFormatPr defaultRowHeight="15" x14ac:dyDescent="0.25"/>
  <cols>
    <col min="2" max="2" width="13.7109375" bestFit="1" customWidth="1"/>
    <col min="4" max="4" width="11.140625" bestFit="1" customWidth="1"/>
  </cols>
  <sheetData>
    <row r="2" spans="2:5" x14ac:dyDescent="0.25">
      <c r="B2" s="1" t="s">
        <v>0</v>
      </c>
      <c r="C2" s="2" t="s">
        <v>7</v>
      </c>
      <c r="D2" s="2" t="s">
        <v>15</v>
      </c>
      <c r="E2" s="2" t="s">
        <v>18</v>
      </c>
    </row>
    <row r="3" spans="2:5" x14ac:dyDescent="0.25">
      <c r="B3" s="4" t="s">
        <v>1</v>
      </c>
      <c r="C3" s="9">
        <v>153</v>
      </c>
      <c r="D3" s="6">
        <f>AVERAGE($C$3:$C$8)*1.5</f>
        <v>208</v>
      </c>
      <c r="E3" t="e">
        <f>IF(C3&gt;D3,C3,NA())</f>
        <v>#N/A</v>
      </c>
    </row>
    <row r="4" spans="2:5" x14ac:dyDescent="0.25">
      <c r="B4" s="4" t="s">
        <v>2</v>
      </c>
      <c r="C4" s="9">
        <v>213</v>
      </c>
      <c r="D4" s="6">
        <f t="shared" ref="D4:D8" si="0">AVERAGE($C$3:$C$8)*1.5</f>
        <v>208</v>
      </c>
      <c r="E4">
        <f t="shared" ref="E4:E8" si="1">IF(C4&gt;D4,C4,NA())</f>
        <v>213</v>
      </c>
    </row>
    <row r="5" spans="2:5" x14ac:dyDescent="0.25">
      <c r="B5" s="4" t="s">
        <v>3</v>
      </c>
      <c r="C5" s="9">
        <v>123</v>
      </c>
      <c r="D5" s="6">
        <f t="shared" si="0"/>
        <v>208</v>
      </c>
      <c r="E5" t="e">
        <f t="shared" si="1"/>
        <v>#N/A</v>
      </c>
    </row>
    <row r="6" spans="2:5" x14ac:dyDescent="0.25">
      <c r="B6" s="4" t="s">
        <v>4</v>
      </c>
      <c r="C6" s="9">
        <v>117</v>
      </c>
      <c r="D6" s="6">
        <f t="shared" si="0"/>
        <v>208</v>
      </c>
      <c r="E6" t="e">
        <f t="shared" si="1"/>
        <v>#N/A</v>
      </c>
    </row>
    <row r="7" spans="2:5" x14ac:dyDescent="0.25">
      <c r="B7" s="4" t="s">
        <v>5</v>
      </c>
      <c r="C7" s="9">
        <v>120</v>
      </c>
      <c r="D7" s="6">
        <f t="shared" si="0"/>
        <v>208</v>
      </c>
      <c r="E7" t="e">
        <f t="shared" si="1"/>
        <v>#N/A</v>
      </c>
    </row>
    <row r="8" spans="2:5" x14ac:dyDescent="0.25">
      <c r="B8" s="4" t="s">
        <v>6</v>
      </c>
      <c r="C8" s="9">
        <v>106</v>
      </c>
      <c r="D8" s="6">
        <f t="shared" si="0"/>
        <v>208</v>
      </c>
      <c r="E8" t="e">
        <f t="shared" si="1"/>
        <v>#N/A</v>
      </c>
    </row>
  </sheetData>
  <sheetProtection algorithmName="SHA-512" hashValue="FK0TMv2o24DTfF1pGStyQGXdjf9Mc9dcb033Fu6MS2x0VvtpdE+byhw3VqvDNKiILKCNyUaW2QLgxXA3W8Tw6g==" saltValue="1ZTyjZW+hL+941F8wVX5Yg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1°KPI</vt:lpstr>
      <vt:lpstr>2°KPI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Ferreira Menezes</dc:creator>
  <cp:lastModifiedBy>Caio Ferreira Menezes</cp:lastModifiedBy>
  <dcterms:created xsi:type="dcterms:W3CDTF">2022-12-05T18:52:54Z</dcterms:created>
  <dcterms:modified xsi:type="dcterms:W3CDTF">2022-12-05T23:13:38Z</dcterms:modified>
</cp:coreProperties>
</file>