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D:\david\Google Drive\Unicamp\EA075\Nova pasta\ventsys\Project Outputs for Ventsys_V1I1\BOM\"/>
    </mc:Choice>
  </mc:AlternateContent>
  <xr:revisionPtr revIDLastSave="0" documentId="8_{0ACC9852-BB6E-406B-B21D-C5877C675D71}" xr6:coauthVersionLast="47" xr6:coauthVersionMax="47" xr10:uidLastSave="{00000000-0000-0000-0000-000000000000}"/>
  <bookViews>
    <workbookView xWindow="30060" yWindow="4470" windowWidth="12960" windowHeight="7500" xr2:uid="{00000000-000D-0000-FFFF-FFFF00000000}"/>
  </bookViews>
  <sheets>
    <sheet name="Part List Report" sheetId="3" r:id="rId1"/>
  </sheets>
  <definedNames>
    <definedName name="_xlnm._FilterDatabase" localSheetId="0" hidden="1">'Part List Report'!$C$9:$K$9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6" i="3" l="1"/>
  <c r="B26" i="3"/>
  <c r="K25" i="3"/>
  <c r="B25" i="3"/>
  <c r="K24" i="3"/>
  <c r="B24" i="3"/>
  <c r="K23" i="3"/>
  <c r="B23" i="3"/>
  <c r="K22" i="3"/>
  <c r="B22" i="3"/>
  <c r="K21" i="3"/>
  <c r="B21" i="3"/>
  <c r="K20" i="3"/>
  <c r="B20" i="3"/>
  <c r="K19" i="3"/>
  <c r="B19" i="3"/>
  <c r="K18" i="3"/>
  <c r="B18" i="3"/>
  <c r="K17" i="3"/>
  <c r="B17" i="3"/>
  <c r="K16" i="3"/>
  <c r="B16" i="3"/>
  <c r="K15" i="3"/>
  <c r="B15" i="3"/>
  <c r="K14" i="3"/>
  <c r="B14" i="3"/>
  <c r="K13" i="3"/>
  <c r="B13" i="3"/>
  <c r="K12" i="3"/>
  <c r="B12" i="3"/>
  <c r="K11" i="3"/>
  <c r="K10" i="3"/>
  <c r="K27" i="3" l="1"/>
  <c r="B11" i="3"/>
  <c r="B10" i="3"/>
  <c r="E8" i="3"/>
  <c r="F8" i="3"/>
</calcChain>
</file>

<file path=xl/sharedStrings.xml><?xml version="1.0" encoding="utf-8"?>
<sst xmlns="http://schemas.openxmlformats.org/spreadsheetml/2006/main" count="115" uniqueCount="105">
  <si>
    <t>Source Data From:</t>
  </si>
  <si>
    <t>Project:</t>
  </si>
  <si>
    <t>Print Date:</t>
  </si>
  <si>
    <t>Report Date:</t>
  </si>
  <si>
    <t>Component list</t>
  </si>
  <si>
    <t>#</t>
  </si>
  <si>
    <t>Version:</t>
  </si>
  <si>
    <t>Total Price</t>
  </si>
  <si>
    <t>Ventsys_V1I1.PrjPcb</t>
  </si>
  <si>
    <t>VentSys</t>
  </si>
  <si>
    <t>V1I1</t>
  </si>
  <si>
    <t>29/11/2022</t>
  </si>
  <si>
    <t>21:45</t>
  </si>
  <si>
    <t>Comment</t>
  </si>
  <si>
    <t>TS04-66-70-BK-100-SMT</t>
  </si>
  <si>
    <t>0.1uF</t>
  </si>
  <si>
    <t>22pF</t>
  </si>
  <si>
    <t>MPM-05-5</t>
  </si>
  <si>
    <t>TSM-105-01-T-SV</t>
  </si>
  <si>
    <t>FTS-115-03-F-S</t>
  </si>
  <si>
    <t>NMTC-S16208XFYHSGY-24A</t>
  </si>
  <si>
    <t>10K</t>
  </si>
  <si>
    <t>10k</t>
  </si>
  <si>
    <t>FDC855N</t>
  </si>
  <si>
    <t>PIC16F877AT-I/PT</t>
  </si>
  <si>
    <t>ADC104S</t>
  </si>
  <si>
    <t>20MHz</t>
  </si>
  <si>
    <t>Description</t>
  </si>
  <si>
    <t>Tactile Switch SPST-NO Top Actuated Surface Mount</t>
  </si>
  <si>
    <t>0.1µF ±10% 50V Ceramic Capacitor X7R 0805 (2012 Metric)</t>
  </si>
  <si>
    <t>22 pF ±5% 10V Ceramic Capacitor C0G, NP0 0805 (2012 Metric)</t>
  </si>
  <si>
    <t>Enclosed AC DC Converters 1 Output 5V 1A 80 ~ 264 VAC Input</t>
  </si>
  <si>
    <t>2 Position Terminal Block Header, Male Pins, Shrouded (4 Side) 0.150" (3.81mm) Vertical  Through Hole</t>
  </si>
  <si>
    <t>3 Position Terminal Block Header, Male Pins, Shrouded (4 Side) 0.150" (3.81mm) Vertical Through Hole</t>
  </si>
  <si>
    <t>Connector Header Surface Mount 5 position 0.100" (2.54mm)</t>
  </si>
  <si>
    <t>Headers 15Pos &amp; Wire Housings Micro Low Profile Header Strips</t>
  </si>
  <si>
    <t>2 Position Terminal Block Plug, Female Sockets 0.150" (3.81mm)  180° Free Hanging (In-Line)</t>
  </si>
  <si>
    <t>3 Position Terminal Block Plug, Female Sockets 0.150" (3.81mm) 180° Free Hanging (In-Line)</t>
  </si>
  <si>
    <t>LCD Character Display Modules &amp; Accessories LCD Character STN Yellow LED Backlight</t>
  </si>
  <si>
    <t>10 kOhms 0.125W, 1/8W J Lead Surface Mount Trimmer Potentiometer Cermet 1.0 Turn Top Adjustment</t>
  </si>
  <si>
    <t>10 kOhms ±1% 0.25W, 1/4W Chip Resistor 1206 (3216 Metric)  Thick Film</t>
  </si>
  <si>
    <t>N-Channel 30 V 6.1A (Ta) 1.6W (Ta) Surface Mount SuperSOT™-6</t>
  </si>
  <si>
    <t>PIC PIC® 16F Microcontroller IC 8-Bit 20MHz 14KB (8K x 14) FLASH 44-TQFP (10x10)</t>
  </si>
  <si>
    <t>10 Bit Analog to Digital Converter 4 Input 1 SAR 10-VSSOP</t>
  </si>
  <si>
    <t>20 MHz ±25ppm Crystal 12pF 60 Ohms 4-SMD, No Lead</t>
  </si>
  <si>
    <t>Designator</t>
  </si>
  <si>
    <t>B1, B2, B3</t>
  </si>
  <si>
    <t>C1</t>
  </si>
  <si>
    <t>C2, C3</t>
  </si>
  <si>
    <t>CV1</t>
  </si>
  <si>
    <t>J1, J2, J3, J4, J6, J8, J9, J11, J13</t>
  </si>
  <si>
    <t>J5, J7, J10, J12</t>
  </si>
  <si>
    <t>J14</t>
  </si>
  <si>
    <t>J15</t>
  </si>
  <si>
    <t>JC1, JC2, JC3, JC4, JC6, JC8, JC9, JC11, JC13</t>
  </si>
  <si>
    <t>JC5, JC7, JC10, JC12</t>
  </si>
  <si>
    <t>L1</t>
  </si>
  <si>
    <t>R1</t>
  </si>
  <si>
    <t>R2, R3, R4, R5, R6</t>
  </si>
  <si>
    <t>U1, U2, U5, U6</t>
  </si>
  <si>
    <t>U3</t>
  </si>
  <si>
    <t>U4</t>
  </si>
  <si>
    <t>X1</t>
  </si>
  <si>
    <t>Part Number</t>
  </si>
  <si>
    <t>08055C104KAT2A</t>
  </si>
  <si>
    <t>C0805C220J8GAC7800</t>
  </si>
  <si>
    <t>3313J-1-103E</t>
  </si>
  <si>
    <t>CRCW120610K0FKEAC</t>
  </si>
  <si>
    <t>ADC104S021CIMM/NOPB</t>
  </si>
  <si>
    <t>ECS-200-12-33-AGN-TR</t>
  </si>
  <si>
    <t>Manufacturer</t>
  </si>
  <si>
    <t>CUI Devices</t>
  </si>
  <si>
    <t>AVX Corporation</t>
  </si>
  <si>
    <t>KEMET</t>
  </si>
  <si>
    <t>MEAN WELL USA Inc.</t>
  </si>
  <si>
    <t>Phoenix Contact</t>
  </si>
  <si>
    <t>Samtec Inc.</t>
  </si>
  <si>
    <t>Samtec</t>
  </si>
  <si>
    <t>Microtips Technology</t>
  </si>
  <si>
    <t>Bourns Inc.</t>
  </si>
  <si>
    <t>Vishay Dale</t>
  </si>
  <si>
    <t>onsemi</t>
  </si>
  <si>
    <t>Microchip Technology</t>
  </si>
  <si>
    <t>Texas Instruments</t>
  </si>
  <si>
    <t>ECS Inc.</t>
  </si>
  <si>
    <t>Quantity</t>
  </si>
  <si>
    <t>Link</t>
  </si>
  <si>
    <t>https://www.digikey.com/en/products/detail/cui-devices/TS04-66-70-BK-100-SMT/15634306</t>
  </si>
  <si>
    <t>https://www.digikey.com/product-detail/en/avx-corporation/08055C104KAT4A/478-10836-1-ND/7536355</t>
  </si>
  <si>
    <t>https://www.digikey.com/en/products/detail/kemet/C0805C220J8GAC7800/7382141</t>
  </si>
  <si>
    <t>https://www.digikey.com/en/products/detail/mean-well-usa-inc/MPM-05-5/7707292</t>
  </si>
  <si>
    <t>https://www.digikey.com/product-detail/en/phoenix-contact/1803426/277-1221-ND/260589</t>
  </si>
  <si>
    <t>https://www.digikey.com/en/products/detail/phoenix-contact/1803439/260590</t>
  </si>
  <si>
    <t>https://www.digikey.com/en/products/detail/samtec-inc/TSM-105-01-T-SV/1795423</t>
  </si>
  <si>
    <t>https://br.mouser.com/ProductDetail/Samtec/FTS-115-03-F-S?qs=PB6%2FjmICvI0KbQtQE2nQLA%3D%3D</t>
  </si>
  <si>
    <t>https://www.digikey.com/product-detail/en/phoenix-contact/1745894/277-13871-ND/4451741</t>
  </si>
  <si>
    <t>https://www.digikey.com/en/products/detail/phoenix-contact/1745904/2526243</t>
  </si>
  <si>
    <t>https://www.mouser.com/ProductDetail/Microtips-Technology/NMTC-S16208XFYHSGY-24A?qs=55YtniHzbhDW1hxRu1%252B%2FFQ%3D%3D</t>
  </si>
  <si>
    <t>https://www.digikey.com/en/products/detail/bourns-inc/3313J-1-103E/612841</t>
  </si>
  <si>
    <t>https://www.digikey.com/product-detail/en/vishay-dale/CRCW120610K0FKEAC/541-3983-1-ND/7928666</t>
  </si>
  <si>
    <t>https://www.digikey.com/en/products/detail/onsemi/FDC855N/1830666?s=N4IgTCBcDaIGIBEDCAOArGgciAugXyA</t>
  </si>
  <si>
    <t>https://www.digikey.com/en/products/detail/microchip-technology/PIC16F877AT-I-PT/482234</t>
  </si>
  <si>
    <t>https://www.digikey.com/en/products/detail/texas-instruments/ADC104S021CIMM-NOPB/755007</t>
  </si>
  <si>
    <t>https://www.digikey.com/en/products/detail/ecs-inc/ECS-200-12-33-AGN-TR/8023078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</si>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</sst>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u/>
      <sz val="10"/>
      <name val="Arial"/>
      <family val="2"/>
    </font>
    <font>
      <u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5" fillId="2" borderId="1" xfId="0" applyFont="1" applyFill="1" applyBorder="1"/>
    <xf numFmtId="0" fontId="5" fillId="2" borderId="2" xfId="0" applyFont="1" applyFill="1" applyBorder="1"/>
    <xf numFmtId="0" fontId="5" fillId="2" borderId="0" xfId="0" applyFont="1" applyFill="1"/>
    <xf numFmtId="0" fontId="5" fillId="2" borderId="3" xfId="0" applyFont="1" applyFill="1" applyBorder="1"/>
    <xf numFmtId="0" fontId="1" fillId="0" borderId="4" xfId="0" applyFont="1" applyBorder="1" applyAlignment="1" applyProtection="1">
      <alignment horizontal="left" vertical="top"/>
      <protection locked="0"/>
    </xf>
    <xf numFmtId="0" fontId="1" fillId="0" borderId="5" xfId="0" applyFont="1" applyBorder="1" applyAlignment="1" applyProtection="1">
      <alignment horizontal="left"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1" fillId="0" borderId="6" xfId="0" applyFont="1" applyBorder="1" applyAlignment="1" applyProtection="1">
      <alignment vertical="top"/>
      <protection locked="0"/>
    </xf>
    <xf numFmtId="0" fontId="7" fillId="4" borderId="0" xfId="0" applyFont="1" applyFill="1"/>
    <xf numFmtId="0" fontId="8" fillId="4" borderId="0" xfId="0" applyFont="1" applyFill="1"/>
    <xf numFmtId="0" fontId="8" fillId="4" borderId="3" xfId="0" applyFont="1" applyFill="1" applyBorder="1"/>
    <xf numFmtId="0" fontId="8" fillId="4" borderId="7" xfId="0" applyFont="1" applyFill="1" applyBorder="1"/>
    <xf numFmtId="0" fontId="8" fillId="4" borderId="8" xfId="0" applyFont="1" applyFill="1" applyBorder="1"/>
    <xf numFmtId="0" fontId="7" fillId="4" borderId="8" xfId="0" applyFont="1" applyFill="1" applyBorder="1"/>
    <xf numFmtId="0" fontId="8" fillId="4" borderId="8" xfId="0" applyFont="1" applyFill="1" applyBorder="1" applyAlignment="1">
      <alignment horizontal="left"/>
    </xf>
    <xf numFmtId="0" fontId="7" fillId="4" borderId="3" xfId="0" applyFont="1" applyFill="1" applyBorder="1"/>
    <xf numFmtId="0" fontId="9" fillId="4" borderId="0" xfId="0" applyFont="1" applyFill="1"/>
    <xf numFmtId="164" fontId="8" fillId="4" borderId="8" xfId="0" applyNumberFormat="1" applyFont="1" applyFill="1" applyBorder="1" applyAlignment="1">
      <alignment horizontal="left"/>
    </xf>
    <xf numFmtId="165" fontId="8" fillId="4" borderId="8" xfId="0" applyNumberFormat="1" applyFont="1" applyFill="1" applyBorder="1" applyAlignment="1">
      <alignment horizontal="left"/>
    </xf>
    <xf numFmtId="0" fontId="10" fillId="4" borderId="9" xfId="0" applyFont="1" applyFill="1" applyBorder="1" applyAlignment="1">
      <alignment vertical="center"/>
    </xf>
    <xf numFmtId="0" fontId="1" fillId="0" borderId="10" xfId="0" applyFont="1" applyBorder="1" applyAlignment="1" applyProtection="1">
      <alignment vertical="top"/>
      <protection locked="0"/>
    </xf>
    <xf numFmtId="0" fontId="6" fillId="3" borderId="11" xfId="0" applyFont="1" applyFill="1" applyBorder="1" applyAlignment="1">
      <alignment horizontal="center" vertical="top" wrapText="1"/>
    </xf>
    <xf numFmtId="0" fontId="6" fillId="3" borderId="12" xfId="0" applyFont="1" applyFill="1" applyBorder="1" applyAlignment="1">
      <alignment horizontal="center" vertical="top" wrapText="1"/>
    </xf>
    <xf numFmtId="0" fontId="6" fillId="5" borderId="13" xfId="0" applyFont="1" applyFill="1" applyBorder="1" applyAlignment="1">
      <alignment horizontal="center" vertical="top" wrapText="1"/>
    </xf>
    <xf numFmtId="2" fontId="6" fillId="3" borderId="12" xfId="0" applyNumberFormat="1" applyFont="1" applyFill="1" applyBorder="1" applyAlignment="1">
      <alignment horizontal="center" vertical="top" wrapText="1"/>
    </xf>
    <xf numFmtId="2" fontId="6" fillId="5" borderId="13" xfId="0" applyNumberFormat="1" applyFont="1" applyFill="1" applyBorder="1" applyAlignment="1">
      <alignment horizontal="center" vertical="top" wrapText="1"/>
    </xf>
    <xf numFmtId="0" fontId="6" fillId="3" borderId="14" xfId="0" applyFont="1" applyFill="1" applyBorder="1" applyAlignment="1">
      <alignment horizontal="center" vertical="top" wrapText="1"/>
    </xf>
    <xf numFmtId="0" fontId="6" fillId="5" borderId="15" xfId="0" applyFont="1" applyFill="1" applyBorder="1" applyAlignment="1">
      <alignment horizontal="center" vertical="top" wrapText="1"/>
    </xf>
    <xf numFmtId="0" fontId="6" fillId="3" borderId="16" xfId="0" applyFont="1" applyFill="1" applyBorder="1" applyAlignment="1">
      <alignment horizontal="center" vertical="top" wrapText="1"/>
    </xf>
    <xf numFmtId="0" fontId="4" fillId="2" borderId="8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11" fillId="0" borderId="0" xfId="0" applyFont="1" applyAlignment="1">
      <alignment vertical="top"/>
    </xf>
    <xf numFmtId="0" fontId="12" fillId="4" borderId="3" xfId="0" applyFont="1" applyFill="1" applyBorder="1"/>
    <xf numFmtId="0" fontId="7" fillId="4" borderId="0" xfId="0" quotePrefix="1" applyFont="1" applyFill="1" applyAlignment="1">
      <alignment horizontal="left"/>
    </xf>
    <xf numFmtId="0" fontId="7" fillId="4" borderId="7" xfId="0" quotePrefix="1" applyFont="1" applyFill="1" applyBorder="1" applyAlignment="1">
      <alignment horizontal="left"/>
    </xf>
    <xf numFmtId="0" fontId="7" fillId="4" borderId="8" xfId="0" quotePrefix="1" applyFont="1" applyFill="1" applyBorder="1" applyAlignment="1">
      <alignment horizontal="left"/>
    </xf>
    <xf numFmtId="0" fontId="8" fillId="4" borderId="2" xfId="0" quotePrefix="1" applyFont="1" applyFill="1" applyBorder="1" applyAlignment="1">
      <alignment horizontal="left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10"/>
        <name val="Arial"/>
        <family val="2"/>
        <scheme val="none"/>
      </font>
      <fill>
        <patternFill patternType="solid">
          <fgColor indexed="64"/>
          <bgColor indexed="41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/>
        <top/>
        <bottom style="hair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13"/>
        <name val="Arial"/>
        <family val="2"/>
        <scheme val="none"/>
      </font>
      <fill>
        <patternFill patternType="solid">
          <fgColor indexed="64"/>
          <bgColor indexed="48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441960</xdr:colOff>
      <xdr:row>1</xdr:row>
      <xdr:rowOff>36433</xdr:rowOff>
    </xdr:from>
    <xdr:to>
      <xdr:col>8</xdr:col>
      <xdr:colOff>666750</xdr:colOff>
      <xdr:row>7</xdr:row>
      <xdr:rowOff>3641</xdr:rowOff>
    </xdr:to>
    <xdr:pic>
      <xdr:nvPicPr>
        <xdr:cNvPr id="3" name="Gráfico 2">
          <a:extLst>
            <a:ext uri="{FF2B5EF4-FFF2-40B4-BE49-F238E27FC236}">
              <a16:creationId xmlns:a16="http://schemas.microsoft.com/office/drawing/2014/main" id="{089C417F-9492-6806-52D7-B7870DAD8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936480" y="211693"/>
          <a:ext cx="1356360" cy="15216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F39788-E1C8-493A-89C9-B0C2ADBD1448}" name="Tabela1" displayName="Tabela1" ref="B9:K26" totalsRowShown="0" headerRowDxfId="3" headerRowBorderDxfId="2" tableBorderDxfId="1">
  <autoFilter ref="B9:K26" xr:uid="{DCF39788-E1C8-493A-89C9-B0C2ADBD1448}"/>
  <tableColumns count="10">
    <tableColumn id="1" xr3:uid="{8E866CC6-7828-4198-8FE1-4F44956C205D}" name="#">
      <calculatedColumnFormula>ROW(B10) - ROW($B$9)</calculatedColumnFormula>
    </tableColumn>
    <tableColumn id="2" xr3:uid="{387BA18C-8FCE-46EF-BE57-CE6CB22D7264}" name="Comment"/>
    <tableColumn id="3" xr3:uid="{082D7931-04F2-4440-8031-3383849D3FE3}" name="Description"/>
    <tableColumn id="4" xr3:uid="{28241B01-F7F9-4741-AA00-C4A9D5BB2417}" name="Designator"/>
    <tableColumn id="5" xr3:uid="{E4960B6B-06F1-4B0F-8084-417D4A2FE14E}" name="Part Number"/>
    <tableColumn id="6" xr3:uid="{5F5D6CBF-BCAC-4548-95CA-4147B6B411FE}" name="Manufacturer"/>
    <tableColumn id="7" xr3:uid="{60B34845-3355-44A4-B4B3-0ABFD44388CD}" name="Quantity"/>
    <tableColumn id="8" xr3:uid="{2F693FB1-FC37-423B-8E18-D004166D17FD}" name="Link"/>
    <tableColumn id="9" xr3:uid="{5748276C-8B8A-4B79-B89A-C91CD6F89C5D}" name="Price"/>
    <tableColumn id="10" xr3:uid="{F93F9F3A-2591-45BE-B343-17811B83895D}" name="Total Price" dataDxfId="0">
      <calculatedColumnFormula>J10*H10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L31"/>
  <sheetViews>
    <sheetView showGridLines="0" tabSelected="1" topLeftCell="B1" zoomScaleNormal="100" workbookViewId="0">
      <selection activeCell="C2" sqref="C2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4" width="28.6640625" style="4" customWidth="1"/>
    <col min="5" max="5" width="21.44140625" style="4" customWidth="1"/>
    <col min="6" max="6" width="20.109375" style="1" customWidth="1"/>
    <col min="7" max="7" width="31" style="1" customWidth="1"/>
    <col min="8" max="8" width="16.5546875" style="1" customWidth="1"/>
    <col min="9" max="9" width="13.5546875" style="1" customWidth="1"/>
    <col min="10" max="10" width="14.109375" style="1" customWidth="1"/>
    <col min="11" max="11" width="11.44140625" style="1" customWidth="1"/>
    <col min="12" max="16384" width="9.109375" style="1"/>
  </cols>
  <sheetData>
    <row r="1" spans="1:12" ht="13.8" thickBot="1" x14ac:dyDescent="0.3">
      <c r="A1" s="7"/>
      <c r="B1" s="7"/>
      <c r="C1" s="5"/>
      <c r="D1" s="5"/>
      <c r="E1" s="5"/>
      <c r="F1" s="6"/>
      <c r="G1" s="6"/>
      <c r="H1" s="6"/>
      <c r="I1" s="6"/>
      <c r="J1" s="6"/>
      <c r="K1" s="6"/>
    </row>
    <row r="2" spans="1:12" ht="37.5" customHeight="1" x14ac:dyDescent="0.25">
      <c r="A2" s="8"/>
      <c r="B2" s="24"/>
      <c r="C2" s="24" t="s">
        <v>4</v>
      </c>
      <c r="D2" s="24"/>
      <c r="E2" s="1"/>
      <c r="K2" s="15"/>
    </row>
    <row r="3" spans="1:12" ht="23.25" customHeight="1" x14ac:dyDescent="0.25">
      <c r="A3" s="8"/>
      <c r="B3" s="13"/>
      <c r="C3" s="13" t="s">
        <v>0</v>
      </c>
      <c r="D3" s="38" t="s">
        <v>8</v>
      </c>
      <c r="E3" s="13"/>
      <c r="H3" s="13"/>
      <c r="I3" s="13"/>
      <c r="J3" s="13"/>
      <c r="K3" s="37"/>
    </row>
    <row r="4" spans="1:12" ht="17.25" customHeight="1" x14ac:dyDescent="0.25">
      <c r="A4" s="8"/>
      <c r="B4" s="13"/>
      <c r="C4" s="13" t="s">
        <v>1</v>
      </c>
      <c r="D4" s="39" t="s">
        <v>9</v>
      </c>
      <c r="E4" s="16"/>
      <c r="H4" s="14"/>
      <c r="I4" s="14"/>
      <c r="J4" s="14"/>
      <c r="K4" s="15"/>
    </row>
    <row r="5" spans="1:12" ht="17.25" customHeight="1" x14ac:dyDescent="0.25">
      <c r="A5" s="8"/>
      <c r="B5" s="13"/>
      <c r="C5" s="13" t="s">
        <v>6</v>
      </c>
      <c r="D5" s="40" t="s">
        <v>10</v>
      </c>
      <c r="E5" s="17"/>
      <c r="H5" s="14"/>
      <c r="I5" s="14"/>
      <c r="J5" s="14"/>
      <c r="K5" s="15"/>
      <c r="L5" s="36"/>
    </row>
    <row r="6" spans="1:12" x14ac:dyDescent="0.25">
      <c r="A6" s="8"/>
      <c r="B6" s="18"/>
      <c r="C6" s="18"/>
      <c r="D6" s="19"/>
      <c r="E6" s="17"/>
      <c r="H6" s="14"/>
      <c r="I6" s="14"/>
      <c r="J6" s="14"/>
      <c r="K6" s="20"/>
    </row>
    <row r="7" spans="1:12" ht="15.75" customHeight="1" x14ac:dyDescent="0.25">
      <c r="A7" s="8"/>
      <c r="B7" s="21"/>
      <c r="C7" s="21" t="s">
        <v>3</v>
      </c>
      <c r="D7" s="21"/>
      <c r="E7" s="41" t="s">
        <v>11</v>
      </c>
      <c r="F7" s="41" t="s">
        <v>12</v>
      </c>
      <c r="G7" s="21"/>
      <c r="H7" s="21"/>
      <c r="I7" s="21"/>
      <c r="J7" s="21"/>
      <c r="K7" s="15"/>
    </row>
    <row r="8" spans="1:12" ht="15.75" customHeight="1" x14ac:dyDescent="0.25">
      <c r="A8" s="8"/>
      <c r="B8" s="17"/>
      <c r="C8" s="17" t="s">
        <v>2</v>
      </c>
      <c r="D8" s="17"/>
      <c r="E8" s="22">
        <f ca="1">TODAY()</f>
        <v>44894</v>
      </c>
      <c r="F8" s="23">
        <f ca="1">NOW()</f>
        <v>44894.906345254632</v>
      </c>
      <c r="G8" s="21"/>
      <c r="H8" s="21"/>
      <c r="I8" s="21"/>
      <c r="J8" s="21"/>
      <c r="K8" s="15"/>
    </row>
    <row r="9" spans="1:12" s="2" customFormat="1" ht="18" customHeight="1" x14ac:dyDescent="0.25">
      <c r="A9" s="8"/>
      <c r="B9" s="34" t="s">
        <v>5</v>
      </c>
      <c r="C9" s="35" t="s">
        <v>13</v>
      </c>
      <c r="D9" s="35" t="s">
        <v>27</v>
      </c>
      <c r="E9" s="35" t="s">
        <v>45</v>
      </c>
      <c r="F9" s="35" t="s">
        <v>63</v>
      </c>
      <c r="G9" s="35" t="s">
        <v>70</v>
      </c>
      <c r="H9" s="35" t="s">
        <v>85</v>
      </c>
      <c r="I9" s="35" t="s">
        <v>86</v>
      </c>
      <c r="J9" s="35" t="s">
        <v>104</v>
      </c>
      <c r="K9" s="35" t="s">
        <v>7</v>
      </c>
    </row>
    <row r="10" spans="1:12" s="3" customFormat="1" ht="13.5" customHeight="1" x14ac:dyDescent="0.25">
      <c r="A10" s="8"/>
      <c r="B10" s="31">
        <f>ROW(B10) - ROW($B$9)</f>
        <v>1</v>
      </c>
      <c r="C10" s="26" t="s">
        <v>14</v>
      </c>
      <c r="D10" s="26" t="s">
        <v>28</v>
      </c>
      <c r="E10" s="27" t="s">
        <v>46</v>
      </c>
      <c r="F10" s="27" t="s">
        <v>14</v>
      </c>
      <c r="G10" s="27" t="s">
        <v>71</v>
      </c>
      <c r="H10" s="27">
        <v>3</v>
      </c>
      <c r="I10" s="27" t="s">
        <v>87</v>
      </c>
      <c r="J10" s="29">
        <v>0.18</v>
      </c>
      <c r="K10" s="33">
        <f>J10*H10</f>
        <v>0.54</v>
      </c>
    </row>
    <row r="11" spans="1:12" s="3" customFormat="1" ht="13.5" customHeight="1" x14ac:dyDescent="0.25">
      <c r="A11" s="8"/>
      <c r="B11" s="32">
        <f>ROW(B11) - ROW($B$9)</f>
        <v>2</v>
      </c>
      <c r="C11" s="28" t="s">
        <v>15</v>
      </c>
      <c r="D11" s="28" t="s">
        <v>29</v>
      </c>
      <c r="E11" s="28" t="s">
        <v>47</v>
      </c>
      <c r="F11" s="28" t="s">
        <v>64</v>
      </c>
      <c r="G11" s="28" t="s">
        <v>72</v>
      </c>
      <c r="H11" s="28">
        <v>1</v>
      </c>
      <c r="I11" s="28" t="s">
        <v>88</v>
      </c>
      <c r="J11" s="30">
        <v>0.11</v>
      </c>
      <c r="K11" s="33">
        <f t="shared" ref="K11:K26" si="0">J11*H11</f>
        <v>0.11</v>
      </c>
    </row>
    <row r="12" spans="1:12" s="3" customFormat="1" ht="13.5" customHeight="1" x14ac:dyDescent="0.25">
      <c r="A12" s="8"/>
      <c r="B12" s="31">
        <f>ROW(B12) - ROW($B$9)</f>
        <v>3</v>
      </c>
      <c r="C12" s="26" t="s">
        <v>16</v>
      </c>
      <c r="D12" s="26" t="s">
        <v>30</v>
      </c>
      <c r="E12" s="27" t="s">
        <v>48</v>
      </c>
      <c r="F12" s="27" t="s">
        <v>65</v>
      </c>
      <c r="G12" s="27" t="s">
        <v>73</v>
      </c>
      <c r="H12" s="27">
        <v>2</v>
      </c>
      <c r="I12" s="27" t="s">
        <v>89</v>
      </c>
      <c r="J12" s="29">
        <v>0.22</v>
      </c>
      <c r="K12" s="33">
        <f>J12*H12</f>
        <v>0.44</v>
      </c>
    </row>
    <row r="13" spans="1:12" s="3" customFormat="1" ht="13.5" customHeight="1" x14ac:dyDescent="0.25">
      <c r="A13" s="8"/>
      <c r="B13" s="32">
        <f>ROW(B13) - ROW($B$9)</f>
        <v>4</v>
      </c>
      <c r="C13" s="28" t="s">
        <v>17</v>
      </c>
      <c r="D13" s="28" t="s">
        <v>31</v>
      </c>
      <c r="E13" s="28" t="s">
        <v>49</v>
      </c>
      <c r="F13" s="28" t="s">
        <v>17</v>
      </c>
      <c r="G13" s="28" t="s">
        <v>74</v>
      </c>
      <c r="H13" s="28">
        <v>1</v>
      </c>
      <c r="I13" s="28" t="s">
        <v>90</v>
      </c>
      <c r="J13" s="30">
        <v>11.13</v>
      </c>
      <c r="K13" s="33">
        <f t="shared" ref="K13" si="1">J13*H13</f>
        <v>11.13</v>
      </c>
    </row>
    <row r="14" spans="1:12" s="3" customFormat="1" ht="13.5" customHeight="1" x14ac:dyDescent="0.25">
      <c r="A14" s="8"/>
      <c r="B14" s="31">
        <f>ROW(B14) - ROW($B$9)</f>
        <v>5</v>
      </c>
      <c r="C14" s="26">
        <v>1803426</v>
      </c>
      <c r="D14" s="26" t="s">
        <v>32</v>
      </c>
      <c r="E14" s="27" t="s">
        <v>50</v>
      </c>
      <c r="F14" s="27">
        <v>1803426</v>
      </c>
      <c r="G14" s="27" t="s">
        <v>75</v>
      </c>
      <c r="H14" s="27">
        <v>9</v>
      </c>
      <c r="I14" s="27" t="s">
        <v>91</v>
      </c>
      <c r="J14" s="29">
        <v>0.83</v>
      </c>
      <c r="K14" s="33">
        <f>J14*H14</f>
        <v>7.47</v>
      </c>
    </row>
    <row r="15" spans="1:12" s="3" customFormat="1" ht="13.5" customHeight="1" x14ac:dyDescent="0.25">
      <c r="A15" s="8"/>
      <c r="B15" s="32">
        <f>ROW(B15) - ROW($B$9)</f>
        <v>6</v>
      </c>
      <c r="C15" s="28">
        <v>1803439</v>
      </c>
      <c r="D15" s="28" t="s">
        <v>33</v>
      </c>
      <c r="E15" s="28" t="s">
        <v>51</v>
      </c>
      <c r="F15" s="28">
        <v>1803439</v>
      </c>
      <c r="G15" s="28" t="s">
        <v>75</v>
      </c>
      <c r="H15" s="28">
        <v>4</v>
      </c>
      <c r="I15" s="28" t="s">
        <v>92</v>
      </c>
      <c r="J15" s="30">
        <v>1.53</v>
      </c>
      <c r="K15" s="33">
        <f t="shared" ref="K15:K17" si="2">J15*H15</f>
        <v>6.12</v>
      </c>
    </row>
    <row r="16" spans="1:12" s="3" customFormat="1" ht="13.5" customHeight="1" x14ac:dyDescent="0.25">
      <c r="A16" s="8"/>
      <c r="B16" s="31">
        <f>ROW(B16) - ROW($B$9)</f>
        <v>7</v>
      </c>
      <c r="C16" s="26" t="s">
        <v>18</v>
      </c>
      <c r="D16" s="26" t="s">
        <v>34</v>
      </c>
      <c r="E16" s="27" t="s">
        <v>52</v>
      </c>
      <c r="F16" s="27" t="s">
        <v>18</v>
      </c>
      <c r="G16" s="27" t="s">
        <v>76</v>
      </c>
      <c r="H16" s="27">
        <v>1</v>
      </c>
      <c r="I16" s="27" t="s">
        <v>93</v>
      </c>
      <c r="J16" s="29">
        <v>0.73</v>
      </c>
      <c r="K16" s="33">
        <f>J16*H16</f>
        <v>0.73</v>
      </c>
    </row>
    <row r="17" spans="1:11" s="3" customFormat="1" ht="13.5" customHeight="1" x14ac:dyDescent="0.25">
      <c r="A17" s="8"/>
      <c r="B17" s="32">
        <f>ROW(B17) - ROW($B$9)</f>
        <v>8</v>
      </c>
      <c r="C17" s="28" t="s">
        <v>19</v>
      </c>
      <c r="D17" s="28" t="s">
        <v>35</v>
      </c>
      <c r="E17" s="28" t="s">
        <v>53</v>
      </c>
      <c r="F17" s="28" t="s">
        <v>19</v>
      </c>
      <c r="G17" s="28" t="s">
        <v>77</v>
      </c>
      <c r="H17" s="28">
        <v>1</v>
      </c>
      <c r="I17" s="28" t="s">
        <v>94</v>
      </c>
      <c r="J17" s="30">
        <v>3.52</v>
      </c>
      <c r="K17" s="33">
        <f t="shared" ref="K17" si="3">J17*H17</f>
        <v>3.52</v>
      </c>
    </row>
    <row r="18" spans="1:11" s="3" customFormat="1" ht="13.5" customHeight="1" x14ac:dyDescent="0.25">
      <c r="A18" s="8"/>
      <c r="B18" s="31">
        <f>ROW(B18) - ROW($B$9)</f>
        <v>9</v>
      </c>
      <c r="C18" s="26">
        <v>1745894</v>
      </c>
      <c r="D18" s="26" t="s">
        <v>36</v>
      </c>
      <c r="E18" s="27" t="s">
        <v>54</v>
      </c>
      <c r="F18" s="27">
        <v>1745894</v>
      </c>
      <c r="G18" s="27" t="s">
        <v>75</v>
      </c>
      <c r="H18" s="27">
        <v>9</v>
      </c>
      <c r="I18" s="27" t="s">
        <v>95</v>
      </c>
      <c r="J18" s="29">
        <v>2.19</v>
      </c>
      <c r="K18" s="33">
        <f>J18*H18</f>
        <v>19.71</v>
      </c>
    </row>
    <row r="19" spans="1:11" s="3" customFormat="1" ht="13.5" customHeight="1" x14ac:dyDescent="0.25">
      <c r="A19" s="8"/>
      <c r="B19" s="32">
        <f>ROW(B19) - ROW($B$9)</f>
        <v>10</v>
      </c>
      <c r="C19" s="28">
        <v>1745904</v>
      </c>
      <c r="D19" s="28" t="s">
        <v>37</v>
      </c>
      <c r="E19" s="28" t="s">
        <v>55</v>
      </c>
      <c r="F19" s="28">
        <v>1745904</v>
      </c>
      <c r="G19" s="28" t="s">
        <v>75</v>
      </c>
      <c r="H19" s="28">
        <v>4</v>
      </c>
      <c r="I19" s="28" t="s">
        <v>96</v>
      </c>
      <c r="J19" s="30">
        <v>4.3499999999999996</v>
      </c>
      <c r="K19" s="33">
        <f t="shared" ref="K19:K25" si="4">J19*H19</f>
        <v>17.399999999999999</v>
      </c>
    </row>
    <row r="20" spans="1:11" s="3" customFormat="1" ht="13.5" customHeight="1" x14ac:dyDescent="0.25">
      <c r="A20" s="8"/>
      <c r="B20" s="31">
        <f>ROW(B20) - ROW($B$9)</f>
        <v>11</v>
      </c>
      <c r="C20" s="26" t="s">
        <v>20</v>
      </c>
      <c r="D20" s="26" t="s">
        <v>38</v>
      </c>
      <c r="E20" s="27" t="s">
        <v>56</v>
      </c>
      <c r="F20" s="27" t="s">
        <v>20</v>
      </c>
      <c r="G20" s="27" t="s">
        <v>78</v>
      </c>
      <c r="H20" s="27">
        <v>1</v>
      </c>
      <c r="I20" s="27" t="s">
        <v>97</v>
      </c>
      <c r="J20" s="29">
        <v>11.63</v>
      </c>
      <c r="K20" s="33">
        <f>J20*H20</f>
        <v>11.63</v>
      </c>
    </row>
    <row r="21" spans="1:11" s="3" customFormat="1" ht="13.5" customHeight="1" x14ac:dyDescent="0.25">
      <c r="A21" s="8"/>
      <c r="B21" s="32">
        <f>ROW(B21) - ROW($B$9)</f>
        <v>12</v>
      </c>
      <c r="C21" s="28" t="s">
        <v>21</v>
      </c>
      <c r="D21" s="28" t="s">
        <v>39</v>
      </c>
      <c r="E21" s="28" t="s">
        <v>57</v>
      </c>
      <c r="F21" s="28" t="s">
        <v>66</v>
      </c>
      <c r="G21" s="28" t="s">
        <v>79</v>
      </c>
      <c r="H21" s="28">
        <v>1</v>
      </c>
      <c r="I21" s="28" t="s">
        <v>98</v>
      </c>
      <c r="J21" s="30">
        <v>1.83</v>
      </c>
      <c r="K21" s="33">
        <f t="shared" ref="K21" si="5">J21*H21</f>
        <v>1.83</v>
      </c>
    </row>
    <row r="22" spans="1:11" s="3" customFormat="1" ht="13.5" customHeight="1" x14ac:dyDescent="0.25">
      <c r="A22" s="8"/>
      <c r="B22" s="31">
        <f>ROW(B22) - ROW($B$9)</f>
        <v>13</v>
      </c>
      <c r="C22" s="26" t="s">
        <v>22</v>
      </c>
      <c r="D22" s="26" t="s">
        <v>40</v>
      </c>
      <c r="E22" s="27" t="s">
        <v>58</v>
      </c>
      <c r="F22" s="27" t="s">
        <v>67</v>
      </c>
      <c r="G22" s="27" t="s">
        <v>80</v>
      </c>
      <c r="H22" s="27">
        <v>5</v>
      </c>
      <c r="I22" s="27" t="s">
        <v>99</v>
      </c>
      <c r="J22" s="29">
        <v>0.1</v>
      </c>
      <c r="K22" s="33">
        <f>J22*H22</f>
        <v>0.5</v>
      </c>
    </row>
    <row r="23" spans="1:11" s="3" customFormat="1" ht="13.5" customHeight="1" x14ac:dyDescent="0.25">
      <c r="A23" s="8"/>
      <c r="B23" s="32">
        <f>ROW(B23) - ROW($B$9)</f>
        <v>14</v>
      </c>
      <c r="C23" s="28" t="s">
        <v>23</v>
      </c>
      <c r="D23" s="28" t="s">
        <v>41</v>
      </c>
      <c r="E23" s="28" t="s">
        <v>59</v>
      </c>
      <c r="F23" s="28" t="s">
        <v>23</v>
      </c>
      <c r="G23" s="28" t="s">
        <v>81</v>
      </c>
      <c r="H23" s="28">
        <v>4</v>
      </c>
      <c r="I23" s="28" t="s">
        <v>100</v>
      </c>
      <c r="J23" s="30">
        <v>0.71</v>
      </c>
      <c r="K23" s="33">
        <f t="shared" ref="K23:K25" si="6">J23*H23</f>
        <v>2.84</v>
      </c>
    </row>
    <row r="24" spans="1:11" s="3" customFormat="1" ht="13.5" customHeight="1" x14ac:dyDescent="0.25">
      <c r="A24" s="8"/>
      <c r="B24" s="31">
        <f>ROW(B24) - ROW($B$9)</f>
        <v>15</v>
      </c>
      <c r="C24" s="26" t="s">
        <v>24</v>
      </c>
      <c r="D24" s="26" t="s">
        <v>42</v>
      </c>
      <c r="E24" s="27" t="s">
        <v>60</v>
      </c>
      <c r="F24" s="27" t="s">
        <v>24</v>
      </c>
      <c r="G24" s="27" t="s">
        <v>82</v>
      </c>
      <c r="H24" s="27">
        <v>1</v>
      </c>
      <c r="I24" s="27" t="s">
        <v>101</v>
      </c>
      <c r="J24" s="29">
        <v>8.7799999999999994</v>
      </c>
      <c r="K24" s="33">
        <f>J24*H24</f>
        <v>8.7799999999999994</v>
      </c>
    </row>
    <row r="25" spans="1:11" s="3" customFormat="1" ht="13.5" customHeight="1" x14ac:dyDescent="0.25">
      <c r="A25" s="8"/>
      <c r="B25" s="32">
        <f>ROW(B25) - ROW($B$9)</f>
        <v>16</v>
      </c>
      <c r="C25" s="28" t="s">
        <v>25</v>
      </c>
      <c r="D25" s="28" t="s">
        <v>43</v>
      </c>
      <c r="E25" s="28" t="s">
        <v>61</v>
      </c>
      <c r="F25" s="28" t="s">
        <v>68</v>
      </c>
      <c r="G25" s="28" t="s">
        <v>83</v>
      </c>
      <c r="H25" s="28">
        <v>1</v>
      </c>
      <c r="I25" s="28" t="s">
        <v>102</v>
      </c>
      <c r="J25" s="30">
        <v>3.71</v>
      </c>
      <c r="K25" s="33">
        <f t="shared" ref="K25" si="7">J25*H25</f>
        <v>3.71</v>
      </c>
    </row>
    <row r="26" spans="1:11" s="3" customFormat="1" ht="13.5" customHeight="1" x14ac:dyDescent="0.25">
      <c r="A26" s="8"/>
      <c r="B26" s="31">
        <f>ROW(B26) - ROW($B$9)</f>
        <v>17</v>
      </c>
      <c r="C26" s="26" t="s">
        <v>26</v>
      </c>
      <c r="D26" s="26" t="s">
        <v>44</v>
      </c>
      <c r="E26" s="27" t="s">
        <v>62</v>
      </c>
      <c r="F26" s="27" t="s">
        <v>69</v>
      </c>
      <c r="G26" s="27" t="s">
        <v>84</v>
      </c>
      <c r="H26" s="27">
        <v>1</v>
      </c>
      <c r="I26" s="27" t="s">
        <v>103</v>
      </c>
      <c r="J26" s="29">
        <v>0.56000000000000005</v>
      </c>
      <c r="K26" s="33">
        <f>J26*H26</f>
        <v>0.56000000000000005</v>
      </c>
    </row>
    <row r="27" spans="1:11" ht="13.8" thickBot="1" x14ac:dyDescent="0.3">
      <c r="A27" s="8"/>
      <c r="B27" s="25"/>
      <c r="C27" s="11"/>
      <c r="D27" s="11"/>
      <c r="E27" s="9"/>
      <c r="F27" s="10"/>
      <c r="G27" s="10"/>
      <c r="H27" s="10"/>
      <c r="I27" s="10"/>
      <c r="J27" s="10"/>
      <c r="K27" s="12">
        <f>SUM(K10:K26)</f>
        <v>97.02</v>
      </c>
    </row>
    <row r="29" spans="1:11" x14ac:dyDescent="0.25">
      <c r="C29" s="1"/>
      <c r="D29" s="1"/>
      <c r="E29" s="1"/>
    </row>
    <row r="30" spans="1:11" x14ac:dyDescent="0.25">
      <c r="C30" s="1"/>
      <c r="D30" s="1"/>
      <c r="E30" s="1"/>
    </row>
    <row r="31" spans="1:11" x14ac:dyDescent="0.25">
      <c r="C31" s="1"/>
      <c r="D31" s="1"/>
      <c r="E31" s="1"/>
    </row>
  </sheetData>
  <phoneticPr fontId="0" type="noConversion"/>
  <pageMargins left="0.46" right="0.36" top="0.57999999999999996" bottom="1" header="0.5" footer="0.5"/>
  <pageSetup paperSize="9" scale="60" orientation="landscape" horizontalDpi="200" verticalDpi="200" r:id="rId1"/>
  <headerFooter alignWithMargins="0">
    <oddFooter>&amp;L&amp;BAltium Limited Confidential&amp;B&amp;C&amp;D&amp;RPage &amp;P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Part List Report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Daminelli</dc:creator>
  <cp:lastModifiedBy>David Daminelli</cp:lastModifiedBy>
  <cp:lastPrinted>2005-05-16T01:11:50Z</cp:lastPrinted>
  <dcterms:created xsi:type="dcterms:W3CDTF">2002-11-05T15:28:02Z</dcterms:created>
  <dcterms:modified xsi:type="dcterms:W3CDTF">2022-11-30T00:45:08Z</dcterms:modified>
</cp:coreProperties>
</file>