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00115\OneDrive - Eastman Chemical Company\Desktop\agro C.I\"/>
    </mc:Choice>
  </mc:AlternateContent>
  <xr:revisionPtr revIDLastSave="0" documentId="13_ncr:1_{0A423BB2-FC00-4493-9F90-C9B69A9E6329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Sheet1" sheetId="4" r:id="rId1"/>
    <sheet name="Sheet2" sheetId="5" r:id="rId2"/>
    <sheet name="Brazil Imports Shipments" sheetId="1" r:id="rId3"/>
    <sheet name="PROCV" sheetId="3" r:id="rId4"/>
  </sheets>
  <definedNames>
    <definedName name="_xlnm._FilterDatabase" localSheetId="2" hidden="1">'Brazil Imports Shipments'!$A$1:$R$646</definedName>
    <definedName name="_xlnm._FilterDatabase" localSheetId="1" hidden="1">Sheet2!$A$2:$E$24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Q2" i="1" s="1"/>
  <c r="E5" i="5"/>
  <c r="E13" i="5"/>
  <c r="E8" i="5"/>
  <c r="E14" i="5"/>
  <c r="E7" i="5"/>
  <c r="E11" i="5"/>
  <c r="E18" i="5"/>
  <c r="E23" i="5"/>
  <c r="E19" i="5"/>
  <c r="E21" i="5"/>
  <c r="E3" i="5"/>
  <c r="E10" i="5"/>
  <c r="E22" i="5"/>
  <c r="E9" i="5"/>
  <c r="E4" i="5"/>
  <c r="E16" i="5"/>
  <c r="E15" i="5"/>
  <c r="E12" i="5"/>
  <c r="E24" i="5"/>
  <c r="E17" i="5"/>
  <c r="E20" i="5"/>
  <c r="E6" i="5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2" i="1"/>
  <c r="Q136" i="1"/>
  <c r="R136" i="1" s="1"/>
  <c r="Q317" i="1"/>
  <c r="R317" i="1" s="1"/>
  <c r="Q243" i="1"/>
  <c r="R243" i="1" s="1"/>
  <c r="P7" i="1"/>
  <c r="Q7" i="1" s="1"/>
  <c r="R7" i="1" s="1"/>
  <c r="Q630" i="1"/>
  <c r="R630" i="1" s="1"/>
  <c r="Q617" i="1"/>
  <c r="R617" i="1" s="1"/>
  <c r="Q517" i="1"/>
  <c r="R517" i="1" s="1"/>
  <c r="P645" i="1"/>
  <c r="Q645" i="1" s="1"/>
  <c r="R645" i="1" s="1"/>
  <c r="P641" i="1"/>
  <c r="Q641" i="1" s="1"/>
  <c r="R641" i="1" s="1"/>
  <c r="P634" i="1"/>
  <c r="Q634" i="1" s="1"/>
  <c r="R634" i="1" s="1"/>
  <c r="P633" i="1"/>
  <c r="Q633" i="1" s="1"/>
  <c r="R633" i="1" s="1"/>
  <c r="P602" i="1"/>
  <c r="Q602" i="1" s="1"/>
  <c r="R602" i="1" s="1"/>
  <c r="P591" i="1"/>
  <c r="Q591" i="1" s="1"/>
  <c r="R591" i="1" s="1"/>
  <c r="P582" i="1"/>
  <c r="Q582" i="1" s="1"/>
  <c r="R582" i="1" s="1"/>
  <c r="P568" i="1"/>
  <c r="Q568" i="1" s="1"/>
  <c r="R568" i="1" s="1"/>
  <c r="P560" i="1"/>
  <c r="Q560" i="1" s="1"/>
  <c r="R560" i="1" s="1"/>
  <c r="P555" i="1"/>
  <c r="Q555" i="1" s="1"/>
  <c r="R555" i="1" s="1"/>
  <c r="P536" i="1"/>
  <c r="Q536" i="1" s="1"/>
  <c r="R536" i="1" s="1"/>
  <c r="P535" i="1"/>
  <c r="Q535" i="1" s="1"/>
  <c r="R535" i="1" s="1"/>
  <c r="P532" i="1"/>
  <c r="Q532" i="1" s="1"/>
  <c r="R532" i="1" s="1"/>
  <c r="P526" i="1"/>
  <c r="Q526" i="1" s="1"/>
  <c r="R526" i="1" s="1"/>
  <c r="P512" i="1"/>
  <c r="Q512" i="1" s="1"/>
  <c r="R512" i="1" s="1"/>
  <c r="P502" i="1"/>
  <c r="Q502" i="1" s="1"/>
  <c r="R502" i="1" s="1"/>
  <c r="P499" i="1"/>
  <c r="Q499" i="1" s="1"/>
  <c r="R499" i="1" s="1"/>
  <c r="P496" i="1"/>
  <c r="Q496" i="1" s="1"/>
  <c r="R496" i="1" s="1"/>
  <c r="P472" i="1"/>
  <c r="Q472" i="1" s="1"/>
  <c r="R472" i="1" s="1"/>
  <c r="P458" i="1"/>
  <c r="Q458" i="1" s="1"/>
  <c r="R458" i="1" s="1"/>
  <c r="P401" i="1"/>
  <c r="Q401" i="1" s="1"/>
  <c r="R401" i="1" s="1"/>
  <c r="P387" i="1"/>
  <c r="Q387" i="1" s="1"/>
  <c r="R387" i="1" s="1"/>
  <c r="P384" i="1"/>
  <c r="Q384" i="1" s="1"/>
  <c r="R384" i="1" s="1"/>
  <c r="P382" i="1"/>
  <c r="Q382" i="1" s="1"/>
  <c r="R382" i="1" s="1"/>
  <c r="P381" i="1"/>
  <c r="Q381" i="1" s="1"/>
  <c r="R381" i="1" s="1"/>
  <c r="P369" i="1"/>
  <c r="Q369" i="1" s="1"/>
  <c r="R369" i="1" s="1"/>
  <c r="P364" i="1"/>
  <c r="Q364" i="1" s="1"/>
  <c r="R364" i="1" s="1"/>
  <c r="P362" i="1"/>
  <c r="Q362" i="1" s="1"/>
  <c r="R362" i="1" s="1"/>
  <c r="P359" i="1"/>
  <c r="Q359" i="1" s="1"/>
  <c r="R359" i="1" s="1"/>
  <c r="P353" i="1"/>
  <c r="Q353" i="1" s="1"/>
  <c r="R353" i="1" s="1"/>
  <c r="P334" i="1"/>
  <c r="Q334" i="1" s="1"/>
  <c r="R334" i="1" s="1"/>
  <c r="P299" i="1"/>
  <c r="Q299" i="1" s="1"/>
  <c r="R299" i="1" s="1"/>
  <c r="P291" i="1"/>
  <c r="Q291" i="1" s="1"/>
  <c r="R291" i="1" s="1"/>
  <c r="P258" i="1"/>
  <c r="Q258" i="1" s="1"/>
  <c r="R258" i="1" s="1"/>
  <c r="P241" i="1"/>
  <c r="Q241" i="1" s="1"/>
  <c r="R241" i="1" s="1"/>
  <c r="P624" i="1"/>
  <c r="Q624" i="1" s="1"/>
  <c r="R624" i="1" s="1"/>
  <c r="P616" i="1"/>
  <c r="Q616" i="1" s="1"/>
  <c r="R616" i="1" s="1"/>
  <c r="P573" i="1"/>
  <c r="Q573" i="1" s="1"/>
  <c r="R573" i="1" s="1"/>
  <c r="P564" i="1"/>
  <c r="Q564" i="1" s="1"/>
  <c r="R564" i="1" s="1"/>
  <c r="Q540" i="1"/>
  <c r="R540" i="1" s="1"/>
  <c r="P528" i="1"/>
  <c r="Q528" i="1" s="1"/>
  <c r="R528" i="1" s="1"/>
  <c r="P477" i="1"/>
  <c r="Q477" i="1" s="1"/>
  <c r="R477" i="1" s="1"/>
  <c r="P404" i="1"/>
  <c r="Q404" i="1" s="1"/>
  <c r="R404" i="1" s="1"/>
  <c r="Q390" i="1"/>
  <c r="R390" i="1" s="1"/>
  <c r="P383" i="1"/>
  <c r="Q383" i="1" s="1"/>
  <c r="R383" i="1" s="1"/>
  <c r="P341" i="1"/>
  <c r="Q341" i="1" s="1"/>
  <c r="R341" i="1" s="1"/>
  <c r="P293" i="1"/>
  <c r="Q293" i="1" s="1"/>
  <c r="R293" i="1" s="1"/>
  <c r="P290" i="1"/>
  <c r="Q290" i="1" s="1"/>
  <c r="R290" i="1" s="1"/>
  <c r="P273" i="1"/>
  <c r="Q273" i="1" s="1"/>
  <c r="R273" i="1" s="1"/>
  <c r="P237" i="1"/>
  <c r="Q237" i="1" s="1"/>
  <c r="R237" i="1" s="1"/>
  <c r="P206" i="1"/>
  <c r="Q206" i="1" s="1"/>
  <c r="R206" i="1" s="1"/>
  <c r="P196" i="1"/>
  <c r="Q196" i="1" s="1"/>
  <c r="R196" i="1" s="1"/>
  <c r="P191" i="1"/>
  <c r="Q191" i="1" s="1"/>
  <c r="R191" i="1" s="1"/>
  <c r="Q174" i="1"/>
  <c r="R174" i="1" s="1"/>
  <c r="P173" i="1"/>
  <c r="Q173" i="1" s="1"/>
  <c r="R173" i="1" s="1"/>
  <c r="P165" i="1"/>
  <c r="Q165" i="1" s="1"/>
  <c r="R165" i="1" s="1"/>
  <c r="P156" i="1"/>
  <c r="Q156" i="1" s="1"/>
  <c r="R156" i="1" s="1"/>
  <c r="P137" i="1"/>
  <c r="Q137" i="1" s="1"/>
  <c r="R137" i="1" s="1"/>
  <c r="P134" i="1"/>
  <c r="Q134" i="1" s="1"/>
  <c r="R134" i="1" s="1"/>
  <c r="P127" i="1"/>
  <c r="Q127" i="1" s="1"/>
  <c r="R127" i="1" s="1"/>
  <c r="P123" i="1"/>
  <c r="Q123" i="1" s="1"/>
  <c r="R123" i="1" s="1"/>
  <c r="P108" i="1"/>
  <c r="Q108" i="1" s="1"/>
  <c r="R108" i="1" s="1"/>
  <c r="P107" i="1"/>
  <c r="Q107" i="1" s="1"/>
  <c r="R107" i="1" s="1"/>
  <c r="P106" i="1"/>
  <c r="Q106" i="1" s="1"/>
  <c r="R106" i="1" s="1"/>
  <c r="P105" i="1"/>
  <c r="Q105" i="1" s="1"/>
  <c r="R105" i="1" s="1"/>
  <c r="P86" i="1"/>
  <c r="Q86" i="1" s="1"/>
  <c r="R86" i="1" s="1"/>
  <c r="P70" i="1"/>
  <c r="Q70" i="1" s="1"/>
  <c r="R70" i="1" s="1"/>
  <c r="P642" i="1"/>
  <c r="Q642" i="1" s="1"/>
  <c r="R642" i="1" s="1"/>
  <c r="P632" i="1"/>
  <c r="Q632" i="1" s="1"/>
  <c r="R632" i="1" s="1"/>
  <c r="P631" i="1"/>
  <c r="Q631" i="1" s="1"/>
  <c r="R631" i="1" s="1"/>
  <c r="P626" i="1"/>
  <c r="Q626" i="1" s="1"/>
  <c r="R626" i="1" s="1"/>
  <c r="P625" i="1"/>
  <c r="Q625" i="1" s="1"/>
  <c r="R625" i="1" s="1"/>
  <c r="P620" i="1"/>
  <c r="Q620" i="1" s="1"/>
  <c r="R620" i="1" s="1"/>
  <c r="P599" i="1"/>
  <c r="Q599" i="1" s="1"/>
  <c r="R599" i="1" s="1"/>
  <c r="P598" i="1"/>
  <c r="Q598" i="1" s="1"/>
  <c r="R598" i="1" s="1"/>
  <c r="P597" i="1"/>
  <c r="Q597" i="1" s="1"/>
  <c r="R597" i="1" s="1"/>
  <c r="P587" i="1"/>
  <c r="Q587" i="1" s="1"/>
  <c r="P583" i="1"/>
  <c r="Q583" i="1" s="1"/>
  <c r="R583" i="1" s="1"/>
  <c r="P581" i="1"/>
  <c r="Q581" i="1" s="1"/>
  <c r="R581" i="1" s="1"/>
  <c r="P577" i="1"/>
  <c r="Q577" i="1" s="1"/>
  <c r="P574" i="1"/>
  <c r="Q574" i="1" s="1"/>
  <c r="R574" i="1" s="1"/>
  <c r="P563" i="1"/>
  <c r="Q563" i="1" s="1"/>
  <c r="R563" i="1" s="1"/>
  <c r="P559" i="1"/>
  <c r="Q559" i="1" s="1"/>
  <c r="R559" i="1" s="1"/>
  <c r="P558" i="1"/>
  <c r="Q558" i="1" s="1"/>
  <c r="P557" i="1"/>
  <c r="Q557" i="1" s="1"/>
  <c r="P544" i="1"/>
  <c r="Q544" i="1" s="1"/>
  <c r="P543" i="1"/>
  <c r="Q543" i="1" s="1"/>
  <c r="R543" i="1" s="1"/>
  <c r="P542" i="1"/>
  <c r="Q542" i="1" s="1"/>
  <c r="R542" i="1" s="1"/>
  <c r="P541" i="1"/>
  <c r="Q541" i="1" s="1"/>
  <c r="P537" i="1"/>
  <c r="Q537" i="1" s="1"/>
  <c r="R537" i="1" s="1"/>
  <c r="P534" i="1"/>
  <c r="Q534" i="1" s="1"/>
  <c r="R534" i="1" s="1"/>
  <c r="P529" i="1"/>
  <c r="Q529" i="1" s="1"/>
  <c r="P527" i="1"/>
  <c r="Q527" i="1" s="1"/>
  <c r="R527" i="1" s="1"/>
  <c r="P525" i="1"/>
  <c r="Q525" i="1" s="1"/>
  <c r="R525" i="1" s="1"/>
  <c r="P524" i="1"/>
  <c r="Q524" i="1" s="1"/>
  <c r="P521" i="1"/>
  <c r="Q521" i="1" s="1"/>
  <c r="R521" i="1" s="1"/>
  <c r="P520" i="1"/>
  <c r="Q520" i="1" s="1"/>
  <c r="R520" i="1" s="1"/>
  <c r="P519" i="1"/>
  <c r="Q519" i="1" s="1"/>
  <c r="R519" i="1" s="1"/>
  <c r="P518" i="1"/>
  <c r="Q518" i="1" s="1"/>
  <c r="P504" i="1"/>
  <c r="Q504" i="1" s="1"/>
  <c r="R504" i="1" s="1"/>
  <c r="P503" i="1"/>
  <c r="Q503" i="1" s="1"/>
  <c r="R503" i="1" s="1"/>
  <c r="P500" i="1"/>
  <c r="Q500" i="1" s="1"/>
  <c r="R500" i="1" s="1"/>
  <c r="P492" i="1"/>
  <c r="Q492" i="1" s="1"/>
  <c r="R492" i="1" s="1"/>
  <c r="P491" i="1"/>
  <c r="Q491" i="1" s="1"/>
  <c r="R491" i="1" s="1"/>
  <c r="P490" i="1"/>
  <c r="Q490" i="1" s="1"/>
  <c r="R490" i="1" s="1"/>
  <c r="P482" i="1"/>
  <c r="Q482" i="1" s="1"/>
  <c r="P481" i="1"/>
  <c r="Q481" i="1" s="1"/>
  <c r="P478" i="1"/>
  <c r="Q478" i="1" s="1"/>
  <c r="R478" i="1" s="1"/>
  <c r="P456" i="1"/>
  <c r="Q456" i="1" s="1"/>
  <c r="R456" i="1" s="1"/>
  <c r="P444" i="1"/>
  <c r="Q444" i="1" s="1"/>
  <c r="R444" i="1" s="1"/>
  <c r="P443" i="1"/>
  <c r="Q443" i="1" s="1"/>
  <c r="R443" i="1" s="1"/>
  <c r="P412" i="1"/>
  <c r="Q412" i="1" s="1"/>
  <c r="R412" i="1" s="1"/>
  <c r="P410" i="1"/>
  <c r="Q410" i="1" s="1"/>
  <c r="R410" i="1" s="1"/>
  <c r="P406" i="1"/>
  <c r="Q406" i="1" s="1"/>
  <c r="R406" i="1" s="1"/>
  <c r="P405" i="1"/>
  <c r="Q405" i="1" s="1"/>
  <c r="R405" i="1" s="1"/>
  <c r="P403" i="1"/>
  <c r="Q403" i="1" s="1"/>
  <c r="R403" i="1" s="1"/>
  <c r="P402" i="1"/>
  <c r="Q402" i="1" s="1"/>
  <c r="R402" i="1" s="1"/>
  <c r="P400" i="1"/>
  <c r="Q400" i="1" s="1"/>
  <c r="R400" i="1" s="1"/>
  <c r="P394" i="1"/>
  <c r="Q394" i="1" s="1"/>
  <c r="R394" i="1" s="1"/>
  <c r="P393" i="1"/>
  <c r="Q393" i="1" s="1"/>
  <c r="R393" i="1" s="1"/>
  <c r="P391" i="1"/>
  <c r="Q391" i="1" s="1"/>
  <c r="R391" i="1" s="1"/>
  <c r="P386" i="1"/>
  <c r="Q386" i="1" s="1"/>
  <c r="R386" i="1" s="1"/>
  <c r="P378" i="1"/>
  <c r="Q378" i="1" s="1"/>
  <c r="R378" i="1" s="1"/>
  <c r="P371" i="1"/>
  <c r="Q371" i="1" s="1"/>
  <c r="R371" i="1" s="1"/>
  <c r="P370" i="1"/>
  <c r="Q370" i="1" s="1"/>
  <c r="R370" i="1" s="1"/>
  <c r="P367" i="1"/>
  <c r="Q367" i="1" s="1"/>
  <c r="R367" i="1" s="1"/>
  <c r="P366" i="1"/>
  <c r="Q366" i="1" s="1"/>
  <c r="R366" i="1" s="1"/>
  <c r="P363" i="1"/>
  <c r="Q363" i="1" s="1"/>
  <c r="R363" i="1" s="1"/>
  <c r="P360" i="1"/>
  <c r="Q360" i="1" s="1"/>
  <c r="R360" i="1" s="1"/>
  <c r="P358" i="1"/>
  <c r="Q358" i="1" s="1"/>
  <c r="R358" i="1" s="1"/>
  <c r="P357" i="1"/>
  <c r="Q357" i="1" s="1"/>
  <c r="R357" i="1" s="1"/>
  <c r="P356" i="1"/>
  <c r="Q356" i="1" s="1"/>
  <c r="R356" i="1" s="1"/>
  <c r="P349" i="1"/>
  <c r="Q349" i="1" s="1"/>
  <c r="R349" i="1" s="1"/>
  <c r="P348" i="1"/>
  <c r="Q348" i="1" s="1"/>
  <c r="R348" i="1" s="1"/>
  <c r="P347" i="1"/>
  <c r="Q347" i="1" s="1"/>
  <c r="P346" i="1"/>
  <c r="Q346" i="1" s="1"/>
  <c r="P345" i="1"/>
  <c r="Q345" i="1" s="1"/>
  <c r="R345" i="1" s="1"/>
  <c r="P344" i="1"/>
  <c r="Q344" i="1" s="1"/>
  <c r="R344" i="1" s="1"/>
  <c r="P343" i="1"/>
  <c r="Q343" i="1" s="1"/>
  <c r="R343" i="1" s="1"/>
  <c r="P342" i="1"/>
  <c r="Q342" i="1" s="1"/>
  <c r="R342" i="1" s="1"/>
  <c r="P340" i="1"/>
  <c r="Q340" i="1" s="1"/>
  <c r="R340" i="1" s="1"/>
  <c r="P339" i="1"/>
  <c r="Q339" i="1" s="1"/>
  <c r="R339" i="1" s="1"/>
  <c r="P336" i="1"/>
  <c r="Q336" i="1" s="1"/>
  <c r="R336" i="1" s="1"/>
  <c r="P331" i="1"/>
  <c r="Q331" i="1" s="1"/>
  <c r="R331" i="1" s="1"/>
  <c r="P330" i="1"/>
  <c r="Q330" i="1" s="1"/>
  <c r="R330" i="1" s="1"/>
  <c r="P323" i="1"/>
  <c r="Q323" i="1" s="1"/>
  <c r="R323" i="1" s="1"/>
  <c r="P321" i="1"/>
  <c r="Q321" i="1" s="1"/>
  <c r="R321" i="1" s="1"/>
  <c r="P319" i="1"/>
  <c r="Q319" i="1" s="1"/>
  <c r="R319" i="1" s="1"/>
  <c r="P318" i="1"/>
  <c r="Q318" i="1" s="1"/>
  <c r="P309" i="1"/>
  <c r="Q309" i="1" s="1"/>
  <c r="R309" i="1" s="1"/>
  <c r="P308" i="1"/>
  <c r="Q308" i="1" s="1"/>
  <c r="R308" i="1" s="1"/>
  <c r="P307" i="1"/>
  <c r="Q307" i="1" s="1"/>
  <c r="R307" i="1" s="1"/>
  <c r="P306" i="1"/>
  <c r="Q306" i="1" s="1"/>
  <c r="R306" i="1" s="1"/>
  <c r="P289" i="1"/>
  <c r="Q289" i="1" s="1"/>
  <c r="R289" i="1" s="1"/>
  <c r="P279" i="1"/>
  <c r="Q279" i="1" s="1"/>
  <c r="R279" i="1" s="1"/>
  <c r="P274" i="1"/>
  <c r="Q274" i="1" s="1"/>
  <c r="P264" i="1"/>
  <c r="Q264" i="1" s="1"/>
  <c r="R264" i="1" s="1"/>
  <c r="P263" i="1"/>
  <c r="Q263" i="1" s="1"/>
  <c r="P262" i="1"/>
  <c r="Q262" i="1" s="1"/>
  <c r="P261" i="1"/>
  <c r="Q261" i="1" s="1"/>
  <c r="R261" i="1" s="1"/>
  <c r="P253" i="1"/>
  <c r="Q253" i="1" s="1"/>
  <c r="R253" i="1" s="1"/>
  <c r="P250" i="1"/>
  <c r="Q250" i="1" s="1"/>
  <c r="R250" i="1" s="1"/>
  <c r="P240" i="1"/>
  <c r="Q240" i="1" s="1"/>
  <c r="R240" i="1" s="1"/>
  <c r="P239" i="1"/>
  <c r="Q239" i="1" s="1"/>
  <c r="R239" i="1" s="1"/>
  <c r="P232" i="1"/>
  <c r="Q232" i="1" s="1"/>
  <c r="R232" i="1" s="1"/>
  <c r="P231" i="1"/>
  <c r="Q231" i="1" s="1"/>
  <c r="R231" i="1" s="1"/>
  <c r="P228" i="1"/>
  <c r="Q228" i="1" s="1"/>
  <c r="R228" i="1" s="1"/>
  <c r="P225" i="1"/>
  <c r="Q225" i="1" s="1"/>
  <c r="P217" i="1"/>
  <c r="Q217" i="1" s="1"/>
  <c r="R217" i="1" s="1"/>
  <c r="P215" i="1"/>
  <c r="Q215" i="1" s="1"/>
  <c r="R215" i="1" s="1"/>
  <c r="P201" i="1"/>
  <c r="Q201" i="1" s="1"/>
  <c r="R201" i="1" s="1"/>
  <c r="P192" i="1"/>
  <c r="Q192" i="1" s="1"/>
  <c r="R192" i="1" s="1"/>
  <c r="P190" i="1"/>
  <c r="Q190" i="1" s="1"/>
  <c r="R190" i="1" s="1"/>
  <c r="P188" i="1"/>
  <c r="Q188" i="1" s="1"/>
  <c r="P187" i="1"/>
  <c r="Q187" i="1" s="1"/>
  <c r="P185" i="1"/>
  <c r="Q185" i="1" s="1"/>
  <c r="P161" i="1"/>
  <c r="Q161" i="1" s="1"/>
  <c r="R161" i="1" s="1"/>
  <c r="P160" i="1"/>
  <c r="Q160" i="1" s="1"/>
  <c r="R160" i="1" s="1"/>
  <c r="P159" i="1"/>
  <c r="Q159" i="1" s="1"/>
  <c r="R159" i="1" s="1"/>
  <c r="P158" i="1"/>
  <c r="Q158" i="1" s="1"/>
  <c r="R158" i="1" s="1"/>
  <c r="P157" i="1"/>
  <c r="Q157" i="1" s="1"/>
  <c r="P152" i="1"/>
  <c r="Q152" i="1" s="1"/>
  <c r="P148" i="1"/>
  <c r="Q148" i="1" s="1"/>
  <c r="R148" i="1" s="1"/>
  <c r="P147" i="1"/>
  <c r="Q147" i="1" s="1"/>
  <c r="P141" i="1"/>
  <c r="Q141" i="1" s="1"/>
  <c r="R141" i="1" s="1"/>
  <c r="P135" i="1"/>
  <c r="Q135" i="1" s="1"/>
  <c r="R135" i="1" s="1"/>
  <c r="P130" i="1"/>
  <c r="Q130" i="1" s="1"/>
  <c r="R130" i="1" s="1"/>
  <c r="P129" i="1"/>
  <c r="Q129" i="1" s="1"/>
  <c r="R129" i="1" s="1"/>
  <c r="P121" i="1"/>
  <c r="Q121" i="1" s="1"/>
  <c r="P120" i="1"/>
  <c r="Q120" i="1" s="1"/>
  <c r="P103" i="1"/>
  <c r="Q103" i="1" s="1"/>
  <c r="R103" i="1" s="1"/>
  <c r="P102" i="1"/>
  <c r="Q102" i="1" s="1"/>
  <c r="P100" i="1"/>
  <c r="Q100" i="1" s="1"/>
  <c r="R100" i="1" s="1"/>
  <c r="P98" i="1"/>
  <c r="Q98" i="1" s="1"/>
  <c r="R98" i="1" s="1"/>
  <c r="P94" i="1"/>
  <c r="Q94" i="1" s="1"/>
  <c r="R94" i="1" s="1"/>
  <c r="P92" i="1"/>
  <c r="Q92" i="1" s="1"/>
  <c r="R92" i="1" s="1"/>
  <c r="P67" i="1"/>
  <c r="Q67" i="1" s="1"/>
  <c r="P63" i="1"/>
  <c r="Q63" i="1" s="1"/>
  <c r="R63" i="1" s="1"/>
  <c r="P61" i="1"/>
  <c r="Q61" i="1" s="1"/>
  <c r="R61" i="1" s="1"/>
  <c r="P59" i="1"/>
  <c r="Q59" i="1" s="1"/>
  <c r="R59" i="1" s="1"/>
  <c r="P54" i="1"/>
  <c r="Q54" i="1" s="1"/>
  <c r="P53" i="1"/>
  <c r="Q53" i="1" s="1"/>
  <c r="P46" i="1"/>
  <c r="Q46" i="1" s="1"/>
  <c r="R46" i="1" s="1"/>
  <c r="P41" i="1"/>
  <c r="Q41" i="1" s="1"/>
  <c r="R41" i="1" s="1"/>
  <c r="P34" i="1"/>
  <c r="Q34" i="1" s="1"/>
  <c r="R34" i="1" s="1"/>
  <c r="P27" i="1"/>
  <c r="Q27" i="1" s="1"/>
  <c r="R27" i="1" s="1"/>
  <c r="P26" i="1"/>
  <c r="Q26" i="1" s="1"/>
  <c r="R26" i="1" s="1"/>
  <c r="P25" i="1"/>
  <c r="Q25" i="1" s="1"/>
  <c r="P24" i="1"/>
  <c r="Q24" i="1" s="1"/>
  <c r="R24" i="1" s="1"/>
  <c r="P23" i="1"/>
  <c r="Q23" i="1" s="1"/>
  <c r="R23" i="1" s="1"/>
  <c r="P22" i="1"/>
  <c r="Q22" i="1" s="1"/>
  <c r="P21" i="1"/>
  <c r="Q21" i="1" s="1"/>
  <c r="R21" i="1" s="1"/>
  <c r="P20" i="1"/>
  <c r="Q20" i="1" s="1"/>
  <c r="R20" i="1" s="1"/>
  <c r="P19" i="1"/>
  <c r="Q19" i="1" s="1"/>
  <c r="R19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60" i="1"/>
  <c r="Q60" i="1" s="1"/>
  <c r="R60" i="1" s="1"/>
  <c r="P62" i="1"/>
  <c r="Q62" i="1" s="1"/>
  <c r="R62" i="1" s="1"/>
  <c r="P64" i="1"/>
  <c r="Q64" i="1" s="1"/>
  <c r="R64" i="1" s="1"/>
  <c r="P65" i="1"/>
  <c r="Q65" i="1" s="1"/>
  <c r="R65" i="1" s="1"/>
  <c r="P66" i="1"/>
  <c r="Q66" i="1" s="1"/>
  <c r="R66" i="1" s="1"/>
  <c r="P68" i="1"/>
  <c r="Q68" i="1" s="1"/>
  <c r="R68" i="1" s="1"/>
  <c r="P69" i="1"/>
  <c r="Q69" i="1" s="1"/>
  <c r="R69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3" i="1"/>
  <c r="Q93" i="1" s="1"/>
  <c r="R93" i="1" s="1"/>
  <c r="P95" i="1"/>
  <c r="Q95" i="1" s="1"/>
  <c r="R95" i="1" s="1"/>
  <c r="P96" i="1"/>
  <c r="Q96" i="1" s="1"/>
  <c r="R96" i="1" s="1"/>
  <c r="P97" i="1"/>
  <c r="Q97" i="1" s="1"/>
  <c r="R97" i="1" s="1"/>
  <c r="P99" i="1"/>
  <c r="Q99" i="1" s="1"/>
  <c r="R99" i="1" s="1"/>
  <c r="P101" i="1"/>
  <c r="Q101" i="1" s="1"/>
  <c r="R101" i="1" s="1"/>
  <c r="P104" i="1"/>
  <c r="Q104" i="1" s="1"/>
  <c r="R104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2" i="1"/>
  <c r="Q122" i="1" s="1"/>
  <c r="R122" i="1" s="1"/>
  <c r="P124" i="1"/>
  <c r="Q124" i="1" s="1"/>
  <c r="R124" i="1" s="1"/>
  <c r="P125" i="1"/>
  <c r="Q125" i="1" s="1"/>
  <c r="R125" i="1" s="1"/>
  <c r="P126" i="1"/>
  <c r="Q126" i="1" s="1"/>
  <c r="R126" i="1" s="1"/>
  <c r="P128" i="1"/>
  <c r="Q128" i="1" s="1"/>
  <c r="R128" i="1" s="1"/>
  <c r="P131" i="1"/>
  <c r="Q131" i="1" s="1"/>
  <c r="R131" i="1" s="1"/>
  <c r="P132" i="1"/>
  <c r="Q132" i="1" s="1"/>
  <c r="R132" i="1" s="1"/>
  <c r="P133" i="1"/>
  <c r="Q133" i="1" s="1"/>
  <c r="R133" i="1" s="1"/>
  <c r="P138" i="1"/>
  <c r="Q138" i="1" s="1"/>
  <c r="R138" i="1" s="1"/>
  <c r="P139" i="1"/>
  <c r="Q139" i="1" s="1"/>
  <c r="R139" i="1" s="1"/>
  <c r="P140" i="1"/>
  <c r="Q140" i="1" s="1"/>
  <c r="R140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9" i="1"/>
  <c r="Q149" i="1" s="1"/>
  <c r="R149" i="1" s="1"/>
  <c r="P150" i="1"/>
  <c r="Q150" i="1" s="1"/>
  <c r="R150" i="1" s="1"/>
  <c r="P151" i="1"/>
  <c r="P153" i="1"/>
  <c r="P154" i="1"/>
  <c r="Q154" i="1" s="1"/>
  <c r="R154" i="1" s="1"/>
  <c r="P155" i="1"/>
  <c r="Q155" i="1" s="1"/>
  <c r="R155" i="1" s="1"/>
  <c r="P162" i="1"/>
  <c r="Q162" i="1" s="1"/>
  <c r="R162" i="1" s="1"/>
  <c r="P163" i="1"/>
  <c r="Q163" i="1" s="1"/>
  <c r="R163" i="1" s="1"/>
  <c r="P164" i="1"/>
  <c r="Q164" i="1" s="1"/>
  <c r="R164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6" i="1"/>
  <c r="Q186" i="1" s="1"/>
  <c r="R186" i="1" s="1"/>
  <c r="P189" i="1"/>
  <c r="Q189" i="1" s="1"/>
  <c r="R189" i="1" s="1"/>
  <c r="P193" i="1"/>
  <c r="Q193" i="1" s="1"/>
  <c r="R193" i="1" s="1"/>
  <c r="P194" i="1"/>
  <c r="Q194" i="1" s="1"/>
  <c r="R194" i="1" s="1"/>
  <c r="P195" i="1"/>
  <c r="Q195" i="1" s="1"/>
  <c r="R195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6" i="1"/>
  <c r="Q216" i="1" s="1"/>
  <c r="R216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6" i="1"/>
  <c r="Q226" i="1" s="1"/>
  <c r="R226" i="1" s="1"/>
  <c r="P227" i="1"/>
  <c r="Q227" i="1" s="1"/>
  <c r="R227" i="1" s="1"/>
  <c r="P229" i="1"/>
  <c r="Q229" i="1" s="1"/>
  <c r="R229" i="1" s="1"/>
  <c r="P230" i="1"/>
  <c r="Q230" i="1" s="1"/>
  <c r="R230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8" i="1"/>
  <c r="Q238" i="1" s="1"/>
  <c r="R238" i="1" s="1"/>
  <c r="P242" i="1"/>
  <c r="Q242" i="1" s="1"/>
  <c r="R242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1" i="1"/>
  <c r="Q251" i="1" s="1"/>
  <c r="R251" i="1" s="1"/>
  <c r="P252" i="1"/>
  <c r="Q252" i="1" s="1"/>
  <c r="R252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9" i="1"/>
  <c r="Q259" i="1" s="1"/>
  <c r="R259" i="1" s="1"/>
  <c r="P260" i="1"/>
  <c r="Q260" i="1" s="1"/>
  <c r="R260" i="1" s="1"/>
  <c r="P265" i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92" i="1"/>
  <c r="Q292" i="1" s="1"/>
  <c r="R292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20" i="1"/>
  <c r="Q320" i="1" s="1"/>
  <c r="R320" i="1" s="1"/>
  <c r="P322" i="1"/>
  <c r="Q322" i="1" s="1"/>
  <c r="R322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2" i="1"/>
  <c r="Q332" i="1" s="1"/>
  <c r="R332" i="1" s="1"/>
  <c r="P333" i="1"/>
  <c r="Q333" i="1" s="1"/>
  <c r="R333" i="1" s="1"/>
  <c r="P335" i="1"/>
  <c r="Q335" i="1" s="1"/>
  <c r="R335" i="1" s="1"/>
  <c r="P337" i="1"/>
  <c r="Q337" i="1" s="1"/>
  <c r="R337" i="1" s="1"/>
  <c r="P338" i="1"/>
  <c r="Q338" i="1" s="1"/>
  <c r="R338" i="1" s="1"/>
  <c r="P350" i="1"/>
  <c r="Q350" i="1" s="1"/>
  <c r="R350" i="1" s="1"/>
  <c r="P351" i="1"/>
  <c r="Q351" i="1" s="1"/>
  <c r="R351" i="1" s="1"/>
  <c r="P352" i="1"/>
  <c r="Q352" i="1" s="1"/>
  <c r="R352" i="1" s="1"/>
  <c r="P354" i="1"/>
  <c r="Q354" i="1" s="1"/>
  <c r="R354" i="1" s="1"/>
  <c r="P355" i="1"/>
  <c r="Q355" i="1" s="1"/>
  <c r="R355" i="1" s="1"/>
  <c r="P361" i="1"/>
  <c r="Q361" i="1" s="1"/>
  <c r="R361" i="1" s="1"/>
  <c r="P365" i="1"/>
  <c r="Q365" i="1" s="1"/>
  <c r="R365" i="1" s="1"/>
  <c r="P368" i="1"/>
  <c r="Q368" i="1" s="1"/>
  <c r="R368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9" i="1"/>
  <c r="Q379" i="1" s="1"/>
  <c r="R379" i="1" s="1"/>
  <c r="P380" i="1"/>
  <c r="Q380" i="1" s="1"/>
  <c r="R380" i="1" s="1"/>
  <c r="P385" i="1"/>
  <c r="Q385" i="1" s="1"/>
  <c r="R385" i="1" s="1"/>
  <c r="P388" i="1"/>
  <c r="Q388" i="1" s="1"/>
  <c r="R388" i="1" s="1"/>
  <c r="P389" i="1"/>
  <c r="Q389" i="1" s="1"/>
  <c r="R389" i="1" s="1"/>
  <c r="P392" i="1"/>
  <c r="Q392" i="1" s="1"/>
  <c r="R392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7" i="1"/>
  <c r="Q407" i="1" s="1"/>
  <c r="R407" i="1" s="1"/>
  <c r="P408" i="1"/>
  <c r="Q408" i="1" s="1"/>
  <c r="R408" i="1" s="1"/>
  <c r="P409" i="1"/>
  <c r="Q409" i="1" s="1"/>
  <c r="R409" i="1" s="1"/>
  <c r="P411" i="1"/>
  <c r="Q411" i="1" s="1"/>
  <c r="R411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7" i="1"/>
  <c r="Q457" i="1" s="1"/>
  <c r="R457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9" i="1"/>
  <c r="Q479" i="1" s="1"/>
  <c r="R479" i="1" s="1"/>
  <c r="P480" i="1"/>
  <c r="Q480" i="1" s="1"/>
  <c r="R480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3" i="1"/>
  <c r="Q493" i="1" s="1"/>
  <c r="R493" i="1" s="1"/>
  <c r="P494" i="1"/>
  <c r="Q494" i="1" s="1"/>
  <c r="R494" i="1" s="1"/>
  <c r="P495" i="1"/>
  <c r="Q495" i="1" s="1"/>
  <c r="R495" i="1" s="1"/>
  <c r="P497" i="1"/>
  <c r="Q497" i="1" s="1"/>
  <c r="R497" i="1" s="1"/>
  <c r="P498" i="1"/>
  <c r="Q498" i="1" s="1"/>
  <c r="R498" i="1" s="1"/>
  <c r="P501" i="1"/>
  <c r="Q501" i="1" s="1"/>
  <c r="R501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22" i="1"/>
  <c r="Q522" i="1" s="1"/>
  <c r="R522" i="1" s="1"/>
  <c r="P523" i="1"/>
  <c r="Q523" i="1" s="1"/>
  <c r="R523" i="1" s="1"/>
  <c r="P530" i="1"/>
  <c r="Q530" i="1" s="1"/>
  <c r="R530" i="1" s="1"/>
  <c r="P531" i="1"/>
  <c r="Q531" i="1" s="1"/>
  <c r="R531" i="1" s="1"/>
  <c r="P533" i="1"/>
  <c r="Q533" i="1" s="1"/>
  <c r="R533" i="1" s="1"/>
  <c r="P538" i="1"/>
  <c r="Q538" i="1" s="1"/>
  <c r="R538" i="1" s="1"/>
  <c r="P539" i="1"/>
  <c r="Q539" i="1" s="1"/>
  <c r="R539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6" i="1"/>
  <c r="Q556" i="1" s="1"/>
  <c r="R556" i="1" s="1"/>
  <c r="P561" i="1"/>
  <c r="Q561" i="1" s="1"/>
  <c r="R561" i="1" s="1"/>
  <c r="P562" i="1"/>
  <c r="Q562" i="1" s="1"/>
  <c r="R562" i="1" s="1"/>
  <c r="P565" i="1"/>
  <c r="Q565" i="1" s="1"/>
  <c r="R565" i="1" s="1"/>
  <c r="P566" i="1"/>
  <c r="Q566" i="1" s="1"/>
  <c r="R566" i="1" s="1"/>
  <c r="P567" i="1"/>
  <c r="Q567" i="1" s="1"/>
  <c r="R567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5" i="1"/>
  <c r="Q575" i="1" s="1"/>
  <c r="R575" i="1" s="1"/>
  <c r="P576" i="1"/>
  <c r="Q576" i="1" s="1"/>
  <c r="R576" i="1" s="1"/>
  <c r="P578" i="1"/>
  <c r="Q578" i="1" s="1"/>
  <c r="R578" i="1" s="1"/>
  <c r="P579" i="1"/>
  <c r="Q579" i="1" s="1"/>
  <c r="R579" i="1" s="1"/>
  <c r="P580" i="1"/>
  <c r="Q580" i="1" s="1"/>
  <c r="R580" i="1" s="1"/>
  <c r="P584" i="1"/>
  <c r="Q584" i="1" s="1"/>
  <c r="R584" i="1" s="1"/>
  <c r="P585" i="1"/>
  <c r="Q585" i="1" s="1"/>
  <c r="R585" i="1" s="1"/>
  <c r="P586" i="1"/>
  <c r="Q586" i="1" s="1"/>
  <c r="R586" i="1" s="1"/>
  <c r="P588" i="1"/>
  <c r="Q588" i="1" s="1"/>
  <c r="R588" i="1" s="1"/>
  <c r="P589" i="1"/>
  <c r="Q589" i="1" s="1"/>
  <c r="R589" i="1" s="1"/>
  <c r="P590" i="1"/>
  <c r="Q590" i="1" s="1"/>
  <c r="R590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600" i="1"/>
  <c r="Q600" i="1" s="1"/>
  <c r="R600" i="1" s="1"/>
  <c r="P601" i="1"/>
  <c r="Q601" i="1" s="1"/>
  <c r="R601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8" i="1"/>
  <c r="Q618" i="1" s="1"/>
  <c r="R618" i="1" s="1"/>
  <c r="P619" i="1"/>
  <c r="Q619" i="1" s="1"/>
  <c r="R619" i="1" s="1"/>
  <c r="P621" i="1"/>
  <c r="Q621" i="1" s="1"/>
  <c r="R621" i="1" s="1"/>
  <c r="P622" i="1"/>
  <c r="Q622" i="1" s="1"/>
  <c r="R622" i="1" s="1"/>
  <c r="P623" i="1"/>
  <c r="Q623" i="1" s="1"/>
  <c r="R623" i="1" s="1"/>
  <c r="P627" i="1"/>
  <c r="Q627" i="1" s="1"/>
  <c r="R627" i="1" s="1"/>
  <c r="P628" i="1"/>
  <c r="Q628" i="1" s="1"/>
  <c r="R628" i="1" s="1"/>
  <c r="P629" i="1"/>
  <c r="Q629" i="1" s="1"/>
  <c r="R629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3" i="1"/>
  <c r="Q643" i="1" s="1"/>
  <c r="R643" i="1" s="1"/>
  <c r="P644" i="1"/>
  <c r="Q644" i="1" s="1"/>
  <c r="R644" i="1" s="1"/>
  <c r="P646" i="1"/>
  <c r="Q646" i="1" s="1"/>
  <c r="R646" i="1" s="1"/>
  <c r="R2" i="1"/>
</calcChain>
</file>

<file path=xl/sharedStrings.xml><?xml version="1.0" encoding="utf-8"?>
<sst xmlns="http://schemas.openxmlformats.org/spreadsheetml/2006/main" count="5410" uniqueCount="546">
  <si>
    <t>Shipment Date</t>
  </si>
  <si>
    <t>Matching Fields</t>
  </si>
  <si>
    <t>Consignee</t>
  </si>
  <si>
    <t>Shipper</t>
  </si>
  <si>
    <t>Shipment Origin</t>
  </si>
  <si>
    <t>Shipment Destination</t>
  </si>
  <si>
    <t>HS Code</t>
  </si>
  <si>
    <t>Goods Shipped</t>
  </si>
  <si>
    <t>Volume (TEU)</t>
  </si>
  <si>
    <t>Gross Weight (kg)</t>
  </si>
  <si>
    <t>Gross Weight (t)</t>
  </si>
  <si>
    <t>Value of Goods (USD)</t>
  </si>
  <si>
    <t>Consignee; Consignee (Original Format)</t>
  </si>
  <si>
    <t>Albaugh Agro Brasil Ltda</t>
  </si>
  <si>
    <t>Shandong Rainbow Agrosciences Co., Ltd.</t>
  </si>
  <si>
    <t>QINGDAO</t>
  </si>
  <si>
    <t>SANTOS</t>
  </si>
  <si>
    <t>29189912</t>
  </si>
  <si>
    <t>5 X 40 CONTAINERS CONTAINING 210 BAGS OF 2,4-D TECHNICAL</t>
  </si>
  <si>
    <t>38089199</t>
  </si>
  <si>
    <t>1 X 20 CONTAINERS CONTAINING 480 CARTONS OF FIPRONIL 80% WG RAINIL</t>
  </si>
  <si>
    <t>SHANGHAI</t>
  </si>
  <si>
    <t>29313912</t>
  </si>
  <si>
    <t>5 X 40 CONTAINERS CONTAINING 210 BAGS OF GLYPHOSATE 96% TECH</t>
  </si>
  <si>
    <t>Microchem Specialities Trade</t>
  </si>
  <si>
    <t>29333929</t>
  </si>
  <si>
    <t>1 X 40 CONTAINERS CONTAINING 40 BAGS OF IMIDACLOPRID TECHNICAL IMIDACLOPRIDO TECNICO CONSAGRO NOME DO FABRICANTE E 6-CHLORO-3-PYRIDY LMETHYL -N-NITRO  IMIDAZOL IDIN-2-YLIDENEAMINE IMIDACLOPRID</t>
  </si>
  <si>
    <t>5 X 40 CONTAINERS CONTAINING 150 BAGS OF 2,4-D TECHNICAL</t>
  </si>
  <si>
    <t>38089329</t>
  </si>
  <si>
    <t>2 X 40 CONTAINERS CONTAINING 1600 BAGS OF TEBUTHIURON 80% WG ENTOAR</t>
  </si>
  <si>
    <t>Hangzhou Nutrichem Co., Ltd.</t>
  </si>
  <si>
    <t>10 X 20 CONTAINERS CONTAINING 300 BAGS OF GLY GLYPHOSATE TECHNICAL</t>
  </si>
  <si>
    <t>10 X 20 CONTAINERS CONTAINING 300 BAGS OF GLY GLYPHOSATE TECHNICAL DAI</t>
  </si>
  <si>
    <t>29336913</t>
  </si>
  <si>
    <t>7 X 40 CONTAINERS CONTAINING 280 BAGS OF ATRAZINE TECHNICAL</t>
  </si>
  <si>
    <t>38089119</t>
  </si>
  <si>
    <t>1 X 40 CONTAINERS CONTAINING 500 CARTONS OF THIODICARB 350G,L FS LUGER TIODICARBE CLASSIFICACAO TOXICOLOGICA EXTREMAMENTE TOXICO POTENCIAL DE  PERICULOSIDADE</t>
  </si>
  <si>
    <t>Jiangsu Agrochem Laboratory Co., Ltd.</t>
  </si>
  <si>
    <t>29333999</t>
  </si>
  <si>
    <t>2 X 40 CONTAINERS CONTAINING 1200 DRUMS OF CLORETO DE MEPIQUATE TECNICO CONSAGRO MEPIQUAT CHLORIDE 98%TC</t>
  </si>
  <si>
    <t>3 X 40 CONTAINERS CONTAINING 120 BAGS OF CONCENTRACAO MINIMA MINIMO AGROCHEMICAL CO 6-CHLORO-3-PYRIDY LMETHYL N-NITRO IMIDAZOL IDIN-2-YLIDENEAMINE IMIDACLOPRIDO IMIDACLOPRID TECHNICAL</t>
  </si>
  <si>
    <t>Dastech International Inc.</t>
  </si>
  <si>
    <t>NINGBO</t>
  </si>
  <si>
    <t>29211923</t>
  </si>
  <si>
    <t>7 X 20 CONTAINERS CONTAINING 7 TANK OF MONO ISOPROPYLAMINE99.7% CLASS</t>
  </si>
  <si>
    <t>Ningxia Wynca Technology Co., Ltd.</t>
  </si>
  <si>
    <t>29339959</t>
  </si>
  <si>
    <t>2 X 40 CONTAINERS CONTAINING 80 BAGS OF CARBENDAZIM TECH CN</t>
  </si>
  <si>
    <t>29333922</t>
  </si>
  <si>
    <t>8 X 20 CONTAINERS CONTAINING 640 DRUMS OF CHLORPYRIFOS 97% TECH CLORPIRIFOS TECNICO CONSAGRO</t>
  </si>
  <si>
    <t>Taminco Bvba</t>
  </si>
  <si>
    <t>ANTWERPEN</t>
  </si>
  <si>
    <t>29211100</t>
  </si>
  <si>
    <t>6 X 20 CONTAINERS CONTAINING 6 TANK OF DMA 60% DIMETHYLAMINE, AQUEOUS SOLUTION</t>
  </si>
  <si>
    <t>4 X 40 CONTAINERS CONTAINING 416 DRUMS OF CHLORPYRIFOS 97% TECH</t>
  </si>
  <si>
    <t>H</t>
  </si>
  <si>
    <t>NEW ORLEANS (LA)</t>
  </si>
  <si>
    <t>4 X 20 CONTAINERS CONTAINING 4 TANK OF DIMETHYLAMINE DIMETILAMINA AQUEOUS SOLUTION CLOSED CUP</t>
  </si>
  <si>
    <t>29339969</t>
  </si>
  <si>
    <t>1 X 40 CONTAINERS CONTAINING 60 BAGS OF TEBUCONAZOLE TC TEBUCONAZOL TECNICO</t>
  </si>
  <si>
    <t>7 X 20 CONTAINERS CONTAINING 7 TANK OF MONO ISOPROPYLAMINE99.7%</t>
  </si>
  <si>
    <t>4 X 40 CONTAINERS CONTAINING 168 BAGS OF 2,4-D TECHNICAL</t>
  </si>
  <si>
    <t>38089324</t>
  </si>
  <si>
    <t>5 X 40 CONTAINERS CONTAINING 5040 CARTONS OF GLYPHOSATE 74.7% WG PRECISO</t>
  </si>
  <si>
    <t>5 X 40 CONTAINERS CONTAINING 6000 BAGS OF GLYPHOSATE 72% WG RIDOVER</t>
  </si>
  <si>
    <t>Shandong Weifang Rainbow Chemical</t>
  </si>
  <si>
    <t>5 X 40 CONTAINERS CONTAINING 6000 BAGS OF GLYPHOSATE PRECISO</t>
  </si>
  <si>
    <t>4 X 40 CONTAINERS CONTAINING 416 DRUMS OF CHLORPYRIFOS</t>
  </si>
  <si>
    <t>6 X 40 CONTAINERS CONTAINING 6048 CARTONS OF GLYPHOSATE PRECISO</t>
  </si>
  <si>
    <t>5 X 40 CONTAINERS CONTAINING 6000 BAGS OF GLYPHOSATE RIDOVER</t>
  </si>
  <si>
    <t>1 X 40 CONTAINERS CONTAINING 40 BAGS OF IMIDACLOPRID TECHNICAL  IMIDACLOPRIDO TECNICO CONSAGRO</t>
  </si>
  <si>
    <t>6 X 40 CONTAINERS CONTAINING 7200 BAGS OF GLYPHOSATE PRECISO</t>
  </si>
  <si>
    <t>2 X 40 CONTAINERS CONTAINING 1600 BAGS OF TEBUTHIURON ENTOAR</t>
  </si>
  <si>
    <t>7 X 20 CONTAINERS CONTAINING 7 TANK OF MONOISOPROPYLAMINE99.7%</t>
  </si>
  <si>
    <t>1 X 40 CONTAINERS CONTAINING 40 BAGS OF IMIDACLOPRID TECHNICAL IMIDACLOPRIDO TECNICO CONSAG RO</t>
  </si>
  <si>
    <t>5 X 40 CONTAINERS CONTAINING 6000 BAGS OF 72% WG RIDOVER GLYPHOSATE</t>
  </si>
  <si>
    <t>1 X 20 CONTAINERS CONTAINING 480 CARTONS OF FIPRONIL 80% WG</t>
  </si>
  <si>
    <t>3 X 40 &amp; 1 X 40 CONTAINERS CONTAINING 4800 BAGS OF GLYPHOSATE 74.7% WG PRECISO</t>
  </si>
  <si>
    <t>38089323</t>
  </si>
  <si>
    <t>1 X 40 CONTAINERS CONTAINING 960 CARTONS OF HEXAZINONE 13. 2% DIURON 46.8%</t>
  </si>
  <si>
    <t>6 X 40 CONTAINERS CONTAINING 6048 CARTONS OF GLYPHOSATE 74.7% WG PRECISO</t>
  </si>
  <si>
    <t>4 X 40 &amp; 1 X 40 CONTAINERS CONTAINING 6000 BAGS OF GLYPHOSATE 74.7% WG PRECISO</t>
  </si>
  <si>
    <t>4 X 40 &amp; 1 X 40 CONTAINERS CONTAINING 6000 BAGS OF GLYPHOSATE 72% WG RIDOVER</t>
  </si>
  <si>
    <t>2 X 40 CONTAINERS CONTAINING 4560 BAGS OF ATRAZINE 90% WG</t>
  </si>
  <si>
    <t>5 X 20 CONTAINERS CONTAINING 5 FLEXITANK OF DMA 60% DIMETHYLAMINE, AQUEOUS SOLUTION</t>
  </si>
  <si>
    <t>M &amp; S Logistics Ltd.</t>
  </si>
  <si>
    <t>7 X 20 CONTAINERS CONTAINING 7 TANK OF DIMETHYLAMINE DIMETILAMINA AQUEOUS SOLUTION CLOSED CUP</t>
  </si>
  <si>
    <t>29336991</t>
  </si>
  <si>
    <t>3 X 40 CONTAINERS CONTAINING 120 BAGS OF CHLORO-N2-ETHYL-N4-6-ISOPROPYL TRI AZINE DIAMINE AMETRYN TECHNICAL</t>
  </si>
  <si>
    <t>3 X 40 &amp; 2 X 40 CONTAINERS CONTAINING 520 DRUMS OF ORGANOPHOSPHOR O-DIETHYL O- 6-TRICHLORO-2-PYRIDYL PHOSPHOROTHIOA TE CHLORPYRIFOS</t>
  </si>
  <si>
    <t>5 X 40 CONTAINERS CONTAINING 6000 BAGS OF GLYPHOSATE 74.7% WG PRECISO</t>
  </si>
  <si>
    <t>Worldwide Logistics Group</t>
  </si>
  <si>
    <t>2 X 40 CONTAINERS CONTAINING 80 BAGS OF  CARBENDAZIM TECH (STREAK TECNICO)</t>
  </si>
  <si>
    <t>1 X 40 CONTAINERS CONTAINING 40 BAGS OF IMIDACLOPRIDO TECNICO CONSAGRO</t>
  </si>
  <si>
    <t>7 X 20 CONTAINERS CONTAINING 7 TANK OF DIMETHYLAMINE AQUEOUS SOLUTION DIMETILAMINA CLOSED CUP</t>
  </si>
  <si>
    <t>5 X 40 CONTAINERS CONTAINING 6000 BAGS OF GLYPHOSATE 74.7% WG</t>
  </si>
  <si>
    <t>6 X 40 CONTAINERS CONTAINING 240 BAGS OF ENVIRONMENTALL Y HAZARDOUS SUBSTANCE CHLORO-N2-ETHYL-N4-6-ISOPROPYL TRI AZINE-2,4-DIAMINE ATRAZINE TECHNICAL</t>
  </si>
  <si>
    <t>5 X 40 CONTAINERS CONTAINING 6000 BAGS OF GLYPHOSATE72% WG RIDOVER</t>
  </si>
  <si>
    <t>3 X 40 &amp; 2 X 40 CONTAINERS CONTAINING 200 BAGS OF ENVIRONMENTALL Y HAZARDOUS SUBSTANCE, SOLID 6 CHLORO-N2-ETHYL-N4-6-ISOPROPYL TRI AZINE-2,4-DIAMINE ATRAZINE TECHNICAL</t>
  </si>
  <si>
    <t>1 X 40 CONTAINERS CONTAINING 960 CARTONS OF ENVIRONMENTALLY HAZARDOUS SUBSTANCE SOLID 6-CHLORO N 2-ETHYL N4-6-ISOPROPYL TRIAZINE-2,4-DIAMINE HEXAZINONE</t>
  </si>
  <si>
    <t>6 X 40 CONTAINERS CONTAINING 240 BAGS OF ENVIRONMENTALL Y HAZARDOUS SUBSTANCE, SOLID CHLORO-N2-ETHYL-N4-6-ISOPROPYL-1 TRI AZINE-2,4-DIAMINE ATRAZINE TECHNICAL</t>
  </si>
  <si>
    <t>5 X 40 CONTAINERS CONTAINING 200 BAGS OF ENVIRONMENTALL Y HAZARDOUS SUBSTANCE SOLID 6 CHLORO-N2-ETHYL-N4-6-ISOPROPYL TRI AZINE-2,4-DIAMINE ATRAZINE TECHNICAL</t>
  </si>
  <si>
    <t>1 X 40 CONTAINERS CONTAINING 40 BAGS OF FLUTRIAFOL TECNICO AGROLIDER</t>
  </si>
  <si>
    <t>4 X 40 CONTAINERS CONTAINING 4800 BAGS OF GLYPHOSATE 72% WG RIDOVER</t>
  </si>
  <si>
    <t>Dastech Shanghai Trading Co., Ltd.</t>
  </si>
  <si>
    <t>7 X 20 CONTAINERS CONTAINING 7 TANK OF MONO ISOPROPYLAMINE 99.7%</t>
  </si>
  <si>
    <t>38089325</t>
  </si>
  <si>
    <t>5 X 20 CONTAINERS CONTAINING 400 DRUMS OF CHLORPYRIFOS 97% TECH  100MT  OF CLORPIRIFOS TECNICO CONSAGRO</t>
  </si>
  <si>
    <t>Goods Shipped; Consignee; Consignee (Original Format)</t>
  </si>
  <si>
    <t>1 X 40 CONTAINERS CONTAINING 40 BAGS OF IMIDACLOPRID TECHNICAL  IMIDACLOPRIDO TECNICO CONSAGRO ALBAUGH BR</t>
  </si>
  <si>
    <t>1 X 40 CONTAINERS CONTAINING 1192 CARTONS OF THIODICARB PRODUTIVO TIODICARBE</t>
  </si>
  <si>
    <t>5 X 40 CONTAINERS CONTAINING 150 BAGS OF 2,4-D TECHNICAL PACKING</t>
  </si>
  <si>
    <t>Logistics Corp</t>
  </si>
  <si>
    <t>5 X 20 CONTAINERS CONTAINING 5 TANK OF ISOPROPYLAMINE MONOISOPROPILAMINA E SEUS SAIS CORROSIVE MATERIAL</t>
  </si>
  <si>
    <t>6 X 20 CONTAINERS CONTAINING 6 TANK OF ISOPROPYLAMINE 100% MONOISOPROPILAMINA E SEUS SAIS CORROSIVE MATERIAL</t>
  </si>
  <si>
    <t>7 X 20 CONTAINERS CONTAINING 7 TANK OF DMA 60% DIMETHYLAMINE, AQUEOUS SOLUTION</t>
  </si>
  <si>
    <t>2 X 40 CONTAINERS CONTAINING 80 BAGS OF IMIDACLOPRID TECHNICAL IMIDACLOPRIDO TECNICO CONSAGR O</t>
  </si>
  <si>
    <t>5 X 40 CONTAINERS CONTAINING 5400 DRUMS OF PARAQUAT 276G,L SPRAYQUAT</t>
  </si>
  <si>
    <t>6 X 40 CONTAINERS CONTAINING 6480 DRUMS OF PARAQUAT SPRAYQUAT</t>
  </si>
  <si>
    <t>1 X 40 CONTAINERS CONTAINING 1200 CARTONS OF BROKER 750WG HEXAZINONE</t>
  </si>
  <si>
    <t>5 X 40 CONTAINERS CONTAINING 5400 DRUMS OF SPRAYQUAT PARAQUAT</t>
  </si>
  <si>
    <t>5 X 40 CONTAINERS CONTAINING 5040 CARTONS OF GLYPHOSATE 72% WG (RIDOVER)</t>
  </si>
  <si>
    <t>5 X 40 &amp; 1 X 40 CONTAINERS CONTAINING 6048 CARTONS OF GLYPHOSATE 72% WG (RIDOVER)</t>
  </si>
  <si>
    <t>5 X 40 CONTAINERS CONTAINING 6000 BAGS OF GLYPHOSATE 72%WG RIDOVER</t>
  </si>
  <si>
    <t>6 X 40 CONTAINERS CONTAINING 6480 CARTONS OF GLYPHOSATE 72% WG RIDOVER</t>
  </si>
  <si>
    <t>3 X 40 CONTAINERS CONTAINING 120 BAGS OF ENVIRONMENTALLY HAZARDOUS SUBSTANCE, SOLID 6-CHLORO-N2-ETHYL-N4-6-ISOPROPYL-1, 3, 5, -TRIAZINE-2,4-DIAMINE (AMETRYN TECHNICAL)</t>
  </si>
  <si>
    <t>7 X 20 CONTAINERS CONTAINING 7 TANK OF DMA 60% DIMETHYLAMINE, AQUEOUS SOLUTION DIMETHYLAMINE MINIMUM 60 % SOLUTION</t>
  </si>
  <si>
    <t>African Amines (Pty) ) Ltd.</t>
  </si>
  <si>
    <t>DURBAN</t>
  </si>
  <si>
    <t>29211121</t>
  </si>
  <si>
    <t>6 X 20 CONTAINERS CONTAINING 6 FLEXITANK OF BULK DIMETHYLAMINE 60%</t>
  </si>
  <si>
    <t>6 X 40 CONTAINERS CONTAINING 240 BAGS OF ATRAZINE TECHNICAL</t>
  </si>
  <si>
    <t>5 X 40 CONTAINERS CONTAINING 150 BAGS OF 4-D TECHNICAL</t>
  </si>
  <si>
    <t>10 X 20 CONTAINERS CONTAINING 300 BAGS OF GLYPHOSATE</t>
  </si>
  <si>
    <t>6 X 20 CONTAINERS CONTAINING 6 TANK OF ISOPROPYLAMINE 100% MONOISOPROPILAMINA E SEUS SAIS ISOPROPYLAMINE CORROSIVE MATERIAL</t>
  </si>
  <si>
    <t>3 X 20 &amp; 2 X 20 CONTAINERS CONTAINING 5 TANK OF ISOPROPYLAMINE MONOISOPROPILAMINA E SEUS SAIS CORROSIVE MATERIAL</t>
  </si>
  <si>
    <t>6 X 40 CONTAINERS CONTAINING 240 BAGS OF ENVIRONMENTALL Y HAZARDOUS SUBSTANCE, SOLID, N.O.S. ATRAZINE TECHNICAL 6-CHLORO-N2-ETHYL ISOP ROPYL 1 TRIAZINE-2,4-DIAMINE</t>
  </si>
  <si>
    <t>15 X 20 CONTAINERS CONTAINING 450 BAGS OF GLY GLYPHOSATE TECHNICAL DAI</t>
  </si>
  <si>
    <t>6 X 40 CONTAINERS CONTAINING 240 BAGS OF ENVIRONMENTALL Y HAZARDOUS SUBSTANCE, SOLID ATRAZINE TECHNICAL 6-CHLORO-N2-ETHYL-N4-6-ISOP ROPYL TRIAZINE-2,4-DIAMINE</t>
  </si>
  <si>
    <t>1 X 40 CONTAINERS CONTAINING 40 BAGS OF CARBENDAZIM TECH</t>
  </si>
  <si>
    <t>29242120</t>
  </si>
  <si>
    <t>1 X 40 CONTAINERS CONTAINING 40 BAGS OF DIUROM TECNICO CN</t>
  </si>
  <si>
    <t>6 X 40 CONTAINERS CONTAINING 6480 CARTONS OF GLYPHOSATE 72% WG (RIDOVER)</t>
  </si>
  <si>
    <t>5 X 40 CONTAINERS CONTAINING 5400 CARTONS OF GLYPHOSATE 72% WG RIDOVER</t>
  </si>
  <si>
    <t>3 X 40 CONTAINERS CONTAINING 120 BAGS OF AMETRYN TECHNICAL</t>
  </si>
  <si>
    <t>5 X 40 CONTAINERS CONTAINING 5400 CARTONS OF GLYPHOSATE 72% WG</t>
  </si>
  <si>
    <t>6 X 40 CONTAINERS CONTAINING 6480 CARTONS OF GLYPHOSATE</t>
  </si>
  <si>
    <t>2 X 20 CONTAINERS CONTAINING 2 TANK OF DIMETHYLAMINE AQUEOUS SOLUTION</t>
  </si>
  <si>
    <t>6 X 20 CONTAINERS CONTAINING 6 TANK OF ISOPROPYLAMINE 100% MONOISOPROPILAMINA SEUS SAIS ISOPROPYLAMINE CORROSIVE MATERIAL</t>
  </si>
  <si>
    <t>Pluscargo Group</t>
  </si>
  <si>
    <t>1 X 40 CONTAINERS CONTAINING 40 BAGS OF  CARBENDAZIM TECH STREAK TECNICO ALBAUGH</t>
  </si>
  <si>
    <t>1 X 20 &amp; 2 X 20 CONTAINERS CONTAINING 3 TANK OF DIMETHYLAMINE AQUEOUS SOLUTION</t>
  </si>
  <si>
    <t>1 X 40 CONTAINERS CONTAINING 40 BAGS OF  CARBENDAZIM TECH STREAK TECNICO ALBAUGH BR</t>
  </si>
  <si>
    <t>4 X 20 CONTAINERS CONTAINING 120 BAGS OF GLY GLYPHOSATE TECHNICAL</t>
  </si>
  <si>
    <t>14 X 20 CONTAINERS CONTAINING 420 BAGS OF GLY GLYPHOSATE TECHNICAL</t>
  </si>
  <si>
    <t>4 X 40 CONTAINERS CONTAINING 120 BAGS OF ,4-D TECHNICAL</t>
  </si>
  <si>
    <t>7 X 20 CONTAINERS CONTAINING 7 OF BULK DIMETHYLAMINE 60%</t>
  </si>
  <si>
    <t>1 X 40 CONTAINERS CONTAINING 40 BAGS OF CARBENDAZIM TECH STREAK TECNICO</t>
  </si>
  <si>
    <t>2 X 40 CONTAINERS CONTAINING 80 BAGS OF CARBENDAZIM TECH STREAK TECNICO</t>
  </si>
  <si>
    <t>1 X 40 CONTAINERS CONTAINING 40 BAGS OF AMETRYN TECH</t>
  </si>
  <si>
    <t>5 X 40 CONTAINERS CONTAINING 200 BAGS OF ATRAZINE TECHNICAL</t>
  </si>
  <si>
    <t>4 X 40 CONTAINERS CONTAINING 160 BAGS OF ATRAZINE TECHNICAL</t>
  </si>
  <si>
    <t>8 X 40 CONTAINERS CONTAINING 320 BAGS OF ATRAZINE</t>
  </si>
  <si>
    <t>Microchem Global Ltd.</t>
  </si>
  <si>
    <t>1 X 40 CONTAINERS CONTAINING 40 BAGS OF FLUTRIAFOL TECNICO AGROLIDER DAI</t>
  </si>
  <si>
    <t>6 X 40 CONTAINERS CONTAINING 240 BAGS OF ATRAZINE</t>
  </si>
  <si>
    <t>1 X 40 CONTAINERS CONTAINING 500 CARTONS OF THIODICARB 350G,L FS  LUGER TIODICARBE</t>
  </si>
  <si>
    <t>1 X 40 CONTAINERS CONTAINING 1728 PALLET OF GRANARY  OF IMIDACLOPRID 70% WDG</t>
  </si>
  <si>
    <t>Ningbo Tide Imp. &amp; Exp. Co., Ltd.</t>
  </si>
  <si>
    <t>1 X 20 &amp; 2 X 40 CONTAINERS CONTAINING 4176 PALLET OF GRANARY OF IMIDACLOPRID 70% WDG</t>
  </si>
  <si>
    <t>Shandong Weifang Rainbow Chemical Co., Ltd.</t>
  </si>
  <si>
    <t>6 X 40 CONTAINERS CONTAINING 6480 DRUMS OF PARAQUAT 276G,L SL SPRAYQUAT BIPYRIDILIUM PESTICIDE TOXIC 1 1 DIMETHYL , 4 4 BIPYRIDINIUM DICHLORIDE</t>
  </si>
  <si>
    <t>1 X 40 CONTAINERS CONTAINING 40 BAGS OF DIUROM TECNICO CONSAGRO</t>
  </si>
  <si>
    <t>4 X 40 CONTAINERS CONTAINING 120 BAGS OF IDA GLYPHOSATE</t>
  </si>
  <si>
    <t>5 X 40 CONTAINERS CONTAINING 150 BAGS OF IDA GLYPHOSATE</t>
  </si>
  <si>
    <t>6 X 40 CONTAINERS CONTAINING 180 BAGS OF IDA GLYPHOSATE 97% TECHNICAL</t>
  </si>
  <si>
    <t>1 X 40 CONTAINERS CONTAINING 500 CARTONS OF THIODICARB 350G,L FS LUGER TIODICARBE</t>
  </si>
  <si>
    <t>African Amines (Pty) Ltd.</t>
  </si>
  <si>
    <t>5 X 20 CONTAINERS CONTAINING 5 FLEXITANK OF DIMETHYLAMINE 60%</t>
  </si>
  <si>
    <t>4 X 40 CONTAINERS CONTAINING 6912 PALLET OF IMIDACLOPRID</t>
  </si>
  <si>
    <t>3 X 20 CONTAINERS CONTAINING 3 FLEXITANK OF DIMETHYLAMINE 60%</t>
  </si>
  <si>
    <t>8 X 20 CONTAINERS CONTAINING 640 DRUMS OF CHLORPYRIFOS TECH</t>
  </si>
  <si>
    <t>Worldwide Logistics Corp</t>
  </si>
  <si>
    <t>2 X 40 CONTAINERS CONTAINING 2160 DRUMS OF AMETRYN 500G,L SC AMETRINA 500 SC RAINBOW</t>
  </si>
  <si>
    <t>6 X 40 CONTAINERS CONTAINING 240 BAGS OF ATRAZINE TECHNICAL WOVEN PLASTICS</t>
  </si>
  <si>
    <t>9 X 20 CONTAINERS CONTAINING 720 DRUMS OF 97% TECH CLORPIRIFOS TECNICO</t>
  </si>
  <si>
    <t>5 X 40 CONTAINERS CONTAINING 150 BAGS OF IDA GLYPHOSATE 97% TECHNICAL</t>
  </si>
  <si>
    <t>1 X 40 CONTAINERS CONTAINING 1191 CARTONS OF THIODICARB PRODUTIVO TIODICARBE</t>
  </si>
  <si>
    <t>International Inc.</t>
  </si>
  <si>
    <t>4 X 20 &amp; 1 X 20 CONTAINERS CONTAINING 5 TANK OF ISOPROPYLAMINE 100% MONOISOPROPILAMINA E SEUS SAIS ISOPROPYLAMINE CORROSIVE MATERIAL</t>
  </si>
  <si>
    <t>6 X 40 CONTAINERS CONTAINING 6480 CARTONS OF GLYPHOSATE 72% WG</t>
  </si>
  <si>
    <t>6 X 40 CONTAINERS CONTAINING 6480 CARTONS OF GLYPHOSATE 72% RIDOVER</t>
  </si>
  <si>
    <t>2 X 40 CONTAINERS CONTAINING 2310 CARTONS OF ROUKER 4X5 LT NICOSULFURON</t>
  </si>
  <si>
    <t>5 X 40 CONTAINERS CONTAINING 11400 BAGS OF ATRAZINE 90% WG</t>
  </si>
  <si>
    <t>7 X 40 CONTAINERS CONTAINING 7560 CARTONS OF GLYPHOSATE 72% WG RIDOVER</t>
  </si>
  <si>
    <t>Logistics Pvt., Ltd.</t>
  </si>
  <si>
    <t>5 X 20 CONTAINERS CONTAINING 5 TANK OF ISOPROPYLAMINE 100% MONOISOPROPILAMINA E SEUS SAIS ISOPROPYLAMINE CORROSIVE MATERIAL</t>
  </si>
  <si>
    <t>6 X 20 CONTAINERS CONTAINING 6 TANK OF MONO ISOPROPYLAMINE  99.7%</t>
  </si>
  <si>
    <t>2 X 40 CONTAINERS CONTAINING 80 BAGS OF IMIDACLOPRID TECHNICAL IMIDACLOPRIDO TECNICO CONSAGRO</t>
  </si>
  <si>
    <t>6 X 20 CONTAINERS CONTAINING 6 FLEXITANK OF DIMETHYLAMINE 60</t>
  </si>
  <si>
    <t>7 X 40 CONTAINERS CONTAINING 7560 CARTONS OF GLYPHOSATE 72% WG</t>
  </si>
  <si>
    <t>Hoyer Global Transport</t>
  </si>
  <si>
    <t>6 X 20 CONTAINERS CONTAINING 6 TANK OF UN 1221 ISOPROPYLAMINE MONOISOPROPILAMINA E SEUS SAIS</t>
  </si>
  <si>
    <t>4 X 20 CONTAINERS CONTAINING 4 TANK OF MONO ISOPROPYLAMINE  99.7%</t>
  </si>
  <si>
    <t>5 X 20 CONTAINERS CONTAINING 400 DRUMS OF CHLORPYRIFOS 97% TECH CLORPIRIFOS TECNICO CONSAGRO</t>
  </si>
  <si>
    <t>7 X 40 CONTAINERS CONTAINING 7560 DRUMS OF PARAQUAT 276G SPRAYQUAT</t>
  </si>
  <si>
    <t>2 X 40 CONTAINERS CONTAINING 80 BAGS OF IMIDACLOPRID TECHNICAL  IMIDACLOPRIDO TECNICO CONSAGRO</t>
  </si>
  <si>
    <t>6 X 20 CONTAINERS CONTAINING 6 TANK OF ISOPROPYLAMINE MONOISOPROPILAMINA E SEUS SAIS</t>
  </si>
  <si>
    <t>4 X 20 CONTAINERS CONTAINING 4 TANK OF MONO ISOPROPYLAMINE99.7%</t>
  </si>
  <si>
    <t>4 X 40 CONTAINERS CONTAINING 120 BAGS OF 2 4 D TECHNICAL</t>
  </si>
  <si>
    <t>4 X 40 CONTAINERS CONTAINING 120 BAGS OF 2,4-D TECHNICAL</t>
  </si>
  <si>
    <t>2 X 40 CONTAINERS CONTAINING 80 BAGS OF DIUROM TECNICO 1ALBAUGH</t>
  </si>
  <si>
    <t>3 X 40 CONTAINERS CONTAINING 6840 BAGS OF ATRAZINE 90% WG</t>
  </si>
  <si>
    <t>5 X 20 CONTAINERS CONTAINING 400 DRUMS OF CHLORPYRIFOS 97% TECH CLORPIRIFOS TECHICO CONSAGRO</t>
  </si>
  <si>
    <t>3 X 40 CONTAINERS CONTAINING 120 BAGS OF IMIDACLOPRID</t>
  </si>
  <si>
    <t>10 X 20 CONTAINERS CONTAINING 10 TANK OF ISOPROPYLAMINE 100 MONOISOPROPILAMINA E SEUS SAIS</t>
  </si>
  <si>
    <t>6 X 40 CONTAINERS CONTAINING 6480 CARTONS OF GLYPHOSATE RIDOVER</t>
  </si>
  <si>
    <t>5 X 40 CONTAINERS CONTAINING 200 BAGS OF ATRAZINE</t>
  </si>
  <si>
    <t>4 X 40 CONTAINERS CONTAINING 4320 DRUMS OF HALOXYFOP P METHYL 125G L EC GLINT</t>
  </si>
  <si>
    <t>4 X 40 CONTAINERS CONTAINING 4320 DRUMS OF AMETRYN 500G L SC AMETRINA 500 SC RAINBOW</t>
  </si>
  <si>
    <t>5 X 20 CONTAINERS CONTAINING 5 FLEXITANK OF BULK DIMETHYLAMINE 60</t>
  </si>
  <si>
    <t>6 X 20 CONTAINERS CONTAINING 6 FLEXITANK OF BULK DIMETHYLAMINE 60</t>
  </si>
  <si>
    <t>10 X 20 CONTAINERS CONTAINING 10 TANK OF ISOPROPYLAMINE MONOISOPROPILAMINA E SEUS SAIS</t>
  </si>
  <si>
    <t>2 X 40 CONTAINERS CONTAINING 80 BAGS OF CARBENDAZIM TECH STREAK TECNICO ALBAUGH BR</t>
  </si>
  <si>
    <t>1 X 40 CONTAINERS CONTAINING 1155 CARTONS OF TOXICOLOGICA MEDIANAMENTE TOXICO ROUKER 4X5 LT NICOSULFURON</t>
  </si>
  <si>
    <t>4 X 20 CONTAINERS CONTAINING 4 FLEXITANK OF BULK DIMETHYLAMINE 60%</t>
  </si>
  <si>
    <t>4 X 40 CONTAINERS CONTAINING 160 CASE OF ATRAZINE TECHNICAL PACKING</t>
  </si>
  <si>
    <t>5 X 40 CONTAINERS CONTAINING 200 CASE OF ATRAZINE TECHNICAL PACKING</t>
  </si>
  <si>
    <t>6 X 20 CONTAINERS CONTAINING 480 DRUMS OF CHLORPYRIFOS 97% TECH</t>
  </si>
  <si>
    <t>5 X 40 CONTAINERS CONTAINING 210 BAGS OF IDA GLYPHOSATE 97%</t>
  </si>
  <si>
    <t>5 X 40 CONTAINERS CONTAINING 150 BAGS OF IDA GLYPHOSATE 97%</t>
  </si>
  <si>
    <t>4 X 22 CONTAINERS CONTAINING 4 TANK OF MONO ISOPROPYLAMINE99 7 CLASS</t>
  </si>
  <si>
    <t>5 X 20 CONTAINERS CONTAINING 400 DRUMS OF CLORPIRIFOS TECNICO CONSAGRO 97 TECH</t>
  </si>
  <si>
    <t>5 X 40 CONTAINERS CONTAINING 5400 DRUMS OF HALOXYFOP-P- METHYL</t>
  </si>
  <si>
    <t>3 X 40 CONTAINERS CONTAINING 120 BAGS OF IMIDACLOPRID TECHNICAL</t>
  </si>
  <si>
    <t>1 X 40 CONTAINERS CONTAINING 1155 CARTONS OF ROUKER 4X5 LT NICOSULFURON</t>
  </si>
  <si>
    <t>5 X 40 CONTAINERS CONTAINING 210 BAGS OF IDA GLYPHOSATE 97 TECHNICAL</t>
  </si>
  <si>
    <t>2 X 40 CONTAINERS CONTAINING 80 BAGS OF IMIDACLOPRID TECHNICAL</t>
  </si>
  <si>
    <t>38089191</t>
  </si>
  <si>
    <t>7 X 40 CONTAINERS CONTAINING 10080 BOXES OF URGE 750 SP ACEPHATE 75 PER CENT SP,</t>
  </si>
  <si>
    <t>5 X 40 CONTAINERS CONTAINING 150 BAGS OF IDA GLYPHOSATE 97 TECHNICAL</t>
  </si>
  <si>
    <t>5 X 40 CONTAINERS CONTAINING 150 BAGS OF IDA GLYPHOSATE 97 TECHNICAL PACKING</t>
  </si>
  <si>
    <t>4 X 20 CONTAINERS CONTAINING 4 TANK OF MONO ISOPROPYLAMINE 99.7%</t>
  </si>
  <si>
    <t>7 X 22 CONTAINERS CONTAINING 7 TANK OF ISOPROPYLAMINE 100% MONOISOPROPILAMINA E SEUS SAIS</t>
  </si>
  <si>
    <t>9 X 22 CONTAINERS CONTAINING 9 TANK OF ISOPROPYLAMINE MONOISOPROPILAMINA E SEUS SAIS</t>
  </si>
  <si>
    <t>2 X 20 CONTAINERS CONTAINING 2 TANK OF ISOPROPYLAMINE 100% MONOISOPROPYLAMINA E SEUS SAIS</t>
  </si>
  <si>
    <t>5 X 40 CONTAINERS CONTAINING 5400 CARTONS OF GLYPHOSATE 72 WG RIDOVER</t>
  </si>
  <si>
    <t>6 X 40 CONTAINERS CONTAINING 6480 CARTONS OF GLYPHOSATE 72 WG RIDOVER</t>
  </si>
  <si>
    <t>2 X 40 CONTAINERS CONTAINING 80 BAGS OF DIUROM TECNICO CONSAGRO</t>
  </si>
  <si>
    <t>Newport Logistics</t>
  </si>
  <si>
    <t>2 X 20 CONTAINERS CONTAINING 2 TANK OF MONO ISOPROPYLAMINE 99.7%</t>
  </si>
  <si>
    <t>Hengcheng International Supply Chain Co., Ltd.</t>
  </si>
  <si>
    <t>2 X 22 CONTAINERS CONTAINING 2 TANK OF MONO ISOPROPYLAMINE MIPA 99.7%MIN</t>
  </si>
  <si>
    <t>8 X 20 CONTAINERS CONTAINING 8 TANK OF ISOPROPYLAMINE</t>
  </si>
  <si>
    <t>6 X 45 CONTAINERS CONTAINING 6480 CARTONS OF GLYPHOSATE 72% WG</t>
  </si>
  <si>
    <t>5 X 40 CONTAINERS CONTAINING 200 BAGS OF ATRAZINE TECHNICAL PACKING</t>
  </si>
  <si>
    <t>5 X 20 CONTAINERS CONTAINING 400 DRUMS OF CHLORPYRIFOS 97% TECH</t>
  </si>
  <si>
    <t>1 X 20 CONTAINERS CONTAINING 80 DRUMS OF CHLORPYRIFOS 97% TECH</t>
  </si>
  <si>
    <t>4 X 40 CONTAINERS CONTAINING 160 BAGS OF ATRAZINE TECHNICAL PACKING</t>
  </si>
  <si>
    <t>5 X 40 CONTAINERS CONTAINING 5400 CANS OF    HALOXYFOP P METHYL 125G ,L EC GLINT</t>
  </si>
  <si>
    <t>9 X 22 CONTAINERS CONTAINING 9 TANK OF ISOPROPYLAMINE 100% MONOISOPROPYLAMINA E SEUS SAIS</t>
  </si>
  <si>
    <t>HONG KONG</t>
  </si>
  <si>
    <t>1 X 40 CONTAINERS CONTAINING 40 BAGS OF  FLUTRIAFOL TECNICO AGROLIDER DAI</t>
  </si>
  <si>
    <t>9 X 22 CONTAINERS CONTAINING 9 TANK OF ISOPROPYLAMINE</t>
  </si>
  <si>
    <t>4 X 22 CONTAINERS CONTAINING 4 TANK OF MONO ISOPROPYLAMINE 99.7%</t>
  </si>
  <si>
    <t>14 X 22 CONTAINERS CONTAINING 14 TANK OF ISOPROPYLAMINE 100% MONOISOPROPYLAMINA E SEUS SAIS ISOPROPYLAMINE 3 UN1221 CORROSIVE MATERIAL</t>
  </si>
  <si>
    <t>14 X 22 CONTAINERS CONTAINING 14 TANK OF ISOPROPYLAMINE 100% MONOISOPROPILAMINA E SEUS SAIS CORROSIVE MATERIAL</t>
  </si>
  <si>
    <t>5 X 20 CONTAINERS CONTAINING 5 FLEXITANK OF   DIMETHYLAMINE 60</t>
  </si>
  <si>
    <t>4 X 20 CONTAINERS CONTAINING 4 FLEXITANK OF   DIMETHYLAMINE 60</t>
  </si>
  <si>
    <t>4 X 20 CONTAINERS CONTAINING 320 DRUMS OF CHLORPYRIFOS 97% TECH CLORPIRIFOS TECNICO CONSAGRO</t>
  </si>
  <si>
    <t>1 X 20 DRY CONTAINERS CONTAINING 80 DRUMS OF CHLORPYRIFOS 97% TECH CLORPIRIFOS TECNICO CONSAGRO</t>
  </si>
  <si>
    <t>1 X 40 HIGH CUBE DRY CONTAINERS CONTAINING 40 BAGS OF IMIDACLOPRID TECHNICAL  IMIDACLOPRIDO TECNICO CONSAGRO</t>
  </si>
  <si>
    <t>40 BAGS IMIDACLOPRID TECHNICAL</t>
  </si>
  <si>
    <t>URGE 750 SP ACEPHATE 75 PER CENT SP</t>
  </si>
  <si>
    <t>80 BAGS IMIDACLOPRID TECHNICAL</t>
  </si>
  <si>
    <t>40 BAGS  IMIDACLOPRID TECHNICAL</t>
  </si>
  <si>
    <t>Vtg Tanktainer North America Inc.</t>
  </si>
  <si>
    <t>04 X 20´ X 8´ X 8´6" TANK CONTA SLAC 4 TANK MONO ISOPROPYLAMINE</t>
  </si>
  <si>
    <t>07 20´ X 8´ X 8´6" TANK CONTA SLAC 7 TANK ISOPROPYLAMINE, CLASS 3</t>
  </si>
  <si>
    <t>160 DRUMS CONTAINS CHLORPYRIFOS 97% TECH CLORPIRIFOS TECNICO CONSAGRO</t>
  </si>
  <si>
    <t>URGE 750 SP ACEPHATE</t>
  </si>
  <si>
    <t>160 DRUMS CHLORPYRIFOS 97% TECH</t>
  </si>
  <si>
    <t>40 BAGS IMIDACLOPRID TECHNICAL IMIDACLOPRIDO TECNICO CONSAGRO</t>
  </si>
  <si>
    <t>10080 CARTONS ACEPHATE 75 PERCENT SP</t>
  </si>
  <si>
    <t>Rainbow Chemical Co., Ltd.</t>
  </si>
  <si>
    <t>6X40HC 180 BAG  2,4-D TECHNICAL</t>
  </si>
  <si>
    <t>2X40 ST CONTAINER 80 BAGS CARBENDAZIM TECH STREAK TECNICO</t>
  </si>
  <si>
    <t>Microchem Corporation</t>
  </si>
  <si>
    <t>URGE 750 SP ACEPHATE 75 PER CENT</t>
  </si>
  <si>
    <t>240DRUMS CHLORPYRIFOS 97% TECH OF CLORPIRIFOS TECNICO</t>
  </si>
  <si>
    <t>240 DRUMS  CHLORPYRIFOS 97 PERCENT TECH</t>
  </si>
  <si>
    <t>1200 DRUM CLORETO DE MEPIQUATE TECNICO CONSAGRO MEPIQUAT CHLORIDE 98%TC</t>
  </si>
  <si>
    <t>210 BAGS IDA GLYPHOSATE TECHNICAL</t>
  </si>
  <si>
    <t>40 BAGS  IMIDACLOPRID TECHNICAL CLASS 9</t>
  </si>
  <si>
    <t>320 DRUMS CHLORPYRIFOS TECH</t>
  </si>
  <si>
    <t>40 BAGS IMIDACLOPRID TECHNICAL  IMIDACLOPRIDO TECNICO CONSAGRO</t>
  </si>
  <si>
    <t>URGE 750 SP ACEPHATE 75 PER CENT SP ALBAUGH BR</t>
  </si>
  <si>
    <t>URGE 750 SP ACEPHATE 75 PER CENT SP,</t>
  </si>
  <si>
    <t>5 X 40´ X 8´ X 9´6" 150 BAGS 4-D TECHNICAL</t>
  </si>
  <si>
    <t>005 40´ X 8´ X 9´6" HIGH CUBE SLAC 150 BAGS 2 4 D TECHNICAL</t>
  </si>
  <si>
    <t>1200 DRUM CLORETO DE MEPIQUATE TECNICO CONSAGRO MEPIQUAT CHLORIDE 98%TC NON-DG</t>
  </si>
  <si>
    <t>160 DRUMS CHLORPYRIFOS TECNICO CONSAGRO</t>
  </si>
  <si>
    <t>Atanor Sca</t>
  </si>
  <si>
    <t>BUENOS AIRES</t>
  </si>
  <si>
    <t>260 PX ATRAZINA ATANOR 50 SC</t>
  </si>
  <si>
    <t>150 BAGS GLYPHOSATE TECHNICAL</t>
  </si>
  <si>
    <t>02 40´ X 8´ X 8´6" GENERAL PU SLAC 80 DIUROM TECNICO CONSAGRO</t>
  </si>
  <si>
    <t>Hoyer Group</t>
  </si>
  <si>
    <t>07 X 20´ X 8´ X 8´6" TANK CONTA SLAC 7 TANK MONOISOPROPYLAMINE</t>
  </si>
  <si>
    <t>Den Hartogh Logistics</t>
  </si>
  <si>
    <t>07 20´ X 8´ X 8´6" TANK CONTA SLAC 7 TANK BULK MONOISOPROPYLAMINE  CHEMICALS NOS. HAZARDOUS UN 1221 ISOPROPYLAMINE 3 I</t>
  </si>
  <si>
    <t>29330000</t>
  </si>
  <si>
    <t>5X40ST CONTAINER 200 BAGS CARBENDAZIM TECH STREAK TECNICO</t>
  </si>
  <si>
    <t>150 BAGS IDA GLYPHOSATE TECHNICAL</t>
  </si>
  <si>
    <t>240 DRUMS CHLORPYRIFOS 97% TECH</t>
  </si>
  <si>
    <t>260 PALLETS ATRAZINA ATANOR 50 SC CLASS 9 UN 3082, PG III</t>
  </si>
  <si>
    <t>05 20´ X 8´ X 8´6" TANK CONTA SLAC 5 TANK MONISOPROPYLAMINE  CHEMICALS NOS. HAZARDOUS</t>
  </si>
  <si>
    <t>Intermodal Tank Transport</t>
  </si>
  <si>
    <t>06 20´ X 8´ X 8´6" TANK CONTA SLAC 6 TANK ISOPROPYLAMINE 100%</t>
  </si>
  <si>
    <t>40 BAGS OF FLUTRIAFOL TECNICO AGROLIDER</t>
  </si>
  <si>
    <t>7 20´ X 8´ X 8´6" TANK CONTA SLAC 7 TANK ACYCLIC MONOAMINES AND THEIR DERIVATIVES SALTS THEREOF OTHER CHEMICALS NOS HAZARDOUS ISOPROPYLAMINE</t>
  </si>
  <si>
    <t>2   40´ X 8´ X 8´6" GENERAL PU SLAC 600 DRUMS CLORETO DE MEPIQUATE TECNICO CONSAGRO MEPIQUAT CHLORIDE</t>
  </si>
  <si>
    <t>7 20´ X 8´ X 8´6" TANK CONTA SLAC 7 TANK ISOPROPYLAMINE</t>
  </si>
  <si>
    <t>6480 CARTONS GLYPHOSATE 72% WG RIDOVER</t>
  </si>
  <si>
    <t>210 BAGS GLYPHOSATE</t>
  </si>
  <si>
    <t>210 BAGS WITH IDA GLYPHOSATE</t>
  </si>
  <si>
    <t>57 CARTON WITH PALLETS 2280BAGS WOODEN PACKAGE ATRAZINE 90 WG HERBZINA PLUS</t>
  </si>
  <si>
    <t>4320 CARTONS GLYPHOSATE 72% WG RIDOVER</t>
  </si>
  <si>
    <t>6 40´ X 8´ X 9´6" HIGH CUBE SLAC 1,080 CARTONS GLYPHOSATE PACKING IN BAG 4 CARTON WITH PALLETS 6480 CARTONS</t>
  </si>
  <si>
    <t>80 BAGS IMIDACLOPRID TECHNICAL IMIDACLOPRIDO TECNICO CONSAGRO</t>
  </si>
  <si>
    <t>210 BAGS  IDA GLYPHOSATE TECHNICAL</t>
  </si>
  <si>
    <t>4X 40 HC 120 BAGS 2,4-D TECHNICAL</t>
  </si>
  <si>
    <t>7 20´ X 8´ X 8´6" TANK CONTA SLAC 7 BULK MONOISOPROPYLAMINE CHEMICALS NOS HAZARDOUS ISOPROPYLAMINE</t>
  </si>
  <si>
    <t>2X40ST CONTAINER 80 BAGS CARBENDAZIM TECH STREAK TECNICO</t>
  </si>
  <si>
    <t>42 BAGS IDAGLYPHOSATE</t>
  </si>
  <si>
    <t>42 BAG IDAGLYPHOSATE</t>
  </si>
  <si>
    <t>1080 CARTONS GLYPHOSATE</t>
  </si>
  <si>
    <t>6480 CARTON GLYPHOSATE 72% WG RIDOVER</t>
  </si>
  <si>
    <t>6480 CARTON GLYPHOSATE 72% WG</t>
  </si>
  <si>
    <t>8 20´ X 8´ X 8´6" TANK CONTA SLAC 8 TANK ISOPROPYLAMINE MONOISOPROPYLAMINE</t>
  </si>
  <si>
    <t>6 40´ X 8´ X 9´6" HIGH CUBE SLAC 1,080 CARTONS GLYPHOSATE PACKING IN BAG 4 CARTON WITH PALLETS 6480 CARTON</t>
  </si>
  <si>
    <t>300 PX 960 BIDONES X20L ATRAZINA ATANOR 50 SC</t>
  </si>
  <si>
    <t>6 40´ X 8´ X 9´6" HIGH CUBE SLAC 1,080 CARTONS GLYPHOSATE PACKING IN 4 CARTON WITH PALLETS 6480 CARTONS</t>
  </si>
  <si>
    <t>150 BAGS 2,4-D TECHNICAL</t>
  </si>
  <si>
    <t>GLYPHOSATE 72% WG RIDOVER</t>
  </si>
  <si>
    <t>1200 DRUM CLORETO DE MEPIQUATE TECNICO CONSAGRO MEPIQUAT CHLORIDE 98%TC NON DG</t>
  </si>
  <si>
    <t>5400CARTONS GLYPHOSATE 72% WG RIDOVER</t>
  </si>
  <si>
    <t>210 BAGS GLYPHOSATE TECHNICAL</t>
  </si>
  <si>
    <t>URGE 750 SP ACEPHATE 75 PER CENT SP U N 3077 HAZARD CLASS 9 PACKING GROUP III</t>
  </si>
  <si>
    <t>6 40´ X 8´ X 9´6" HIGH CUBE SLAC 1,080 CARTONS 129 GLYPHOSATE PACKING IN BAG 4 CARTON WITH PALLETS 6480 CARTONS</t>
  </si>
  <si>
    <t>06 20´ X 8´ X 8´6" TANK CONTA SLAC 6 TANK ISOPROPYLAMINE</t>
  </si>
  <si>
    <t>6 X 20 TANK CONTAINER SAID TO CONTAIN BULK DIMETHYLAMINE 60%</t>
  </si>
  <si>
    <t>5400 CARTONS GLYPHOSATE 72% WG RIDOVER</t>
  </si>
  <si>
    <t>1200 DRUM MEPIQUAT CHLORIDE</t>
  </si>
  <si>
    <t>40 BAGS IMIDACLOPRID TECHNICAL  IMIDACLOPRIDO TECNICO CONSAGRO CLASS 9 UN 3077 PG III</t>
  </si>
  <si>
    <t>29211900</t>
  </si>
  <si>
    <t>7 20 TANK CONTA SLAC 7 TANK CHEMICALS SPOT PRODUCT DETAILS UN 1221 ISOPROPYLAMINE CLASS 3 8 PG I</t>
  </si>
  <si>
    <t>7 20  TANK CONTA SLAC 7 TANK MONOISOPROPYLAMINE CHEMICALS NOS  HAZARDOUS UN 1221 ISOPROPYLAMINE 3  8  I</t>
  </si>
  <si>
    <t>200 PALLETS  CON 960 BIDONES X20L ATRAZINA ATANOR 50 SC</t>
  </si>
  <si>
    <t>200 PALLETS CON 960 BIDONES X20L ATRAZINA ATANOR 50 SC</t>
  </si>
  <si>
    <t>80 BAG CARBENDAZIM TECH STREAK TECNICO</t>
  </si>
  <si>
    <t>80 BAGS IMIDACLOPRID TECHNICAL  IMIDACLOPRIDO TECNICO CONSAGRO  CLASS 9 UN 3077 PG III</t>
  </si>
  <si>
    <t>007 X 20´ X 8´ X 8´6" TANK CONTA SLAC 7 ISOTANK PRODUCT DETAILS CHEMICALS SPOT MONOISOPROPYLAMINE BULK CHEMICALS NOS, HAZARDOUS ISOPROPYLAMINE</t>
  </si>
  <si>
    <t>004 20 TANK CONTA SLAC 4 TANK UN 1221 ISOPROPYLAMINE MONOISOPROPYLARNINE</t>
  </si>
  <si>
    <t>42 BAGS IDA GLYPHOSATE</t>
  </si>
  <si>
    <t>6480CARTONS GLYPHOSATE 72% WG (RIDOVER)</t>
  </si>
  <si>
    <t>6480CARTONS GLYPHOSATE 72% WG RIDOVER</t>
  </si>
  <si>
    <t>5X 40 150 BAGS 2 4 D TECHNICAL</t>
  </si>
  <si>
    <t>20 PALLETS CON 960 BIDONES ATRAZINA ATANOR 50 SC ATRAZINE</t>
  </si>
  <si>
    <t>Aimco Pesticides Ltd.</t>
  </si>
  <si>
    <t>NHAVA SHEVA (JAWAHARLAL N</t>
  </si>
  <si>
    <t>1 X 20 FCL CONTAINER 800 DRUMS CLORP IRIFOSFERSOL 480 EC (CHLO RPYRIFOS 480 G,LIT EC)</t>
  </si>
  <si>
    <t>5 PACKAGES SAID TO CONTAIN ISO TANK BULK DIMETHYLAMINE 60%</t>
  </si>
  <si>
    <t>04 20´ X 8´ X 8´6" TANK CONTA SLAC 4 TANK UN 1221 ISOPROPYLAMINE</t>
  </si>
  <si>
    <t>06 20´ X 8´ X 8´6" TANK CONTA SLAC 7 TANK UN 1221 ISOPROPYLAMINE</t>
  </si>
  <si>
    <t>03 20´ X 8´ X 8´6" TANK CONTA SLAC 3 TANK MONOISOPROPYLAMINE UN 1221</t>
  </si>
  <si>
    <t>40 BAGS IMIDACLOPRID TECNICO 6-CHLORO-3-PYRIDY  LMETHYL)  -N-NITRO  IMIDAZOL  IDIN-2-YLIDENEAMINE</t>
  </si>
  <si>
    <t>5 ISO TANK BULK DIMETHYLAMINE 60%</t>
  </si>
  <si>
    <t>07 20´ X 8´ X 8´6" TANK CONTA SLAC 7 TANK UN: 1221 ISOPROPYLAMINE CLASS: 3 (8) PACKINGGROUP: I</t>
  </si>
  <si>
    <t>07 20´ X 8´ X 8´6" TANK CONTA SLAC 7 TANK UN 1221 ISOPROPYLAMINE CLASS:3(8) PG:I FLASHPOINT:-30C(CLOSED CUP)</t>
  </si>
  <si>
    <t>FLUTRIAFOL TECNICO AGROLIDER</t>
  </si>
  <si>
    <t>5X20´ TANK CONTAINER SAID TO CONTAIN BULK DIMETHYLAMINE 60%</t>
  </si>
  <si>
    <t>IDA GLYPHOSATE</t>
  </si>
  <si>
    <t>URGE 750 SP ACEPHATE 75 PER CENT SP, .N. 3077 - HAZARD CLASS 9 - PACKING GROUP III</t>
  </si>
  <si>
    <t>CONTAINS 6480 CARTON GLYPHOSATE 74 7%</t>
  </si>
  <si>
    <t>008 X 20´ X 8´ X 8´6" TANK CONTA SLAC 8 TANK ISOPROPYLAMINE MONOISOPROPYLAMINE - BULK</t>
  </si>
  <si>
    <t>200 PALLETS CON 9.600 BIDONES X20L ATRAZINA ATANOR 50 SC</t>
  </si>
  <si>
    <t>08 X 20´ X 8´ X 8´6" TANK CONTA SLAC 8 TANK ISOPROPYLAMINE CLASS 3 UN 1221 PACKINGGROUP I</t>
  </si>
  <si>
    <t>1080CARTONS GLYPHOSATE 74.7% WG(PRECISO)</t>
  </si>
  <si>
    <t>DIUROM TECNICO CONSAGRO UN NO 3077 CLASS 9 PG III DAI</t>
  </si>
  <si>
    <t>SAID TO CONTAIN 3 ISO TANK BULK DIMETHYLAMINE 60% IMCO 3 UN NO 1160</t>
  </si>
  <si>
    <t>007 X 20´ X 8´ X 8´6" TANK CONTA SLAC 7 TANK ISOPROPYLAMINE MONOISOPROPYLAMINE  CHEMICALS NOS, HAZARDOUS  UN 1221 ISOPROPYLAMINE,</t>
  </si>
  <si>
    <t>007 X 20´ X 8´ X 8´6" TANK CONTA SLAC 7 TANK CHEMICALS SPOT PRODUCT DETAILS MONOISOPROPYLAMINE - BULK CHEMICALS NOS, HAZARDOUS UN 1221 ISOPROPYLAMINE,</t>
  </si>
  <si>
    <t>SAID TO CONTAIN 6 ISO TANK BULK DIMETHYLAMINE 60%</t>
  </si>
  <si>
    <t>ONE 40´ X 8´ X 9´6" HIGH CUBE SLAC 210 BAGS IDA GLYPHOSATE TECHNICAL</t>
  </si>
  <si>
    <t>ONE 40´ X 8´ X 9´6" HIGH CUBE SLAC 6,480 GLYPHOSATE 72% WG</t>
  </si>
  <si>
    <t>ONE 40´ X 8´ X 9´6" HIGH CUBE SLAC 210 BAGS IDA GLYPHOSATE</t>
  </si>
  <si>
    <t>5X 40 HC 2,4-D TECHNICAL PACKED BAGS WITH PALLETS</t>
  </si>
  <si>
    <t>ONE 40´ X 8´ X 9´6" HIGH CUBE SLAC 210 BAGS GLYPHOSATE</t>
  </si>
  <si>
    <t>ONE 40´ X 8´ X 9´6" HIGH CUBE SLAC 6,480 CARTONS GLYPHOSATE 72% WG (RIDOVER)</t>
  </si>
  <si>
    <t>4X 40 HC 2,4-D TECHNICAL PACKED</t>
  </si>
  <si>
    <t>ONE 40´ X 8´ X 9´6" HIGH CUBE SLAC 168 BAGS IDA GLYPHOSATE</t>
  </si>
  <si>
    <t>ONE 40´ X 8´ X 9´6" HIGH CUBE SLAC 6,480 CARTONS GLYPHOSATE 72% WG</t>
  </si>
  <si>
    <t>GLYPHOSATE 74.7% WG(PRECISO) PACKING</t>
  </si>
  <si>
    <t>1 X 20´ TANK CONTAINER SAID TO CONTAIN BULK DIMETHYLAMINE 60%</t>
  </si>
  <si>
    <t>ONE 20´ X 8´ X 8´6" TANK CONTA SLAC 4 TANK PRODUCT DETAILS CHEMICALS SPOT ISOPROPYLAMINE</t>
  </si>
  <si>
    <t>GLYPHOSATE 74.7% WG(PRECISO) PACKINGIN BAG CARTON WITH PALLETS</t>
  </si>
  <si>
    <t>2,4-D TECHNICAL PACKED IN BAGSWITH PALLETS</t>
  </si>
  <si>
    <t>40 BAGS IN TOTAL 1X40ST CONTAINER CARBENDAZIM TECH(STREAK TECNICO) PACKED IN 500 KG JUMBO BAGS TOTAL PACKED IN FORTY (40) UN NO.:3077- IMO CLASS NO.: 9- PACKING GROUP:III</t>
  </si>
  <si>
    <t>6480DRUMS 129, 600.00LITERS PARAQUAT 276G,L</t>
  </si>
  <si>
    <t>80 BAGS IMIDACLOPRID TECHNICAL IMIDACLOPRIDO TECNICO CONSAGRO CLASS 9, UN 3077, PG III</t>
  </si>
  <si>
    <t>GLYPHOSATE 74.7% WG(PRECISO) PACKINGIN 5KG,BAG*4,CARTON WITH PALLETS,TOTAL 1080CARTONS</t>
  </si>
  <si>
    <t>80 BAGS IMIDACLOPRID TECHNICAL  IMIDACLOPRIDO TECNICO CONSAGRO  CLASS 9, UN 3077, PG III</t>
  </si>
  <si>
    <t>40 BAGS IMIDACLOPRID TECHNICAL  NOME DO PRODUTO CHLORO PYRIDYLMETHYL NITROIMIDAZOLIDIN YLIDENEAMINE</t>
  </si>
  <si>
    <t>005 40´ X 8´ X 9´6" HIGH CUBE SLAC 210 BAGS IDA GLYPHOSATE TECHNICAL PACKING IN 600 BAGS WITH PALLETS</t>
  </si>
  <si>
    <t>006 40´ X 8´ X 9´6" HIGH CUBE SLAC 6,480 CARTONS GLYPHOSATE 72% RIDOVER</t>
  </si>
  <si>
    <t>006 40´ X 8´ X 9´6" HIGH CUBE SLAC 6,480 CARTONS GLYPHOSATE 72% RIDOVER CARTON WITH PALLETS</t>
  </si>
  <si>
    <t>004 40´ X 8´ X 9´6" HIGH CUBE SLAC 120 BAGS 4-D TECHNICAL</t>
  </si>
  <si>
    <t>ONE 20´ X 8´ X 8´6" TANK CONTA SLAC 5 TANK CHEMICALS SPOT ISOPROPYLAMINE MONOISOPROPYLAMINE</t>
  </si>
  <si>
    <t>004 40´ X 8´ X 9´6" HIGH CUBE SLAC 120 BAGS 2,4-D TECHNICAL PACKED</t>
  </si>
  <si>
    <t>006 40´ X 8´ X 9´6" HIGH CUBE SLAC 6,480 CARTONS PRECISO GLYPHOSATE 74.7%</t>
  </si>
  <si>
    <t>20´ TANK CONTAINER SAID TO CONTAIN BULK DIMETHYLAMINE 60%</t>
  </si>
  <si>
    <t>006 40´ X 8´ X 9´6" HIGH CUBE SLAC 6,480 CARTONS GLYPHOSATE PRECISO CARTON WITH PALLETS 6480CARTONS</t>
  </si>
  <si>
    <t>005 40´ X 8´ X 9´6" HIGH CUBE SLAC 210 BAGS IDA GLYPHOSATE TECHNICAL PACKING 210 BAGS</t>
  </si>
  <si>
    <t>006 40´ X 8´ X 9´6" HIGH CUBE SLAC 6,480 CARTONS GLYPHOSATE PRECISO</t>
  </si>
  <si>
    <t>007 X 20´ X 8´ X 8´6" TANK CONTA SLAC 7 TANK UN 1221 ISOPROPYLAMINE 3 (8) I, FLASHPOINT (-30.0C) EMS NO:F-E,S-C, MONOISOPROPYLAMINE (MIPA)</t>
  </si>
  <si>
    <t>URGE 750 SP ACEPHATE 75 PER CENT SP U.N. 3077 - HAZARD CLASS 9 - PACKING GROUP III</t>
  </si>
  <si>
    <t>ONE 20´ X 8´ X 8´6" TANK CONTA SLAC 1 TANK UN 1221 ISOPROPYLAMINE CLASS 3(8) PG I</t>
  </si>
  <si>
    <t>Meghmani Organics Ltd.</t>
  </si>
  <si>
    <t>29181000</t>
  </si>
  <si>
    <t>5 X 20 ST CONTAINER TOTAL 100 JUMBO BAGS ONLY TOTAL ONE HUNDRED JUM BO BAGS ONLY 100 UN APPROVED JUMBO BAGS EACH 2,4-D TECNICO BIORISK</t>
  </si>
  <si>
    <t>ANKLESHWAR</t>
  </si>
  <si>
    <t>29180000</t>
  </si>
  <si>
    <t>INDIAN ORIGIN 2,4-D TECNICO BIORISK</t>
  </si>
  <si>
    <t>40 BAGS IMIDACLOPRID TECHNICAL IMIDACLOPRIDO TECNICO CONSAGRO CLASS 9, UN 3077, PG III</t>
  </si>
  <si>
    <t>006) 40´ X 8´ X 9´6" HIGH CUBE SLAC 6,480 BAGS 6480CARTONS GLYPHOSATE 72%</t>
  </si>
  <si>
    <t>06 40´ X 8´ X 9´6" HIGH CUBE SLAC 6,480 CARTONS GLYPHOSATE 72% WG (RIDOVER PACKING IN 5KG BAG*4,CARTON WITH PALLETS</t>
  </si>
  <si>
    <t>5X40HC CONTAINER(S) SAID TO CONTAIN 150 BAG 2,4-D TECHNICAL</t>
  </si>
  <si>
    <t>URGE 750 SP ACEPHATE 75 PER CENT SP U.N. 3077 - HAZARD CLASS 9 - PACKING GROUP III - NUMBER OF RISK 90 WOODEN PACKAGE</t>
  </si>
  <si>
    <t>005 40´ X 8´ X 9´6" HIGH CUBE SLAC 210 BAGS IDA GLYPHOSATE TECHNICAL PACKING</t>
  </si>
  <si>
    <t>006 40´ X 8´ X 9´6" HIGH CUBE SLAC 6,480 CARTONS GLYPHOSATE</t>
  </si>
  <si>
    <t>006 40´ X 8´ X 9´6" HIGH CUBE SLAC 6,480 CARTONS GLYPHOSATE 72% WG (RIDOVER) PACKING BAG*4,CARTON WITH PALLETS, 6480CARTONS</t>
  </si>
  <si>
    <t>005 40´ X 8´ X 9´6" HIGH CUBE SLAC 150 BAGS 2,4-D TECHNICAL PACKED IN BAGS THIS HAS NOT  BEEN VERIFIED BY THE CARRIER</t>
  </si>
  <si>
    <t>06 40´ X 8´ X 9´6" HIGH CUBE SLAC 6,480 CARTONS GLYPHOSATE 74.7%</t>
  </si>
  <si>
    <t>1X 20 FCL CONTAINER CLORPIRIFOS FER SOL 480 EC (CHLORPYRIFOS 4 80 G,LIT EC) PACKED IN20 LITS M.S. DRUMS 800 DRUMS X 20LITS</t>
  </si>
  <si>
    <t>005 X 20´ X 8´ X 8´6" TANK CONTA SLAC 5 TANK ISOPROPYLAMINE MONOISOPROPYLAMINE - BULK</t>
  </si>
  <si>
    <t>07 20´ X 8´ X 8´6" TANK CONTA SLAC 7 TANK UN 1221 ISOPROPYLAMINE 3 (8) I, MONOISOPROPYLAMINE (MIPA) 99.5%, BULK</t>
  </si>
  <si>
    <t>6480 CARTONS GLYPHOSATE 72% WG (RIDOVER)</t>
  </si>
  <si>
    <t>1080 CARTONS GLYPHOSATE 72% WG (RIDOVER)</t>
  </si>
  <si>
    <t>CONTAINS 6480 CARTON GLYPHOSATE 74.7% WG (PRECISO) PACKING IN 5KG,BAG*4,CARTON WITH PALLETS</t>
  </si>
  <si>
    <t>GLYPHOSATE 72% WG (RIDOVER)</t>
  </si>
  <si>
    <t>1080CARTONS WITH GLYPHOSATE 72% WG (RIDOVER)</t>
  </si>
  <si>
    <t>05 40´ X 8´ X 9´6" HIGH CUBE SLAC 210 BAGS GLYPHOSATE TECHNICAL PACKING BAGS WITH PALLETS, TOTAL 210 BAGS 005 40´ X 8´ X 9´6" HIGH CUBE SLAC 210 BAGS IDA GLYPHOSATE</t>
  </si>
  <si>
    <t>GLYPHOSATE 72% WG (RIDOVER 3240CARTONS</t>
  </si>
  <si>
    <t>5 X 20?´ST CONTAINER TOTAL 100 BAGS ONLY TOTAL HUNDRED BAGS ONLY INDI:AN ORIGIN 2,4-D TECNICO BIORISK</t>
  </si>
  <si>
    <t>GLYPHOSATE 72% WG (RIDOVER) PACKING IN 5KG,BAG*4,CARTON WITH PALLETS, 1080CARTONS.</t>
  </si>
  <si>
    <t>GLYPHOSATE 72% WG (RIDOVER) PACKING IN 5KG,BAG*4,CARTON WITH PALLETS, TOTAL 1080CARTONS</t>
  </si>
  <si>
    <t>210 BAG   5X40HC CONTAINER(S) SAID TO   CONTAIN IDA GLYPHOSATE  TECHNICAL PACKING</t>
  </si>
  <si>
    <t>5 X 20?´ ST CONTAINERS TOTAL 100 BAGS ONLY TOTAL ONE HUNDRED BAGS ONL:Y INDIAN ORIGIN 2,4-D TECNICO BIORISK CLASS?: 9 UN NO?: 3077 PACKING GROUP?: III MARINE POLLUTANT?:: YES IMDG PAGE?: 150 PLASH POINT?: N.A EMS?: F-A, S-F</t>
  </si>
  <si>
    <t>004 40´ X 8´ X 9´6" HIGH CUBE SLAC 120 BAGS 2,4-D TECHNICAL WITH TOTAL 120 BAGS SHIPPER DECLARES: WOODEN PACKAGE:  TREATED AND CERTIFIED. THIS HAS NOT  BEEN VERIFIED BY THE CARRIER</t>
  </si>
  <si>
    <t>210 BAG   5X40HC CONTAINER(S) SAID TO IDA GLYPHOSATE  TECHNICAL PACKING</t>
  </si>
  <si>
    <t>CONTAINS 120 BAG 2,4-D TECHNICAL PACKED IN 840KGS BAGS WITH PALLETS, TOTAL 120 BAGS</t>
  </si>
  <si>
    <t>CONTAINS 120 BAG ,4-D TECHNICAL PACKED IN BAGS WITH PALLETS, TOTAL 120 BAGS</t>
  </si>
  <si>
    <t>1 X 20 FCL CONTAINER CLORP IRIFOSFERSOL 480 EC (CHLO RPYRIFOS 480 G,LIT EC) PAC KEDIN 20 LITS</t>
  </si>
  <si>
    <t>GLYPHOSATE 74.7% WG(PRECISO)</t>
  </si>
  <si>
    <t>SAID TO CONTAIN 1X 20 FCL CONTAINER CLORPIRIFOS FER SOL 480 EC (CHLORPYRIFOS 4 80 G,LIT EC)</t>
  </si>
  <si>
    <t>04 40´ X 8´ X 9´6" HIGH CUBE SLAC 168 BAGS IDA GLYPHOSATE TECHNICAL PACKING IN 600 KGS BAGS WITH PALLETS</t>
  </si>
  <si>
    <t>4 40´ X 8´ X 9´6" HIGH CUBE SLAC 168 BAGS IDA GLYPHOSATE TECHNICAL PACKING BAGS WITH PALLETS</t>
  </si>
  <si>
    <t>GLYPHOSATE 74.7% WG(PRECISO) PACKINGIN 5KG,BAG*4,CARTON WITH PALLETS</t>
  </si>
  <si>
    <t>Worldwide Logistics Co., Ltd.</t>
  </si>
  <si>
    <t>2400 CARTON BROKER 750WG (HEXAZINONE)</t>
  </si>
  <si>
    <t>8 20´ X 8´ X 8´6" TANK CONTA SLAC 8 TANK CHEMICALS SPOT PRODUCT DETAILS UN : 1221 ISOPROPYLAMINE CLASS : 3(8) PG : I</t>
  </si>
  <si>
    <t>CLORPIRIFOS FERSOL 480 EC (CHLORPYRIFOS 480 G,LIT EC ) IMCO CLASS: 6.1 PKG G R :III PACKED IN 20 LITS M.S. DRUMS800 DRUMS X 20 LITS</t>
  </si>
  <si>
    <t>4 40´ X 8´ X 9´6" HIGH CUBE SLAC 168 BAGS IDA GLYPHOSATE TECHNICAL PACKING IN 600 KGS BAGS WITH PALLETS</t>
  </si>
  <si>
    <t>004 40´ X 8´ X 9´6" HIGH CUBE SLAC 168 BAGS IDA GLYPHOSATE TECHNICAL PACKING IN 600 KGS BAGS WITH PALLETS, TOTAL 168 BAGS</t>
  </si>
  <si>
    <t>GLYPHOSATE 74.7% WG(PRECISO) PACKINGIN 5KG,BAG*4,CARTON WITH PALLETS 1080CARTONS</t>
  </si>
  <si>
    <t>006 20´ X 8´ X 8´6" TANK CONTA SLAC 6 TANK CHEMICALS SPOT PRODUCT DETAILS UN : 1221 SOPROPYLAMI CLASS : 3(8) PG : I</t>
  </si>
  <si>
    <t>06 20´ X 8´ X 8´6" TANK CONTA SLAC 6 TANK CHEMICALS SPOT PRODUCT DETAILS UN : 1221 ISOPROPYLAMINE CLASS : 3(8) PG : I</t>
  </si>
  <si>
    <t>07 20´ X 8´ X 8´6" TANK CONTA SLAC 7 TANK CHEMICALS SPOT UN : 1221 ISOPROPYLAMINE CLASS : 3(8) PG : I</t>
  </si>
  <si>
    <t>PLASTIC BAGS URGE 750 SP ACEPHATE 75 PER CENT SP</t>
  </si>
  <si>
    <t>4 40´ X 8´ X 9´6" HIGH CUBE SLAC 120 BAGS 2,4-D TECHNICAL PACKED IN 840KGS BAGS WITH PALLETS</t>
  </si>
  <si>
    <t>IMIDACLOPRID TECHNICAL IMIDACLOPRIDO TECNICO CONSAGRO CLASS 9, UN 3077, PG III</t>
  </si>
  <si>
    <t>04 40´ X 8´ X 9´6" HIGH CUBE SLAC 120 BAGS 2,4-D TECHNICAL PACKED IN 840KGS BAGS</t>
  </si>
  <si>
    <t>IMIDACLOPRID TECHNICAL  CLASS 9, UN 3077  IMIDACLOPRIDO TECNICO CONSAGRO  CLASS 9, UN 3077, PG III DAI</t>
  </si>
  <si>
    <t>40 BAGS  IMIDACLOPRID TECHNICAL IMIDACLOPRIDO TECNICO CONSAGRO  CLASS 9, UN 3077, PG III</t>
  </si>
  <si>
    <t>40 BAGS  IMIDACLOPRID TECHNICAL IMIDACLOPRIDO TECNICO CONSAGRO  CLASS 9, UN 3077, PG III  DAI</t>
  </si>
  <si>
    <t>2 20´ X 8´ X 8´6" TANK CONTA SLAC 2 TANK PRODUCT DETAILS CHEMICALS SPOT UN : 1221 ISOPROPYLAMINE CLASS : 3(8) PG : I</t>
  </si>
  <si>
    <t>1227 CARTONS  THIODICARB PRODUTIVO (TIODICARBE)</t>
  </si>
  <si>
    <t>1248 CARTONS  THIODICARB PRODUTIVO (TIODICARBE)</t>
  </si>
  <si>
    <t>URGE 750 SP ACEPHATE 75 PER CENT SP, U.N. 3077-HAZARD CLASS 9 -PACKING GROUP III</t>
  </si>
  <si>
    <t>1186 CARTONS  THIODICARB PRODUTIVO (TIODICARBE)</t>
  </si>
  <si>
    <t>Chemical</t>
  </si>
  <si>
    <t>Comercial Name</t>
  </si>
  <si>
    <t>Type</t>
  </si>
  <si>
    <t>2,4-Dichlorophenoxyacetic acid</t>
  </si>
  <si>
    <t>Not Identified</t>
  </si>
  <si>
    <t>General Chemical</t>
  </si>
  <si>
    <t>Herbicide</t>
  </si>
  <si>
    <t>Fipronil</t>
  </si>
  <si>
    <t>Rainil</t>
  </si>
  <si>
    <t>Insecticide</t>
  </si>
  <si>
    <t>Glyphosate</t>
  </si>
  <si>
    <t>Imidacloprid</t>
  </si>
  <si>
    <t>Tebuthiuron</t>
  </si>
  <si>
    <t>Entoar</t>
  </si>
  <si>
    <t>Atrazine</t>
  </si>
  <si>
    <t>Thiodicarb</t>
  </si>
  <si>
    <t>Mepiquat</t>
  </si>
  <si>
    <t>Comerical Name</t>
  </si>
  <si>
    <t>Isopropylamine</t>
  </si>
  <si>
    <t>Not Indetified</t>
  </si>
  <si>
    <t>Carbendazim</t>
  </si>
  <si>
    <t>Fungicide</t>
  </si>
  <si>
    <t>Chlorpyrifos</t>
  </si>
  <si>
    <t>Pesticide</t>
  </si>
  <si>
    <t>Dimethylamine</t>
  </si>
  <si>
    <t>Tebuconazole</t>
  </si>
  <si>
    <t>Ametryn</t>
  </si>
  <si>
    <t>Evik</t>
  </si>
  <si>
    <t>Gly Star</t>
  </si>
  <si>
    <t>Diuron</t>
  </si>
  <si>
    <t>Flutriafol</t>
  </si>
  <si>
    <t>Agrolider</t>
  </si>
  <si>
    <t>Paraquat</t>
  </si>
  <si>
    <t>Hexazinone</t>
  </si>
  <si>
    <t>Broker</t>
  </si>
  <si>
    <t>Nicosulfuron</t>
  </si>
  <si>
    <t>Acephate</t>
  </si>
  <si>
    <t>Percent</t>
  </si>
  <si>
    <t>Haloxyfop</t>
  </si>
  <si>
    <t>Haloxyfop Alta</t>
  </si>
  <si>
    <t>Atanor</t>
  </si>
  <si>
    <t>Year</t>
  </si>
  <si>
    <t>2020</t>
  </si>
  <si>
    <t>2019</t>
  </si>
  <si>
    <t>2018</t>
  </si>
  <si>
    <t>Date</t>
  </si>
  <si>
    <t>Datenot</t>
  </si>
  <si>
    <t>FOB Price (USD/Kg)</t>
  </si>
  <si>
    <t>Column Labels</t>
  </si>
  <si>
    <t>(blank)</t>
  </si>
  <si>
    <t>Grand Total</t>
  </si>
  <si>
    <t>Row Labels</t>
  </si>
  <si>
    <t>FIX IT!</t>
  </si>
  <si>
    <t>Sum of Gross Weight (t)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</si>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</sst>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name val="Arial"/>
      <family val="1"/>
    </font>
    <font>
      <b/>
      <sz val="10"/>
      <color rgb="FFFFFFFF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8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00A1CF"/>
      </patternFill>
    </fill>
    <fill>
      <patternFill patternType="solid">
        <fgColor rgb="FFE9EBED"/>
      </patternFill>
    </fill>
    <fill>
      <patternFill patternType="solid">
        <fgColor rgb="FFE9EBED"/>
      </patternFill>
    </fill>
    <fill>
      <patternFill patternType="solid">
        <fgColor rgb="FFE9EBED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/>
    <xf numFmtId="49" fontId="3" fillId="4" borderId="3" xfId="0" applyNumberFormat="1" applyFont="1" applyFill="1" applyBorder="1" applyAlignment="1"/>
    <xf numFmtId="0" fontId="4" fillId="5" borderId="4" xfId="0" applyFont="1" applyFill="1" applyBorder="1" applyAlignment="1"/>
    <xf numFmtId="164" fontId="5" fillId="0" borderId="0" xfId="0" applyNumberFormat="1" applyFont="1" applyAlignment="1"/>
    <xf numFmtId="49" fontId="6" fillId="0" borderId="0" xfId="0" applyNumberFormat="1" applyFont="1" applyAlignment="1"/>
    <xf numFmtId="0" fontId="7" fillId="0" borderId="0" xfId="0" applyFont="1" applyAlignment="1"/>
    <xf numFmtId="49" fontId="2" fillId="4" borderId="5" xfId="0" applyNumberFormat="1" applyFont="1" applyFill="1" applyBorder="1" applyAlignment="1"/>
    <xf numFmtId="49" fontId="1" fillId="2" borderId="6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/>
    <xf numFmtId="49" fontId="2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eto, Caique - Contractor" refreshedDate="44084.09685509259" createdVersion="6" refreshedVersion="6" minRefreshableVersion="3" recordCount="646" xr:uid="{444407D7-0E7C-4676-BC74-5E84BB51C97C}">
  <cacheSource type="worksheet">
    <worksheetSource ref="A1:S1048576" sheet="Brazil Imports Shipments"/>
  </cacheSource>
  <cacheFields count="19">
    <cacheField name="Shipment Date" numFmtId="0">
      <sharedItems containsNonDate="0" containsDate="1" containsString="0" containsBlank="1" minDate="2018-04-06T00:00:00" maxDate="2020-07-31T00:00:00"/>
    </cacheField>
    <cacheField name="Datenot" numFmtId="0">
      <sharedItems containsBlank="1"/>
    </cacheField>
    <cacheField name="Date" numFmtId="0">
      <sharedItems containsBlank="1"/>
    </cacheField>
    <cacheField name="Matching Fields" numFmtId="0">
      <sharedItems containsBlank="1"/>
    </cacheField>
    <cacheField name="Year" numFmtId="0">
      <sharedItems containsBlank="1" count="4">
        <s v="2020"/>
        <s v="2019"/>
        <s v="2018"/>
        <m/>
      </sharedItems>
    </cacheField>
    <cacheField name="Consignee" numFmtId="0">
      <sharedItems containsBlank="1"/>
    </cacheField>
    <cacheField name="Shipper" numFmtId="0">
      <sharedItems containsBlank="1"/>
    </cacheField>
    <cacheField name="Shipment Origin" numFmtId="0">
      <sharedItems containsBlank="1"/>
    </cacheField>
    <cacheField name="Shipment Destination" numFmtId="0">
      <sharedItems containsBlank="1"/>
    </cacheField>
    <cacheField name="HS Code" numFmtId="0">
      <sharedItems containsBlank="1"/>
    </cacheField>
    <cacheField name="Goods Shipped" numFmtId="0">
      <sharedItems containsBlank="1"/>
    </cacheField>
    <cacheField name="Volume (TEU)" numFmtId="0">
      <sharedItems containsString="0" containsBlank="1" containsNumber="1" containsInteger="1" minValue="1" maxValue="30"/>
    </cacheField>
    <cacheField name="Gross Weight (kg)" numFmtId="0">
      <sharedItems containsString="0" containsBlank="1" containsNumber="1" minValue="10820" maxValue="348765.02"/>
    </cacheField>
    <cacheField name="Gross Weight (t)" numFmtId="0">
      <sharedItems containsString="0" containsBlank="1" containsNumber="1" minValue="10.82" maxValue="348.77"/>
    </cacheField>
    <cacheField name="Value of Goods (USD)" numFmtId="0">
      <sharedItems containsString="0" containsBlank="1" containsNumber="1" containsInteger="1" minValue="0" maxValue="6861000"/>
    </cacheField>
    <cacheField name="Chemical" numFmtId="0">
      <sharedItems containsBlank="1" count="23">
        <s v="2,4-Dichlorophenoxyacetic acid"/>
        <s v="Fipronil"/>
        <s v="Glyphosate"/>
        <s v="Imidacloprid"/>
        <s v="Tebuthiuron"/>
        <s v="Atrazine"/>
        <s v="Thiodicarb"/>
        <s v="Mepiquat"/>
        <s v="Isopropylamine"/>
        <s v="Carbendazim"/>
        <s v="Chlorpyrifos"/>
        <s v="Dimethylamine"/>
        <s v="Tebuconazole"/>
        <s v="Diuron"/>
        <s v="Ametryn"/>
        <s v="Flutriafol"/>
        <s v="Paraquat"/>
        <s v="Hexazinone"/>
        <s v="FIX IT!"/>
        <s v="Nicosulfuron"/>
        <s v="Haloxyfop"/>
        <s v="Acephate"/>
        <m/>
      </sharedItems>
    </cacheField>
    <cacheField name="Comerical Name" numFmtId="0">
      <sharedItems containsBlank="1"/>
    </cacheField>
    <cacheField name="Type" numFmtId="0">
      <sharedItems containsBlank="1"/>
    </cacheField>
    <cacheField name="FOB Price (USD/Kg)" numFmtId="0">
      <sharedItems containsString="0" containsBlank="1" containsNumber="1" minValue="0" maxValue="117.425742574257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6">
  <r>
    <d v="2020-07-30T00:00:00"/>
    <s v="July,2020"/>
    <s v="July,2020´"/>
    <s v="Consignee; Consignee (Original Format)"/>
    <x v="0"/>
    <s v="Albaugh Agro Brasil Ltda"/>
    <s v="Shandong Rainbow Agrosciences Co., Ltd."/>
    <s v="QINGDAO"/>
    <s v="SANTOS"/>
    <s v="29189912"/>
    <s v="5 X 40 CONTAINERS CONTAINING 210 BAGS OF 2,4-D TECHNICAL"/>
    <n v="10"/>
    <n v="129255.01"/>
    <n v="129.26"/>
    <n v="930000"/>
    <x v="0"/>
    <s v="Not Identified"/>
    <s v="Herbicide"/>
    <n v="7.1950789373657553"/>
  </r>
  <r>
    <d v="2020-07-30T00:00:00"/>
    <s v="July,2020"/>
    <s v="July,2020´"/>
    <s v="Consignee; Consignee (Original Format)"/>
    <x v="0"/>
    <s v="Albaugh Agro Brasil Ltda"/>
    <s v="Shandong Rainbow Agrosciences Co., Ltd."/>
    <s v="QINGDAO"/>
    <s v="SANTOS"/>
    <s v="38089199"/>
    <s v="1 X 20 CONTAINERS CONTAINING 480 CARTONS OF FIPRONIL 80% WG RAINIL"/>
    <n v="1"/>
    <n v="10820"/>
    <n v="10.82"/>
    <n v="64200"/>
    <x v="1"/>
    <s v="Rainil"/>
    <s v="Insecticide"/>
    <n v="5.933456561922366"/>
  </r>
  <r>
    <d v="2020-07-30T00:00:00"/>
    <s v="July,2020"/>
    <s v="July,2020´"/>
    <s v="Consignee; Consignee (Original Format)"/>
    <x v="0"/>
    <s v="Albaugh Agro Brasil Ltda"/>
    <s v="Shandong Rainbow Agrosciences Co., Ltd."/>
    <s v="SHANGHAI"/>
    <s v="SANTOS"/>
    <s v="29313912"/>
    <s v="5 X 40 CONTAINERS CONTAINING 210 BAGS OF GLYPHOSATE 96% TECH"/>
    <n v="10"/>
    <n v="129130.01"/>
    <n v="129.13"/>
    <n v="373000"/>
    <x v="2"/>
    <s v="Gly Star"/>
    <s v="Herbicide"/>
    <n v="2.8885616906557972"/>
  </r>
  <r>
    <d v="2020-07-30T00:00:00"/>
    <s v="July,2020"/>
    <s v="July,2020´"/>
    <s v="Consignee; Consignee (Original Format)"/>
    <x v="0"/>
    <s v="Albaugh Agro Brasil Ltda"/>
    <s v="Microchem Specialities Trade"/>
    <s v="SHANGHAI"/>
    <s v="SANTOS"/>
    <s v="29333929"/>
    <s v="1 X 40 CONTAINERS CONTAINING 40 BAGS OF IMIDACLOPRID TECHNICAL IMIDACLOPRIDO TECNICO CONSAGRO NOME DO FABRICANTE E 6-CHLORO-3-PYRIDY LMETHYL -N-NITRO  IMIDAZOL IDIN-2-YLIDENEAMINE IMIDACLOPRID"/>
    <n v="2"/>
    <n v="20132"/>
    <n v="20.13"/>
    <n v="405000"/>
    <x v="3"/>
    <s v="Not Identified"/>
    <s v="Herbicide"/>
    <n v="20.117226306377905"/>
  </r>
  <r>
    <d v="2020-07-30T00:00:00"/>
    <s v="July,2020"/>
    <s v="July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928000"/>
    <x v="0"/>
    <s v="Not Identified"/>
    <s v="Herbicide"/>
    <n v="7.1915690632028095"/>
  </r>
  <r>
    <d v="2020-07-30T00:00:00"/>
    <s v="July,2020"/>
    <s v="July,2020´"/>
    <s v="Consignee; Consignee (Original Format)"/>
    <x v="0"/>
    <s v="Albaugh Agro Brasil Ltda"/>
    <s v="Shandong Rainbow Agrosciences Co., Ltd."/>
    <s v="QINGDAO"/>
    <s v="SANTOS"/>
    <s v="38089329"/>
    <s v="2 X 40 CONTAINERS CONTAINING 1600 BAGS OF TEBUTHIURON 80% WG ENTOAR"/>
    <n v="4"/>
    <n v="43362"/>
    <n v="43.36"/>
    <n v="143000"/>
    <x v="4"/>
    <s v="Entoar"/>
    <s v="Herbicide"/>
    <n v="3.297818366311517"/>
  </r>
  <r>
    <d v="2020-07-30T00:00:00"/>
    <s v="July,2020"/>
    <s v="July,2020´"/>
    <s v="Consignee; Consignee (Original Format)"/>
    <x v="0"/>
    <s v="Albaugh Agro Brasil Ltda"/>
    <s v="Shandong Rainbow Agrosciences Co., Ltd."/>
    <s v="SHANGHAI"/>
    <s v="SANTOS"/>
    <s v="29313912"/>
    <s v="5 X 40 CONTAINERS CONTAINING 210 BAGS OF GLYPHOSATE 96% TECH"/>
    <n v="10"/>
    <n v="129130.01"/>
    <n v="129.13"/>
    <n v="373000"/>
    <x v="2"/>
    <s v="Gly Star"/>
    <s v="Herbicide"/>
    <n v="2.8885616906557972"/>
  </r>
  <r>
    <d v="2020-07-30T00:00:00"/>
    <s v="July,2020"/>
    <s v="July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928000"/>
    <x v="0"/>
    <s v="Not Identified"/>
    <s v="Herbicide"/>
    <n v="7.1915690632028095"/>
  </r>
  <r>
    <d v="2020-07-30T00:00:00"/>
    <s v="July,2020"/>
    <s v="July,2020´"/>
    <s v="Consignee; Consignee (Original Format)"/>
    <x v="0"/>
    <s v="Albaugh Agro Brasil Ltda"/>
    <s v="Hangzhou Nutrichem Co., Ltd."/>
    <s v="SHANGHAI"/>
    <s v="SANTOS"/>
    <s v="29313912"/>
    <s v="10 X 20 CONTAINERS CONTAINING 300 BAGS OF GLY GLYPHOSATE TECHNICAL"/>
    <n v="10"/>
    <n v="180750"/>
    <n v="180.75"/>
    <n v="523000"/>
    <x v="2"/>
    <s v="Gly Star"/>
    <s v="Herbicide"/>
    <n v="2.8934993084370677"/>
  </r>
  <r>
    <d v="2020-07-30T00:00:00"/>
    <s v="July,2020"/>
    <s v="July,2020´"/>
    <s v="Consignee; Consignee (Original Format)"/>
    <x v="0"/>
    <s v="Albaugh Agro Brasil Ltda"/>
    <s v="Hangzhou Nutrichem Co., Ltd."/>
    <s v="SHANGHAI"/>
    <s v="SANTOS"/>
    <s v="29313912"/>
    <s v="10 X 20 CONTAINERS CONTAINING 300 BAGS OF GLY GLYPHOSATE TECHNICAL DAI"/>
    <n v="10"/>
    <n v="180750"/>
    <n v="180.75"/>
    <n v="523000"/>
    <x v="2"/>
    <s v="Gly Star"/>
    <s v="Herbicide"/>
    <n v="2.8934993084370677"/>
  </r>
  <r>
    <d v="2020-07-27T00:00:00"/>
    <s v="July,2020"/>
    <s v="July,2020´"/>
    <s v="Consignee; Consignee (Original Format)"/>
    <x v="0"/>
    <s v="Albaugh Agro Brasil Ltda"/>
    <s v="Shandong Rainbow Agrosciences Co., Ltd."/>
    <s v="QINGDAO"/>
    <s v="SANTOS"/>
    <s v="29336913"/>
    <s v="7 X 40 CONTAINERS CONTAINING 280 BAGS OF ATRAZINE TECHNICAL"/>
    <n v="14"/>
    <n v="158508"/>
    <n v="158.51"/>
    <n v="231000"/>
    <x v="5"/>
    <s v="Atanor"/>
    <s v="Herbicide"/>
    <n v="1.4573396926338102"/>
  </r>
  <r>
    <d v="2020-07-27T00:00:00"/>
    <s v="July,2020"/>
    <s v="July,2020´"/>
    <s v="Consignee; Consignee (Original Format)"/>
    <x v="0"/>
    <s v="Albaugh Agro Brasil Ltda"/>
    <s v="Microchem Specialities Trade"/>
    <s v="SHANGHAI"/>
    <s v="SANTOS"/>
    <s v="38089119"/>
    <s v="1 X 40 CONTAINERS CONTAINING 500 CARTONS OF THIODICARB 350G,L FS LUGER TIODICARBE CLASSIFICACAO TOXICOLOGICA EXTREMAMENTE TOXICO POTENCIAL DE  PERICULOSIDADE"/>
    <n v="2"/>
    <n v="12400"/>
    <n v="12.4"/>
    <n v="73600"/>
    <x v="6"/>
    <s v="Not Identified"/>
    <s v="Herbicide"/>
    <n v="5.935483870967742"/>
  </r>
  <r>
    <d v="2020-07-27T00:00:00"/>
    <s v="July,2020"/>
    <s v="July,2020´"/>
    <s v="Consignee; Consignee (Original Format)"/>
    <x v="0"/>
    <s v="Albaugh Agro Brasil Ltda"/>
    <s v="Shandong Rainbow Agrosciences Co., Ltd."/>
    <s v="QINGDAO"/>
    <s v="SANTOS"/>
    <s v="29336913"/>
    <s v="7 X 40 CONTAINERS CONTAINING 280 BAGS OF ATRAZINE TECHNICAL"/>
    <n v="14"/>
    <n v="158508"/>
    <n v="158.51"/>
    <n v="231000"/>
    <x v="5"/>
    <s v="Atanor"/>
    <s v="Herbicide"/>
    <n v="1.4573396926338102"/>
  </r>
  <r>
    <d v="2020-07-27T00:00:00"/>
    <s v="July,2020"/>
    <s v="July,2020´"/>
    <s v="Consignee; Consignee (Original Format)"/>
    <x v="0"/>
    <s v="Albaugh Agro Brasil Ltda"/>
    <s v="Jiangsu Agrochem Laboratory Co., Ltd."/>
    <s v="SHANGHAI"/>
    <s v="SANTOS"/>
    <s v="29333999"/>
    <s v="2 X 40 CONTAINERS CONTAINING 1200 DRUMS OF CLORETO DE MEPIQUATE TECNICO CONSAGRO MEPIQUAT CHLORIDE 98%TC"/>
    <n v="4"/>
    <n v="33240"/>
    <n v="33.24"/>
    <n v="668000"/>
    <x v="7"/>
    <s v="Not Identified"/>
    <s v="Herbicide"/>
    <n v="20.096269554753309"/>
  </r>
  <r>
    <d v="2020-07-27T00:00:00"/>
    <s v="July,2020"/>
    <s v="July,2020´"/>
    <s v="Consignee; Consignee (Original Format)"/>
    <x v="0"/>
    <s v="Albaugh Agro Brasil Ltda"/>
    <s v="Shandong Rainbow Agrosciences Co., Ltd."/>
    <s v="QINGDAO"/>
    <s v="SANTOS"/>
    <s v="29336913"/>
    <s v="7 X 40 CONTAINERS CONTAINING 280 BAGS OF ATRAZINE TECHNICAL"/>
    <n v="14"/>
    <n v="158508"/>
    <n v="158.51"/>
    <n v="231000"/>
    <x v="5"/>
    <s v="Atanor"/>
    <s v="Herbicide"/>
    <n v="1.4573396926338102"/>
  </r>
  <r>
    <d v="2020-07-27T00:00:00"/>
    <s v="July,2020"/>
    <s v="July,2020´"/>
    <s v="Consignee; Consignee (Original Format)"/>
    <x v="0"/>
    <s v="Albaugh Agro Brasil Ltda"/>
    <s v="Shandong Rainbow Agrosciences Co., Ltd."/>
    <s v="QINGDAO"/>
    <s v="SANTOS"/>
    <s v="29336913"/>
    <s v="7 X 40 CONTAINERS CONTAINING 280 BAGS OF ATRAZINE TECHNICAL"/>
    <n v="14"/>
    <n v="158508"/>
    <n v="158.51"/>
    <n v="231000"/>
    <x v="5"/>
    <s v="Atanor"/>
    <s v="Herbicide"/>
    <n v="1.4573396926338102"/>
  </r>
  <r>
    <d v="2020-07-27T00:00:00"/>
    <s v="July,2020"/>
    <s v="July,2020´"/>
    <s v="Consignee; Consignee (Original Format)"/>
    <x v="0"/>
    <s v="Albaugh Agro Brasil Ltda"/>
    <s v="Microchem Specialities Trade"/>
    <s v="SHANGHAI"/>
    <s v="SANTOS"/>
    <s v="29333929"/>
    <s v="3 X 40 CONTAINERS CONTAINING 120 BAGS OF CONCENTRACAO MINIMA MINIMO AGROCHEMICAL CO 6-CHLORO-3-PYRIDY LMETHYL N-NITRO IMIDAZOL IDIN-2-YLIDENEAMINE IMIDACLOPRIDO IMIDACLOPRID TECHNICAL"/>
    <n v="6"/>
    <n v="60396"/>
    <n v="60.4"/>
    <n v="1214000"/>
    <x v="3"/>
    <s v="Not Identified"/>
    <s v="Herbicide"/>
    <n v="20.10066891847142"/>
  </r>
  <r>
    <d v="2020-07-27T00:00:00"/>
    <s v="July,2020"/>
    <s v="July,2020´"/>
    <s v="Consignee; Consignee (Original Format)"/>
    <x v="0"/>
    <s v="Albaugh Agro Brasil Ltda"/>
    <s v="Dastech International Inc."/>
    <s v="NINGBO"/>
    <s v="SANTOS"/>
    <s v="29211923"/>
    <s v="7 X 20 CONTAINERS CONTAINING 7 TANK OF MONO ISOPROPYLAMINE99.7% CLASS"/>
    <n v="7"/>
    <n v="108450"/>
    <n v="108.45"/>
    <n v="310000"/>
    <x v="8"/>
    <s v="Not Identified"/>
    <s v="Herbicide"/>
    <n v="2.8584601198709083"/>
  </r>
  <r>
    <d v="2020-07-26T00:00:00"/>
    <s v="July,2020"/>
    <s v="July,2020´"/>
    <s v="Consignee; Consignee (Original Format)"/>
    <x v="0"/>
    <s v="Albaugh Agro Brasil Ltda"/>
    <s v="Ningxia Wynca Technology Co., Ltd."/>
    <s v="SHANGHAI"/>
    <s v="SANTOS"/>
    <s v="29339959"/>
    <s v="2 X 40 CONTAINERS CONTAINING 80 BAGS OF CARBENDAZIM TECH CN"/>
    <n v="4"/>
    <n v="48200"/>
    <n v="48.2"/>
    <n v="667000"/>
    <x v="9"/>
    <s v="Not Identified"/>
    <s v="Herbicide"/>
    <n v="13.838174273858922"/>
  </r>
  <r>
    <d v="2020-07-26T00:00:00"/>
    <s v="July,2020"/>
    <s v="July,2020´"/>
    <s v="Consignee; Consignee (Original Format)"/>
    <x v="0"/>
    <s v="Albaugh Agro Brasil Ltda"/>
    <s v="Microchem Specialities Trade"/>
    <s v="SHANGHAI"/>
    <s v="SANTOS"/>
    <s v="29333922"/>
    <s v="8 X 20 CONTAINERS CONTAINING 640 DRUMS OF CHLORPYRIFOS 97% TECH CLORPIRIFOS TECNICO CONSAGRO"/>
    <n v="8"/>
    <n v="173952"/>
    <n v="173.95"/>
    <n v="3496000"/>
    <x v="10"/>
    <s v="Not Identified"/>
    <s v="Herbicide"/>
    <n v="20.097498160412069"/>
  </r>
  <r>
    <d v="2020-07-22T00:00:00"/>
    <s v="July,2020"/>
    <s v="July,2020´"/>
    <s v="Consignee; Consignee (Original Format)"/>
    <x v="0"/>
    <s v="Albaugh Agro Brasil Ltda"/>
    <s v="Taminco Bvba"/>
    <s v="ANTWERPEN"/>
    <s v="SANTOS"/>
    <s v="29211100"/>
    <s v="6 X 20 CONTAINERS CONTAINING 6 TANK OF DMA 60% DIMETHYLAMINE, AQUEOUS SOLUTION"/>
    <n v="6"/>
    <n v="110080"/>
    <n v="110.08"/>
    <n v="240000"/>
    <x v="11"/>
    <s v="Not Identified"/>
    <s v="General Chemical"/>
    <n v="2.1802325581395348"/>
  </r>
  <r>
    <d v="2020-07-20T00:00:00"/>
    <s v="July,2020"/>
    <s v="July,2020´"/>
    <s v="Consignee; Consignee (Original Format)"/>
    <x v="0"/>
    <s v="Albaugh Agro Brasil Ltda"/>
    <s v="Microchem Specialities Trade"/>
    <s v="SHANGHAI"/>
    <s v="SANTOS"/>
    <s v="29333922"/>
    <s v="8 X 20 CONTAINERS CONTAINING 640 DRUMS OF CHLORPYRIFOS 97% TECH CLORPIRIFOS TECNICO CONSAGRO"/>
    <n v="8"/>
    <n v="173952"/>
    <n v="173.95"/>
    <n v="3496000"/>
    <x v="10"/>
    <s v="Not Identified"/>
    <s v="Herbicide"/>
    <n v="20.097498160412069"/>
  </r>
  <r>
    <d v="2020-07-20T00:00:00"/>
    <s v="July,2020"/>
    <s v="July,2020´"/>
    <s v="Consignee; Consignee (Original Format)"/>
    <x v="0"/>
    <s v="Albaugh Agro Brasil Ltda"/>
    <s v="Shandong Rainbow Agrosciences Co., Ltd."/>
    <s v="QINGDAO"/>
    <s v="SANTOS"/>
    <s v="29333922"/>
    <s v="4 X 40 CONTAINERS CONTAINING 416 DRUMS OF CHLORPYRIFOS 97% TECH"/>
    <n v="8"/>
    <n v="103064"/>
    <n v="103.06"/>
    <n v="2071000"/>
    <x v="10"/>
    <s v="Not Identified"/>
    <s v="Herbicide"/>
    <n v="20.094310331444539"/>
  </r>
  <r>
    <d v="2020-07-20T00:00:00"/>
    <s v="July,2020"/>
    <s v="July,2020´"/>
    <s v="Consignee; Consignee (Original Format)"/>
    <x v="0"/>
    <s v="Albaugh Agro Brasil Ltda"/>
    <s v="H"/>
    <s v="NEW ORLEANS (LA)"/>
    <s v="SANTOS"/>
    <s v="29211100"/>
    <s v="4 X 20 CONTAINERS CONTAINING 4 TANK OF DIMETHYLAMINE DIMETILAMINA AQUEOUS SOLUTION CLOSED CUP"/>
    <n v="4"/>
    <n v="73447"/>
    <n v="73.45"/>
    <n v="87900"/>
    <x v="11"/>
    <s v="Not Identified"/>
    <s v="General Chemical"/>
    <n v="1.1967813525399267"/>
  </r>
  <r>
    <d v="2020-07-20T00:00:00"/>
    <s v="July,2020"/>
    <s v="July,2020´"/>
    <s v="Consignee; Consignee (Original Format)"/>
    <x v="0"/>
    <s v="Albaugh Agro Brasil Ltda"/>
    <s v="Microchem Specialities Trade"/>
    <s v="SHANGHAI"/>
    <s v="SANTOS"/>
    <s v="29339969"/>
    <s v="1 X 40 CONTAINERS CONTAINING 60 BAGS OF TEBUCONAZOLE TC TEBUCONAZOL TECNICO"/>
    <n v="2"/>
    <n v="15168"/>
    <n v="15.17"/>
    <n v="210000"/>
    <x v="12"/>
    <s v="Not Identified"/>
    <s v="Herbicide"/>
    <n v="13.844936708860759"/>
  </r>
  <r>
    <d v="2020-07-20T00:00:00"/>
    <s v="July,2020"/>
    <s v="July,2020´"/>
    <s v="Consignee; Consignee (Original Format)"/>
    <x v="0"/>
    <s v="Albaugh Agro Brasil Ltda"/>
    <s v="Dastech International Inc."/>
    <s v="NINGBO"/>
    <s v="SANTOS"/>
    <s v="29211923"/>
    <s v="7 X 20 CONTAINERS CONTAINING 7 TANK OF MONO ISOPROPYLAMINE99.7%"/>
    <n v="7"/>
    <n v="108380"/>
    <n v="108.38"/>
    <n v="310000"/>
    <x v="8"/>
    <s v="Not Identified"/>
    <s v="Herbicide"/>
    <n v="2.8603063295811033"/>
  </r>
  <r>
    <d v="2020-07-19T00:00:00"/>
    <s v="July,2020"/>
    <s v="July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928000"/>
    <x v="0"/>
    <s v="Not Identified"/>
    <s v="Herbicide"/>
    <n v="7.1915690632028095"/>
  </r>
  <r>
    <d v="2020-07-19T00:00:00"/>
    <s v="July,2020"/>
    <s v="July,2020´"/>
    <s v="Consignee; Consignee (Original Format)"/>
    <x v="0"/>
    <s v="Albaugh Agro Brasil Ltda"/>
    <s v="Shandong Rainbow Agrosciences Co., Ltd."/>
    <s v="QINGDAO"/>
    <s v="SANTOS"/>
    <s v="29189912"/>
    <s v="4 X 40 CONTAINERS CONTAINING 168 BAGS OF 2,4-D TECHNICAL"/>
    <n v="8"/>
    <n v="103404"/>
    <n v="103.4"/>
    <n v="744000"/>
    <x v="0"/>
    <s v="Not Identified"/>
    <s v="Herbicide"/>
    <n v="7.1950794940234424"/>
  </r>
  <r>
    <d v="2020-07-19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5040 CARTONS OF GLYPHOSATE 74.7% WG PRECISO"/>
    <n v="10"/>
    <n v="113610"/>
    <n v="113.61"/>
    <n v="376000"/>
    <x v="2"/>
    <s v="Gly Star"/>
    <s v="Herbicide"/>
    <n v="3.3095678197341782"/>
  </r>
  <r>
    <d v="2020-07-19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25000"/>
    <x v="2"/>
    <s v="Gly Star"/>
    <s v="Herbicide"/>
    <n v="3.3104842412771274"/>
  </r>
  <r>
    <d v="2020-07-19T00:00:00"/>
    <s v="July,2020"/>
    <s v="July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928000"/>
    <x v="0"/>
    <s v="Not Identified"/>
    <s v="Herbicide"/>
    <n v="7.1915690632028095"/>
  </r>
  <r>
    <d v="2020-07-17T00:00:00"/>
    <s v="July,2020"/>
    <s v="July,2020´"/>
    <s v="Consignee; Consignee (Original Format)"/>
    <x v="0"/>
    <s v="Albaugh Agro Brasil Ltda"/>
    <s v="Shandong Weifang Rainbow Chemical"/>
    <s v="QINGDAO"/>
    <s v="SANTOS"/>
    <s v="38089324"/>
    <s v="5 X 40 CONTAINERS CONTAINING 6000 BAGS OF GLYPHOSATE PRECISO"/>
    <n v="10"/>
    <n v="128380.01"/>
    <n v="128.38"/>
    <n v="425000"/>
    <x v="2"/>
    <s v="Gly Star"/>
    <s v="Herbicide"/>
    <n v="3.3104842412771274"/>
  </r>
  <r>
    <d v="2020-07-17T00:00:00"/>
    <s v="July,2020"/>
    <s v="July,2020´"/>
    <s v="Consignee; Consignee (Original Format)"/>
    <x v="0"/>
    <s v="Albaugh Agro Brasil Ltda"/>
    <s v="Shandong Rainbow Agrosciences Co., Ltd."/>
    <s v="QINGDAO"/>
    <s v="SANTOS"/>
    <s v="29333922"/>
    <s v="4 X 40 CONTAINERS CONTAINING 416 DRUMS OF CHLORPYRIFOS"/>
    <n v="8"/>
    <n v="103064"/>
    <n v="103.06"/>
    <n v="2071000"/>
    <x v="10"/>
    <s v="Not Identified"/>
    <s v="Herbicide"/>
    <n v="20.094310331444539"/>
  </r>
  <r>
    <d v="2020-07-17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6 X 40 CONTAINERS CONTAINING 6048 CARTONS OF GLYPHOSATE PRECISO"/>
    <n v="12"/>
    <n v="136332"/>
    <n v="136.33000000000001"/>
    <n v="451000"/>
    <x v="2"/>
    <s v="Gly Star"/>
    <s v="Herbicide"/>
    <n v="3.3081008127218849"/>
  </r>
  <r>
    <d v="2020-07-17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RIDOVER"/>
    <n v="10"/>
    <n v="128380.01"/>
    <n v="128.38"/>
    <n v="425000"/>
    <x v="2"/>
    <s v="Gly Star"/>
    <s v="Herbicide"/>
    <n v="3.3104842412771274"/>
  </r>
  <r>
    <d v="2020-07-17T00:00:00"/>
    <s v="July,2020"/>
    <s v="July,2020´"/>
    <s v="Consignee; Consignee (Original Format)"/>
    <x v="0"/>
    <s v="Albaugh Agro Brasil Ltda"/>
    <s v="Microchem Specialities Trade"/>
    <s v="SHANGHAI"/>
    <s v="SANTOS"/>
    <s v="29333929"/>
    <s v="1 X 40 CONTAINERS CONTAINING 40 BAGS OF IMIDACLOPRID TECHNICAL  IMIDACLOPRIDO TECNICO CONSAGRO"/>
    <n v="2"/>
    <n v="20120"/>
    <n v="20.12"/>
    <n v="404000"/>
    <x v="3"/>
    <s v="Not Identified"/>
    <s v="Herbicide"/>
    <n v="20.079522862823062"/>
  </r>
  <r>
    <d v="2020-07-17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6 X 40 CONTAINERS CONTAINING 6048 CARTONS OF GLYPHOSATE PRECISO"/>
    <n v="12"/>
    <n v="136332"/>
    <n v="136.33000000000001"/>
    <n v="451000"/>
    <x v="2"/>
    <s v="Gly Star"/>
    <s v="Herbicide"/>
    <n v="3.3081008127218849"/>
  </r>
  <r>
    <d v="2020-07-17T00:00:00"/>
    <s v="July,2020"/>
    <s v="July,2020´"/>
    <s v="Consignee; Consignee (Original Format)"/>
    <x v="0"/>
    <s v="Albaugh Agro Brasil Ltda"/>
    <s v="Shandong Weifang Rainbow Chemical"/>
    <s v="QINGDAO"/>
    <s v="SANTOS"/>
    <s v="38089324"/>
    <s v="6 X 40 CONTAINERS CONTAINING 7200 BAGS OF GLYPHOSATE PRECISO"/>
    <n v="12"/>
    <n v="154056"/>
    <n v="154.06"/>
    <n v="510000"/>
    <x v="2"/>
    <s v="Gly Star"/>
    <s v="Herbicide"/>
    <n v="3.3104844991431688"/>
  </r>
  <r>
    <d v="2020-07-11T00:00:00"/>
    <s v="July,2020"/>
    <s v="July,2020´"/>
    <s v="Consignee; Consignee (Original Format)"/>
    <x v="0"/>
    <s v="Albaugh Agro Brasil Ltda"/>
    <s v="Shandong Rainbow Agrosciences Co., Ltd."/>
    <s v="QINGDAO"/>
    <s v="SANTOS"/>
    <s v="38089329"/>
    <s v="2 X 40 CONTAINERS CONTAINING 1600 BAGS OF TEBUTHIURON ENTOAR"/>
    <n v="4"/>
    <n v="42208"/>
    <n v="42.21"/>
    <n v="140000"/>
    <x v="4"/>
    <s v="Entoar"/>
    <s v="Herbicide"/>
    <n v="3.3169067475360121"/>
  </r>
  <r>
    <d v="2020-07-11T00:00:00"/>
    <s v="July,2020"/>
    <s v="July,2020´"/>
    <s v="Consignee; Consignee (Original Format)"/>
    <x v="0"/>
    <s v="Albaugh Agro Brasil Ltda"/>
    <s v="Dastech International Inc."/>
    <s v="SHANGHAI"/>
    <s v="SANTOS"/>
    <s v="29211923"/>
    <s v="7 X 20 CONTAINERS CONTAINING 7 TANK OF MONOISOPROPYLAMINE99.7%"/>
    <n v="7"/>
    <n v="108500"/>
    <n v="108.5"/>
    <n v="310000"/>
    <x v="8"/>
    <s v="Not Identified"/>
    <s v="Herbicide"/>
    <n v="2.8571428571428572"/>
  </r>
  <r>
    <d v="2020-07-10T00:00:00"/>
    <s v="July,2020"/>
    <s v="July,2020´"/>
    <s v="Consignee; Consignee (Original Format)"/>
    <x v="0"/>
    <s v="Albaugh Agro Brasil Ltda"/>
    <s v="Microchem Specialities Trade"/>
    <s v="SHANGHAI"/>
    <s v="SANTOS"/>
    <s v="29333929"/>
    <s v="1 X 40 CONTAINERS CONTAINING 40 BAGS OF IMIDACLOPRID TECHNICAL IMIDACLOPRIDO TECNICO CONSAG RO"/>
    <n v="2"/>
    <n v="20160"/>
    <n v="20.16"/>
    <n v="405000"/>
    <x v="3"/>
    <s v="Not Identified"/>
    <s v="Herbicide"/>
    <n v="20.089285714285715"/>
  </r>
  <r>
    <d v="2020-07-10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72% WG RIDOVER GLYPHOSATE"/>
    <n v="10"/>
    <n v="128380.01"/>
    <n v="128.38"/>
    <n v="425000"/>
    <x v="2"/>
    <s v="Gly Star"/>
    <s v="Herbicide"/>
    <n v="3.3104842412771274"/>
  </r>
  <r>
    <d v="2020-07-09T00:00:00"/>
    <s v="July,2020"/>
    <s v="July,2020´"/>
    <s v="Consignee; Consignee (Original Format)"/>
    <x v="0"/>
    <s v="Albaugh Agro Brasil Ltda"/>
    <s v="Shandong Rainbow Agrosciences Co., Ltd."/>
    <s v="QINGDAO"/>
    <s v="SANTOS"/>
    <s v="38089199"/>
    <s v="1 X 20 CONTAINERS CONTAINING 480 CARTONS OF FIPRONIL 80% WG"/>
    <n v="1"/>
    <n v="10820"/>
    <n v="10.82"/>
    <n v="64200"/>
    <x v="1"/>
    <s v="Rainil"/>
    <s v="Insecticide"/>
    <n v="5.933456561922366"/>
  </r>
  <r>
    <d v="2020-07-09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3 X 40 &amp; 1 X 40 CONTAINERS CONTAINING 4800 BAGS OF GLYPHOSATE 74.7% WG PRECISO"/>
    <n v="8"/>
    <n v="102704"/>
    <n v="102.7"/>
    <n v="340000"/>
    <x v="2"/>
    <s v="Gly Star"/>
    <s v="Herbicide"/>
    <n v="3.3104844991431688"/>
  </r>
  <r>
    <d v="2020-07-09T00:00:00"/>
    <s v="July,2020"/>
    <s v="July,2020´"/>
    <s v="Consignee; Consignee (Original Format)"/>
    <x v="0"/>
    <s v="Albaugh Agro Brasil Ltda"/>
    <s v="Shandong Weifang Rainbow Chemical"/>
    <s v="QINGDAO"/>
    <s v="SANTOS"/>
    <s v="38089323"/>
    <s v="1 X 40 CONTAINERS CONTAINING 960 CARTONS OF HEXAZINONE 13. 2% DIURON 46.8%"/>
    <n v="2"/>
    <n v="21640"/>
    <n v="21.64"/>
    <n v="71600"/>
    <x v="13"/>
    <s v="Not Indetified"/>
    <s v="Herbicide"/>
    <n v="3.3086876155268024"/>
  </r>
  <r>
    <d v="2020-07-09T00:00:00"/>
    <s v="July,2020"/>
    <s v="July,2020´"/>
    <s v="Consignee; Consignee (Original Format)"/>
    <x v="0"/>
    <s v="Albaugh Agro Brasil Ltda"/>
    <s v="Microchem Specialities Trade"/>
    <s v="SHANGHAI"/>
    <s v="SANTOS"/>
    <s v="29333929"/>
    <s v="1 X 40 CONTAINERS CONTAINING 40 BAGS OF IMIDACLOPRID TECHNICAL  IMIDACLOPRIDO TECNICO CONSAGRO"/>
    <n v="2"/>
    <n v="20120"/>
    <n v="20.12"/>
    <n v="404000"/>
    <x v="3"/>
    <s v="Not Identified"/>
    <s v="Herbicide"/>
    <n v="20.079522862823062"/>
  </r>
  <r>
    <d v="2020-07-09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25000"/>
    <x v="2"/>
    <s v="Gly Star"/>
    <s v="Herbicide"/>
    <n v="3.3104842412771274"/>
  </r>
  <r>
    <d v="2020-07-09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6 X 40 CONTAINERS CONTAINING 6048 CARTONS OF GLYPHOSATE 74.7% WG PRECISO"/>
    <n v="12"/>
    <n v="136332"/>
    <n v="136.33000000000001"/>
    <n v="451000"/>
    <x v="2"/>
    <s v="Gly Star"/>
    <s v="Herbicide"/>
    <n v="3.3081008127218849"/>
  </r>
  <r>
    <d v="2020-07-09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4 X 40 &amp; 1 X 40 CONTAINERS CONTAINING 6000 BAGS OF GLYPHOSATE 74.7% WG PRECISO"/>
    <n v="10"/>
    <n v="128380.01"/>
    <n v="128.38"/>
    <n v="425000"/>
    <x v="2"/>
    <s v="Gly Star"/>
    <s v="Herbicide"/>
    <n v="3.3104842412771274"/>
  </r>
  <r>
    <d v="2020-07-09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4 X 40 &amp; 1 X 40 CONTAINERS CONTAINING 6000 BAGS OF GLYPHOSATE 72% WG RIDOVER"/>
    <n v="10"/>
    <n v="128380.01"/>
    <n v="128.38"/>
    <n v="425000"/>
    <x v="2"/>
    <s v="Gly Star"/>
    <s v="Herbicide"/>
    <n v="3.3104842412771274"/>
  </r>
  <r>
    <d v="2020-07-09T00:00:00"/>
    <s v="July,2020"/>
    <s v="July,2020´"/>
    <s v="Consignee; Consignee (Original Format)"/>
    <x v="0"/>
    <s v="Albaugh Agro Brasil Ltda"/>
    <s v="Shandong Rainbow Agrosciences Co., Ltd."/>
    <s v="QINGDAO"/>
    <s v="SANTOS"/>
    <s v="38089323"/>
    <s v="2 X 40 CONTAINERS CONTAINING 4560 BAGS OF ATRAZINE 90% WG"/>
    <n v="4"/>
    <n v="47100"/>
    <n v="47.1"/>
    <n v="156000"/>
    <x v="5"/>
    <s v="Atanor"/>
    <s v="Herbicide"/>
    <n v="3.3121019108280256"/>
  </r>
  <r>
    <d v="2020-07-08T00:00:00"/>
    <s v="July,2020"/>
    <s v="July,2020´"/>
    <s v="Consignee; Consignee (Original Format)"/>
    <x v="0"/>
    <s v="Albaugh Agro Brasil Ltda"/>
    <s v="Taminco Bvba"/>
    <s v="ANTWERPEN"/>
    <s v="SANTOS"/>
    <s v="29211100"/>
    <s v="5 X 20 CONTAINERS CONTAINING 5 FLEXITANK OF DMA 60% DIMETHYLAMINE, AQUEOUS SOLUTION"/>
    <n v="5"/>
    <n v="91920"/>
    <n v="91.92"/>
    <n v="201000"/>
    <x v="11"/>
    <s v="Not Identified"/>
    <s v="General Chemical"/>
    <n v="2.1866840731070498"/>
  </r>
  <r>
    <d v="2020-07-06T00:00:00"/>
    <s v="July,2020"/>
    <s v="July,2020´"/>
    <s v="Consignee; Consignee (Original Format)"/>
    <x v="0"/>
    <s v="Albaugh Agro Brasil Ltda"/>
    <s v="M &amp; S Logistics Ltd."/>
    <s v="NEW ORLEANS (LA)"/>
    <s v="SANTOS"/>
    <s v="29211100"/>
    <s v="7 X 20 CONTAINERS CONTAINING 7 TANK OF DIMETHYLAMINE DIMETILAMINA AQUEOUS SOLUTION CLOSED CUP"/>
    <n v="7"/>
    <n v="129554.99"/>
    <n v="129.55000000000001"/>
    <n v="155000"/>
    <x v="11"/>
    <s v="Not Identified"/>
    <s v="General Chemical"/>
    <n v="1.1964031644014637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928000"/>
    <x v="0"/>
    <s v="Not Identified"/>
    <s v="Herbicide"/>
    <n v="7.1915690632028095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PRECISO"/>
    <n v="10"/>
    <n v="128380.01"/>
    <n v="128.38"/>
    <n v="425000"/>
    <x v="2"/>
    <s v="Gly Star"/>
    <s v="Herbicide"/>
    <n v="3.3104842412771274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RIDOVER"/>
    <n v="10"/>
    <n v="128380.01"/>
    <n v="128.38"/>
    <n v="425000"/>
    <x v="2"/>
    <s v="Gly Star"/>
    <s v="Herbicide"/>
    <n v="3.3104842412771274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RIDOVER"/>
    <n v="10"/>
    <n v="128380.01"/>
    <n v="128.38"/>
    <n v="425000"/>
    <x v="2"/>
    <s v="Gly Star"/>
    <s v="Herbicide"/>
    <n v="3.3104842412771274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29336991"/>
    <s v="3 X 40 CONTAINERS CONTAINING 120 BAGS OF CHLORO-N2-ETHYL-N4-6-ISOPROPYL TRI AZINE DIAMINE AMETRYN TECHNICAL"/>
    <n v="6"/>
    <n v="61932"/>
    <n v="61.93"/>
    <n v="90100"/>
    <x v="14"/>
    <s v="Evik"/>
    <s v="Herbicide"/>
    <n v="1.4548214170380418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29189912"/>
    <s v="5 X 40 CONTAINERS CONTAINING 210 BAGS OF 2,4-D TECHNICAL"/>
    <n v="10"/>
    <n v="129255.01"/>
    <n v="129.26"/>
    <n v="930000"/>
    <x v="0"/>
    <s v="Not Identified"/>
    <s v="Herbicide"/>
    <n v="7.1950789373657553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29333922"/>
    <s v="3 X 40 &amp; 2 X 40 CONTAINERS CONTAINING 520 DRUMS OF ORGANOPHOSPHOR O-DIETHYL O- 6-TRICHLORO-2-PYRIDYL PHOSPHOROTHIOA TE CHLORPYRIFOS"/>
    <n v="10"/>
    <n v="128830"/>
    <n v="128.83000000000001"/>
    <n v="2589000"/>
    <x v="10"/>
    <s v="Not Identified"/>
    <s v="Herbicide"/>
    <n v="20.096250873243811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4.7% WG PRECISO"/>
    <n v="10"/>
    <n v="128380.01"/>
    <n v="128.38"/>
    <n v="425000"/>
    <x v="2"/>
    <s v="Gly Star"/>
    <s v="Herbicide"/>
    <n v="3.3104842412771274"/>
  </r>
  <r>
    <d v="2020-07-05T00:00:00"/>
    <s v="July,2020"/>
    <s v="July,2020´"/>
    <s v="Consignee; Consignee (Original Format)"/>
    <x v="0"/>
    <s v="Albaugh Agro Brasil Ltda"/>
    <s v="Worldwide Logistics Group"/>
    <s v="SHANGHAI"/>
    <s v="SANTOS"/>
    <s v="29339959"/>
    <s v="2 X 40 CONTAINERS CONTAINING 80 BAGS OF  CARBENDAZIM TECH (STREAK TECNICO)"/>
    <n v="4"/>
    <n v="48240"/>
    <n v="48.24"/>
    <n v="667000"/>
    <x v="9"/>
    <s v="Not Identified"/>
    <s v="Herbicide"/>
    <n v="13.82669983416252"/>
  </r>
  <r>
    <d v="2020-07-05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4.7% WG PRECISO"/>
    <n v="10"/>
    <n v="128380.01"/>
    <n v="128.38"/>
    <n v="425000"/>
    <x v="2"/>
    <s v="Gly Star"/>
    <s v="Herbicide"/>
    <n v="3.3104842412771274"/>
  </r>
  <r>
    <d v="2020-07-03T00:00:00"/>
    <s v="July,2020"/>
    <s v="July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RIDOVER"/>
    <n v="10"/>
    <n v="128380.01"/>
    <n v="128.38"/>
    <n v="425000"/>
    <x v="2"/>
    <s v="Gly Star"/>
    <s v="Herbicide"/>
    <n v="3.3104842412771274"/>
  </r>
  <r>
    <d v="2020-07-03T00:00:00"/>
    <s v="July,2020"/>
    <s v="July,2020´"/>
    <s v="Consignee; Consignee (Original Format)"/>
    <x v="0"/>
    <s v="Albaugh Agro Brasil Ltda"/>
    <s v="Microchem Specialities Trade"/>
    <s v="SHANGHAI"/>
    <s v="SANTOS"/>
    <s v="29333929"/>
    <s v="1 X 40 CONTAINERS CONTAINING 40 BAGS OF IMIDACLOPRIDO TECNICO CONSAGRO"/>
    <n v="2"/>
    <n v="20132"/>
    <n v="20.13"/>
    <n v="405000"/>
    <x v="3"/>
    <s v="Not Identified"/>
    <s v="Herbicide"/>
    <n v="20.117226306377905"/>
  </r>
  <r>
    <d v="2020-06-29T00:00:00"/>
    <s v="June,2020"/>
    <s v="June,2020´"/>
    <s v="Consignee; Consignee (Original Format)"/>
    <x v="0"/>
    <s v="Albaugh Agro Brasil Ltda"/>
    <s v="M &amp; S Logistics Ltd."/>
    <s v="NEW ORLEANS (LA)"/>
    <s v="SANTOS"/>
    <s v="29211100"/>
    <s v="7 X 20 CONTAINERS CONTAINING 7 TANK OF DIMETHYLAMINE AQUEOUS SOLUTION DIMETILAMINA CLOSED CUP"/>
    <n v="7"/>
    <n v="129909"/>
    <n v="129.91"/>
    <n v="157000"/>
    <x v="11"/>
    <s v="Not Identified"/>
    <s v="General Chemical"/>
    <n v="1.2085382844914516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4.7% WG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4.7% WG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4.7% WG PRECISO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4.7% WG PRECISO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ENVIRONMENTALL Y HAZARDOUS SUBSTANCE CHLORO-N2-ETHYL-N4-6-ISOPROPYL TRI AZINE-2,4-DIAMINE ATRAZINE TECHNICAL"/>
    <n v="12"/>
    <n v="135864"/>
    <n v="135.86000000000001"/>
    <n v="218000"/>
    <x v="0"/>
    <s v="Not Identified"/>
    <s v="Herbicide"/>
    <n v="1.604545722192781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29189912"/>
    <s v="5 X 40 CONTAINERS CONTAINING 210 BAGS OF 2,4-D TECHNICAL"/>
    <n v="10"/>
    <n v="129255.01"/>
    <n v="129.26"/>
    <n v="1005000"/>
    <x v="0"/>
    <s v="Not Identified"/>
    <s v="Herbicide"/>
    <n v="7.7753272387662191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4 X 40 &amp; 1 X 40 CONTAINERS CONTAINING 6000 BAGS OF GLYPHOSATE 74.7% WG PRECISO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72% WG RIDOVER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29336913"/>
    <s v="3 X 40 &amp; 2 X 40 CONTAINERS CONTAINING 200 BAGS OF ENVIRONMENTALL Y HAZARDOUS SUBSTANCE, SOLID 6 CHLORO-N2-ETHYL-N4-6-ISOPROPYL TRI AZINE-2,4-DIAMINE ATRAZINE TECHNICAL"/>
    <n v="10"/>
    <n v="113220"/>
    <n v="113.22"/>
    <n v="182000"/>
    <x v="0"/>
    <s v="Not Identified"/>
    <s v="Herbicide"/>
    <n v="1.6074898427839603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3"/>
    <s v="1 X 40 CONTAINERS CONTAINING 960 CARTONS OF ENVIRONMENTALLY HAZARDOUS SUBSTANCE SOLID 6-CHLORO N 2-ETHYL N4-6-ISOPROPYL TRIAZINE-2,4-DIAMINE HEXAZINONE"/>
    <n v="2"/>
    <n v="21640"/>
    <n v="21.64"/>
    <n v="75700"/>
    <x v="0"/>
    <s v="Not Identified"/>
    <s v="Herbicide"/>
    <n v="3.4981515711645104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ENVIRONMENTALL Y HAZARDOUS SUBSTANCE, SOLID CHLORO-N2-ETHYL-N4-6-ISOPROPYL-1 TRI AZINE-2,4-DIAMINE ATRAZINE TECHNICAL"/>
    <n v="12"/>
    <n v="135864"/>
    <n v="135.86000000000001"/>
    <n v="218000"/>
    <x v="0"/>
    <s v="Not Identified"/>
    <s v="Herbicide"/>
    <n v="1.604545722192781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1003000"/>
    <x v="0"/>
    <s v="Not Identified"/>
    <s v="Herbicide"/>
    <n v="7.7727842353366574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29336913"/>
    <s v="5 X 40 CONTAINERS CONTAINING 200 BAGS OF ENVIRONMENTALL Y HAZARDOUS SUBSTANCE SOLID 6 CHLORO-N2-ETHYL-N4-6-ISOPROPYL TRI AZINE-2,4-DIAMINE ATRAZINE TECHNICAL"/>
    <n v="10"/>
    <n v="113220"/>
    <n v="113.22"/>
    <n v="182000"/>
    <x v="0"/>
    <s v="Not Identified"/>
    <s v="Herbicide"/>
    <n v="1.6074898427839603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29189912"/>
    <s v="4 X 40 CONTAINERS CONTAINING 168 BAGS OF 2,4-D TECHNICAL"/>
    <n v="8"/>
    <n v="103404"/>
    <n v="103.4"/>
    <n v="804000"/>
    <x v="0"/>
    <s v="Not Identified"/>
    <s v="Herbicide"/>
    <n v="7.775327840315655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4.7% WG PRECISO"/>
    <n v="10"/>
    <n v="128380.01"/>
    <n v="128.38"/>
    <n v="449000"/>
    <x v="2"/>
    <s v="Gly Star"/>
    <s v="Herbicide"/>
    <n v="3.4974292337257182"/>
  </r>
  <r>
    <d v="2020-06-2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26T00:00:00"/>
    <s v="June,2020"/>
    <s v="June,2020´"/>
    <s v="Consignee; Consignee (Original Format)"/>
    <x v="0"/>
    <s v="Albaugh Agro Brasil Ltda"/>
    <s v="Microchem Specialities Trade"/>
    <s v="SHANGHAI"/>
    <s v="SANTOS"/>
    <s v="29339969"/>
    <s v="1 X 40 CONTAINERS CONTAINING 40 BAGS OF FLUTRIAFOL TECNICO AGROLIDER"/>
    <n v="2"/>
    <n v="20200"/>
    <n v="20.2"/>
    <n v="277000"/>
    <x v="15"/>
    <s v="Agrolider"/>
    <s v="Fungicide"/>
    <n v="13.712871287128714"/>
  </r>
  <r>
    <d v="2020-06-23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4 X 40 CONTAINERS CONTAINING 4800 BAGS OF GLYPHOSATE 72% WG RIDOVER"/>
    <n v="8"/>
    <n v="102704"/>
    <n v="102.7"/>
    <n v="359000"/>
    <x v="2"/>
    <s v="Gly Star"/>
    <s v="Herbicide"/>
    <n v="3.495482162330581"/>
  </r>
  <r>
    <d v="2020-06-23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23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23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23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23T00:00:00"/>
    <s v="June,2020"/>
    <s v="June,2020´"/>
    <s v="Consignee; Consignee (Original Format)"/>
    <x v="0"/>
    <s v="Albaugh Agro Brasil Ltda"/>
    <s v="Dastech Shanghai Trading Co., Ltd."/>
    <s v="NINGBO"/>
    <s v="SANTOS"/>
    <s v="29211923"/>
    <s v="7 X 20 CONTAINERS CONTAINING 7 TANK OF MONO ISOPROPYLAMINE 99.7%"/>
    <n v="7"/>
    <n v="108500"/>
    <n v="108.5"/>
    <n v="308000"/>
    <x v="8"/>
    <s v="Not Identified"/>
    <s v="Herbicide"/>
    <n v="2.838709677419355"/>
  </r>
  <r>
    <d v="2020-06-18T00:00:00"/>
    <s v="June,2020"/>
    <s v="June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1003000"/>
    <x v="0"/>
    <s v="Not Identified"/>
    <s v="Herbicide"/>
    <n v="7.7727842353366574"/>
  </r>
  <r>
    <d v="2020-06-18T00:00:00"/>
    <s v="June,2020"/>
    <s v="June,2020´"/>
    <s v="Consignee; Consignee (Original Format)"/>
    <x v="0"/>
    <s v="Albaugh Agro Brasil Ltda"/>
    <s v="Microchem Specialities Trade"/>
    <s v="SHANGHAI"/>
    <s v="SANTOS"/>
    <s v="29333922"/>
    <s v="5 X 20 CONTAINERS CONTAINING 400 DRUMS OF CHLORPYRIFOS 97% TECH  100MT  OF CLORPIRIFOS TECNICO CONSAGRO"/>
    <n v="5"/>
    <n v="108720"/>
    <n v="108.72"/>
    <n v="2379000"/>
    <x v="10"/>
    <s v="Not Identified"/>
    <s v="Herbicide"/>
    <n v="21.881898454746135"/>
  </r>
  <r>
    <d v="2020-06-18T00:00:00"/>
    <s v="June,2020"/>
    <s v="June,2020´"/>
    <s v="Goods Shipped; Consignee; Consignee (Original Format)"/>
    <x v="0"/>
    <s v="Albaugh Agro Brasil Ltda"/>
    <s v="Microchem Specialities Trade"/>
    <s v="SHANGHAI"/>
    <s v="SANTOS"/>
    <s v="29333929"/>
    <s v="1 X 40 CONTAINERS CONTAINING 40 BAGS OF IMIDACLOPRID TECHNICAL  IMIDACLOPRIDO TECNICO CONSAGRO ALBAUGH BR"/>
    <n v="2"/>
    <n v="20132"/>
    <n v="20.13"/>
    <n v="441000"/>
    <x v="3"/>
    <s v="Not Identified"/>
    <s v="Herbicide"/>
    <n v="21.905424200278166"/>
  </r>
  <r>
    <d v="2020-06-18T00:00:00"/>
    <s v="June,2020"/>
    <s v="June,2020´"/>
    <s v="Consignee; Consignee (Original Format)"/>
    <x v="0"/>
    <s v="Albaugh Agro Brasil Ltda"/>
    <s v="Microchem Specialities Trade"/>
    <s v="SHANGHAI"/>
    <s v="SANTOS"/>
    <s v="38089199"/>
    <s v="1 X 40 CONTAINERS CONTAINING 1192 CARTONS OF THIODICARB PRODUTIVO TIODICARBE"/>
    <n v="2"/>
    <n v="16688"/>
    <n v="16.690000000000001"/>
    <n v="97500"/>
    <x v="6"/>
    <s v="Not Identified"/>
    <s v="Herbicide"/>
    <n v="5.8425215723873443"/>
  </r>
  <r>
    <d v="2020-06-18T00:00:00"/>
    <s v="June,2020"/>
    <s v="June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 PACKING"/>
    <n v="10"/>
    <n v="129039.99"/>
    <n v="129.04"/>
    <n v="1003000"/>
    <x v="0"/>
    <s v="Not Identified"/>
    <s v="Herbicide"/>
    <n v="7.7727842353366574"/>
  </r>
  <r>
    <d v="2020-06-15T00:00:00"/>
    <s v="June,2020"/>
    <s v="June,2020´"/>
    <s v="Consignee; Consignee (Original Format)"/>
    <x v="0"/>
    <s v="Albaugh Agro Brasil Ltda"/>
    <s v="Logistics Corp"/>
    <s v="NEW ORLEANS (LA)"/>
    <s v="SANTOS"/>
    <s v="29211923"/>
    <s v="5 X 20 CONTAINERS CONTAINING 5 TANK OF ISOPROPYLAMINE MONOISOPROPILAMINA E SEUS SAIS CORROSIVE MATERIAL"/>
    <n v="5"/>
    <n v="77829"/>
    <n v="77.83"/>
    <n v="279000"/>
    <x v="8"/>
    <s v="Not Identified"/>
    <s v="Herbicide"/>
    <n v="3.5847820221254287"/>
  </r>
  <r>
    <d v="2020-06-12T00:00:00"/>
    <s v="June,2020"/>
    <s v="June,2020´"/>
    <s v="Consignee; Consignee (Original Format)"/>
    <x v="0"/>
    <s v="Albaugh Agro Brasil Ltda"/>
    <s v="Microchem Specialities Trade"/>
    <s v="SHANGHAI"/>
    <s v="SANTOS"/>
    <s v="38089199"/>
    <s v="1 X 40 CONTAINERS CONTAINING 1192 CARTONS OF THIODICARB PRODUTIVO TIODICARBE"/>
    <n v="2"/>
    <n v="16688"/>
    <n v="16.690000000000001"/>
    <n v="97500"/>
    <x v="6"/>
    <s v="Not Identified"/>
    <s v="Herbicide"/>
    <n v="5.8425215723873443"/>
  </r>
  <r>
    <d v="2020-06-09T00:00:00"/>
    <s v="June,2020"/>
    <s v="June,2020´"/>
    <s v="Consignee; Consignee (Original Format)"/>
    <x v="0"/>
    <s v="Albaugh Agro Brasil Ltda"/>
    <s v="Logistics Corp"/>
    <s v="NEW ORLEANS (LA)"/>
    <s v="SANTOS"/>
    <s v="29211923"/>
    <s v="6 X 20 CONTAINERS CONTAINING 6 TANK OF ISOPROPYLAMINE 100% MONOISOPROPILAMINA E SEUS SAIS CORROSIVE MATERIAL"/>
    <n v="6"/>
    <n v="93024"/>
    <n v="93.02"/>
    <n v="333000"/>
    <x v="8"/>
    <s v="Not Identified"/>
    <s v="Herbicide"/>
    <n v="3.579721362229102"/>
  </r>
  <r>
    <d v="2020-06-09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09T00:00:00"/>
    <s v="June,2020"/>
    <s v="June,2020´"/>
    <s v="Consignee; Consignee (Original Format)"/>
    <x v="0"/>
    <s v="Albaugh Agro Brasil Ltda"/>
    <s v="Taminco Bvba"/>
    <s v="ANTWERPEN"/>
    <s v="SANTOS"/>
    <s v="29211100"/>
    <s v="7 X 20 CONTAINERS CONTAINING 7 TANK OF DMA 60% DIMETHYLAMINE, AQUEOUS SOLUTION"/>
    <n v="7"/>
    <n v="129420"/>
    <n v="129.41999999999999"/>
    <n v="262000"/>
    <x v="11"/>
    <s v="Not Identified"/>
    <s v="General Chemical"/>
    <n v="2.0244166280327613"/>
  </r>
  <r>
    <d v="2020-06-09T00:00:00"/>
    <s v="June,2020"/>
    <s v="June,2020´"/>
    <s v="Consignee; Consignee (Original Format)"/>
    <x v="0"/>
    <s v="Albaugh Agro Brasil Ltda"/>
    <s v="Logistics Corp"/>
    <s v="NEW ORLEANS (LA)"/>
    <s v="SANTOS"/>
    <s v="29211923"/>
    <s v="6 X 20 CONTAINERS CONTAINING 6 TANK OF ISOPROPYLAMINE 100% MONOISOPROPILAMINA E SEUS SAIS CORROSIVE MATERIAL"/>
    <n v="6"/>
    <n v="93305"/>
    <n v="93.31"/>
    <n v="334000"/>
    <x v="8"/>
    <s v="Not Identified"/>
    <s v="Herbicide"/>
    <n v="3.5796581104978298"/>
  </r>
  <r>
    <d v="2020-06-07T00:00:00"/>
    <s v="June,2020"/>
    <s v="June,2020´"/>
    <s v="Consignee; Consignee (Original Format)"/>
    <x v="0"/>
    <s v="Albaugh Agro Brasil Ltda"/>
    <s v="Microchem Specialities Trade"/>
    <s v="SHANGHAI"/>
    <s v="SANTOS"/>
    <s v="29333929"/>
    <s v="2 X 40 CONTAINERS CONTAINING 80 BAGS OF IMIDACLOPRID TECHNICAL IMIDACLOPRIDO TECNICO CONSAGR O"/>
    <n v="4"/>
    <n v="40320"/>
    <n v="40.32"/>
    <n v="882000"/>
    <x v="3"/>
    <s v="Not Identified"/>
    <s v="Herbicide"/>
    <n v="21.875"/>
  </r>
  <r>
    <d v="2020-06-07T00:00:00"/>
    <s v="June,2020"/>
    <s v="June,2020´"/>
    <s v="Consignee; Consignee (Original Format)"/>
    <x v="0"/>
    <s v="Albaugh Agro Brasil Ltda"/>
    <s v="Shandong Weifang Rainbow Chemical"/>
    <s v="QINGDAO"/>
    <s v="SANTOS"/>
    <s v="38089325"/>
    <s v="5 X 40 CONTAINERS CONTAINING 5400 DRUMS OF PARAQUAT 276G,L SPRAYQUAT"/>
    <n v="10"/>
    <n v="127530"/>
    <n v="127.53"/>
    <n v="446000"/>
    <x v="16"/>
    <s v="Not Identified"/>
    <s v="Herbicide"/>
    <n v="3.4972163412530386"/>
  </r>
  <r>
    <d v="2020-06-07T00:00:00"/>
    <s v="June,2020"/>
    <s v="June,2020´"/>
    <s v="Consignee; Consignee (Original Format)"/>
    <x v="0"/>
    <s v="Albaugh Agro Brasil Ltda"/>
    <s v="Shandong Weifang Rainbow Chemical"/>
    <s v="QINGDAO"/>
    <s v="SANTOS"/>
    <s v="38089325"/>
    <s v="6 X 40 CONTAINERS CONTAINING 6480 DRUMS OF PARAQUAT SPRAYQUAT"/>
    <n v="12"/>
    <n v="153036"/>
    <n v="153.04"/>
    <n v="536000"/>
    <x v="16"/>
    <s v="Not Identified"/>
    <s v="Herbicide"/>
    <n v="3.5024438694163464"/>
  </r>
  <r>
    <d v="2020-06-07T00:00:00"/>
    <s v="June,2020"/>
    <s v="June,2020´"/>
    <s v="Consignee; Consignee (Original Format)"/>
    <x v="0"/>
    <s v="Albaugh Agro Brasil Ltda"/>
    <s v="Worldwide Logistics Group"/>
    <s v="SHANGHAI"/>
    <s v="SANTOS"/>
    <s v="38089329"/>
    <s v="1 X 40 CONTAINERS CONTAINING 1200 CARTONS OF BROKER 750WG HEXAZINONE"/>
    <n v="2"/>
    <n v="13440"/>
    <n v="13.44"/>
    <n v="47000"/>
    <x v="17"/>
    <s v="Broker"/>
    <s v="Herbicide"/>
    <n v="3.4970238095238093"/>
  </r>
  <r>
    <d v="2020-06-07T00:00:00"/>
    <s v="June,2020"/>
    <s v="June,2020´"/>
    <s v="Consignee; Consignee (Original Format)"/>
    <x v="0"/>
    <s v="Albaugh Agro Brasil Ltda"/>
    <s v="Shandong Weifang Rainbow Chemical"/>
    <s v="QINGDAO"/>
    <s v="SANTOS"/>
    <s v="38089325"/>
    <s v="5 X 40 CONTAINERS CONTAINING 5400 DRUMS OF SPRAYQUAT PARAQUAT"/>
    <n v="10"/>
    <n v="127530"/>
    <n v="127.53"/>
    <n v="446000"/>
    <x v="16"/>
    <s v="Not Identified"/>
    <s v="Herbicide"/>
    <n v="3.4972163412530386"/>
  </r>
  <r>
    <d v="2020-06-07T00:00:00"/>
    <s v="June,2020"/>
    <s v="June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 PACKING"/>
    <n v="10"/>
    <n v="129039.99"/>
    <n v="129.04"/>
    <n v="1003000"/>
    <x v="0"/>
    <s v="Not Identified"/>
    <s v="Herbicide"/>
    <n v="7.7727842353366574"/>
  </r>
  <r>
    <d v="2020-06-07T00:00:00"/>
    <s v="June,2020"/>
    <s v="June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1003000"/>
    <x v="0"/>
    <s v="Not Identified"/>
    <s v="Herbicide"/>
    <n v="7.7727842353366574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5040 CARTONS OF GLYPHOSATE 72% WG (RIDOVER)"/>
    <n v="10"/>
    <n v="113610"/>
    <n v="113.61"/>
    <n v="398000"/>
    <x v="2"/>
    <s v="Gly Star"/>
    <s v="Herbicide"/>
    <n v="3.5032127453569228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1003000"/>
    <x v="0"/>
    <s v="Not Identified"/>
    <s v="Herbicide"/>
    <n v="7.7727842353366574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&amp; 1 X 40 CONTAINERS CONTAINING 6048 CARTONS OF GLYPHOSATE 72% WG (RIDOVER)"/>
    <n v="12"/>
    <n v="136332"/>
    <n v="136.33000000000001"/>
    <n v="477000"/>
    <x v="2"/>
    <s v="Gly Star"/>
    <s v="Herbicide"/>
    <n v="3.4988117243200421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WG RIDOVER"/>
    <n v="10"/>
    <n v="128380.01"/>
    <n v="128.38"/>
    <n v="449000"/>
    <x v="2"/>
    <s v="Gly Star"/>
    <s v="Herbicide"/>
    <n v="3.4974292337257182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5 X 40 CONTAINERS CONTAINING 6000 BAGS OF GLYPHOSATE 72% WG RIDOVER"/>
    <n v="10"/>
    <n v="128380.01"/>
    <n v="128.38"/>
    <n v="449000"/>
    <x v="2"/>
    <s v="Gly Star"/>
    <s v="Herbicide"/>
    <n v="3.4974292337257182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509000"/>
    <x v="2"/>
    <s v="Gly Star"/>
    <s v="Herbicide"/>
    <n v="3.5026146777721801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509000"/>
    <x v="2"/>
    <s v="Gly Star"/>
    <s v="Herbicide"/>
    <n v="3.5026146777721801"/>
  </r>
  <r>
    <d v="2020-06-05T00:00:00"/>
    <s v="June,2020"/>
    <s v="June,2020´"/>
    <s v="Consignee; Consignee (Original Format)"/>
    <x v="0"/>
    <s v="Albaugh Agro Brasil Ltda"/>
    <s v="Shandong Rainbow Agrosciences Co., Ltd."/>
    <s v="QINGDAO"/>
    <s v="SANTOS"/>
    <s v="29336991"/>
    <s v="3 X 40 CONTAINERS CONTAINING 120 BAGS OF ENVIRONMENTALLY HAZARDOUS SUBSTANCE, SOLID 6-CHLORO-N2-ETHYL-N4-6-ISOPROPYL-1, 3, 5, -TRIAZINE-2,4-DIAMINE (AMETRYN TECHNICAL)"/>
    <n v="6"/>
    <n v="61932"/>
    <n v="61.93"/>
    <n v="99500"/>
    <x v="0"/>
    <s v="Not Identified"/>
    <s v="Herbicide"/>
    <n v="1.6066007879609894"/>
  </r>
  <r>
    <d v="2020-06-02T00:00:00"/>
    <s v="June,2020"/>
    <s v="June,2020´"/>
    <s v="Consignee; Consignee (Original Format)"/>
    <x v="0"/>
    <s v="Albaugh Agro Brasil Ltda"/>
    <s v="Taminco Bvba"/>
    <s v="ANTWERPEN"/>
    <s v="SANTOS"/>
    <s v="29211100"/>
    <s v="7 X 20 CONTAINERS CONTAINING 7 TANK OF DMA 60% DIMETHYLAMINE, AQUEOUS SOLUTION DIMETHYLAMINE MINIMUM 60 % SOLUTION"/>
    <n v="7"/>
    <n v="128740"/>
    <n v="128.74"/>
    <n v="261000"/>
    <x v="11"/>
    <s v="Not Identified"/>
    <s v="General Chemical"/>
    <n v="2.0273419294702499"/>
  </r>
  <r>
    <d v="2020-06-02T00:00:00"/>
    <s v="June,2020"/>
    <s v="June,2020´"/>
    <s v="Consignee; Consignee (Original Format)"/>
    <x v="0"/>
    <s v="Albaugh Agro Brasil Ltda"/>
    <s v="African Amines (Pty) ) Ltd."/>
    <s v="DURBAN"/>
    <s v="SANTOS"/>
    <s v="29211121"/>
    <s v="6 X 20 CONTAINERS CONTAINING 6 FLEXITANK OF BULK DIMETHYLAMINE 60%"/>
    <n v="6"/>
    <n v="110440"/>
    <n v="110.44"/>
    <n v="78400"/>
    <x v="11"/>
    <s v="Not Identified"/>
    <s v="General Chemical"/>
    <n v="0.70988772183991311"/>
  </r>
  <r>
    <d v="2020-05-28T00:00:00"/>
    <s v="May,2020"/>
    <s v="May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223000"/>
    <x v="5"/>
    <s v="Atanor"/>
    <s v="Herbicide"/>
    <n v="1.6413472295825238"/>
  </r>
  <r>
    <d v="2020-05-28T00:00:00"/>
    <s v="May,2020"/>
    <s v="May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4-D TECHNICAL"/>
    <n v="10"/>
    <n v="129039.99"/>
    <n v="129.04"/>
    <n v="957000"/>
    <x v="0"/>
    <s v="Not Identified"/>
    <s v="Herbicide"/>
    <n v="7.4163055964278977"/>
  </r>
  <r>
    <d v="2020-05-28T00:00:00"/>
    <s v="May,2020"/>
    <s v="May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223000"/>
    <x v="5"/>
    <s v="Atanor"/>
    <s v="Herbicide"/>
    <n v="1.6413472295825238"/>
  </r>
  <r>
    <d v="2020-05-28T00:00:00"/>
    <s v="May,2020"/>
    <s v="May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223000"/>
    <x v="5"/>
    <s v="Atanor"/>
    <s v="Herbicide"/>
    <n v="1.6413472295825238"/>
  </r>
  <r>
    <d v="2020-05-28T00:00:00"/>
    <s v="May,2020"/>
    <s v="May,2020´"/>
    <s v="Consignee; Consignee (Original Format)"/>
    <x v="0"/>
    <s v="Albaugh Agro Brasil Ltda"/>
    <s v="Hangzhou Nutrichem Co., Ltd."/>
    <s v="SHANGHAI"/>
    <s v="SANTOS"/>
    <s v="29313912"/>
    <s v="10 X 20 CONTAINERS CONTAINING 300 BAGS OF GLYPHOSATE"/>
    <n v="10"/>
    <n v="180750"/>
    <n v="180.75"/>
    <n v="537000"/>
    <x v="2"/>
    <s v="Gly Star"/>
    <s v="Herbicide"/>
    <n v="2.9709543568464731"/>
  </r>
  <r>
    <d v="2020-05-28T00:00:00"/>
    <s v="May,2020"/>
    <s v="May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4-D TECHNICAL"/>
    <n v="10"/>
    <n v="129039.99"/>
    <n v="129.04"/>
    <n v="957000"/>
    <x v="0"/>
    <s v="Not Identified"/>
    <s v="Herbicide"/>
    <n v="7.4163055964278977"/>
  </r>
  <r>
    <d v="2020-05-28T00:00:00"/>
    <s v="May,2020"/>
    <s v="May,2020´"/>
    <s v="Consignee; Consignee (Original Format)"/>
    <x v="0"/>
    <s v="Albaugh Agro Brasil Ltda"/>
    <s v="Shandong Rainbow Agrosciences Co., Ltd."/>
    <s v="QINGDAO"/>
    <s v="SANTOS"/>
    <s v="29336913"/>
    <s v="7 X 40 CONTAINERS CONTAINING 280 BAGS OF ATRAZINE TECHNICAL"/>
    <n v="14"/>
    <n v="158508"/>
    <n v="158.51"/>
    <n v="260000"/>
    <x v="5"/>
    <s v="Atanor"/>
    <s v="Herbicide"/>
    <n v="1.6402957579428168"/>
  </r>
  <r>
    <d v="2020-05-25T00:00:00"/>
    <s v="May,2020"/>
    <s v="May,2020´"/>
    <s v="Consignee; Consignee (Original Format)"/>
    <x v="0"/>
    <s v="Albaugh Agro Brasil Ltda"/>
    <s v="Logistics Corp"/>
    <s v="NEW ORLEANS (LA)"/>
    <s v="SANTOS"/>
    <s v="29211923"/>
    <s v="6 X 20 CONTAINERS CONTAINING 6 TANK OF ISOPROPYLAMINE 100% MONOISOPROPILAMINA E SEUS SAIS ISOPROPYLAMINE CORROSIVE MATERIAL"/>
    <n v="6"/>
    <n v="93478"/>
    <n v="93.48"/>
    <n v="342000"/>
    <x v="8"/>
    <s v="Not Identified"/>
    <s v="Herbicide"/>
    <n v="3.6586148612507756"/>
  </r>
  <r>
    <d v="2020-05-25T00:00:00"/>
    <s v="May,2020"/>
    <s v="May,2020´"/>
    <s v="Consignee; Consignee (Original Format)"/>
    <x v="0"/>
    <s v="Albaugh Agro Brasil Ltda"/>
    <s v="Logistics Corp"/>
    <s v="NEW ORLEANS (LA)"/>
    <s v="SANTOS"/>
    <s v="29211923"/>
    <s v="3 X 20 &amp; 2 X 20 CONTAINERS CONTAINING 5 TANK OF ISOPROPYLAMINE MONOISOPROPILAMINA E SEUS SAIS CORROSIVE MATERIAL"/>
    <n v="5"/>
    <n v="77655"/>
    <n v="77.650000000000006"/>
    <n v="284000"/>
    <x v="8"/>
    <s v="Not Identified"/>
    <s v="Herbicide"/>
    <n v="3.6572017255810958"/>
  </r>
  <r>
    <d v="2020-05-21T00:00:00"/>
    <s v="May,2020"/>
    <s v="May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ENVIRONMENTALL Y HAZARDOUS SUBSTANCE, SOLID, N.O.S. ATRAZINE TECHNICAL 6-CHLORO-N2-ETHYL ISOP ROPYL 1 TRIAZINE-2,4-DIAMINE"/>
    <n v="12"/>
    <n v="135864"/>
    <n v="135.86000000000001"/>
    <n v="223000"/>
    <x v="0"/>
    <s v="Not Identified"/>
    <s v="Herbicide"/>
    <n v="1.6413472295825238"/>
  </r>
  <r>
    <d v="2020-05-21T00:00:00"/>
    <s v="May,2020"/>
    <s v="May,2020´"/>
    <s v="Consignee; Consignee (Original Format)"/>
    <x v="0"/>
    <s v="Albaugh Agro Brasil Ltda"/>
    <s v="Hangzhou Nutrichem Co., Ltd."/>
    <s v="SHANGHAI"/>
    <s v="SANTOS"/>
    <s v="29313912"/>
    <s v="15 X 20 CONTAINERS CONTAINING 450 BAGS OF GLY GLYPHOSATE TECHNICAL DAI"/>
    <n v="15"/>
    <n v="271125"/>
    <n v="271.13"/>
    <n v="805000"/>
    <x v="2"/>
    <s v="Gly Star"/>
    <s v="Herbicide"/>
    <n v="2.9691101890272016"/>
  </r>
  <r>
    <d v="2020-05-21T00:00:00"/>
    <s v="May,2020"/>
    <s v="May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ENVIRONMENTALL Y HAZARDOUS SUBSTANCE, SOLID ATRAZINE TECHNICAL 6-CHLORO-N2-ETHYL-N4-6-ISOP ROPYL TRIAZINE-2,4-DIAMINE"/>
    <n v="12"/>
    <n v="135864"/>
    <n v="135.86000000000001"/>
    <n v="223000"/>
    <x v="0"/>
    <s v="Not Identified"/>
    <s v="Herbicide"/>
    <n v="1.6413472295825238"/>
  </r>
  <r>
    <d v="2020-05-18T00:00:00"/>
    <s v="May,2020"/>
    <s v="May,2020´"/>
    <s v="Consignee; Consignee (Original Format)"/>
    <x v="0"/>
    <s v="Albaugh Agro Brasil Ltda"/>
    <s v="Worldwide Logistics Group"/>
    <s v="SHANGHAI"/>
    <s v="SANTOS"/>
    <s v="38089329"/>
    <s v="1 X 40 CONTAINERS CONTAINING 1200 CARTONS OF BROKER 750WG HEXAZINONE"/>
    <n v="2"/>
    <n v="13440"/>
    <n v="13.44"/>
    <n v="45800"/>
    <x v="17"/>
    <s v="Broker"/>
    <s v="Herbicide"/>
    <n v="3.4077380952380953"/>
  </r>
  <r>
    <d v="2020-05-18T00:00:00"/>
    <s v="May,2020"/>
    <s v="May,2020´"/>
    <s v="Consignee; Consignee (Original Format)"/>
    <x v="0"/>
    <s v="Albaugh Agro Brasil Ltda"/>
    <s v="Worldwide Logistics Group"/>
    <s v="SHANGHAI"/>
    <s v="SANTOS"/>
    <s v="29339959"/>
    <s v="1 X 40 CONTAINERS CONTAINING 40 BAGS OF CARBENDAZIM TECH"/>
    <n v="2"/>
    <n v="24120"/>
    <n v="24.12"/>
    <n v="324000"/>
    <x v="9"/>
    <s v="Not Identified"/>
    <s v="Herbicide"/>
    <n v="13.432835820895523"/>
  </r>
  <r>
    <d v="2020-05-10T00:00:00"/>
    <s v="May,2020"/>
    <s v="May,2020´"/>
    <s v="Consignee; Consignee (Original Format)"/>
    <x v="0"/>
    <s v="Albaugh Agro Brasil Ltda"/>
    <s v="Ningxia Wynca Technology Co., Ltd."/>
    <s v="SHANGHAI"/>
    <s v="SANTOS"/>
    <s v="29242120"/>
    <s v="1 X 40 CONTAINERS CONTAINING 40 BAGS OF DIUROM TECNICO CN"/>
    <n v="2"/>
    <n v="20120"/>
    <n v="20.12"/>
    <n v="693000"/>
    <x v="13"/>
    <s v="Not Indetified"/>
    <s v="Herbicide"/>
    <n v="34.443339960238568"/>
  </r>
  <r>
    <d v="2020-05-10T00:00:00"/>
    <s v="May,2020"/>
    <s v="May,2020´"/>
    <s v="Consignee; Consignee (Original Format)"/>
    <x v="0"/>
    <s v="Albaugh Agro Brasil Ltda"/>
    <s v="Worldwide Logistics Group"/>
    <s v="SHANGHAI"/>
    <s v="SANTOS"/>
    <s v="38089329"/>
    <s v="1 X 40 CONTAINERS CONTAINING 1200 CARTONS OF BROKER 750WG HEXAZINONE"/>
    <n v="2"/>
    <n v="13440"/>
    <n v="13.44"/>
    <n v="45800"/>
    <x v="17"/>
    <s v="Broker"/>
    <s v="Herbicide"/>
    <n v="3.4077380952380953"/>
  </r>
  <r>
    <d v="2020-05-09T00:00:00"/>
    <s v="May,2020"/>
    <s v="May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223000"/>
    <x v="5"/>
    <s v="Atanor"/>
    <s v="Herbicide"/>
    <n v="1.6413472295825238"/>
  </r>
  <r>
    <d v="2020-05-09T00:00:00"/>
    <s v="May,2020"/>
    <s v="May,2020´"/>
    <s v="Consignee; Consignee (Original Format)"/>
    <x v="0"/>
    <s v="Albaugh Agro Brasil Ltda"/>
    <s v="Shandong Rainbow Agrosciences Co., Ltd."/>
    <s v="QINGDAO"/>
    <s v="SANTOS"/>
    <s v="38089324"/>
    <s v="6 X 40 CONTAINERS CONTAINING 6480 CARTONS OF GLYPHOSATE 72% WG (RIDOVER)"/>
    <n v="12"/>
    <n v="145320.01"/>
    <n v="145.32"/>
    <n v="495000"/>
    <x v="2"/>
    <s v="Gly Star"/>
    <s v="Herbicide"/>
    <n v="3.4062755707214718"/>
  </r>
  <r>
    <d v="2020-05-09T00:00:00"/>
    <s v="May,2020"/>
    <s v="May,2020´"/>
    <s v="Consignee; Consignee (Original Format)"/>
    <x v="0"/>
    <s v="Albaugh Agro Brasil Ltda"/>
    <s v="Shandong Rainbow Agrosciences Co., Ltd."/>
    <s v="QINGDAO"/>
    <s v="SANTOS"/>
    <s v="38089324"/>
    <s v="5 X 40 CONTAINERS CONTAINING 5400 CARTONS OF GLYPHOSATE 72% WG RIDOVER"/>
    <n v="10"/>
    <n v="121100"/>
    <n v="121.1"/>
    <n v="413000"/>
    <x v="2"/>
    <s v="Gly Star"/>
    <s v="Herbicide"/>
    <n v="3.4104046242774566"/>
  </r>
  <r>
    <d v="2020-05-09T00:00:00"/>
    <s v="May,2020"/>
    <s v="May,2020´"/>
    <s v="Consignee; Consignee (Original Format)"/>
    <x v="0"/>
    <s v="Albaugh Agro Brasil Ltda"/>
    <s v="Shandong Rainbow Agrosciences Co., Ltd."/>
    <s v="QINGDAO"/>
    <s v="SANTOS"/>
    <s v="29336991"/>
    <s v="3 X 40 CONTAINERS CONTAINING 120 BAGS OF AMETRYN TECHNICAL"/>
    <n v="6"/>
    <n v="61932"/>
    <n v="61.93"/>
    <n v="101000"/>
    <x v="14"/>
    <s v="Evik"/>
    <s v="Herbicide"/>
    <n v="1.6308209003423109"/>
  </r>
  <r>
    <d v="2020-05-09T00:00:00"/>
    <s v="May,2020"/>
    <s v="May,2020´"/>
    <s v="Consignee; Consignee (Original Format)"/>
    <x v="0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223000"/>
    <x v="5"/>
    <s v="Atanor"/>
    <s v="Herbicide"/>
    <n v="1.6413472295825238"/>
  </r>
  <r>
    <d v="2020-05-08T00:00:00"/>
    <s v="May,2020"/>
    <s v="May,2020´"/>
    <s v="Consignee; Consignee (Original Format)"/>
    <x v="0"/>
    <s v="Albaugh Agro Brasil Ltda"/>
    <s v="Shandong Rainbow Agrosciences Co., Ltd."/>
    <s v="QINGDAO"/>
    <s v="SANTOS"/>
    <s v="29189912"/>
    <s v="5 X 40 CONTAINERS CONTAINING 150 BAGS OF 2,4-D TECHNICAL"/>
    <n v="10"/>
    <n v="129039.99"/>
    <n v="129.04"/>
    <n v="957000"/>
    <x v="0"/>
    <s v="Not Identified"/>
    <s v="Herbicide"/>
    <n v="7.4163055964278977"/>
  </r>
  <r>
    <d v="2020-05-08T00:00:00"/>
    <s v="May,2020"/>
    <s v="May,2020´"/>
    <s v="Consignee; Consignee (Original Format)"/>
    <x v="0"/>
    <s v="Albaugh Agro Brasil Ltda"/>
    <s v="Shandong Rainbow Agrosciences Co., Ltd."/>
    <s v="QINGDAO"/>
    <s v="SANTOS"/>
    <s v="38089324"/>
    <s v="5 X 40 CONTAINERS CONTAINING 5400 CARTONS OF GLYPHOSATE 72% WG"/>
    <n v="10"/>
    <n v="121100"/>
    <n v="121.1"/>
    <n v="413000"/>
    <x v="2"/>
    <s v="Gly Star"/>
    <s v="Herbicide"/>
    <n v="3.4104046242774566"/>
  </r>
  <r>
    <d v="2020-05-08T00:00:00"/>
    <s v="May,2020"/>
    <s v="May,2020´"/>
    <s v="Consignee; Consignee (Original Format)"/>
    <x v="0"/>
    <s v="Albaugh Agro Brasil Ltda"/>
    <s v="Shandong Rainbow Agrosciences Co., Ltd."/>
    <s v="QINGDAO"/>
    <s v="SANTOS"/>
    <s v="38089324"/>
    <s v="6 X 40 CONTAINERS CONTAINING 6480 CARTONS OF GLYPHOSATE"/>
    <n v="12"/>
    <n v="145320.01"/>
    <n v="145.32"/>
    <n v="495000"/>
    <x v="2"/>
    <s v="Gly Star"/>
    <s v="Herbicide"/>
    <n v="3.4062755707214718"/>
  </r>
  <r>
    <d v="2020-05-08T00:00:00"/>
    <s v="May,2020"/>
    <s v="May,2020´"/>
    <s v="Consignee; Consignee (Original Format)"/>
    <x v="0"/>
    <s v="Albaugh Agro Brasil Ltda"/>
    <s v="Shandong Rainbow Agrosciences Co., Ltd."/>
    <s v="QINGDAO"/>
    <s v="SANTOS"/>
    <s v="38089324"/>
    <s v="6 X 40 CONTAINERS CONTAINING 6480 CARTONS OF GLYPHOSATE"/>
    <n v="12"/>
    <n v="145320.01"/>
    <n v="145.32"/>
    <n v="495000"/>
    <x v="2"/>
    <s v="Gly Star"/>
    <s v="Herbicide"/>
    <n v="3.4062755707214718"/>
  </r>
  <r>
    <d v="2020-05-04T00:00:00"/>
    <s v="May,2020"/>
    <s v="May,2020´"/>
    <s v="Consignee; Consignee (Original Format)"/>
    <x v="0"/>
    <s v="Albaugh Agro Brasil Ltda"/>
    <s v="Logistics Corp"/>
    <s v="NEW ORLEANS (LA)"/>
    <s v="SANTOS"/>
    <s v="29211100"/>
    <s v="2 X 20 CONTAINERS CONTAINING 2 TANK OF DIMETHYLAMINE AQUEOUS SOLUTION"/>
    <n v="2"/>
    <n v="36630"/>
    <n v="36.630000000000003"/>
    <n v="44300"/>
    <x v="11"/>
    <s v="Not Identified"/>
    <s v="General Chemical"/>
    <n v="1.2093912093912094"/>
  </r>
  <r>
    <d v="2020-05-04T00:00:00"/>
    <s v="May,2020"/>
    <s v="May,2020´"/>
    <s v="Consignee; Consignee (Original Format)"/>
    <x v="0"/>
    <s v="Albaugh Agro Brasil Ltda"/>
    <s v="Logistics Corp"/>
    <s v="NEW ORLEANS (LA)"/>
    <s v="SANTOS"/>
    <s v="29211923"/>
    <s v="6 X 20 CONTAINERS CONTAINING 6 TANK OF ISOPROPYLAMINE 100% MONOISOPROPILAMINA SEUS SAIS ISOPROPYLAMINE CORROSIVE MATERIAL"/>
    <n v="6"/>
    <n v="93415"/>
    <n v="93.42"/>
    <n v="342000"/>
    <x v="8"/>
    <s v="Not Identified"/>
    <s v="Herbicide"/>
    <n v="3.6610822673018251"/>
  </r>
  <r>
    <d v="2020-04-30T00:00:00"/>
    <s v="April,2020"/>
    <s v="April,2020´"/>
    <s v="Consignee; Consignee (Original Format)"/>
    <x v="0"/>
    <s v="Albaugh Agro Brasil Ltda"/>
    <s v="Hangzhou Nutrichem Co., Ltd."/>
    <s v="SHANGHAI"/>
    <s v="SANTOS"/>
    <s v="29313912"/>
    <s v="10 X 20 CONTAINERS CONTAINING 300 BAGS OF GLY GLYPHOSATE TECHNICAL DAI"/>
    <n v="10"/>
    <n v="180750"/>
    <n v="180.75"/>
    <n v="560000"/>
    <x v="2"/>
    <s v="Gly Star"/>
    <s v="Herbicide"/>
    <n v="3.0982019363762103"/>
  </r>
  <r>
    <d v="2020-04-30T00:00:00"/>
    <s v="April,2020"/>
    <s v="April,2020´"/>
    <s v="Consignee; Consignee (Original Format)"/>
    <x v="0"/>
    <s v="Albaugh Agro Brasil Ltda"/>
    <s v="Hangzhou Nutrichem Co., Ltd."/>
    <s v="SHANGHAI"/>
    <s v="SANTOS"/>
    <s v="29313912"/>
    <s v="10 X 20 CONTAINERS CONTAINING 300 BAGS OF GLY GLYPHOSATE TECHNICAL DAI"/>
    <n v="10"/>
    <n v="180750"/>
    <n v="180.75"/>
    <n v="560000"/>
    <x v="2"/>
    <s v="Gly Star"/>
    <s v="Herbicide"/>
    <n v="3.0982019363762103"/>
  </r>
  <r>
    <d v="2020-04-27T00:00:00"/>
    <s v="April,2020"/>
    <s v="April,2020´"/>
    <s v="Goods Shipped"/>
    <x v="0"/>
    <s v="Pluscargo Group"/>
    <s v="Worldwide Logistics Group"/>
    <s v="SHANGHAI"/>
    <s v="SANTOS"/>
    <s v="29339959"/>
    <s v="1 X 40 CONTAINERS CONTAINING 40 BAGS OF  CARBENDAZIM TECH STREAK TECNICO ALBAUGH"/>
    <n v="2"/>
    <n v="24120"/>
    <n v="24.12"/>
    <n v="307000"/>
    <x v="18"/>
    <m/>
    <m/>
    <n v="12.728026533996683"/>
  </r>
  <r>
    <d v="2020-04-27T00:00:00"/>
    <s v="April,2020"/>
    <s v="April,2020´"/>
    <s v="Consignee; Consignee (Original Format)"/>
    <x v="0"/>
    <s v="Albaugh Agro Brasil Ltda"/>
    <s v="Logistics Corp"/>
    <s v="NEW ORLEANS (LA)"/>
    <s v="SANTOS"/>
    <s v="29211100"/>
    <s v="1 X 20 &amp; 2 X 20 CONTAINERS CONTAINING 3 TANK OF DIMETHYLAMINE AQUEOUS SOLUTION"/>
    <n v="3"/>
    <n v="55060"/>
    <n v="55.06"/>
    <n v="68200"/>
    <x v="11"/>
    <s v="Not Identified"/>
    <s v="General Chemical"/>
    <n v="1.2386487468216492"/>
  </r>
  <r>
    <d v="2020-04-27T00:00:00"/>
    <s v="April,2020"/>
    <s v="April,2020´"/>
    <s v="Goods Shipped"/>
    <x v="0"/>
    <s v="Pluscargo Group"/>
    <s v="Worldwide Logistics Group"/>
    <s v="SHANGHAI"/>
    <s v="SANTOS"/>
    <s v="29339959"/>
    <s v="1 X 40 CONTAINERS CONTAINING 40 BAGS OF  CARBENDAZIM TECH STREAK TECNICO ALBAUGH BR"/>
    <n v="2"/>
    <n v="24120"/>
    <n v="24.12"/>
    <n v="307000"/>
    <x v="18"/>
    <m/>
    <m/>
    <n v="12.728026533996683"/>
  </r>
  <r>
    <d v="2020-04-26T00:00:00"/>
    <s v="April,2020"/>
    <s v="April,2020´"/>
    <s v="Consignee; Consignee (Original Format)"/>
    <x v="0"/>
    <s v="Albaugh Agro Brasil Ltda"/>
    <s v="Hangzhou Nutrichem Co., Ltd."/>
    <s v="SHANGHAI"/>
    <s v="SANTOS"/>
    <s v="29313912"/>
    <s v="4 X 20 CONTAINERS CONTAINING 120 BAGS OF GLY GLYPHOSATE TECHNICAL"/>
    <n v="4"/>
    <n v="72300"/>
    <n v="72.3"/>
    <n v="224000"/>
    <x v="2"/>
    <s v="Gly Star"/>
    <s v="Herbicide"/>
    <n v="3.0982019363762103"/>
  </r>
  <r>
    <d v="2020-04-26T00:00:00"/>
    <s v="April,2020"/>
    <s v="April,2020´"/>
    <s v="Consignee; Consignee (Original Format)"/>
    <x v="0"/>
    <s v="Albaugh Agro Brasil Ltda"/>
    <s v="Hangzhou Nutrichem Co., Ltd."/>
    <s v="SHANGHAI"/>
    <s v="SANTOS"/>
    <s v="29313912"/>
    <s v="14 X 20 CONTAINERS CONTAINING 420 BAGS OF GLY GLYPHOSATE TECHNICAL"/>
    <n v="14"/>
    <n v="253050"/>
    <n v="253.05"/>
    <n v="784000"/>
    <x v="2"/>
    <s v="Gly Star"/>
    <s v="Herbicide"/>
    <n v="3.0982019363762103"/>
  </r>
  <r>
    <d v="2020-04-24T00:00:00"/>
    <s v="April,2020"/>
    <s v="April,2020´"/>
    <s v="Consignee; Consignee (Original Format)"/>
    <x v="0"/>
    <s v="Albaugh Agro Brasil Ltda"/>
    <s v="Shandong Rainbow Agrosciences Co., Ltd."/>
    <s v="QINGDAO"/>
    <s v="SANTOS"/>
    <s v="29189912"/>
    <s v="4 X 40 CONTAINERS CONTAINING 120 BAGS OF ,4-D TECHNICAL"/>
    <n v="8"/>
    <n v="103232"/>
    <n v="103.23"/>
    <n v="804000"/>
    <x v="0"/>
    <s v="Not Identified"/>
    <s v="Herbicide"/>
    <n v="7.7882827030378179"/>
  </r>
  <r>
    <d v="2020-04-21T00:00:00"/>
    <s v="April,2020"/>
    <s v="April,2020´"/>
    <s v="Consignee; Consignee (Original Format)"/>
    <x v="0"/>
    <s v="Albaugh Agro Brasil Ltda"/>
    <s v="African Amines (Pty) ) Ltd."/>
    <s v="DURBAN"/>
    <s v="SANTOS"/>
    <s v="29211121"/>
    <s v="7 X 20 CONTAINERS CONTAINING 7 OF BULK DIMETHYLAMINE 60%"/>
    <n v="7"/>
    <n v="128580"/>
    <n v="128.58000000000001"/>
    <n v="92400"/>
    <x v="11"/>
    <s v="Not Identified"/>
    <s v="General Chemical"/>
    <n v="0.71861875874941672"/>
  </r>
  <r>
    <d v="2020-04-21T00:00:00"/>
    <s v="April,2020"/>
    <s v="April,2020´"/>
    <s v="Consignee; Consignee (Original Format)"/>
    <x v="0"/>
    <s v="Albaugh Agro Brasil Ltda"/>
    <s v="Shandong Rainbow Agrosciences Co., Ltd."/>
    <s v="QINGDAO"/>
    <s v="SANTOS"/>
    <s v="29336991"/>
    <s v="3 X 40 CONTAINERS CONTAINING 120 BAGS OF AMETRYN TECHNICAL"/>
    <n v="6"/>
    <n v="61932"/>
    <n v="61.93"/>
    <n v="115000"/>
    <x v="14"/>
    <s v="Evik"/>
    <s v="Herbicide"/>
    <n v="1.8568752825679777"/>
  </r>
  <r>
    <d v="2020-04-15T00:00:00"/>
    <s v="April,2020"/>
    <s v="April,2020´"/>
    <s v="Consignee; Consignee (Original Format)"/>
    <x v="0"/>
    <s v="Albaugh Agro Brasil Ltda"/>
    <s v="Microchem Specialities Trade"/>
    <s v="SHANGHAI"/>
    <s v="SANTOS"/>
    <s v="29339959"/>
    <s v="1 X 40 CONTAINERS CONTAINING 40 BAGS OF CARBENDAZIM TECH STREAK TECNICO"/>
    <n v="2"/>
    <n v="24120"/>
    <n v="24.12"/>
    <n v="307000"/>
    <x v="9"/>
    <s v="Not Identified"/>
    <s v="Herbicide"/>
    <n v="12.728026533996683"/>
  </r>
  <r>
    <d v="2020-04-07T00:00:00"/>
    <s v="April,2020"/>
    <s v="April,2020´"/>
    <s v="Consignee; Consignee (Original Format)"/>
    <x v="0"/>
    <s v="Albaugh Agro Brasil Ltda"/>
    <s v="Microchem Specialities Trade"/>
    <s v="SHANGHAI"/>
    <s v="SANTOS"/>
    <s v="29339959"/>
    <s v="2 X 40 CONTAINERS CONTAINING 80 BAGS OF CARBENDAZIM TECH STREAK TECNICO"/>
    <n v="4"/>
    <n v="48240"/>
    <n v="48.24"/>
    <n v="614000"/>
    <x v="9"/>
    <s v="Not Identified"/>
    <s v="Herbicide"/>
    <n v="12.728026533996683"/>
  </r>
  <r>
    <d v="2020-03-27T00:00:00"/>
    <s v="March,2020"/>
    <s v="March,2020´"/>
    <s v="Consignee; Consignee (Original Format)"/>
    <x v="0"/>
    <s v="Albaugh Agro Brasil Ltda"/>
    <s v="Shandong Rainbow Agrosciences Co., Ltd."/>
    <s v="QINGDAO"/>
    <s v="SANTOS"/>
    <s v="29336991"/>
    <s v="1 X 40 CONTAINERS CONTAINING 40 BAGS OF AMETRYN TECH"/>
    <n v="2"/>
    <n v="20644"/>
    <n v="20.64"/>
    <n v="40800"/>
    <x v="14"/>
    <s v="Evik"/>
    <s v="Herbicide"/>
    <n v="1.9763611703158304"/>
  </r>
  <r>
    <d v="2020-01-21T00:00:00"/>
    <s v="January,2020"/>
    <s v="January,2020´"/>
    <s v="Consignee; Consignee (Original Format)"/>
    <x v="0"/>
    <s v="Albaugh Agro Brasil Ltda"/>
    <s v="Shandong Rainbow Agrosciences Co., Ltd."/>
    <s v="QINGDAO"/>
    <s v="SANTOS"/>
    <s v="29336913"/>
    <s v="5 X 40 CONTAINERS CONTAINING 200 BAGS OF ATRAZINE TECHNICAL"/>
    <n v="10"/>
    <n v="113220"/>
    <n v="113.22"/>
    <n v="229000"/>
    <x v="5"/>
    <s v="Atanor"/>
    <s v="Herbicide"/>
    <n v="2.0226108461402581"/>
  </r>
  <r>
    <d v="2020-01-21T00:00:00"/>
    <s v="January,2020"/>
    <s v="January,2020´"/>
    <s v="Consignee; Consignee (Original Format)"/>
    <x v="0"/>
    <s v="Albaugh Agro Brasil Ltda"/>
    <s v="Shandong Rainbow Agrosciences Co., Ltd."/>
    <s v="QINGDAO"/>
    <s v="SANTOS"/>
    <s v="29336913"/>
    <s v="4 X 40 CONTAINERS CONTAINING 160 BAGS OF ATRAZINE TECHNICAL"/>
    <n v="8"/>
    <n v="90576"/>
    <n v="90.58"/>
    <n v="183000"/>
    <x v="5"/>
    <s v="Atanor"/>
    <s v="Herbicide"/>
    <n v="2.0204027556968733"/>
  </r>
  <r>
    <d v="2019-12-27T00:00:00"/>
    <s v="December,2019"/>
    <s v="December,2019´"/>
    <s v="Consignee; Consignee (Original Format)"/>
    <x v="1"/>
    <s v="Albaugh Agro Brasil Ltda"/>
    <s v="Shandong Rainbow Agrosciences Co., Ltd."/>
    <s v="SHANGHAI"/>
    <s v="SANTOS"/>
    <s v="29336913"/>
    <s v="8 X 40 CONTAINERS CONTAINING 320 BAGS OF ATRAZINE"/>
    <n v="16"/>
    <n v="181151.99"/>
    <n v="181.15"/>
    <n v="341000"/>
    <x v="5"/>
    <s v="Atanor"/>
    <s v="Herbicide"/>
    <n v="1.8823972068979204"/>
  </r>
  <r>
    <d v="2019-12-19T00:00:00"/>
    <s v="December,2019"/>
    <s v="December,2019´"/>
    <s v="Consignee; Consignee (Original Format)"/>
    <x v="1"/>
    <s v="Albaugh Agro Brasil Ltda"/>
    <s v="Microchem Global Ltd."/>
    <s v="SHANGHAI"/>
    <s v="SANTOS"/>
    <s v="29339969"/>
    <s v="1 X 40 CONTAINERS CONTAINING 40 BAGS OF FLUTRIAFOL TECNICO AGROLIDER DAI"/>
    <n v="2"/>
    <n v="20200"/>
    <n v="20.2"/>
    <n v="236000"/>
    <x v="15"/>
    <s v="Agrolider"/>
    <s v="Fungicide"/>
    <n v="11.683168316831683"/>
  </r>
  <r>
    <d v="2019-12-09T00:00:00"/>
    <s v="December,2019"/>
    <s v="Dec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761000"/>
    <x v="2"/>
    <s v="Gly Star"/>
    <s v="Herbicide"/>
    <n v="5.2367186046849294"/>
  </r>
  <r>
    <d v="2019-12-06T00:00:00"/>
    <s v="December,2019"/>
    <s v="Dec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761000"/>
    <x v="2"/>
    <s v="Gly Star"/>
    <s v="Herbicide"/>
    <n v="5.2367186046849294"/>
  </r>
  <r>
    <d v="2019-12-06T00:00:00"/>
    <s v="December,2019"/>
    <s v="December,2019´"/>
    <s v="Consignee; Consignee (Original Format)"/>
    <x v="1"/>
    <s v="Albaugh Agro Brasil Ltda"/>
    <s v="Shandong Rainbow Agrosciences Co., Ltd."/>
    <s v="SHANGHAI"/>
    <s v="SANTOS"/>
    <s v="29336913"/>
    <s v="6 X 40 CONTAINERS CONTAINING 240 BAGS OF ATRAZINE"/>
    <n v="12"/>
    <n v="135864"/>
    <n v="135.86000000000001"/>
    <n v="256000"/>
    <x v="5"/>
    <s v="Atanor"/>
    <s v="Herbicide"/>
    <n v="1.8842371783548255"/>
  </r>
  <r>
    <d v="2019-11-29T00:00:00"/>
    <s v="November,2019"/>
    <s v="Nov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27000"/>
    <x v="2"/>
    <s v="Gly Star"/>
    <s v="Herbicide"/>
    <n v="5.690888680781125"/>
  </r>
  <r>
    <d v="2019-11-21T00:00:00"/>
    <s v="November,2019"/>
    <s v="November,2019´"/>
    <s v="Consignee; Consignee (Original Format)"/>
    <x v="1"/>
    <s v="Albaugh Agro Brasil Ltda"/>
    <s v="Microchem Specialities Trade"/>
    <s v="SHANGHAI"/>
    <s v="SANTOS"/>
    <s v="38089199"/>
    <s v="1 X 40 CONTAINERS CONTAINING 500 CARTONS OF THIODICARB 350G,L FS  LUGER TIODICARBE"/>
    <n v="2"/>
    <n v="12400"/>
    <n v="12.4"/>
    <n v="111000"/>
    <x v="6"/>
    <s v="Not Identified"/>
    <s v="Herbicide"/>
    <n v="8.9516129032258061"/>
  </r>
  <r>
    <d v="2019-11-18T00:00:00"/>
    <s v="November,2019"/>
    <s v="November,2019´"/>
    <s v="Consignee; Consignee (Original Format)"/>
    <x v="1"/>
    <s v="Albaugh Agro Brasil Ltda"/>
    <s v="Microchem Specialities Trade"/>
    <s v="SHANGHAI"/>
    <s v="SANTOS"/>
    <s v="38089199"/>
    <s v="1 X 40 CONTAINERS CONTAINING 1728 PALLET OF GRANARY  OF IMIDACLOPRID 70% WDG"/>
    <n v="2"/>
    <n v="22464"/>
    <n v="22.46"/>
    <n v="201000"/>
    <x v="3"/>
    <s v="Not Identified"/>
    <s v="Herbicide"/>
    <n v="8.9476495726495724"/>
  </r>
  <r>
    <d v="2019-11-18T00:00:00"/>
    <s v="November,2019"/>
    <s v="November,2019´"/>
    <s v="Consignee; Consignee (Original Format)"/>
    <x v="1"/>
    <s v="Albaugh Agro Brasil Ltda"/>
    <s v="Ningbo Tide Imp. &amp; Exp. Co., Ltd."/>
    <s v="SHANGHAI"/>
    <s v="SANTOS"/>
    <s v="38089199"/>
    <s v="1 X 20 &amp; 2 X 40 CONTAINERS CONTAINING 4176 PALLET OF GRANARY OF IMIDACLOPRID 70% WDG"/>
    <n v="5"/>
    <n v="54288"/>
    <n v="54.29"/>
    <n v="487000"/>
    <x v="3"/>
    <s v="Not Identified"/>
    <s v="Herbicide"/>
    <n v="8.9706749189507811"/>
  </r>
  <r>
    <d v="2019-11-18T00:00:00"/>
    <s v="November,2019"/>
    <s v="November,2019´"/>
    <s v="Consignee; Consignee (Original Format)"/>
    <x v="1"/>
    <s v="Albaugh Agro Brasil Ltda"/>
    <s v="Shandong Weifang Rainbow Chemical Co., Ltd."/>
    <s v="QINGDAO"/>
    <s v="SANTOS"/>
    <s v="38089325"/>
    <s v="6 X 40 CONTAINERS CONTAINING 6480 DRUMS OF PARAQUAT 276G,L SL SPRAYQUAT BIPYRIDILIUM PESTICIDE TOXIC 1 1 DIMETHYL , 4 4 BIPYRIDINIUM DICHLORIDE"/>
    <n v="12"/>
    <n v="153036"/>
    <n v="153.04"/>
    <n v="871000"/>
    <x v="16"/>
    <s v="Not Identified"/>
    <s v="Herbicide"/>
    <n v="5.691471287801563"/>
  </r>
  <r>
    <d v="2019-11-15T00:00:00"/>
    <s v="November,2019"/>
    <s v="November,2019´"/>
    <s v="Consignee; Consignee (Original Format)"/>
    <x v="1"/>
    <s v="Albaugh Agro Brasil Ltda"/>
    <s v="Microchem Specialities Trade"/>
    <s v="SHANGHAI"/>
    <s v="SANTOS"/>
    <s v="29242120"/>
    <s v="1 X 40 CONTAINERS CONTAINING 40 BAGS OF DIUROM TECNICO CONSAGRO"/>
    <n v="2"/>
    <n v="20120"/>
    <n v="20.12"/>
    <n v="230000"/>
    <x v="13"/>
    <s v="Not Indetified"/>
    <s v="Herbicide"/>
    <n v="11.43141153081511"/>
  </r>
  <r>
    <d v="2019-11-11T00:00:00"/>
    <s v="November,2019"/>
    <s v="Nov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27000"/>
    <x v="2"/>
    <s v="Gly Star"/>
    <s v="Herbicide"/>
    <n v="5.690888680781125"/>
  </r>
  <r>
    <d v="2019-11-11T00:00:00"/>
    <s v="November,2019"/>
    <s v="Nov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27000"/>
    <x v="2"/>
    <s v="Gly Star"/>
    <s v="Herbicide"/>
    <n v="5.690888680781125"/>
  </r>
  <r>
    <d v="2019-11-10T00:00:00"/>
    <s v="November,2019"/>
    <s v="Nov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"/>
    <n v="12"/>
    <n v="145320.01"/>
    <n v="145.32"/>
    <n v="827000"/>
    <x v="2"/>
    <s v="Gly Star"/>
    <s v="Herbicide"/>
    <n v="5.690888680781125"/>
  </r>
  <r>
    <d v="2019-11-07T00:00:00"/>
    <s v="November,2019"/>
    <s v="November,2019´"/>
    <s v="Consignee; Consignee (Original Format)"/>
    <x v="1"/>
    <s v="Albaugh Agro Brasil Ltda"/>
    <s v="Shandong Rainbow Agrosciences Co., Ltd."/>
    <s v="SHANGHAI"/>
    <s v="SANTOS"/>
    <s v="29313912"/>
    <s v="4 X 40 CONTAINERS CONTAINING 120 BAGS OF IDA GLYPHOSATE"/>
    <n v="8"/>
    <n v="103160"/>
    <n v="103.16"/>
    <n v="360000"/>
    <x v="2"/>
    <s v="Gly Star"/>
    <s v="Herbicide"/>
    <n v="3.4897246994959286"/>
  </r>
  <r>
    <d v="2019-11-07T00:00:00"/>
    <s v="November,2019"/>
    <s v="Novem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"/>
    <n v="10"/>
    <n v="128950"/>
    <n v="128.94999999999999"/>
    <n v="450000"/>
    <x v="2"/>
    <s v="Gly Star"/>
    <s v="Herbicide"/>
    <n v="3.4897246994959286"/>
  </r>
  <r>
    <d v="2019-11-07T00:00:00"/>
    <s v="November,2019"/>
    <s v="November,2019´"/>
    <s v="Consignee; Consignee (Original Format)"/>
    <x v="1"/>
    <s v="Albaugh Agro Brasil Ltda"/>
    <s v="Shandong Rainbow Agrosciences Co., Ltd."/>
    <s v="SHANGHAI"/>
    <s v="SANTOS"/>
    <s v="29313912"/>
    <s v="6 X 40 CONTAINERS CONTAINING 180 BAGS OF IDA GLYPHOSATE 97% TECHNICAL"/>
    <n v="12"/>
    <n v="154740.01"/>
    <n v="154.74"/>
    <n v="540000"/>
    <x v="2"/>
    <s v="Gly Star"/>
    <s v="Herbicide"/>
    <n v="3.4897244739741193"/>
  </r>
  <r>
    <d v="2019-11-07T00:00:00"/>
    <s v="November,2019"/>
    <s v="November,2019´"/>
    <s v="Consignee; Consignee (Original Format)"/>
    <x v="1"/>
    <s v="Albaugh Agro Brasil Ltda"/>
    <s v="Microchem Specialities Trade"/>
    <s v="SHANGHAI"/>
    <s v="SANTOS"/>
    <s v="38089119"/>
    <s v="1 X 40 CONTAINERS CONTAINING 500 CARTONS OF THIODICARB 350G,L FS LUGER TIODICARBE"/>
    <n v="2"/>
    <n v="12400"/>
    <n v="12.4"/>
    <n v="111000"/>
    <x v="6"/>
    <s v="Not Identified"/>
    <s v="Herbicide"/>
    <n v="8.9516129032258061"/>
  </r>
  <r>
    <d v="2019-11-07T00:00:00"/>
    <s v="November,2019"/>
    <s v="November,2019´"/>
    <s v="Consignee; Consignee (Original Format)"/>
    <x v="1"/>
    <s v="Albaugh Agro Brasil Ltda"/>
    <s v="Shandong Rainbow Agrosciences Co., Ltd."/>
    <s v="SHANGHAI"/>
    <s v="SANTOS"/>
    <s v="29313912"/>
    <s v="6 X 40 CONTAINERS CONTAINING 180 BAGS OF IDA GLYPHOSATE 97% TECHNICAL"/>
    <n v="12"/>
    <n v="154740.01"/>
    <n v="154.74"/>
    <n v="540000"/>
    <x v="2"/>
    <s v="Gly Star"/>
    <s v="Herbicide"/>
    <n v="3.4897244739741193"/>
  </r>
  <r>
    <d v="2019-11-07T00:00:00"/>
    <s v="November,2019"/>
    <s v="November,2019´"/>
    <s v="Consignee; Consignee (Original Format)"/>
    <x v="1"/>
    <s v="Albaugh Agro Brasil Ltda"/>
    <s v="Shandong Rainbow Agrosciences Co., Ltd."/>
    <s v="SHANGHAI"/>
    <s v="SANTOS"/>
    <s v="29313912"/>
    <s v="6 X 40 CONTAINERS CONTAINING 180 BAGS OF IDA GLYPHOSATE 97% TECHNICAL"/>
    <n v="12"/>
    <n v="154740.01"/>
    <n v="154.74"/>
    <n v="540000"/>
    <x v="2"/>
    <s v="Gly Star"/>
    <s v="Herbicide"/>
    <n v="3.4897244739741193"/>
  </r>
  <r>
    <d v="2019-11-07T00:00:00"/>
    <s v="November,2019"/>
    <s v="November,2019´"/>
    <s v="Consignee; Consignee (Original Format)"/>
    <x v="1"/>
    <s v="Albaugh Agro Brasil Ltda"/>
    <s v="Microchem Specialities Trade"/>
    <s v="SHANGHAI"/>
    <s v="SANTOS"/>
    <s v="38089199"/>
    <s v="1 X 40 CONTAINERS CONTAINING 1192 CARTONS OF THIODICARB PRODUTIVO TIODICARBE"/>
    <n v="2"/>
    <n v="16688"/>
    <n v="16.690000000000001"/>
    <n v="150000"/>
    <x v="6"/>
    <s v="Not Identified"/>
    <s v="Herbicide"/>
    <n v="8.9884947267497601"/>
  </r>
  <r>
    <d v="2019-11-06T00:00:00"/>
    <s v="November,2019"/>
    <s v="November,2019´"/>
    <s v="Consignee; Consignee (Original Format)"/>
    <x v="1"/>
    <s v="Albaugh Agro Brasil Ltda"/>
    <s v="African Amines (Pty) Ltd."/>
    <s v="DURBAN"/>
    <s v="SANTOS"/>
    <s v="29211100"/>
    <s v="5 X 20 CONTAINERS CONTAINING 5 FLEXITANK OF DIMETHYLAMINE 60%"/>
    <n v="5"/>
    <n v="91780"/>
    <n v="91.78"/>
    <n v="73500"/>
    <x v="11"/>
    <s v="Not Identified"/>
    <s v="General Chemical"/>
    <n v="0.80082806711701893"/>
  </r>
  <r>
    <d v="2019-11-05T00:00:00"/>
    <s v="November,2019"/>
    <s v="November,2019´"/>
    <s v="Consignee; Consignee (Original Format)"/>
    <x v="1"/>
    <s v="Albaugh Agro Brasil Ltda"/>
    <s v="Microchem Specialities Trade"/>
    <s v="SHANGHAI"/>
    <s v="SANTOS"/>
    <s v="38089199"/>
    <s v="4 X 40 CONTAINERS CONTAINING 6912 PALLET OF IMIDACLOPRID"/>
    <n v="8"/>
    <n v="89856"/>
    <n v="89.86"/>
    <n v="806000"/>
    <x v="3"/>
    <s v="Not Identified"/>
    <s v="Herbicide"/>
    <n v="8.9699074074074066"/>
  </r>
  <r>
    <d v="2019-11-04T00:00:00"/>
    <s v="November,2019"/>
    <s v="November,2019´"/>
    <s v="Consignee; Consignee (Original Format)"/>
    <x v="1"/>
    <s v="Albaugh Agro Brasil Ltda"/>
    <s v="African Amines (Pty) Ltd."/>
    <s v="DURBAN"/>
    <s v="SANTOS"/>
    <s v="29211100"/>
    <s v="3 X 20 CONTAINERS CONTAINING 3 FLEXITANK OF DIMETHYLAMINE 60%"/>
    <n v="3"/>
    <n v="55180"/>
    <n v="55.18"/>
    <n v="44200"/>
    <x v="11"/>
    <s v="Not Identified"/>
    <s v="General Chemical"/>
    <n v="0.80101486045668724"/>
  </r>
  <r>
    <d v="2019-11-04T00:00:00"/>
    <s v="November,2019"/>
    <s v="November,2019´"/>
    <s v="Consignee; Consignee (Original Format)"/>
    <x v="1"/>
    <s v="Albaugh Agro Brasil Ltda"/>
    <s v="African Amines (Pty) Ltd."/>
    <s v="DURBAN"/>
    <s v="SANTOS"/>
    <s v="29211100"/>
    <s v="3 X 20 CONTAINERS CONTAINING 3 FLEXITANK OF DIMETHYLAMINE 60%"/>
    <n v="3"/>
    <n v="55360"/>
    <n v="55.36"/>
    <n v="44400"/>
    <x v="11"/>
    <s v="Not Identified"/>
    <s v="General Chemical"/>
    <n v="0.80202312138728327"/>
  </r>
  <r>
    <d v="2019-11-03T00:00:00"/>
    <s v="November,2019"/>
    <s v="Nov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"/>
    <n v="12"/>
    <n v="145320.01"/>
    <n v="145.32"/>
    <n v="827000"/>
    <x v="2"/>
    <s v="Gly Star"/>
    <s v="Herbicide"/>
    <n v="5.690888680781125"/>
  </r>
  <r>
    <d v="2019-11-03T00:00:00"/>
    <s v="November,2019"/>
    <s v="November,2019´"/>
    <s v="Consignee; Consignee (Original Format)"/>
    <x v="1"/>
    <s v="Albaugh Agro Brasil Ltda"/>
    <s v="Microchem Specialities Trade"/>
    <s v="SHANGHAI"/>
    <s v="SANTOS"/>
    <s v="29333922"/>
    <s v="8 X 20 CONTAINERS CONTAINING 640 DRUMS OF CHLORPYRIFOS TECH"/>
    <n v="8"/>
    <n v="173760"/>
    <n v="173.76"/>
    <n v="6328000"/>
    <x v="10"/>
    <s v="Not Identified"/>
    <s v="Herbicide"/>
    <n v="36.418047882136278"/>
  </r>
  <r>
    <d v="2019-11-03T00:00:00"/>
    <s v="November,2019"/>
    <s v="November,2019´"/>
    <s v="Consignee; Consignee (Original Format)"/>
    <x v="1"/>
    <s v="Albaugh Agro Brasil Ltda"/>
    <s v="Worldwide Logistics Corp"/>
    <s v="SHANGHAI"/>
    <s v="SANTOS"/>
    <s v="38089329"/>
    <s v="1 X 40 CONTAINERS CONTAINING 1200 CARTONS OF BROKER 750WG HEXAZINONE"/>
    <n v="2"/>
    <n v="14400"/>
    <n v="14.4"/>
    <n v="82000"/>
    <x v="17"/>
    <s v="Broker"/>
    <s v="Herbicide"/>
    <n v="5.6944444444444446"/>
  </r>
  <r>
    <d v="2019-10-28T00:00:00"/>
    <s v="October,2019"/>
    <s v="October,2019´"/>
    <s v="Consignee; Consignee (Original Format)"/>
    <x v="1"/>
    <s v="Albaugh Agro Brasil Ltda"/>
    <s v="Shandong Weifang Rainbow Chemical Co., Ltd."/>
    <s v="QINGDAO"/>
    <s v="SANTOS"/>
    <s v="38089323"/>
    <s v="2 X 40 CONTAINERS CONTAINING 2160 DRUMS OF AMETRYN 500G,L SC AMETRINA 500 SC RAINBOW"/>
    <n v="4"/>
    <n v="51660"/>
    <n v="51.66"/>
    <n v="285000"/>
    <x v="14"/>
    <s v="Evik"/>
    <s v="Herbicide"/>
    <n v="5.5168408826945416"/>
  </r>
  <r>
    <d v="2019-10-28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02000"/>
    <x v="2"/>
    <s v="Gly Star"/>
    <s v="Herbicide"/>
    <n v="5.5188545610477178"/>
  </r>
  <r>
    <d v="2019-10-28T00:00:00"/>
    <s v="October,2019"/>
    <s v="Octo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 TECHNICAL WOVEN PLASTICS"/>
    <n v="12"/>
    <n v="135864"/>
    <n v="135.86000000000001"/>
    <n v="361000"/>
    <x v="5"/>
    <s v="Atanor"/>
    <s v="Herbicide"/>
    <n v="2.6570688335394217"/>
  </r>
  <r>
    <d v="2019-10-28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02000"/>
    <x v="2"/>
    <s v="Gly Star"/>
    <s v="Herbicide"/>
    <n v="5.5188545610477178"/>
  </r>
  <r>
    <d v="2019-10-27T00:00:00"/>
    <s v="October,2019"/>
    <s v="October,2019´"/>
    <s v="Consignee; Consignee (Original Format)"/>
    <x v="1"/>
    <s v="Albaugh Agro Brasil Ltda"/>
    <s v="Microchem Specialities Trade"/>
    <s v="SHANGHAI"/>
    <s v="SANTOS"/>
    <s v="29333922"/>
    <s v="9 X 20 CONTAINERS CONTAINING 720 DRUMS OF 97% TECH CLORPIRIFOS TECNICO"/>
    <n v="9"/>
    <n v="195480"/>
    <n v="195.48"/>
    <n v="6861000"/>
    <x v="10"/>
    <s v="Not Identified"/>
    <s v="Herbicide"/>
    <n v="35.098219766728057"/>
  </r>
  <r>
    <d v="2019-10-24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24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24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24T00:00:00"/>
    <s v="October,2019"/>
    <s v="October,2019´"/>
    <s v="Consignee; Consignee (Original Format)"/>
    <x v="1"/>
    <s v="Albaugh Agro Brasil Ltda"/>
    <s v="Microchem Specialities Trade"/>
    <s v="SHANGHAI"/>
    <s v="SANTOS"/>
    <s v="38089199"/>
    <s v="1 X 40 CONTAINERS CONTAINING 1191 CARTONS OF THIODICARB PRODUTIVO TIODICARBE"/>
    <n v="2"/>
    <n v="16674"/>
    <n v="16.670000000000002"/>
    <n v="170000"/>
    <x v="6"/>
    <s v="Not Identified"/>
    <s v="Herbicide"/>
    <n v="10.195513973851506"/>
  </r>
  <r>
    <d v="2019-10-21T00:00:00"/>
    <s v="October,2019"/>
    <s v="October,2019´"/>
    <s v="Consignee; Consignee (Original Format)"/>
    <x v="1"/>
    <s v="Albaugh Agro Brasil Ltda"/>
    <s v="International Inc."/>
    <s v="NEW ORLEANS (LA)"/>
    <s v="SANTOS"/>
    <s v="29211923"/>
    <s v="4 X 20 &amp; 1 X 20 CONTAINERS CONTAINING 5 TANK OF ISOPROPYLAMINE 100% MONOISOPROPILAMINA E SEUS SAIS ISOPROPYLAMINE CORROSIVE MATERIAL"/>
    <n v="5"/>
    <n v="78237"/>
    <n v="78.239999999999995"/>
    <n v="246000"/>
    <x v="8"/>
    <s v="Not Identified"/>
    <s v="Herbicide"/>
    <n v="3.1442923424977951"/>
  </r>
  <r>
    <d v="2019-10-20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"/>
    <n v="12"/>
    <n v="145320.01"/>
    <n v="145.32"/>
    <n v="802000"/>
    <x v="2"/>
    <s v="Gly Star"/>
    <s v="Herbicide"/>
    <n v="5.5188545610477178"/>
  </r>
  <r>
    <d v="2019-10-20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RIDOVER"/>
    <n v="12"/>
    <n v="145320.01"/>
    <n v="145.32"/>
    <n v="802000"/>
    <x v="2"/>
    <s v="Gly Star"/>
    <s v="Herbicide"/>
    <n v="5.5188545610477178"/>
  </r>
  <r>
    <d v="2019-10-18T00:00:00"/>
    <s v="October,2019"/>
    <s v="Octo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"/>
    <n v="12"/>
    <n v="135864"/>
    <n v="135.86000000000001"/>
    <n v="361000"/>
    <x v="5"/>
    <s v="Atanor"/>
    <s v="Herbicide"/>
    <n v="2.6570688335394217"/>
  </r>
  <r>
    <d v="2019-10-18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18T00:00:00"/>
    <s v="October,2019"/>
    <s v="October,2019´"/>
    <s v="Consignee; Consignee (Original Format)"/>
    <x v="1"/>
    <s v="Albaugh Agro Brasil Ltda"/>
    <s v="Microchem Specialities Trade"/>
    <s v="SHANGHAI"/>
    <s v="SANTOS"/>
    <s v="38089329"/>
    <s v="2 X 40 CONTAINERS CONTAINING 2310 CARTONS OF ROUKER 4X5 LT NICOSULFURON"/>
    <n v="4"/>
    <n v="49664"/>
    <n v="49.66"/>
    <n v="274000"/>
    <x v="19"/>
    <s v="Not Identified"/>
    <s v="Herbicide"/>
    <n v="5.5170747422680408"/>
  </r>
  <r>
    <d v="2019-10-18T00:00:00"/>
    <s v="October,2019"/>
    <s v="Octo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361000"/>
    <x v="5"/>
    <s v="Atanor"/>
    <s v="Herbicide"/>
    <n v="2.6570688335394217"/>
  </r>
  <r>
    <d v="2019-10-18T00:00:00"/>
    <s v="October,2019"/>
    <s v="October,2019´"/>
    <s v="Consignee; Consignee (Original Format)"/>
    <x v="1"/>
    <s v="Albaugh Agro Brasil Ltda"/>
    <s v="Shandong Weifang Rainbow Chemical Co., Ltd."/>
    <s v="QINGDAO"/>
    <s v="SANTOS"/>
    <s v="38089323"/>
    <s v="2 X 40 CONTAINERS CONTAINING 4560 BAGS OF ATRAZINE 90% WG"/>
    <n v="4"/>
    <n v="49140"/>
    <n v="49.14"/>
    <n v="271000"/>
    <x v="5"/>
    <s v="Atanor"/>
    <s v="Herbicide"/>
    <n v="5.5148555148555145"/>
  </r>
  <r>
    <d v="2019-10-18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18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18T00:00:00"/>
    <s v="October,2019"/>
    <s v="Octo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361000"/>
    <x v="5"/>
    <s v="Atanor"/>
    <s v="Herbicide"/>
    <n v="2.6570688335394217"/>
  </r>
  <r>
    <d v="2019-10-18T00:00:00"/>
    <s v="October,2019"/>
    <s v="Octo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"/>
    <n v="12"/>
    <n v="135864"/>
    <n v="135.86000000000001"/>
    <n v="361000"/>
    <x v="5"/>
    <s v="Atanor"/>
    <s v="Herbicide"/>
    <n v="2.6570688335394217"/>
  </r>
  <r>
    <d v="2019-10-18T00:00:00"/>
    <s v="October,2019"/>
    <s v="October,2019´"/>
    <s v="Consignee; Consignee (Original Format)"/>
    <x v="1"/>
    <s v="Albaugh Agro Brasil Ltda"/>
    <s v="Shandong Weifang Rainbow Chemical Co., Ltd."/>
    <s v="QINGDAO"/>
    <s v="SANTOS"/>
    <s v="38089323"/>
    <s v="5 X 40 CONTAINERS CONTAINING 11400 BAGS OF ATRAZINE 90% WG"/>
    <n v="10"/>
    <n v="122850"/>
    <n v="122.85"/>
    <n v="678000"/>
    <x v="5"/>
    <s v="Atanor"/>
    <s v="Herbicide"/>
    <n v="5.5189255189255189"/>
  </r>
  <r>
    <d v="2019-10-18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7 X 40 CONTAINERS CONTAINING 7560 CARTONS OF GLYPHOSATE 72% WG RIDOVER"/>
    <n v="14"/>
    <n v="169539.99"/>
    <n v="169.54"/>
    <n v="935000"/>
    <x v="2"/>
    <s v="Gly Star"/>
    <s v="Herbicide"/>
    <n v="5.5149230573860484"/>
  </r>
  <r>
    <d v="2019-10-14T00:00:00"/>
    <s v="October,2019"/>
    <s v="October,2019´"/>
    <s v="Consignee; Consignee (Original Format)"/>
    <x v="1"/>
    <s v="Albaugh Agro Brasil Ltda"/>
    <s v="Logistics Pvt., Ltd."/>
    <s v="NEW ORLEANS (LA)"/>
    <s v="SANTOS"/>
    <s v="29211923"/>
    <s v="5 X 20 CONTAINERS CONTAINING 5 TANK OF ISOPROPYLAMINE 100% MONOISOPROPILAMINA E SEUS SAIS ISOPROPYLAMINE CORROSIVE MATERIAL"/>
    <n v="5"/>
    <n v="78173"/>
    <n v="78.17"/>
    <n v="246000"/>
    <x v="8"/>
    <s v="Not Identified"/>
    <s v="Herbicide"/>
    <n v="3.1468665651823517"/>
  </r>
  <r>
    <d v="2019-10-14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02000"/>
    <x v="2"/>
    <s v="Gly Star"/>
    <s v="Herbicide"/>
    <n v="5.5188545610477178"/>
  </r>
  <r>
    <d v="2019-10-14T00:00:00"/>
    <s v="October,2019"/>
    <s v="October,2019´"/>
    <s v="Consignee; Consignee (Original Format)"/>
    <x v="1"/>
    <s v="Albaugh Agro Brasil Ltda"/>
    <s v="Dastech International Inc."/>
    <s v="NINGBO"/>
    <s v="SANTOS"/>
    <s v="29211923"/>
    <s v="6 X 20 CONTAINERS CONTAINING 6 TANK OF MONO ISOPROPYLAMINE  99.7%"/>
    <n v="6"/>
    <n v="93110"/>
    <n v="93.11"/>
    <n v="271000"/>
    <x v="8"/>
    <s v="Not Identified"/>
    <s v="Herbicide"/>
    <n v="2.9105359252497047"/>
  </r>
  <r>
    <d v="2019-10-14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5 X 40 CONTAINERS CONTAINING 5400 CARTONS OF GLYPHOSATE 72% WG RIDOVER"/>
    <n v="10"/>
    <n v="121100"/>
    <n v="121.1"/>
    <n v="668000"/>
    <x v="2"/>
    <s v="Gly Star"/>
    <s v="Herbicide"/>
    <n v="5.5161023947151113"/>
  </r>
  <r>
    <d v="2019-10-13T00:00:00"/>
    <s v="October,2019"/>
    <s v="October,2019´"/>
    <s v="Consignee; Consignee (Original Format)"/>
    <x v="1"/>
    <s v="Albaugh Agro Brasil Ltda"/>
    <s v="Microchem Specialities Trade"/>
    <s v="SHANGHAI"/>
    <s v="SANTOS"/>
    <s v="29333929"/>
    <s v="2 X 40 CONTAINERS CONTAINING 80 BAGS OF IMIDACLOPRID TECHNICAL IMIDACLOPRIDO TECNICO CONSAGRO"/>
    <n v="4"/>
    <n v="40240"/>
    <n v="40.24"/>
    <n v="1412000"/>
    <x v="3"/>
    <s v="Not Identified"/>
    <s v="Herbicide"/>
    <n v="35.089463220675945"/>
  </r>
  <r>
    <d v="2019-10-13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"/>
    <n v="12"/>
    <n v="145320.01"/>
    <n v="145.32"/>
    <n v="802000"/>
    <x v="2"/>
    <s v="Gly Star"/>
    <s v="Herbicide"/>
    <n v="5.5188545610477178"/>
  </r>
  <r>
    <d v="2019-10-12T00:00:00"/>
    <s v="October,2019"/>
    <s v="October,2019´"/>
    <s v="Consignee; Consignee (Original Format)"/>
    <x v="1"/>
    <s v="Albaugh Agro Brasil Ltda"/>
    <s v="Jiangsu Agrochem Laboratory Co., Ltd."/>
    <s v="SHANGHAI"/>
    <s v="SANTOS"/>
    <s v="29333999"/>
    <s v="2 X 40 CONTAINERS CONTAINING 1200 DRUMS OF CLORETO DE MEPIQUATE TECNICO CONSAGRO MEPIQUAT CHLORIDE 98%TC"/>
    <n v="4"/>
    <n v="34620"/>
    <n v="34.619999999999997"/>
    <n v="1215000"/>
    <x v="7"/>
    <s v="Not Identified"/>
    <s v="Herbicide"/>
    <n v="35.095320623916813"/>
  </r>
  <r>
    <d v="2019-10-10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10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10T00:00:00"/>
    <s v="October,2019"/>
    <s v="October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 TECHNICAL"/>
    <n v="10"/>
    <n v="128950"/>
    <n v="128.94999999999999"/>
    <n v="494000"/>
    <x v="2"/>
    <s v="Gly Star"/>
    <s v="Herbicide"/>
    <n v="3.8309422256688639"/>
  </r>
  <r>
    <d v="2019-10-09T00:00:00"/>
    <s v="October,2019"/>
    <s v="October,2019´"/>
    <s v="Consignee; Consignee (Original Format)"/>
    <x v="1"/>
    <s v="Albaugh Agro Brasil Ltda"/>
    <s v="African Amines (Pty) Ltd."/>
    <s v="DURBAN"/>
    <s v="SANTOS"/>
    <s v="29211100"/>
    <s v="6 X 20 CONTAINERS CONTAINING 6 FLEXITANK OF DIMETHYLAMINE 60"/>
    <n v="6"/>
    <n v="110140"/>
    <n v="110.14"/>
    <n v="94200"/>
    <x v="11"/>
    <s v="Not Identified"/>
    <s v="General Chemical"/>
    <n v="0.85527510441256582"/>
  </r>
  <r>
    <d v="2019-10-07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7 X 40 CONTAINERS CONTAINING 7560 CARTONS OF GLYPHOSATE 72% WG"/>
    <n v="14"/>
    <n v="169539.99"/>
    <n v="169.54"/>
    <n v="935000"/>
    <x v="2"/>
    <s v="Gly Star"/>
    <s v="Herbicide"/>
    <n v="5.5149230573860484"/>
  </r>
  <r>
    <d v="2019-10-07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02000"/>
    <x v="2"/>
    <s v="Gly Star"/>
    <s v="Herbicide"/>
    <n v="5.5188545610477178"/>
  </r>
  <r>
    <d v="2019-10-07T00:00:00"/>
    <s v="October,2019"/>
    <s v="October,2019´"/>
    <s v="Consignee; Consignee (Original Format)"/>
    <x v="1"/>
    <s v="Albaugh Agro Brasil Ltda"/>
    <s v="Hoyer Global Transport"/>
    <s v="NEW ORLEANS (LA)"/>
    <s v="SANTOS"/>
    <s v="29211923"/>
    <s v="6 X 20 CONTAINERS CONTAINING 6 TANK OF UN 1221 ISOPROPYLAMINE MONOISOPROPILAMINA E SEUS SAIS"/>
    <n v="6"/>
    <n v="93812"/>
    <n v="93.81"/>
    <n v="295000"/>
    <x v="8"/>
    <s v="Not Identified"/>
    <s v="Herbicide"/>
    <n v="3.1445870464332919"/>
  </r>
  <r>
    <d v="2019-10-07T00:00:00"/>
    <s v="October,2019"/>
    <s v="Octo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361000"/>
    <x v="5"/>
    <s v="Atanor"/>
    <s v="Herbicide"/>
    <n v="2.6570688335394217"/>
  </r>
  <r>
    <d v="2019-10-07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02000"/>
    <x v="2"/>
    <s v="Gly Star"/>
    <s v="Herbicide"/>
    <n v="5.5188545610477178"/>
  </r>
  <r>
    <d v="2019-10-07T00:00:00"/>
    <s v="October,2019"/>
    <s v="October,2019´"/>
    <s v="Consignee; Consignee (Original Format)"/>
    <x v="1"/>
    <s v="Albaugh Agro Brasil Ltda"/>
    <s v="Dastech International Inc."/>
    <s v="NINGBO"/>
    <s v="SANTOS"/>
    <s v="29211923"/>
    <s v="4 X 20 CONTAINERS CONTAINING 4 TANK OF MONO ISOPROPYLAMINE  99.7%"/>
    <n v="4"/>
    <n v="62180"/>
    <n v="62.18"/>
    <n v="181000"/>
    <x v="8"/>
    <s v="Not Identified"/>
    <s v="Herbicide"/>
    <n v="2.910903827597298"/>
  </r>
  <r>
    <d v="2019-10-06T00:00:00"/>
    <s v="October,2019"/>
    <s v="October,2019´"/>
    <s v="Consignee; Consignee (Original Format)"/>
    <x v="1"/>
    <s v="Albaugh Agro Brasil Ltda"/>
    <s v="Microchem Specialities Trade"/>
    <s v="SHANGHAI"/>
    <s v="SANTOS"/>
    <s v="29333922"/>
    <s v="5 X 20 CONTAINERS CONTAINING 400 DRUMS OF CHLORPYRIFOS 97% TECH CLORPIRIFOS TECNICO CONSAGRO"/>
    <n v="5"/>
    <n v="108600"/>
    <n v="108.6"/>
    <n v="3812000"/>
    <x v="10"/>
    <s v="Not Identified"/>
    <s v="Herbicide"/>
    <n v="35.101289134438304"/>
  </r>
  <r>
    <d v="2019-10-04T00:00:00"/>
    <s v="October,2019"/>
    <s v="Octo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361000"/>
    <x v="5"/>
    <s v="Atanor"/>
    <s v="Herbicide"/>
    <n v="2.6570688335394217"/>
  </r>
  <r>
    <d v="2019-10-04T00:00:00"/>
    <s v="October,2019"/>
    <s v="Octo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361000"/>
    <x v="5"/>
    <s v="Atanor"/>
    <s v="Herbicide"/>
    <n v="2.6570688335394217"/>
  </r>
  <r>
    <d v="2019-10-04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02000"/>
    <x v="2"/>
    <s v="Gly Star"/>
    <s v="Herbicide"/>
    <n v="5.5188545610477178"/>
  </r>
  <r>
    <d v="2019-10-04T00:00:00"/>
    <s v="October,2019"/>
    <s v="Octo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 RIDOVER"/>
    <n v="12"/>
    <n v="145320.01"/>
    <n v="145.32"/>
    <n v="802000"/>
    <x v="2"/>
    <s v="Gly Star"/>
    <s v="Herbicide"/>
    <n v="5.5188545610477178"/>
  </r>
  <r>
    <d v="2019-10-04T00:00:00"/>
    <s v="October,2019"/>
    <s v="October,2019´"/>
    <s v="Consignee; Consignee (Original Format)"/>
    <x v="1"/>
    <s v="Albaugh Agro Brasil Ltda"/>
    <s v="Shandong Weifang Rainbow Chemical Co., Ltd."/>
    <s v="QINGDAO"/>
    <s v="SANTOS"/>
    <s v="38089325"/>
    <s v="7 X 40 CONTAINERS CONTAINING 7560 DRUMS OF PARAQUAT 276G SPRAYQUAT"/>
    <n v="14"/>
    <n v="178542.01"/>
    <n v="178.54"/>
    <n v="985000"/>
    <x v="16"/>
    <s v="Not Identified"/>
    <s v="Herbicide"/>
    <n v="5.516908877636137"/>
  </r>
  <r>
    <d v="2019-10-04T00:00:00"/>
    <s v="October,2019"/>
    <s v="October,2019´"/>
    <s v="Consignee; Consignee (Original Format)"/>
    <x v="1"/>
    <s v="Albaugh Agro Brasil Ltda"/>
    <s v="Microchem Specialities Trade"/>
    <s v="SHANGHAI"/>
    <s v="SANTOS"/>
    <s v="29333929"/>
    <s v="2 X 40 CONTAINERS CONTAINING 80 BAGS OF IMIDACLOPRID TECHNICAL  IMIDACLOPRIDO TECNICO CONSAGRO"/>
    <n v="4"/>
    <n v="40240"/>
    <n v="40.24"/>
    <n v="1412000"/>
    <x v="3"/>
    <s v="Not Identified"/>
    <s v="Herbicide"/>
    <n v="35.089463220675945"/>
  </r>
  <r>
    <d v="2019-09-30T00:00:00"/>
    <s v="September,2019"/>
    <s v="September,2019´"/>
    <s v="Consignee; Consignee (Original Format)"/>
    <x v="1"/>
    <s v="Albaugh Agro Brasil Ltda"/>
    <s v="Hoyer Global Transport"/>
    <s v="NEW ORLEANS (LA)"/>
    <s v="SANTOS"/>
    <s v="29211923"/>
    <s v="6 X 20 CONTAINERS CONTAINING 6 TANK OF ISOPROPYLAMINE MONOISOPROPILAMINA E SEUS SAIS"/>
    <n v="6"/>
    <n v="93723"/>
    <n v="93.72"/>
    <n v="274000"/>
    <x v="8"/>
    <s v="Not Identified"/>
    <s v="Herbicide"/>
    <n v="2.9235086371541672"/>
  </r>
  <r>
    <d v="2019-09-30T00:00:00"/>
    <s v="September,2019"/>
    <s v="September,2019´"/>
    <s v="Consignee; Consignee (Original Format)"/>
    <x v="1"/>
    <s v="Albaugh Agro Brasil Ltda"/>
    <s v="Hoyer Global Transport"/>
    <s v="NINGBO"/>
    <s v="SANTOS"/>
    <s v="29211923"/>
    <s v="4 X 20 CONTAINERS CONTAINING 4 TANK OF MONO ISOPROPYLAMINE99.7%"/>
    <n v="4"/>
    <n v="61940"/>
    <n v="61.94"/>
    <n v="186000"/>
    <x v="8"/>
    <s v="Not Identified"/>
    <s v="Herbicide"/>
    <n v="3.0029060381013886"/>
  </r>
  <r>
    <d v="2019-09-27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189912"/>
    <s v="4 X 40 CONTAINERS CONTAINING 120 BAGS OF 2 4 D TECHNICAL"/>
    <n v="8"/>
    <n v="103160"/>
    <n v="103.16"/>
    <n v="1009000"/>
    <x v="0"/>
    <s v="Not Identified"/>
    <s v="Herbicide"/>
    <n v="9.7809228383094222"/>
  </r>
  <r>
    <d v="2019-09-27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189912"/>
    <s v="4 X 40 CONTAINERS CONTAINING 120 BAGS OF 2,4-D TECHNICAL"/>
    <n v="8"/>
    <n v="103160"/>
    <n v="103.16"/>
    <n v="1009000"/>
    <x v="0"/>
    <s v="Not Identified"/>
    <s v="Herbicide"/>
    <n v="9.7809228383094222"/>
  </r>
  <r>
    <d v="2019-09-27T00:00:00"/>
    <s v="September,2019"/>
    <s v="September,2019´"/>
    <s v="Consignee; Consignee (Original Format)"/>
    <x v="1"/>
    <s v="Albaugh Agro Brasil Ltda"/>
    <s v="Microchem Specialities Trade"/>
    <s v="SHANGHAI"/>
    <s v="SANTOS"/>
    <s v="29242120"/>
    <s v="2 X 40 CONTAINERS CONTAINING 80 BAGS OF DIUROM TECNICO 1ALBAUGH"/>
    <n v="4"/>
    <n v="40240"/>
    <n v="40.24"/>
    <n v="704000"/>
    <x v="13"/>
    <s v="Not Indetified"/>
    <s v="Herbicide"/>
    <n v="17.495029821073558"/>
  </r>
  <r>
    <d v="2019-09-26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5 X 40 CONTAINERS CONTAINING 200 BAGS OF ATRAZINE TECHNICAL"/>
    <n v="10"/>
    <n v="113220"/>
    <n v="113.22"/>
    <n v="302000"/>
    <x v="5"/>
    <s v="Atanor"/>
    <s v="Herbicide"/>
    <n v="2.6673732556085499"/>
  </r>
  <r>
    <d v="2019-09-26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"/>
    <n v="12"/>
    <n v="145320.01"/>
    <n v="145.32"/>
    <n v="611000"/>
    <x v="2"/>
    <s v="Gly Star"/>
    <s v="Herbicide"/>
    <n v="4.2045138862844835"/>
  </r>
  <r>
    <d v="2019-09-26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189912"/>
    <s v="5 X 40 CONTAINERS CONTAINING 150 BAGS OF 2,4-D TECHNICAL"/>
    <n v="10"/>
    <n v="128950"/>
    <n v="128.94999999999999"/>
    <n v="1262000"/>
    <x v="0"/>
    <s v="Not Identified"/>
    <s v="Herbicide"/>
    <n v="9.7867390461419159"/>
  </r>
  <r>
    <d v="2019-09-26T00:00:00"/>
    <s v="September,2019"/>
    <s v="September,2019´"/>
    <s v="Consignee; Consignee (Original Format)"/>
    <x v="1"/>
    <s v="Albaugh Agro Brasil Ltda"/>
    <s v="Shandong Weifang Rainbow Chemical Co., Ltd."/>
    <s v="QINGDAO"/>
    <s v="SANTOS"/>
    <s v="38089323"/>
    <s v="3 X 40 CONTAINERS CONTAINING 6840 BAGS OF ATRAZINE 90% WG"/>
    <n v="6"/>
    <n v="70652"/>
    <n v="70.650000000000006"/>
    <n v="297000"/>
    <x v="5"/>
    <s v="Atanor"/>
    <s v="Herbicide"/>
    <n v="4.2037026552680743"/>
  </r>
  <r>
    <d v="2019-09-26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72% WG"/>
    <n v="12"/>
    <n v="145320.01"/>
    <n v="145.32"/>
    <n v="611000"/>
    <x v="2"/>
    <s v="Gly Star"/>
    <s v="Herbicide"/>
    <n v="4.2045138862844835"/>
  </r>
  <r>
    <d v="2019-09-26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189912"/>
    <s v="5 X 40 CONTAINERS CONTAINING 150 BAGS OF 2,4-D TECHNICAL"/>
    <n v="10"/>
    <n v="128950"/>
    <n v="128.94999999999999"/>
    <n v="1262000"/>
    <x v="0"/>
    <s v="Not Identified"/>
    <s v="Herbicide"/>
    <n v="9.7867390461419159"/>
  </r>
  <r>
    <d v="2019-09-22T00:00:00"/>
    <s v="September,2019"/>
    <s v="September,2019´"/>
    <s v="Consignee; Consignee (Original Format)"/>
    <x v="1"/>
    <s v="Albaugh Agro Brasil Ltda"/>
    <s v="Microchem Specialities Trade"/>
    <s v="SHANGHAI"/>
    <s v="SANTOS"/>
    <s v="29333922"/>
    <s v="5 X 20 CONTAINERS CONTAINING 400 DRUMS OF CHLORPYRIFOS 97% TECH CLORPIRIFOS TECHICO CONSAGRO"/>
    <n v="5"/>
    <n v="108600"/>
    <n v="108.6"/>
    <n v="3527000"/>
    <x v="10"/>
    <s v="Not Identified"/>
    <s v="Herbicide"/>
    <n v="32.476979742173114"/>
  </r>
  <r>
    <d v="2019-09-20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6 X 40 CONTAINERS CONTAINING 240 BAGS OF ATRAZINE TECHNICAL"/>
    <n v="12"/>
    <n v="135864"/>
    <n v="135.86000000000001"/>
    <n v="362000"/>
    <x v="5"/>
    <s v="Atanor"/>
    <s v="Herbicide"/>
    <n v="2.6644291350173703"/>
  </r>
  <r>
    <d v="2019-09-19T00:00:00"/>
    <s v="September,2019"/>
    <s v="September,2019´"/>
    <s v="Consignee; Consignee (Original Format)"/>
    <x v="1"/>
    <s v="Albaugh Agro Brasil Ltda"/>
    <s v="Microchem Specialities Trade"/>
    <s v="SHANGHAI"/>
    <s v="SANTOS"/>
    <s v="29333929"/>
    <s v="3 X 40 CONTAINERS CONTAINING 120 BAGS OF IMIDACLOPRID"/>
    <n v="6"/>
    <n v="60360"/>
    <n v="60.36"/>
    <n v="1960000"/>
    <x v="3"/>
    <s v="Not Identified"/>
    <s v="Herbicide"/>
    <n v="32.471835652750165"/>
  </r>
  <r>
    <d v="2019-09-16T00:00:00"/>
    <s v="September,2019"/>
    <s v="September,2019´"/>
    <s v="Consignee; Consignee (Original Format)"/>
    <x v="1"/>
    <s v="Albaugh Agro Brasil Ltda"/>
    <s v="Logistics Corp"/>
    <s v="NEW ORLEANS (LA)"/>
    <s v="SANTOS"/>
    <s v="29211923"/>
    <s v="10 X 20 CONTAINERS CONTAINING 10 TANK OF ISOPROPYLAMINE 100 MONOISOPROPILAMINA E SEUS SAIS"/>
    <n v="10"/>
    <n v="156554"/>
    <n v="156.55000000000001"/>
    <n v="458000"/>
    <x v="8"/>
    <s v="Not Identified"/>
    <s v="Herbicide"/>
    <n v="2.9255081313795879"/>
  </r>
  <r>
    <d v="2019-09-1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RIDOVER"/>
    <n v="12"/>
    <n v="145320.01"/>
    <n v="145.32"/>
    <n v="611000"/>
    <x v="2"/>
    <s v="Gly Star"/>
    <s v="Herbicide"/>
    <n v="4.2045138862844835"/>
  </r>
  <r>
    <d v="2019-09-1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189912"/>
    <s v="5 X 40 CONTAINERS CONTAINING 150 BAGS OF 2,4-D TECHNICAL"/>
    <n v="10"/>
    <n v="128950"/>
    <n v="128.94999999999999"/>
    <n v="1262000"/>
    <x v="0"/>
    <s v="Not Identified"/>
    <s v="Herbicide"/>
    <n v="9.7867390461419159"/>
  </r>
  <r>
    <d v="2019-09-1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5 X 40 CONTAINERS CONTAINING 200 BAGS OF ATRAZINE"/>
    <n v="10"/>
    <n v="113220"/>
    <n v="113.22"/>
    <n v="302000"/>
    <x v="5"/>
    <s v="Atanor"/>
    <s v="Herbicide"/>
    <n v="2.6673732556085499"/>
  </r>
  <r>
    <d v="2019-09-1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RIDOVER"/>
    <n v="12"/>
    <n v="145320.01"/>
    <n v="145.32"/>
    <n v="611000"/>
    <x v="2"/>
    <s v="Gly Star"/>
    <s v="Herbicide"/>
    <n v="4.2045138862844835"/>
  </r>
  <r>
    <d v="2019-09-1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9"/>
    <s v="4 X 40 CONTAINERS CONTAINING 4320 DRUMS OF HALOXYFOP P METHYL 125G L EC GLINT"/>
    <n v="8"/>
    <n v="96580"/>
    <n v="96.58"/>
    <n v="406000"/>
    <x v="20"/>
    <s v="Haloxyfop Alta"/>
    <s v="Herbicide"/>
    <n v="4.2037688962518116"/>
  </r>
  <r>
    <d v="2019-09-1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5 X 40 CONTAINERS CONTAINING 200 BAGS OF ATRAZINE"/>
    <n v="10"/>
    <n v="113220"/>
    <n v="113.22"/>
    <n v="302000"/>
    <x v="5"/>
    <s v="Atanor"/>
    <s v="Herbicide"/>
    <n v="2.6673732556085499"/>
  </r>
  <r>
    <d v="2019-09-1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RIDOVER"/>
    <n v="12"/>
    <n v="145320.01"/>
    <n v="145.32"/>
    <n v="611000"/>
    <x v="2"/>
    <s v="Gly Star"/>
    <s v="Herbicide"/>
    <n v="4.2045138862844835"/>
  </r>
  <r>
    <d v="2019-09-13T00:00:00"/>
    <s v="September,2019"/>
    <s v="September,2019´"/>
    <s v="Consignee; Consignee (Original Format)"/>
    <x v="1"/>
    <s v="Albaugh Agro Brasil Ltda"/>
    <s v="Shandong Weifang Rainbow Chemical Co., Ltd."/>
    <s v="QINGDAO"/>
    <s v="SANTOS"/>
    <s v="38089323"/>
    <s v="4 X 40 CONTAINERS CONTAINING 4320 DRUMS OF AMETRYN 500G L SC AMETRINA 500 SC RAINBOW"/>
    <n v="8"/>
    <n v="103320"/>
    <n v="103.32"/>
    <n v="434000"/>
    <x v="14"/>
    <s v="Evik"/>
    <s v="Herbicide"/>
    <n v="4.2005420054200542"/>
  </r>
  <r>
    <d v="2019-09-11T00:00:00"/>
    <s v="September,2019"/>
    <s v="September,2019´"/>
    <s v="Consignee; Consignee (Original Format)"/>
    <x v="1"/>
    <s v="Albaugh Agro Brasil Ltda"/>
    <s v="African Amines (Pty) Ltd."/>
    <s v="DURBAN"/>
    <s v="SANTOS"/>
    <s v="29211100"/>
    <s v="5 X 20 CONTAINERS CONTAINING 5 FLEXITANK OF BULK DIMETHYLAMINE 60"/>
    <n v="5"/>
    <n v="91940"/>
    <n v="91.94"/>
    <n v="84600"/>
    <x v="11"/>
    <s v="Not Identified"/>
    <s v="General Chemical"/>
    <n v="0.92016532521209482"/>
  </r>
  <r>
    <d v="2019-09-11T00:00:00"/>
    <s v="September,2019"/>
    <s v="September,2019´"/>
    <s v="Consignee; Consignee (Original Format)"/>
    <x v="1"/>
    <s v="Albaugh Agro Brasil Ltda"/>
    <s v="African Amines (Pty) Ltd."/>
    <s v="DURBAN"/>
    <s v="SANTOS"/>
    <s v="29211100"/>
    <s v="6 X 20 CONTAINERS CONTAINING 6 FLEXITANK OF BULK DIMETHYLAMINE 60"/>
    <n v="6"/>
    <n v="110260"/>
    <n v="110.26"/>
    <n v="102000"/>
    <x v="11"/>
    <s v="Not Identified"/>
    <s v="General Chemical"/>
    <n v="0.92508615998548882"/>
  </r>
  <r>
    <d v="2019-09-09T00:00:00"/>
    <s v="September,2019"/>
    <s v="September,2019´"/>
    <s v="Consignee; Consignee (Original Format)"/>
    <x v="1"/>
    <s v="Albaugh Agro Brasil Ltda"/>
    <s v="Hoyer Global Transport"/>
    <s v="NEW ORLEANS (LA)"/>
    <s v="SANTOS"/>
    <s v="29211923"/>
    <s v="10 X 20 CONTAINERS CONTAINING 10 TANK OF ISOPROPYLAMINE MONOISOPROPILAMINA E SEUS SAIS"/>
    <n v="10"/>
    <n v="156292.01"/>
    <n v="156.29"/>
    <n v="457000"/>
    <x v="8"/>
    <s v="Not Identified"/>
    <s v="Herbicide"/>
    <n v="2.924013837943475"/>
  </r>
  <r>
    <d v="2019-09-08T00:00:00"/>
    <s v="September,2019"/>
    <s v="September,2019´"/>
    <s v="Goods Shipped"/>
    <x v="1"/>
    <s v="Pluscargo Group"/>
    <s v="Worldwide Logistics Corp"/>
    <s v="SHANGHAI"/>
    <s v="SANTOS"/>
    <s v="29339959"/>
    <s v="2 X 40 CONTAINERS CONTAINING 80 BAGS OF CARBENDAZIM TECH STREAK TECNICO ALBAUGH BR"/>
    <n v="4"/>
    <n v="40240"/>
    <n v="40.24"/>
    <n v="590000"/>
    <x v="18"/>
    <m/>
    <m/>
    <n v="14.662027833001988"/>
  </r>
  <r>
    <d v="2019-09-07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RIDOVER"/>
    <n v="12"/>
    <n v="145320.01"/>
    <n v="145.32"/>
    <n v="611000"/>
    <x v="2"/>
    <s v="Gly Star"/>
    <s v="Herbicide"/>
    <n v="4.2045138862844835"/>
  </r>
  <r>
    <d v="2019-09-07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5 X 40 CONTAINERS CONTAINING 200 BAGS OF ATRAZINE"/>
    <n v="10"/>
    <n v="113220"/>
    <n v="113.22"/>
    <n v="302000"/>
    <x v="5"/>
    <s v="Atanor"/>
    <s v="Herbicide"/>
    <n v="2.6673732556085499"/>
  </r>
  <r>
    <d v="2019-09-07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5 X 40 CONTAINERS CONTAINING 200 BAGS OF ATRAZINE"/>
    <n v="10"/>
    <n v="113220"/>
    <n v="113.22"/>
    <n v="302000"/>
    <x v="5"/>
    <s v="Atanor"/>
    <s v="Herbicide"/>
    <n v="2.6673732556085499"/>
  </r>
  <r>
    <d v="2019-09-07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5 X 40 CONTAINERS CONTAINING 200 BAGS OF ATRAZINE"/>
    <n v="10"/>
    <n v="113220"/>
    <n v="113.22"/>
    <n v="302000"/>
    <x v="5"/>
    <s v="Atanor"/>
    <s v="Herbicide"/>
    <n v="2.6673732556085499"/>
  </r>
  <r>
    <d v="2019-09-07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RIDOVER"/>
    <n v="12"/>
    <n v="145320.01"/>
    <n v="145.32"/>
    <n v="611000"/>
    <x v="2"/>
    <s v="Gly Star"/>
    <s v="Herbicide"/>
    <n v="4.2045138862844835"/>
  </r>
  <r>
    <d v="2019-09-07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38089324"/>
    <s v="6 X 40 CONTAINERS CONTAINING 6480 CARTONS OF GLYPHOSATE RIDOVER"/>
    <n v="12"/>
    <n v="145320.01"/>
    <n v="145.32"/>
    <n v="611000"/>
    <x v="2"/>
    <s v="Gly Star"/>
    <s v="Herbicide"/>
    <n v="4.2045138862844835"/>
  </r>
  <r>
    <d v="2019-09-06T00:00:00"/>
    <s v="September,2019"/>
    <s v="September,2019´"/>
    <s v="Consignee; Consignee (Original Format)"/>
    <x v="1"/>
    <s v="Albaugh Agro Brasil Ltda"/>
    <s v="Microchem Specialities Trade"/>
    <s v="SHANGHAI"/>
    <s v="SANTOS"/>
    <s v="38089199"/>
    <s v="1 X 40 CONTAINERS CONTAINING 1191 CARTONS OF THIODICARB PRODUTIVO TIODICARBE"/>
    <n v="2"/>
    <n v="16674"/>
    <n v="16.670000000000002"/>
    <n v="174000"/>
    <x v="6"/>
    <s v="Not Identified"/>
    <s v="Herbicide"/>
    <n v="10.435408420295071"/>
  </r>
  <r>
    <d v="2019-09-06T00:00:00"/>
    <s v="September,2019"/>
    <s v="September,2019´"/>
    <s v="Consignee; Consignee (Original Format)"/>
    <x v="1"/>
    <s v="Albaugh Agro Brasil Ltda"/>
    <s v="Microchem Specialities Trade"/>
    <s v="SHANGHAI"/>
    <s v="SANTOS"/>
    <s v="38089329"/>
    <s v="1 X 40 CONTAINERS CONTAINING 1155 CARTONS OF TOXICOLOGICA MEDIANAMENTE TOXICO ROUKER 4X5 LT NICOSULFURON"/>
    <n v="2"/>
    <n v="24832"/>
    <n v="24.83"/>
    <n v="104000"/>
    <x v="19"/>
    <s v="Not Identified"/>
    <s v="Herbicide"/>
    <n v="4.1881443298969074"/>
  </r>
  <r>
    <d v="2019-09-03T00:00:00"/>
    <s v="September,2019"/>
    <s v="September,2019´"/>
    <s v="Consignee; Consignee (Original Format)"/>
    <x v="1"/>
    <s v="Albaugh Agro Brasil Ltda"/>
    <s v="African Amines (Pty) Ltd."/>
    <s v="DURBAN"/>
    <s v="SANTOS"/>
    <s v="29211100"/>
    <s v="4 X 20 CONTAINERS CONTAINING 4 FLEXITANK OF BULK DIMETHYLAMINE 60%"/>
    <n v="4"/>
    <n v="73320"/>
    <n v="73.319999999999993"/>
    <n v="67500"/>
    <x v="11"/>
    <s v="Not Identified"/>
    <s v="General Chemical"/>
    <n v="0.92062193126022918"/>
  </r>
  <r>
    <d v="2019-09-0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4 X 40 CONTAINERS CONTAINING 160 CASE OF ATRAZINE TECHNICAL PACKING"/>
    <n v="8"/>
    <n v="90576"/>
    <n v="90.58"/>
    <n v="241000"/>
    <x v="5"/>
    <s v="Atanor"/>
    <s v="Herbicide"/>
    <n v="2.660748984278396"/>
  </r>
  <r>
    <d v="2019-09-03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36913"/>
    <s v="5 X 40 CONTAINERS CONTAINING 200 CASE OF ATRAZINE TECHNICAL PACKING"/>
    <n v="10"/>
    <n v="113220"/>
    <n v="113.22"/>
    <n v="302000"/>
    <x v="5"/>
    <s v="Atanor"/>
    <s v="Herbicide"/>
    <n v="2.6673732556085499"/>
  </r>
  <r>
    <d v="2019-09-01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08000"/>
    <x v="0"/>
    <s v="Not Identified"/>
    <s v="Herbicide"/>
    <n v="3.9395114385420706"/>
  </r>
  <r>
    <d v="2019-09-01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08000"/>
    <x v="0"/>
    <s v="Not Identified"/>
    <s v="Herbicide"/>
    <n v="3.9395114385420706"/>
  </r>
  <r>
    <d v="2019-09-01T00:00:00"/>
    <s v="September,2019"/>
    <s v="September,2019´"/>
    <s v="Consignee; Consignee (Original Format)"/>
    <x v="1"/>
    <s v="Albaugh Agro Brasil Ltda"/>
    <s v="Microchem Specialities Trade"/>
    <s v="SHANGHAI"/>
    <s v="SANTOS"/>
    <s v="29333922"/>
    <s v="6 X 20 CONTAINERS CONTAINING 480 DRUMS OF CHLORPYRIFOS 97% TECH"/>
    <n v="6"/>
    <n v="130320.01"/>
    <n v="130.32"/>
    <n v="4232000"/>
    <x v="10"/>
    <s v="Not Identified"/>
    <s v="Herbicide"/>
    <n v="32.473907882603754"/>
  </r>
  <r>
    <d v="2019-09-01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08000"/>
    <x v="0"/>
    <s v="Not Identified"/>
    <s v="Herbicide"/>
    <n v="3.9395114385420706"/>
  </r>
  <r>
    <d v="2019-09-01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08000"/>
    <x v="0"/>
    <s v="Not Identified"/>
    <s v="Herbicide"/>
    <n v="3.9395114385420706"/>
  </r>
  <r>
    <d v="2019-09-01T00:00:00"/>
    <s v="September,2019"/>
    <s v="September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08000"/>
    <x v="0"/>
    <s v="Not Identified"/>
    <s v="Herbicide"/>
    <n v="3.9395114385420706"/>
  </r>
  <r>
    <d v="2019-08-30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210 BAGS OF IDA GLYPHOSATE 97%"/>
    <n v="10"/>
    <n v="129130.01"/>
    <n v="129.13"/>
    <n v="588000"/>
    <x v="2"/>
    <s v="Gly Star"/>
    <s v="Herbicide"/>
    <n v="4.5535503327228115"/>
  </r>
  <r>
    <d v="2019-08-30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210 BAGS OF IDA GLYPHOSATE 97%"/>
    <n v="10"/>
    <n v="129130.01"/>
    <n v="129.13"/>
    <n v="588000"/>
    <x v="2"/>
    <s v="Gly Star"/>
    <s v="Herbicide"/>
    <n v="4.5535503327228115"/>
  </r>
  <r>
    <d v="2019-08-30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210 BAGS OF IDA GLYPHOSATE 97%"/>
    <n v="10"/>
    <n v="129130.01"/>
    <n v="129.13"/>
    <n v="588000"/>
    <x v="2"/>
    <s v="Gly Star"/>
    <s v="Herbicide"/>
    <n v="4.5535503327228115"/>
  </r>
  <r>
    <d v="2019-08-30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%"/>
    <n v="10"/>
    <n v="128950"/>
    <n v="128.94999999999999"/>
    <n v="587000"/>
    <x v="2"/>
    <s v="Gly Star"/>
    <s v="Herbicide"/>
    <n v="4.5521519968980222"/>
  </r>
  <r>
    <d v="2019-08-30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210 BAGS OF IDA GLYPHOSATE 97%"/>
    <n v="10"/>
    <n v="129130.01"/>
    <n v="129.13"/>
    <n v="588000"/>
    <x v="2"/>
    <s v="Gly Star"/>
    <s v="Herbicide"/>
    <n v="4.5535503327228115"/>
  </r>
  <r>
    <d v="2019-08-30T00:00:00"/>
    <s v="August,2019"/>
    <s v="August,2019´"/>
    <s v="Consignee; Consignee (Original Format)"/>
    <x v="1"/>
    <s v="Albaugh Agro Brasil Ltda"/>
    <s v="Microchem Specialities Trade"/>
    <s v="SHANGHAI"/>
    <s v="SANTOS"/>
    <s v="38089199"/>
    <s v="1 X 40 CONTAINERS CONTAINING 1192 CARTONS OF THIODICARB PRODUTIVO TIODICARBE"/>
    <n v="2"/>
    <n v="16688"/>
    <n v="16.690000000000001"/>
    <n v="158000"/>
    <x v="6"/>
    <s v="Not Identified"/>
    <s v="Herbicide"/>
    <n v="9.4678811121764141"/>
  </r>
  <r>
    <d v="2019-08-27T00:00:00"/>
    <s v="August,2019"/>
    <s v="August,2019´"/>
    <s v="Consignee; Consignee (Original Format)"/>
    <x v="1"/>
    <s v="Albaugh Agro Brasil Ltda"/>
    <s v="Dastech International Inc."/>
    <s v="NINGBO"/>
    <s v="SANTOS"/>
    <s v="29211923"/>
    <s v="4 X 22 CONTAINERS CONTAINING 4 TANK OF MONO ISOPROPYLAMINE99 7 CLASS"/>
    <n v="4"/>
    <n v="61870"/>
    <n v="61.87"/>
    <n v="190000"/>
    <x v="8"/>
    <s v="Not Identified"/>
    <s v="Herbicide"/>
    <n v="3.0709552287053499"/>
  </r>
  <r>
    <d v="2019-08-25T00:00:00"/>
    <s v="August,2019"/>
    <s v="August,2019´"/>
    <s v="Consignee; Consignee (Original Format)"/>
    <x v="1"/>
    <s v="Albaugh Agro Brasil Ltda"/>
    <s v="Microchem Specialities Trade"/>
    <s v="SHANGHAI"/>
    <s v="SANTOS"/>
    <s v="29333922"/>
    <s v="5 X 20 CONTAINERS CONTAINING 400 DRUMS OF CLORPIRIFOS TECNICO CONSAGRO 97 TECH"/>
    <n v="5"/>
    <n v="108600"/>
    <n v="108.6"/>
    <n v="2851000"/>
    <x v="10"/>
    <s v="Not Identified"/>
    <s v="Herbicide"/>
    <n v="26.25230202578269"/>
  </r>
  <r>
    <d v="2019-08-23T00:00:00"/>
    <s v="August,2019"/>
    <s v="August,2019´"/>
    <s v="Consignee; Consignee (Original Format)"/>
    <x v="1"/>
    <s v="Albaugh Agro Brasil Ltda"/>
    <s v="Shandong Rainbow Agrosciences Co., Ltd."/>
    <s v="QINGDAO"/>
    <s v="SANTOS"/>
    <s v="38089329"/>
    <s v="5 X 40 CONTAINERS CONTAINING 5400 DRUMS OF HALOXYFOP-P- METHYL"/>
    <n v="10"/>
    <n v="120726"/>
    <n v="120.73"/>
    <n v="583000"/>
    <x v="20"/>
    <s v="Haloxyfop Alta"/>
    <s v="Herbicide"/>
    <n v="4.8291171744280437"/>
  </r>
  <r>
    <d v="2019-08-23T00:00:00"/>
    <s v="August,2019"/>
    <s v="August,2019´"/>
    <s v="Consignee; Consignee (Original Format)"/>
    <x v="1"/>
    <s v="Albaugh Agro Brasil Ltda"/>
    <s v="Microchem Specialities Trade"/>
    <s v="SHANGHAI"/>
    <s v="SANTOS"/>
    <s v="29333929"/>
    <s v="3 X 40 CONTAINERS CONTAINING 120 BAGS OF IMIDACLOPRID TECHNICAL"/>
    <n v="6"/>
    <n v="60360"/>
    <n v="60.36"/>
    <n v="1585000"/>
    <x v="3"/>
    <s v="Not Identified"/>
    <s v="Herbicide"/>
    <n v="26.259111994698475"/>
  </r>
  <r>
    <d v="2019-08-23T00:00:00"/>
    <s v="August,2019"/>
    <s v="August,2019´"/>
    <s v="Consignee; Consignee (Original Format)"/>
    <x v="1"/>
    <s v="Albaugh Agro Brasil Ltda"/>
    <s v="Microchem Specialities Trade"/>
    <s v="SHANGHAI"/>
    <s v="SANTOS"/>
    <s v="38089329"/>
    <s v="1 X 40 CONTAINERS CONTAINING 1155 CARTONS OF ROUKER 4X5 LT NICOSULFURON"/>
    <n v="2"/>
    <n v="24832"/>
    <n v="24.83"/>
    <n v="120000"/>
    <x v="19"/>
    <s v="Not Identified"/>
    <s v="Herbicide"/>
    <n v="4.8324742268041234"/>
  </r>
  <r>
    <d v="2019-08-23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210 BAGS OF IDA GLYPHOSATE 97 TECHNICAL"/>
    <n v="10"/>
    <n v="129130.01"/>
    <n v="129.13"/>
    <n v="588000"/>
    <x v="2"/>
    <s v="Gly Star"/>
    <s v="Herbicide"/>
    <n v="4.5535503327228115"/>
  </r>
  <r>
    <d v="2019-08-23T00:00:00"/>
    <s v="August,2019"/>
    <s v="August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87000"/>
    <x v="0"/>
    <s v="Not Identified"/>
    <s v="Herbicide"/>
    <n v="4.5521519968980222"/>
  </r>
  <r>
    <d v="2019-08-23T00:00:00"/>
    <s v="August,2019"/>
    <s v="August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87000"/>
    <x v="0"/>
    <s v="Not Identified"/>
    <s v="Herbicide"/>
    <n v="4.5521519968980222"/>
  </r>
  <r>
    <d v="2019-08-23T00:00:00"/>
    <s v="August,2019"/>
    <s v="August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87000"/>
    <x v="0"/>
    <s v="Not Identified"/>
    <s v="Herbicide"/>
    <n v="4.5521519968980222"/>
  </r>
  <r>
    <d v="2019-08-23T00:00:00"/>
    <s v="August,2019"/>
    <s v="August,2019´"/>
    <s v="Consignee; Consignee (Original Format)"/>
    <x v="1"/>
    <s v="Albaugh Agro Brasil Ltda"/>
    <s v="Microchem Specialities Trade"/>
    <s v="SHANGHAI"/>
    <s v="SANTOS"/>
    <s v="29333929"/>
    <s v="2 X 40 CONTAINERS CONTAINING 80 BAGS OF IMIDACLOPRID TECHNICAL"/>
    <n v="4"/>
    <n v="40240"/>
    <n v="40.24"/>
    <n v="1057000"/>
    <x v="3"/>
    <s v="Not Identified"/>
    <s v="Herbicide"/>
    <n v="26.267395626242546"/>
  </r>
  <r>
    <d v="2019-08-19T00:00:00"/>
    <s v="August,2019"/>
    <s v="August,2019´"/>
    <s v="Consignee; Consignee (Original Format)"/>
    <x v="1"/>
    <s v="Albaugh Agro Brasil Ltda"/>
    <s v="Microchem Specialities Trade"/>
    <s v="SHANGHAI"/>
    <s v="SANTOS"/>
    <s v="38089191"/>
    <s v="7 X 40 CONTAINERS CONTAINING 10080 BOXES OF URGE 750 SP ACEPHATE 75 PER CENT SP,"/>
    <n v="14"/>
    <n v="115416"/>
    <n v="115.42"/>
    <n v="1090000"/>
    <x v="21"/>
    <s v="Percent"/>
    <s v="Insecticide"/>
    <n v="9.4440978720454698"/>
  </r>
  <r>
    <d v="2019-08-17T00:00:00"/>
    <s v="August,2019"/>
    <s v="August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87000"/>
    <x v="0"/>
    <s v="Not Identified"/>
    <s v="Herbicide"/>
    <n v="4.5521519968980222"/>
  </r>
  <r>
    <d v="2019-08-17T00:00:00"/>
    <s v="August,2019"/>
    <s v="August,2019´"/>
    <s v="Consignee; Consignee (Original Format)"/>
    <x v="1"/>
    <s v="Albaugh Agro Brasil Ltda"/>
    <s v="Shandong Rainbow Agrosciences Co., Ltd."/>
    <s v="QINGDAO"/>
    <s v="SANTOS"/>
    <s v="29313912"/>
    <s v="5 X 40 CONTAINERS CONTAINING 150 BAGS OF 2,4-D TECHNICAL"/>
    <n v="10"/>
    <n v="128950"/>
    <n v="128.94999999999999"/>
    <n v="587000"/>
    <x v="0"/>
    <s v="Not Identified"/>
    <s v="Herbicide"/>
    <n v="4.5521519968980222"/>
  </r>
  <r>
    <d v="2019-08-16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 TECHNICAL"/>
    <n v="10"/>
    <n v="128950"/>
    <n v="128.94999999999999"/>
    <n v="587000"/>
    <x v="2"/>
    <s v="Gly Star"/>
    <s v="Herbicide"/>
    <n v="4.5521519968980222"/>
  </r>
  <r>
    <d v="2019-08-16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 TECHNICAL"/>
    <n v="10"/>
    <n v="128950"/>
    <n v="128.94999999999999"/>
    <n v="587000"/>
    <x v="2"/>
    <s v="Gly Star"/>
    <s v="Herbicide"/>
    <n v="4.5521519968980222"/>
  </r>
  <r>
    <d v="2019-08-16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 TECHNICAL PACKING"/>
    <n v="10"/>
    <n v="128950"/>
    <n v="128.94999999999999"/>
    <n v="587000"/>
    <x v="2"/>
    <s v="Gly Star"/>
    <s v="Herbicide"/>
    <n v="4.5521519968980222"/>
  </r>
  <r>
    <d v="2019-08-16T00:00:00"/>
    <s v="August,2019"/>
    <s v="August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 97 TECHNICAL"/>
    <n v="10"/>
    <n v="128950"/>
    <n v="128.94999999999999"/>
    <n v="587000"/>
    <x v="2"/>
    <s v="Gly Star"/>
    <s v="Herbicide"/>
    <n v="4.5521519968980222"/>
  </r>
  <r>
    <d v="2019-08-12T00:00:00"/>
    <s v="August,2019"/>
    <s v="August,2019´"/>
    <s v="Consignee; Consignee (Original Format)"/>
    <x v="1"/>
    <s v="Albaugh Agro Brasil Ltda"/>
    <s v="Dastech International Inc."/>
    <s v="NINGBO"/>
    <s v="SANTOS"/>
    <s v="29211923"/>
    <s v="4 X 20 CONTAINERS CONTAINING 4 TANK OF MONO ISOPROPYLAMINE 99.7%"/>
    <n v="4"/>
    <n v="61860"/>
    <n v="61.86"/>
    <n v="190000"/>
    <x v="8"/>
    <s v="Not Identified"/>
    <s v="Herbicide"/>
    <n v="3.0714516650501134"/>
  </r>
  <r>
    <d v="2019-08-12T00:00:00"/>
    <s v="August,2019"/>
    <s v="August,2019´"/>
    <s v="Consignee; Consignee (Original Format)"/>
    <x v="1"/>
    <s v="Albaugh Agro Brasil Ltda"/>
    <s v="M &amp; S Logistics Ltd."/>
    <s v="NEW ORLEANS (LA)"/>
    <s v="SANTOS"/>
    <s v="29211923"/>
    <s v="7 X 22 CONTAINERS CONTAINING 7 TANK OF ISOPROPYLAMINE 100% MONOISOPROPILAMINA E SEUS SAIS"/>
    <n v="7"/>
    <n v="109381"/>
    <n v="109.38"/>
    <n v="297000"/>
    <x v="8"/>
    <s v="Not Identified"/>
    <s v="Herbicide"/>
    <n v="2.7152796189466177"/>
  </r>
  <r>
    <d v="2019-08-12T00:00:00"/>
    <s v="August,2019"/>
    <s v="August,2019´"/>
    <s v="Consignee; Consignee (Original Format)"/>
    <x v="1"/>
    <s v="Albaugh Agro Brasil Ltda"/>
    <s v="Hoyer Global Transport"/>
    <s v="NEW ORLEANS (LA)"/>
    <s v="SANTOS"/>
    <s v="29211923"/>
    <s v="9 X 22 CONTAINERS CONTAINING 9 TANK OF ISOPROPYLAMINE MONOISOPROPILAMINA E SEUS SAIS"/>
    <n v="9"/>
    <n v="140434.01"/>
    <n v="140.43"/>
    <n v="382000"/>
    <x v="8"/>
    <s v="Not Identified"/>
    <s v="Herbicide"/>
    <n v="2.7201388039834509"/>
  </r>
  <r>
    <d v="2019-08-12T00:00:00"/>
    <s v="August,2019"/>
    <s v="August,2019´"/>
    <s v="Consignee; Consignee (Original Format)"/>
    <x v="1"/>
    <s v="Albaugh Agro Brasil Ltda"/>
    <s v="M &amp; S Logistics Ltd."/>
    <s v="NEW ORLEANS (LA)"/>
    <s v="SANTOS"/>
    <s v="29211923"/>
    <s v="2 X 20 CONTAINERS CONTAINING 2 TANK OF ISOPROPYLAMINE 100% MONOISOPROPYLAMINA E SEUS SAIS"/>
    <n v="2"/>
    <n v="31380"/>
    <n v="31.38"/>
    <n v="85300"/>
    <x v="8"/>
    <s v="Not Identified"/>
    <s v="Herbicide"/>
    <n v="2.7182919056724026"/>
  </r>
  <r>
    <d v="2019-08-10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5 X 40 CONTAINERS CONTAINING 5400 CARTONS OF GLYPHOSATE 72 WG RIDOVER"/>
    <n v="10"/>
    <n v="121100"/>
    <n v="121.1"/>
    <n v="585000"/>
    <x v="2"/>
    <s v="Gly Star"/>
    <s v="Herbicide"/>
    <n v="4.8307184145334432"/>
  </r>
  <r>
    <d v="2019-08-10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5 X 40 CONTAINERS CONTAINING 5400 CARTONS OF GLYPHOSATE 72 WG RIDOVER"/>
    <n v="10"/>
    <n v="121100"/>
    <n v="121.1"/>
    <n v="585000"/>
    <x v="2"/>
    <s v="Gly Star"/>
    <s v="Herbicide"/>
    <n v="4.8307184145334432"/>
  </r>
  <r>
    <d v="2019-08-10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 WG RIDOVER"/>
    <n v="12"/>
    <n v="145320.01"/>
    <n v="145.32"/>
    <n v="702000"/>
    <x v="2"/>
    <s v="Gly Star"/>
    <s v="Herbicide"/>
    <n v="4.8307180821140872"/>
  </r>
  <r>
    <d v="2019-08-10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 WG RIDOVER"/>
    <n v="12"/>
    <n v="145320.01"/>
    <n v="145.32"/>
    <n v="702000"/>
    <x v="2"/>
    <s v="Gly Star"/>
    <s v="Herbicide"/>
    <n v="4.8307180821140872"/>
  </r>
  <r>
    <d v="2019-08-10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 WG RIDOVER"/>
    <n v="12"/>
    <n v="145320.01"/>
    <n v="145.32"/>
    <n v="702000"/>
    <x v="2"/>
    <s v="Gly Star"/>
    <s v="Herbicide"/>
    <n v="4.8307180821140872"/>
  </r>
  <r>
    <d v="2019-08-10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 WG RIDOVER"/>
    <n v="12"/>
    <n v="145320.01"/>
    <n v="145.32"/>
    <n v="702000"/>
    <x v="2"/>
    <s v="Gly Star"/>
    <s v="Herbicide"/>
    <n v="4.8307180821140872"/>
  </r>
  <r>
    <d v="2019-08-10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 WG RIDOVER"/>
    <n v="12"/>
    <n v="145320.01"/>
    <n v="145.32"/>
    <n v="702000"/>
    <x v="2"/>
    <s v="Gly Star"/>
    <s v="Herbicide"/>
    <n v="4.8307180821140872"/>
  </r>
  <r>
    <d v="2019-08-09T00:00:00"/>
    <s v="August,2019"/>
    <s v="August,2019´"/>
    <s v="Consignee; Consignee (Original Format)"/>
    <x v="1"/>
    <s v="Albaugh Agro Brasil Ltda"/>
    <s v="Microchem Specialities Trade"/>
    <s v="SHANGHAI"/>
    <s v="SANTOS"/>
    <s v="29242120"/>
    <s v="2 X 40 CONTAINERS CONTAINING 80 BAGS OF DIUROM TECNICO CONSAGRO"/>
    <n v="4"/>
    <n v="40240"/>
    <n v="40.24"/>
    <n v="704000"/>
    <x v="13"/>
    <s v="Not Indetified"/>
    <s v="Herbicide"/>
    <n v="17.495029821073558"/>
  </r>
  <r>
    <d v="2019-08-08T00:00:00"/>
    <s v="August,2019"/>
    <s v="August,2019´"/>
    <s v="Consignee; Consignee (Original Format)"/>
    <x v="1"/>
    <s v="Albaugh Agro Brasil Ltda"/>
    <s v="African Amines (Pty) Ltd."/>
    <s v="DURBAN"/>
    <s v="SANTOS"/>
    <s v="29211100"/>
    <s v="3 X 20 CONTAINERS CONTAINING 3 FLEXITANK OF DIMETHYLAMINE 60%"/>
    <n v="3"/>
    <n v="55160"/>
    <n v="55.16"/>
    <n v="51700"/>
    <x v="11"/>
    <s v="Not Identified"/>
    <s v="General Chemical"/>
    <n v="0.93727338651196523"/>
  </r>
  <r>
    <d v="2019-08-06T00:00:00"/>
    <s v="August,2019"/>
    <s v="August,2019´"/>
    <s v="Consignee; Consignee (Original Format)"/>
    <x v="1"/>
    <s v="Albaugh Agro Brasil Ltda"/>
    <s v="Newport Logistics"/>
    <s v="NINGBO"/>
    <s v="SANTOS"/>
    <s v="29211923"/>
    <s v="2 X 20 CONTAINERS CONTAINING 2 TANK OF MONO ISOPROPYLAMINE 99.7%"/>
    <n v="2"/>
    <n v="31010"/>
    <n v="31.01"/>
    <n v="95100"/>
    <x v="8"/>
    <s v="Not Identified"/>
    <s v="Herbicide"/>
    <n v="3.0667526604321185"/>
  </r>
  <r>
    <d v="2019-08-05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% WG RIDOVER"/>
    <n v="12"/>
    <n v="145320.01"/>
    <n v="145.32"/>
    <n v="702000"/>
    <x v="2"/>
    <s v="Gly Star"/>
    <s v="Herbicide"/>
    <n v="4.8307180821140872"/>
  </r>
  <r>
    <d v="2019-08-05T00:00:00"/>
    <s v="August,2019"/>
    <s v="August,2019´"/>
    <s v="Consignee; Consignee (Original Format)"/>
    <x v="1"/>
    <s v="Albaugh Agro Brasil Ltda"/>
    <s v="Hengcheng International Supply Chain Co., Ltd."/>
    <s v="QINGDAO"/>
    <s v="SANTOS"/>
    <s v="29211923"/>
    <s v="2 X 22 CONTAINERS CONTAINING 2 TANK OF MONO ISOPROPYLAMINE MIPA 99.7%MIN"/>
    <n v="2"/>
    <n v="31000"/>
    <n v="31"/>
    <n v="95000"/>
    <x v="8"/>
    <s v="Not Identified"/>
    <s v="Herbicide"/>
    <n v="3.064516129032258"/>
  </r>
  <r>
    <d v="2019-08-05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% WG RIDOVER"/>
    <n v="12"/>
    <n v="145320.01"/>
    <n v="145.32"/>
    <n v="702000"/>
    <x v="2"/>
    <s v="Gly Star"/>
    <s v="Herbicide"/>
    <n v="4.8307180821140872"/>
  </r>
  <r>
    <d v="2019-08-05T00:00:00"/>
    <s v="August,2019"/>
    <s v="August,2019´"/>
    <s v="Consignee; Consignee (Original Format)"/>
    <x v="1"/>
    <s v="Albaugh Agro Brasil Ltda"/>
    <s v="Hoyer Global Transport"/>
    <s v="NEW ORLEANS (LA)"/>
    <s v="SANTOS"/>
    <s v="29211923"/>
    <s v="8 X 20 CONTAINERS CONTAINING 8 TANK OF ISOPROPYLAMINE"/>
    <n v="8"/>
    <n v="125038"/>
    <n v="125.04"/>
    <n v="340000"/>
    <x v="8"/>
    <s v="Not Identified"/>
    <s v="Herbicide"/>
    <n v="2.7191733712951263"/>
  </r>
  <r>
    <d v="2019-08-05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% WG RIDOVER"/>
    <n v="12"/>
    <n v="145320.01"/>
    <n v="145.32"/>
    <n v="702000"/>
    <x v="2"/>
    <s v="Gly Star"/>
    <s v="Herbicide"/>
    <n v="4.8307180821140872"/>
  </r>
  <r>
    <d v="2019-08-05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% WG RIDOVER"/>
    <n v="12"/>
    <n v="145320.01"/>
    <n v="145.32"/>
    <n v="702000"/>
    <x v="2"/>
    <s v="Gly Star"/>
    <s v="Herbicide"/>
    <n v="4.8307180821140872"/>
  </r>
  <r>
    <d v="2019-08-03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% WG RIDOVER"/>
    <n v="12"/>
    <n v="145320.01"/>
    <n v="145.32"/>
    <n v="702000"/>
    <x v="2"/>
    <s v="Gly Star"/>
    <s v="Herbicide"/>
    <n v="4.8307180821140872"/>
  </r>
  <r>
    <d v="2019-08-03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0 CONTAINERS CONTAINING 6480 CARTONS OF GLYPHOSATE 72% WG RIDOVER"/>
    <n v="12"/>
    <n v="145320.01"/>
    <n v="145.32"/>
    <n v="702000"/>
    <x v="2"/>
    <s v="Gly Star"/>
    <s v="Herbicide"/>
    <n v="4.8307180821140872"/>
  </r>
  <r>
    <d v="2019-08-03T00:00:00"/>
    <s v="August,2019"/>
    <s v="August,2019´"/>
    <s v="Consignee; Consignee (Original Format)"/>
    <x v="1"/>
    <s v="Albaugh Agro Brasil Ltda"/>
    <s v="Shandong Weifang Rainbow Chemical Co., Ltd."/>
    <s v="QINGDAO"/>
    <s v="SANTOS"/>
    <s v="38089324"/>
    <s v="6 X 45 CONTAINERS CONTAINING 6480 CARTONS OF GLYPHOSATE 72% WG"/>
    <n v="12"/>
    <n v="145320.01"/>
    <n v="145.32"/>
    <n v="702000"/>
    <x v="2"/>
    <s v="Gly Star"/>
    <s v="Herbicide"/>
    <n v="4.8307180821140872"/>
  </r>
  <r>
    <d v="2019-08-01T00:00:00"/>
    <s v="August,2019"/>
    <s v="August,2019´"/>
    <s v="Consignee; Consignee (Original Format)"/>
    <x v="1"/>
    <s v="Albaugh Agro Brasil Ltda"/>
    <s v="Shandong Rainbow Agrosciences Co., Ltd."/>
    <s v="SHANGHAI"/>
    <s v="SANTOS"/>
    <s v="29336913"/>
    <s v="5 X 40 CONTAINERS CONTAINING 200 BAGS OF ATRAZINE TECHNICAL PACKING"/>
    <n v="10"/>
    <n v="113220"/>
    <n v="113.22"/>
    <n v="335000"/>
    <x v="5"/>
    <s v="Atanor"/>
    <s v="Herbicide"/>
    <n v="2.9588411941353119"/>
  </r>
  <r>
    <d v="2019-08-01T00:00:00"/>
    <s v="August,2019"/>
    <s v="August,2019´"/>
    <s v="Consignee; Consignee (Original Format)"/>
    <x v="1"/>
    <s v="Albaugh Agro Brasil Ltda"/>
    <s v="Microchem Specialities Trade"/>
    <s v="SHANGHAI"/>
    <s v="SANTOS"/>
    <s v="29333922"/>
    <s v="5 X 20 CONTAINERS CONTAINING 400 DRUMS OF CHLORPYRIFOS 97% TECH"/>
    <n v="5"/>
    <n v="108600"/>
    <n v="108.6"/>
    <n v="2851000"/>
    <x v="10"/>
    <s v="Not Identified"/>
    <s v="Herbicide"/>
    <n v="26.25230202578269"/>
  </r>
  <r>
    <d v="2019-08-01T00:00:00"/>
    <s v="August,2019"/>
    <s v="August,2019´"/>
    <s v="Consignee; Consignee (Original Format)"/>
    <x v="1"/>
    <s v="Albaugh Agro Brasil Ltda"/>
    <s v="Microchem Specialities Trade"/>
    <s v="SHANGHAI"/>
    <s v="SANTOS"/>
    <s v="29333922"/>
    <s v="1 X 20 CONTAINERS CONTAINING 80 DRUMS OF CHLORPYRIFOS 97% TECH"/>
    <n v="1"/>
    <n v="21720"/>
    <n v="21.72"/>
    <n v="570000"/>
    <x v="10"/>
    <s v="Not Identified"/>
    <s v="Herbicide"/>
    <n v="26.243093922651934"/>
  </r>
  <r>
    <d v="2019-08-01T00:00:00"/>
    <s v="August,2019"/>
    <s v="August,2019´"/>
    <s v="Consignee; Consignee (Original Format)"/>
    <x v="1"/>
    <s v="Albaugh Agro Brasil Ltda"/>
    <s v="Shandong Rainbow Agrosciences Co., Ltd."/>
    <s v="SHANGHAI"/>
    <s v="SANTOS"/>
    <s v="29336913"/>
    <s v="5 X 40 CONTAINERS CONTAINING 200 BAGS OF ATRAZINE TECHNICAL PACKING"/>
    <n v="10"/>
    <n v="113220"/>
    <n v="113.22"/>
    <n v="335000"/>
    <x v="5"/>
    <s v="Atanor"/>
    <s v="Herbicide"/>
    <n v="2.9588411941353119"/>
  </r>
  <r>
    <d v="2019-08-01T00:00:00"/>
    <s v="August,2019"/>
    <s v="August,2019´"/>
    <s v="Consignee; Consignee (Original Format)"/>
    <x v="1"/>
    <s v="Albaugh Agro Brasil Ltda"/>
    <s v="Shandong Rainbow Agrosciences Co., Ltd."/>
    <s v="SHANGHAI"/>
    <s v="SANTOS"/>
    <s v="29336913"/>
    <s v="4 X 40 CONTAINERS CONTAINING 160 BAGS OF ATRAZINE TECHNICAL PACKING"/>
    <n v="8"/>
    <n v="90576"/>
    <n v="90.58"/>
    <n v="268000"/>
    <x v="5"/>
    <s v="Atanor"/>
    <s v="Herbicide"/>
    <n v="2.9588411941353119"/>
  </r>
  <r>
    <d v="2019-07-28T00:00:00"/>
    <s v="July,2019"/>
    <s v="July,2019´"/>
    <s v="Consignee; Consignee (Original Format)"/>
    <x v="1"/>
    <s v="Albaugh Agro Brasil Ltda"/>
    <s v="Shandong Rainbow Agrosciences Co., Ltd."/>
    <s v="QINGDAO"/>
    <s v="SANTOS"/>
    <s v="38089329"/>
    <s v="5 X 40 CONTAINERS CONTAINING 5400 CANS OF    HALOXYFOP P METHYL 125G ,L EC GLINT"/>
    <n v="10"/>
    <n v="120726"/>
    <n v="120.73"/>
    <n v="735000"/>
    <x v="20"/>
    <s v="Haloxyfop Alta"/>
    <s v="Herbicide"/>
    <n v="6.0881665921176884"/>
  </r>
  <r>
    <d v="2019-07-26T00:00:00"/>
    <s v="July,2019"/>
    <s v="July,2019´"/>
    <s v="Consignee; Consignee (Original Format)"/>
    <x v="1"/>
    <s v="Albaugh Agro Brasil Ltda"/>
    <s v="Shandong Weifang Rainbow Chemical Co., Ltd."/>
    <s v="QINGDAO"/>
    <s v="SANTOS"/>
    <s v="38089324"/>
    <s v="5 X 40 CONTAINERS CONTAINING 5400 CARTONS OF GLYPHOSATE 72% WG RIDOVER"/>
    <n v="10"/>
    <n v="121100"/>
    <n v="121.1"/>
    <n v="737000"/>
    <x v="2"/>
    <s v="Gly Star"/>
    <s v="Herbicide"/>
    <n v="6.0858794384805943"/>
  </r>
  <r>
    <d v="2019-07-21T00:00:00"/>
    <s v="July,2019"/>
    <s v="July,2019´"/>
    <s v="Consignee; Consignee (Original Format)"/>
    <x v="1"/>
    <s v="Albaugh Agro Brasil Ltda"/>
    <s v="Microchem Specialities Trade"/>
    <s v="SHANGHAI"/>
    <s v="SANTOS"/>
    <s v="29333922"/>
    <s v="5 X 20 CONTAINERS CONTAINING 400 DRUMS OF CHLORPYRIFOS 97% TECH"/>
    <n v="5"/>
    <n v="108600"/>
    <n v="108.6"/>
    <n v="2777000"/>
    <x v="10"/>
    <s v="Not Identified"/>
    <s v="Herbicide"/>
    <n v="25.570902394106813"/>
  </r>
  <r>
    <d v="2019-07-21T00:00:00"/>
    <s v="July,2019"/>
    <s v="July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"/>
    <n v="10"/>
    <n v="128950"/>
    <n v="128.94999999999999"/>
    <n v="609000"/>
    <x v="2"/>
    <s v="Gly Star"/>
    <s v="Herbicide"/>
    <n v="4.7227607599844905"/>
  </r>
  <r>
    <d v="2019-07-21T00:00:00"/>
    <s v="July,2019"/>
    <s v="July,2019´"/>
    <s v="Consignee; Consignee (Original Format)"/>
    <x v="1"/>
    <s v="Albaugh Agro Brasil Ltda"/>
    <s v="Shandong Rainbow Agrosciences Co., Ltd."/>
    <s v="SHANGHAI"/>
    <s v="SANTOS"/>
    <s v="29313912"/>
    <s v="5 X 40 CONTAINERS CONTAINING 150 BAGS OF IDA GLYPHOSATE"/>
    <n v="10"/>
    <n v="128950"/>
    <n v="128.94999999999999"/>
    <n v="609000"/>
    <x v="2"/>
    <s v="Gly Star"/>
    <s v="Herbicide"/>
    <n v="4.7227607599844905"/>
  </r>
  <r>
    <d v="2019-07-15T00:00:00"/>
    <s v="July,2019"/>
    <s v="July,2019´"/>
    <s v="Consignee; Consignee (Original Format)"/>
    <x v="1"/>
    <s v="Albaugh Agro Brasil Ltda"/>
    <s v="M &amp; S Logistics Ltd."/>
    <s v="NEW ORLEANS (LA)"/>
    <s v="SANTOS"/>
    <s v="29211923"/>
    <s v="9 X 22 CONTAINERS CONTAINING 9 TANK OF ISOPROPYLAMINE 100% MONOISOPROPYLAMINA E SEUS SAIS"/>
    <n v="9"/>
    <n v="140299"/>
    <n v="140.30000000000001"/>
    <n v="387000"/>
    <x v="8"/>
    <s v="Not Identified"/>
    <s v="Herbicide"/>
    <n v="2.7583945715935254"/>
  </r>
  <r>
    <d v="2019-07-14T00:00:00"/>
    <s v="July,2019"/>
    <s v="July,2019´"/>
    <s v="Consignee; Consignee (Original Format)"/>
    <x v="1"/>
    <s v="Albaugh Agro Brasil Ltda"/>
    <s v="Microchem Specialities Trade"/>
    <s v="SHANGHAI"/>
    <s v="SANTOS"/>
    <s v="29333922"/>
    <s v="5 X 20 CONTAINERS CONTAINING 400 DRUMS OF CHLORPYRIFOS 97% TECH"/>
    <n v="5"/>
    <n v="108600"/>
    <n v="108.6"/>
    <n v="2777000"/>
    <x v="10"/>
    <s v="Not Identified"/>
    <s v="Herbicide"/>
    <n v="25.570902394106813"/>
  </r>
  <r>
    <d v="2019-07-12T00:00:00"/>
    <s v="July,2019"/>
    <s v="July,2019´"/>
    <s v="Consignee; Consignee (Original Format)"/>
    <x v="1"/>
    <s v="Albaugh Agro Brasil Ltda"/>
    <s v="Microchem Global Ltd."/>
    <s v="HONG KONG"/>
    <s v="SANTOS"/>
    <s v="29339969"/>
    <s v="1 X 40 CONTAINERS CONTAINING 40 BAGS OF  FLUTRIAFOL TECNICO AGROLIDER DAI"/>
    <n v="2"/>
    <n v="20200"/>
    <n v="20.2"/>
    <n v="2372000"/>
    <x v="15"/>
    <s v="Agrolider"/>
    <s v="Fungicide"/>
    <n v="117.42574257425743"/>
  </r>
  <r>
    <d v="2019-07-08T00:00:00"/>
    <s v="July,2019"/>
    <s v="July,2019´"/>
    <s v="Consignee; Consignee (Original Format)"/>
    <x v="1"/>
    <s v="Albaugh Agro Brasil Ltda"/>
    <s v="Hoyer Global Transport"/>
    <s v="NEW ORLEANS (LA)"/>
    <s v="SANTOS"/>
    <s v="29211923"/>
    <s v="9 X 22 CONTAINERS CONTAINING 9 TANK OF ISOPROPYLAMINE"/>
    <n v="9"/>
    <n v="140733.99"/>
    <n v="140.72999999999999"/>
    <n v="389000"/>
    <x v="8"/>
    <s v="Not Identified"/>
    <s v="Herbicide"/>
    <n v="2.7640799496980084"/>
  </r>
  <r>
    <d v="2019-07-08T00:00:00"/>
    <s v="July,2019"/>
    <s v="July,2019´"/>
    <s v="Consignee; Consignee (Original Format)"/>
    <x v="1"/>
    <s v="Albaugh Agro Brasil Ltda"/>
    <s v="Dastech International Inc."/>
    <s v="NINGBO"/>
    <s v="SANTOS"/>
    <s v="29211923"/>
    <s v="4 X 22 CONTAINERS CONTAINING 4 TANK OF MONO ISOPROPYLAMINE 99.7%"/>
    <n v="4"/>
    <n v="61940"/>
    <n v="61.94"/>
    <n v="192000"/>
    <x v="8"/>
    <s v="Not Identified"/>
    <s v="Herbicide"/>
    <n v="3.0997739748143363"/>
  </r>
  <r>
    <d v="2019-06-24T00:00:00"/>
    <s v="June,2019"/>
    <s v="June,2019´"/>
    <s v="Consignee; Consignee (Original Format)"/>
    <x v="1"/>
    <s v="Albaugh Agro Brasil Ltda"/>
    <s v="M &amp; S Logistics Ltd."/>
    <s v="NEW ORLEANS (LA)"/>
    <s v="SANTOS"/>
    <s v="29211923"/>
    <s v="14 X 22 CONTAINERS CONTAINING 14 TANK OF ISOPROPYLAMINE 100% MONOISOPROPYLAMINA E SEUS SAIS ISOPROPYLAMINE 3 UN1221 CORROSIVE MATERIAL"/>
    <n v="14"/>
    <n v="223360"/>
    <n v="223.36"/>
    <n v="586000"/>
    <x v="8"/>
    <s v="Not Identified"/>
    <s v="Herbicide"/>
    <n v="2.6235673352435529"/>
  </r>
  <r>
    <d v="2019-06-24T00:00:00"/>
    <s v="June,2019"/>
    <s v="June,2019´"/>
    <s v="Consignee; Consignee (Original Format)"/>
    <x v="1"/>
    <s v="Albaugh Agro Brasil Ltda"/>
    <s v="M &amp; S Logistics Ltd."/>
    <s v="NEW ORLEANS (LA)"/>
    <s v="SANTOS"/>
    <s v="29211923"/>
    <s v="14 X 22 CONTAINERS CONTAINING 14 TANK OF ISOPROPYLAMINE 100% MONOISOPROPILAMINA E SEUS SAIS CORROSIVE MATERIAL"/>
    <n v="14"/>
    <n v="223607"/>
    <n v="223.61"/>
    <n v="587000"/>
    <x v="8"/>
    <s v="Not Identified"/>
    <s v="Herbicide"/>
    <n v="2.6251414311716537"/>
  </r>
  <r>
    <d v="2019-06-20T00:00:00"/>
    <s v="June,2019"/>
    <s v="June,2019´"/>
    <s v="Consignee; Consignee (Original Format)"/>
    <x v="1"/>
    <s v="Albaugh Agro Brasil Ltda"/>
    <s v="African Amines (Pty) Ltd."/>
    <s v="DURBAN"/>
    <s v="SANTOS"/>
    <s v="29211121"/>
    <s v="5 X 20 CONTAINERS CONTAINING 5 FLEXITANK OF   DIMETHYLAMINE 60"/>
    <n v="5"/>
    <n v="91920"/>
    <n v="91.92"/>
    <n v="87300"/>
    <x v="11"/>
    <s v="Not Identified"/>
    <s v="General Chemical"/>
    <n v="0.94973890339425593"/>
  </r>
  <r>
    <d v="2019-06-12T00:00:00"/>
    <s v="June,2019"/>
    <s v="June,2019´"/>
    <s v="Consignee; Consignee (Original Format)"/>
    <x v="1"/>
    <s v="Albaugh Agro Brasil Ltda"/>
    <s v="African Amines (Pty) Ltd."/>
    <s v="DURBAN"/>
    <s v="SANTOS"/>
    <s v="29211121"/>
    <s v="4 X 20 CONTAINERS CONTAINING 4 FLEXITANK OF   DIMETHYLAMINE 60"/>
    <n v="4"/>
    <n v="73760"/>
    <n v="73.760000000000005"/>
    <n v="70100"/>
    <x v="11"/>
    <s v="Not Identified"/>
    <s v="General Chemical"/>
    <n v="0.95037960954446854"/>
  </r>
  <r>
    <d v="2019-05-05T00:00:00"/>
    <s v="May,2019"/>
    <s v="May,2019´"/>
    <s v="Consignee; Consignee (Original Format)"/>
    <x v="1"/>
    <s v="Albaugh Agro Brasil Ltda"/>
    <s v="Microchem Specialities Trade"/>
    <s v="SHANGHAI"/>
    <s v="SANTOS"/>
    <s v="29333922"/>
    <s v="4 X 20 CONTAINERS CONTAINING 320 DRUMS OF CHLORPYRIFOS 97% TECH CLORPIRIFOS TECNICO CONSAGRO"/>
    <n v="4"/>
    <n v="86880"/>
    <n v="86.88"/>
    <n v="1843000"/>
    <x v="10"/>
    <s v="Not Identified"/>
    <s v="Herbicide"/>
    <n v="21.213167587476981"/>
  </r>
  <r>
    <d v="2019-04-26T00:00:00"/>
    <s v="April,2019"/>
    <s v="April,2019´"/>
    <s v="Consignee; Consignee (Original Format)"/>
    <x v="1"/>
    <s v="Albaugh Agro Brasil Ltda"/>
    <s v="Microchem Specialities Trade"/>
    <s v="SHANGHAI"/>
    <s v="SANTOS"/>
    <s v="29333922"/>
    <s v="1 X 20 DRY CONTAINERS CONTAINING 80 DRUMS OF CHLORPYRIFOS 97% TECH CLORPIRIFOS TECNICO CONSAGRO"/>
    <n v="1"/>
    <n v="21720"/>
    <n v="21.72"/>
    <n v="457000"/>
    <x v="10"/>
    <s v="Not Identified"/>
    <s v="Herbicide"/>
    <n v="21.040515653775323"/>
  </r>
  <r>
    <d v="2019-04-18T00:00:00"/>
    <s v="April,2019"/>
    <s v="April,2019´"/>
    <s v="Consignee; Consignee (Original Format)"/>
    <x v="1"/>
    <s v="Albaugh Agro Brasil Ltda"/>
    <s v="Microchem Specialities Trade"/>
    <s v="SHANGHAI"/>
    <s v="SANTOS"/>
    <s v="29333929"/>
    <s v="1 X 40 HIGH CUBE DRY CONTAINERS CONTAINING 40 BAGS OF IMIDACLOPRID TECHNICAL  IMIDACLOPRIDO TECNICO CONSAGRO"/>
    <n v="2"/>
    <n v="20120"/>
    <n v="20.12"/>
    <n v="423000"/>
    <x v="3"/>
    <s v="Not Identified"/>
    <s v="Herbicide"/>
    <n v="21.023856858846919"/>
  </r>
  <r>
    <d v="2019-04-11T00:00:00"/>
    <s v="April,2019"/>
    <s v="April,2019´"/>
    <s v="Consignee; Consignee (Original Format)"/>
    <x v="1"/>
    <s v="Albaugh Agro Brasil Ltda"/>
    <s v="Microchem Specialities Trade"/>
    <s v="SHANGHAI"/>
    <s v="SANTOS"/>
    <s v="29333929"/>
    <s v="1 X 40 HIGH CUBE DRY CONTAINERS CONTAINING 40 BAGS OF IMIDACLOPRID TECHNICAL  IMIDACLOPRIDO TECNICO CONSAGRO"/>
    <n v="2"/>
    <n v="20120"/>
    <n v="20.12"/>
    <n v="423000"/>
    <x v="3"/>
    <s v="Not Identified"/>
    <s v="Herbicide"/>
    <n v="21.023856858846919"/>
  </r>
  <r>
    <d v="2019-04-04T00:00:00"/>
    <s v="April,2019"/>
    <s v="April,2019´"/>
    <s v="Consignee; Consignee (Original Format)"/>
    <x v="1"/>
    <s v="Albaugh Agro Brasil Ltda"/>
    <s v="Microchem Specialities Trade"/>
    <s v="SHANGHAI"/>
    <s v="SANTOS"/>
    <s v="29333929"/>
    <s v="40 BAGS IMIDACLOPRID TECHNICAL"/>
    <n v="2"/>
    <n v="20120"/>
    <n v="20.12"/>
    <n v="423000"/>
    <x v="3"/>
    <s v="Not Identified"/>
    <s v="Herbicide"/>
    <n v="21.023856858846919"/>
  </r>
  <r>
    <d v="2019-03-31T00:00:00"/>
    <s v="March,2019"/>
    <s v="March,2019´"/>
    <s v="Consignee; Consignee (Original Format)"/>
    <x v="1"/>
    <s v="Albaugh Agro Brasil Ltda"/>
    <s v="Microchem Specialities Trade"/>
    <s v="SHANGHAI"/>
    <s v="SANTOS"/>
    <s v="38089191"/>
    <s v="URGE 750 SP ACEPHATE 75 PER CENT SP"/>
    <n v="14"/>
    <n v="115416"/>
    <n v="115.42"/>
    <n v="643000"/>
    <x v="21"/>
    <s v="Percent"/>
    <s v="Insecticide"/>
    <n v="5.5711513135093922"/>
  </r>
  <r>
    <d v="2019-03-29T00:00:00"/>
    <s v="March,2019"/>
    <s v="March,2019´"/>
    <s v="Consignee; Consignee (Original Format)"/>
    <x v="1"/>
    <s v="Albaugh Agro Brasil Ltda"/>
    <s v="Microchem Specialities Trade"/>
    <s v="SHANGHAI"/>
    <s v="SANTOS"/>
    <s v="29333929"/>
    <s v="80 BAGS IMIDACLOPRID TECHNICAL"/>
    <n v="4"/>
    <n v="40240"/>
    <n v="40.24"/>
    <n v="833000"/>
    <x v="3"/>
    <s v="Not Identified"/>
    <s v="Herbicide"/>
    <n v="20.70079522862823"/>
  </r>
  <r>
    <d v="2019-03-29T00:00:00"/>
    <s v="March,2019"/>
    <s v="March,2019´"/>
    <s v="Consignee; Consignee (Original Format)"/>
    <x v="1"/>
    <s v="Albaugh Agro Brasil Ltda"/>
    <s v="Microchem Specialities Trade"/>
    <s v="SHANGHAI"/>
    <s v="SANTOS"/>
    <s v="29333929"/>
    <s v="40 BAGS  IMIDACLOPRID TECHNICAL"/>
    <n v="2"/>
    <n v="20120"/>
    <n v="20.12"/>
    <n v="417000"/>
    <x v="3"/>
    <s v="Not Identified"/>
    <s v="Herbicide"/>
    <n v="20.725646123260436"/>
  </r>
  <r>
    <d v="2019-03-11T00:00:00"/>
    <s v="March,2019"/>
    <s v="March,2019´"/>
    <s v="Consignee; Consignee (Original Format)"/>
    <x v="1"/>
    <s v="Albaugh Agro Brasil Ltda"/>
    <s v="Vtg Tanktainer North America Inc."/>
    <s v="NEW ORLEANS (LA)"/>
    <s v="SANTOS"/>
    <s v="29211923"/>
    <s v="04 X 20´ X 8´ X 8´6&quot; TANK CONTA SLAC 4 TANK MONO ISOPROPYLAMINE"/>
    <n v="4"/>
    <n v="58359"/>
    <n v="58.36"/>
    <n v="172000"/>
    <x v="8"/>
    <s v="Not Identified"/>
    <s v="Herbicide"/>
    <n v="2.9472746277352249"/>
  </r>
  <r>
    <d v="2019-03-11T00:00:00"/>
    <s v="March,2019"/>
    <s v="March,2019´"/>
    <s v="Consignee; Consignee (Original Format)"/>
    <x v="1"/>
    <s v="Albaugh Agro Brasil Ltda"/>
    <s v="Vtg Tanktainer North America Inc."/>
    <s v="NEW ORLEANS (LA)"/>
    <s v="SANTOS"/>
    <s v="29211923"/>
    <s v="07 20´ X 8´ X 8´6&quot; TANK CONTA SLAC 7 TANK ISOPROPYLAMINE, CLASS 3"/>
    <n v="7"/>
    <n v="102367"/>
    <n v="102.37"/>
    <n v="302000"/>
    <x v="8"/>
    <s v="Not Identified"/>
    <s v="Herbicide"/>
    <n v="2.9501694882139753"/>
  </r>
  <r>
    <d v="2019-03-03T00:00:00"/>
    <s v="March,2019"/>
    <s v="March,2019´"/>
    <s v="Consignee; Consignee (Original Format)"/>
    <x v="1"/>
    <s v="Albaugh Agro Brasil Ltda"/>
    <s v="Microchem Specialities Trade"/>
    <s v="SHANGHAI"/>
    <s v="SANTOS"/>
    <s v="29333922"/>
    <s v="160 DRUMS CONTAINS CHLORPYRIFOS 97% TECH CLORPIRIFOS TECNICO CONSAGRO"/>
    <n v="2"/>
    <n v="43440"/>
    <n v="43.44"/>
    <n v="900000"/>
    <x v="10"/>
    <s v="Not Identified"/>
    <s v="Herbicide"/>
    <n v="20.718232044198896"/>
  </r>
  <r>
    <d v="2019-03-03T00:00:00"/>
    <s v="March,2019"/>
    <s v="March,2019´"/>
    <s v="Consignee; Consignee (Original Format)"/>
    <x v="1"/>
    <s v="Albaugh Agro Brasil Ltda"/>
    <s v="Microchem Specialities Trade"/>
    <s v="SHANGHAI"/>
    <s v="SANTOS"/>
    <s v="38089191"/>
    <s v="URGE 750 SP ACEPHATE"/>
    <n v="14"/>
    <n v="115416"/>
    <n v="115.42"/>
    <n v="643000"/>
    <x v="21"/>
    <s v="Percent"/>
    <s v="Insecticide"/>
    <n v="5.5711513135093922"/>
  </r>
  <r>
    <d v="2019-02-28T00:00:00"/>
    <s v="February,2019"/>
    <s v="February,2019´"/>
    <s v="Consignee; Consignee (Original Format)"/>
    <x v="1"/>
    <s v="Albaugh Agro Brasil Ltda"/>
    <s v="Microchem Specialities Trade"/>
    <s v="SHANGHAI"/>
    <s v="SANTOS"/>
    <s v="29333922"/>
    <s v="160 DRUMS CHLORPYRIFOS 97% TECH"/>
    <n v="2"/>
    <n v="43440"/>
    <n v="43.44"/>
    <n v="912000"/>
    <x v="10"/>
    <s v="Not Identified"/>
    <s v="Herbicide"/>
    <n v="20.994475138121548"/>
  </r>
  <r>
    <d v="2019-02-28T00:00:00"/>
    <s v="February,2019"/>
    <s v="February,2019´"/>
    <s v="Consignee; Consignee (Original Format)"/>
    <x v="1"/>
    <s v="Albaugh Agro Brasil Ltda"/>
    <s v="Microchem Specialities Trade"/>
    <s v="SHANGHAI"/>
    <s v="SANTOS"/>
    <s v="29333929"/>
    <s v="40 BAGS IMIDACLOPRID TECHNICAL IMIDACLOPRIDO TECNICO CONSAGRO"/>
    <n v="2"/>
    <n v="20120"/>
    <n v="20.12"/>
    <n v="422000"/>
    <x v="3"/>
    <s v="Not Identified"/>
    <s v="Herbicide"/>
    <n v="20.974155069582505"/>
  </r>
  <r>
    <d v="2019-02-25T00:00:00"/>
    <s v="February,2019"/>
    <s v="February,2019´"/>
    <s v="Consignee; Consignee (Original Format)"/>
    <x v="1"/>
    <s v="Albaugh Agro Brasil Ltda"/>
    <s v="Microchem Specialities Trade"/>
    <s v="SHANGHAI"/>
    <s v="SANTOS"/>
    <s v="38089191"/>
    <s v="URGE 750 SP ACEPHATE 75 PER CENT SP"/>
    <n v="14"/>
    <n v="115416"/>
    <n v="115.42"/>
    <n v="676000"/>
    <x v="21"/>
    <s v="Percent"/>
    <s v="Insecticide"/>
    <n v="5.8570735426630627"/>
  </r>
  <r>
    <d v="2019-02-18T00:00:00"/>
    <s v="February,2019"/>
    <s v="February,2019´"/>
    <s v="Consignee; Consignee (Original Format)"/>
    <x v="1"/>
    <s v="Albaugh Agro Brasil Ltda"/>
    <s v="Vtg Tanktainer North America Inc."/>
    <s v="NEW ORLEANS (LA)"/>
    <s v="SANTOS"/>
    <s v="29211923"/>
    <s v="07 20´ X 8´ X 8´6&quot; TANK CONTA SLAC 7 TANK ISOPROPYLAMINE, CLASS 3"/>
    <n v="7"/>
    <n v="101050"/>
    <n v="101.05"/>
    <n v="305000"/>
    <x v="8"/>
    <s v="Not Identified"/>
    <s v="Herbicide"/>
    <n v="3.0183077684314696"/>
  </r>
  <r>
    <d v="2019-02-17T00:00:00"/>
    <s v="February,2019"/>
    <s v="February,2019´"/>
    <s v="Consignee; Consignee (Original Format)"/>
    <x v="1"/>
    <s v="Albaugh Agro Brasil Ltda"/>
    <s v="Microchem Specialities Trade"/>
    <s v="SHANGHAI"/>
    <s v="SANTOS"/>
    <s v="38089191"/>
    <s v="10080 CARTONS ACEPHATE 75 PERCENT SP"/>
    <n v="14"/>
    <n v="115416"/>
    <n v="115.42"/>
    <n v="676000"/>
    <x v="21"/>
    <s v="Percent"/>
    <s v="Insecticide"/>
    <n v="5.8570735426630627"/>
  </r>
  <r>
    <d v="2019-02-15T00:00:00"/>
    <s v="February,2019"/>
    <s v="February,2019´"/>
    <s v="Consignee; Consignee (Original Format)"/>
    <x v="1"/>
    <s v="Albaugh Agro Brasil Ltda"/>
    <s v="Rainbow Chemical Co., Ltd."/>
    <s v="QINGDAO"/>
    <s v="SANTOS"/>
    <s v="29189912"/>
    <s v="6X40HC 180 BAG  2,4-D TECHNICAL"/>
    <n v="12"/>
    <n v="151740.01"/>
    <n v="151.74"/>
    <n v="2245000"/>
    <x v="0"/>
    <s v="Not Identified"/>
    <s v="Herbicide"/>
    <n v="14.795043179448847"/>
  </r>
  <r>
    <d v="2019-02-15T00:00:00"/>
    <s v="February,2019"/>
    <s v="February,2019´"/>
    <s v="Consignee; Consignee (Original Format)"/>
    <x v="1"/>
    <s v="Albaugh Agro Brasil Ltda"/>
    <s v="Worldwide Logistics Corp"/>
    <s v="SHANGHAI"/>
    <s v="SANTOS"/>
    <s v="29339959"/>
    <s v="2X40 ST CONTAINER 80 BAGS CARBENDAZIM TECH STREAK TECNICO"/>
    <n v="4"/>
    <n v="40240"/>
    <n v="40.24"/>
    <n v="547000"/>
    <x v="9"/>
    <s v="Not Identified"/>
    <s v="Herbicide"/>
    <n v="13.593439363817097"/>
  </r>
  <r>
    <d v="2019-02-11T00:00:00"/>
    <s v="February,2019"/>
    <s v="February,2019´"/>
    <s v="Consignee; Consignee (Original Format)"/>
    <x v="1"/>
    <s v="Albaugh Agro Brasil Ltda"/>
    <s v="Vtg Tanktainer North America Inc."/>
    <s v="NEW ORLEANS (LA)"/>
    <s v="SANTOS"/>
    <s v="29211923"/>
    <s v="07 20´ X 8´ X 8´6&quot; TANK CONTA SLAC 7 TANK ISOPROPYLAMINE, CLASS 3"/>
    <n v="7"/>
    <n v="102122"/>
    <n v="102.12"/>
    <n v="309000"/>
    <x v="8"/>
    <s v="Not Identified"/>
    <s v="Herbicide"/>
    <n v="3.0257926793443137"/>
  </r>
  <r>
    <d v="2019-02-08T00:00:00"/>
    <s v="February,2019"/>
    <s v="February,2019´"/>
    <s v="Consignee; Consignee (Original Format)"/>
    <x v="1"/>
    <s v="Albaugh Agro Brasil Ltda"/>
    <s v="Microchem Corporation"/>
    <s v="SHANGHAI"/>
    <s v="SANTOS"/>
    <s v="29333929"/>
    <s v="40 BAGS IMIDACLOPRID TECHNICAL"/>
    <n v="2"/>
    <n v="20120"/>
    <n v="20.12"/>
    <n v="422000"/>
    <x v="3"/>
    <s v="Not Identified"/>
    <s v="Herbicide"/>
    <n v="20.974155069582505"/>
  </r>
  <r>
    <d v="2019-02-08T00:00:00"/>
    <s v="February,2019"/>
    <s v="February,2019´"/>
    <s v="Consignee; Consignee (Original Format)"/>
    <x v="1"/>
    <s v="Albaugh Agro Brasil Ltda"/>
    <s v="Microchem Specialities Trade"/>
    <s v="NINGBO"/>
    <s v="SANTOS"/>
    <s v="38089191"/>
    <s v="URGE 750 SP ACEPHATE 75 PER CENT"/>
    <n v="14"/>
    <n v="115416"/>
    <n v="115.42"/>
    <n v="676000"/>
    <x v="21"/>
    <s v="Percent"/>
    <s v="Insecticide"/>
    <n v="5.8570735426630627"/>
  </r>
  <r>
    <d v="2019-02-03T00:00:00"/>
    <s v="February,2019"/>
    <s v="February,2019´"/>
    <s v="Consignee; Consignee (Original Format)"/>
    <x v="1"/>
    <s v="Albaugh Agro Brasil Ltda"/>
    <s v="Microchem Specialities Trade"/>
    <s v="SHANGHAI"/>
    <s v="SANTOS"/>
    <s v="29333922"/>
    <s v="240DRUMS CHLORPYRIFOS 97% TECH OF CLORPIRIFOS TECNICO"/>
    <n v="3"/>
    <n v="65160"/>
    <n v="65.16"/>
    <n v="1368000"/>
    <x v="10"/>
    <s v="Not Identified"/>
    <s v="Herbicide"/>
    <n v="20.994475138121548"/>
  </r>
  <r>
    <d v="2019-01-24T00:00:00"/>
    <s v="January,2019"/>
    <s v="January,2019´"/>
    <s v="Consignee; Consignee (Original Format)"/>
    <x v="1"/>
    <s v="Albaugh Agro Brasil Ltda"/>
    <s v="Microchem Specialities Trade"/>
    <s v="SHANGHAI"/>
    <s v="SANTOS"/>
    <s v="29333922"/>
    <s v="240 DRUMS  CHLORPYRIFOS 97 PERCENT TECH"/>
    <n v="3"/>
    <n v="65160"/>
    <n v="65.16"/>
    <n v="1382000"/>
    <x v="10"/>
    <s v="Not Identified"/>
    <s v="Herbicide"/>
    <n v="21.209330877839164"/>
  </r>
  <r>
    <d v="2019-01-24T00:00:00"/>
    <s v="January,2019"/>
    <s v="January,2019´"/>
    <s v="Consignee; Consignee (Original Format)"/>
    <x v="1"/>
    <s v="Albaugh Agro Brasil Ltda"/>
    <s v="Jiangsu Agrochem Laboratory Co., Ltd."/>
    <s v="SHANGHAI"/>
    <s v="SANTOS"/>
    <s v="29333999"/>
    <s v="1200 DRUM CLORETO DE MEPIQUATE TECNICO CONSAGRO MEPIQUAT CHLORIDE 98%TC"/>
    <n v="4"/>
    <n v="34688"/>
    <n v="34.69"/>
    <n v="736000"/>
    <x v="7"/>
    <s v="Not Identified"/>
    <s v="Herbicide"/>
    <n v="21.217712177121772"/>
  </r>
  <r>
    <d v="2019-01-14T00:00:00"/>
    <s v="January,2019"/>
    <s v="January,2019´"/>
    <s v="Consignee; Consignee (Original Format)"/>
    <x v="1"/>
    <s v="Albaugh Agro Brasil Ltda"/>
    <s v="Shandong Weifang Rainbow Chemical Co., Ltd."/>
    <s v="QINGDAO"/>
    <s v="SANTOS"/>
    <s v="29313912"/>
    <s v="210 BAGS IDA GLYPHOSATE TECHNICAL"/>
    <n v="10"/>
    <n v="126630"/>
    <n v="126.63"/>
    <n v="568000"/>
    <x v="2"/>
    <s v="Gly Star"/>
    <s v="Herbicide"/>
    <n v="4.4855089631209033"/>
  </r>
  <r>
    <d v="2019-01-14T00:00:00"/>
    <s v="January,2019"/>
    <s v="January,2019´"/>
    <s v="Consignee; Consignee (Original Format)"/>
    <x v="1"/>
    <s v="Albaugh Agro Brasil Ltda"/>
    <s v="Shandong Weifang Rainbow Chemical Co., Ltd."/>
    <s v="QINGDAO"/>
    <s v="SANTOS"/>
    <s v="29313912"/>
    <s v="210 BAGS IDA GLYPHOSATE TECHNICAL"/>
    <n v="10"/>
    <n v="126630"/>
    <n v="126.63"/>
    <n v="568000"/>
    <x v="2"/>
    <s v="Gly Star"/>
    <s v="Herbicide"/>
    <n v="4.4855089631209033"/>
  </r>
  <r>
    <d v="2019-01-14T00:00:00"/>
    <s v="January,2019"/>
    <s v="January,2019´"/>
    <s v="Consignee; Consignee (Original Format)"/>
    <x v="1"/>
    <s v="Albaugh Agro Brasil Ltda"/>
    <s v="Shandong Weifang Rainbow Chemical Co., Ltd."/>
    <s v="QINGDAO"/>
    <s v="SANTOS"/>
    <s v="29313912"/>
    <s v="210 BAGS IDA GLYPHOSATE TECHNICAL"/>
    <n v="10"/>
    <n v="126630"/>
    <n v="126.63"/>
    <n v="568000"/>
    <x v="2"/>
    <s v="Gly Star"/>
    <s v="Herbicide"/>
    <n v="4.4855089631209033"/>
  </r>
  <r>
    <d v="2019-01-14T00:00:00"/>
    <s v="January,2019"/>
    <s v="January,2019´"/>
    <s v="Consignee; Consignee (Original Format)"/>
    <x v="1"/>
    <s v="Albaugh Agro Brasil Ltda"/>
    <s v="Shandong Weifang Rainbow Chemical Co., Ltd."/>
    <s v="QINGDAO"/>
    <s v="SANTOS"/>
    <s v="29313912"/>
    <s v="210 BAGS IDA GLYPHOSATE TECHNICAL"/>
    <n v="10"/>
    <n v="126630"/>
    <n v="126.63"/>
    <n v="568000"/>
    <x v="2"/>
    <s v="Gly Star"/>
    <s v="Herbicide"/>
    <n v="4.4855089631209033"/>
  </r>
  <r>
    <d v="2019-01-10T00:00:00"/>
    <s v="January,2019"/>
    <s v="January,2019´"/>
    <s v="Consignee; Consignee (Original Format)"/>
    <x v="1"/>
    <s v="Albaugh Agro Brasil Ltda"/>
    <s v="Microchem Specialities Trade"/>
    <s v="SHANGHAI"/>
    <s v="SANTOS"/>
    <s v="29333929"/>
    <s v="40 BAGS  IMIDACLOPRID TECHNICAL CLASS 9"/>
    <n v="2"/>
    <n v="20120"/>
    <n v="20.12"/>
    <n v="427000"/>
    <x v="3"/>
    <s v="Not Identified"/>
    <s v="Herbicide"/>
    <n v="21.222664015904574"/>
  </r>
  <r>
    <d v="2019-01-06T00:00:00"/>
    <s v="January,2019"/>
    <s v="January,2019´"/>
    <s v="Consignee; Consignee (Original Format)"/>
    <x v="1"/>
    <s v="Albaugh Agro Brasil Ltda"/>
    <s v="Microchem Specialities Trade"/>
    <s v="SHANGHAI"/>
    <s v="SANTOS"/>
    <s v="29333922"/>
    <s v="320 DRUMS CHLORPYRIFOS TECH"/>
    <n v="4"/>
    <n v="86880"/>
    <n v="86.88"/>
    <n v="1842000"/>
    <x v="10"/>
    <s v="Not Identified"/>
    <s v="Herbicide"/>
    <n v="21.201657458563535"/>
  </r>
  <r>
    <d v="2019-01-04T00:00:00"/>
    <s v="January,2019"/>
    <s v="January,2019´"/>
    <s v="Consignee; Consignee (Original Format)"/>
    <x v="1"/>
    <s v="Albaugh Agro Brasil Ltda"/>
    <s v="Microchem Specialities Trade"/>
    <s v="SHANGHAI"/>
    <s v="SANTOS"/>
    <s v="29333929"/>
    <s v="40 BAGS  IMIDACLOPRID TECHNICAL CLASS 9"/>
    <n v="2"/>
    <n v="20120"/>
    <n v="20.12"/>
    <n v="427000"/>
    <x v="3"/>
    <s v="Not Identified"/>
    <s v="Herbicide"/>
    <n v="21.222664015904574"/>
  </r>
  <r>
    <d v="2018-12-27T00:00:00"/>
    <s v="December,2018"/>
    <s v="December,2018´"/>
    <s v="Consignee; Consignee (Original Format)"/>
    <x v="2"/>
    <s v="Albaugh Agro Brasil Ltda"/>
    <s v="Microchem Specialities Trade"/>
    <s v="SHANGHAI"/>
    <s v="SANTOS"/>
    <s v="29333929"/>
    <s v="40 BAGS IMIDACLOPRID TECHNICAL  IMIDACLOPRIDO TECNICO CONSAGRO"/>
    <n v="2"/>
    <n v="20120"/>
    <n v="20.12"/>
    <n v="431000"/>
    <x v="3"/>
    <s v="Not Identified"/>
    <s v="Herbicide"/>
    <n v="21.421471172962228"/>
  </r>
  <r>
    <d v="2018-12-23T00:00:00"/>
    <s v="December,2018"/>
    <s v="December,2018´"/>
    <s v="Goods Shipped; Consignee; Consignee (Original Format)"/>
    <x v="2"/>
    <s v="Albaugh Agro Brasil Ltda"/>
    <s v="Microchem Specialities Trade"/>
    <s v="SHANGHAI"/>
    <s v="SANTOS"/>
    <s v="38089191"/>
    <s v="URGE 750 SP ACEPHATE 75 PER CENT SP ALBAUGH BR"/>
    <n v="14"/>
    <n v="115416"/>
    <n v="115.42"/>
    <n v="849000"/>
    <x v="21"/>
    <s v="Percent"/>
    <s v="Insecticide"/>
    <n v="7.3559991682262424"/>
  </r>
  <r>
    <d v="2018-12-18T00:00:00"/>
    <s v="December,2018"/>
    <s v="December,2018´"/>
    <s v="Consignee; Consignee (Original Format)"/>
    <x v="2"/>
    <s v="Albaugh Agro Brasil Ltda"/>
    <s v="Microchem Specialities Trade"/>
    <s v="SHANGHAI"/>
    <s v="SANTOS"/>
    <s v="38089191"/>
    <s v="URGE 750 SP ACEPHATE 75 PER CENT SP,"/>
    <n v="14"/>
    <n v="115416"/>
    <n v="115.42"/>
    <n v="849000"/>
    <x v="21"/>
    <s v="Percent"/>
    <s v="Insecticide"/>
    <n v="7.3559991682262424"/>
  </r>
  <r>
    <d v="2018-12-18T00:00:00"/>
    <s v="December,2018"/>
    <s v="December,2018´"/>
    <s v="Consignee; Consignee (Original Format)"/>
    <x v="2"/>
    <s v="Albaugh Agro Brasil Ltda"/>
    <s v="Shandong Rainbow Agrosciences Co., Ltd."/>
    <s v="QINGDAO"/>
    <s v="SANTOS"/>
    <s v="29189912"/>
    <s v="5 X 40´ X 8´ X 9´6&quot; 150 BAGS 4-D TECHNICAL"/>
    <n v="10"/>
    <n v="126450"/>
    <n v="126.45"/>
    <n v="1614000"/>
    <x v="0"/>
    <s v="Not Identified"/>
    <s v="Herbicide"/>
    <n v="12.76393831553974"/>
  </r>
  <r>
    <d v="2018-12-18T00:00:00"/>
    <s v="December,2018"/>
    <s v="December,2018´"/>
    <s v="Consignee; Consignee (Original Format)"/>
    <x v="2"/>
    <s v="Albaugh Agro Brasil Ltda"/>
    <s v="Shandong Rainbow Agrosciences Co., Ltd."/>
    <s v="QINGDAO"/>
    <s v="SANTOS"/>
    <s v="29189912"/>
    <s v="005 40´ X 8´ X 9´6&quot; HIGH CUBE SLAC 150 BAGS 2 4 D TECHNICAL"/>
    <n v="10"/>
    <n v="126450"/>
    <n v="126.45"/>
    <n v="1614000"/>
    <x v="0"/>
    <s v="Not Identified"/>
    <s v="Herbicide"/>
    <n v="12.76393831553974"/>
  </r>
  <r>
    <d v="2018-12-18T00:00:00"/>
    <s v="December,2018"/>
    <s v="December,2018´"/>
    <s v="Consignee; Consignee (Original Format)"/>
    <x v="2"/>
    <s v="Albaugh Agro Brasil Ltda"/>
    <s v="Jiangsu Agrochem Laboratory Co., Ltd."/>
    <s v="SHANGHAI"/>
    <s v="SANTOS"/>
    <s v="29333999"/>
    <s v="1200 DRUM CLORETO DE MEPIQUATE TECNICO CONSAGRO MEPIQUAT CHLORIDE 98%TC NON-DG"/>
    <n v="4"/>
    <n v="34688"/>
    <n v="34.69"/>
    <n v="743000"/>
    <x v="7"/>
    <s v="Not Identified"/>
    <s v="Herbicide"/>
    <n v="21.419511070110701"/>
  </r>
  <r>
    <d v="2018-12-12T00:00:00"/>
    <s v="December,2018"/>
    <s v="December,2018´"/>
    <s v="Consignee; Consignee (Original Format)"/>
    <x v="2"/>
    <s v="Albaugh Agro Brasil Ltda"/>
    <s v="Microchem Specialities Trade"/>
    <s v="SHANGHAI"/>
    <s v="SANTOS"/>
    <s v="29333922"/>
    <s v="160 DRUMS CHLORPYRIFOS TECNICO CONSAGRO"/>
    <n v="2"/>
    <n v="43440"/>
    <n v="43.44"/>
    <n v="930000"/>
    <x v="10"/>
    <s v="Not Identified"/>
    <s v="Herbicide"/>
    <n v="21.408839779005525"/>
  </r>
  <r>
    <d v="2018-12-11T00:00:00"/>
    <s v="December,2018"/>
    <s v="December,2018´"/>
    <s v="Consignee; Consignee (Original Format)"/>
    <x v="2"/>
    <s v="Albaugh Agro Brasil Ltda"/>
    <s v="Atanor Sca"/>
    <s v="BUENOS AIRES"/>
    <s v="SANTOS"/>
    <s v="38089323"/>
    <s v="260 PX ATRAZINA ATANOR 50 SC"/>
    <n v="26"/>
    <n v="302265.02"/>
    <n v="302.27"/>
    <n v="2984000"/>
    <x v="5"/>
    <s v="Atanor"/>
    <s v="Herbicide"/>
    <n v="9.8721314163312712"/>
  </r>
  <r>
    <d v="2018-12-06T00:00:00"/>
    <s v="December,2018"/>
    <s v="December,2018´"/>
    <s v="Consignee; Consignee (Original Format)"/>
    <x v="2"/>
    <s v="Albaugh Agro Brasil Ltda"/>
    <s v="Shandong Weifang Rainbow Chemical Co., Ltd."/>
    <s v="SHANGHAI"/>
    <s v="SANTOS"/>
    <s v="29313912"/>
    <s v="150 BAGS GLYPHOSATE TECHNICAL"/>
    <n v="10"/>
    <n v="126450"/>
    <n v="126.45"/>
    <n v="556000"/>
    <x v="2"/>
    <s v="Gly Star"/>
    <s v="Herbicide"/>
    <n v="4.3969948596283119"/>
  </r>
  <r>
    <d v="2018-12-06T00:00:00"/>
    <s v="December,2018"/>
    <s v="December,2018´"/>
    <s v="Consignee; Consignee (Original Format)"/>
    <x v="2"/>
    <s v="Albaugh Agro Brasil Ltda"/>
    <s v="Shandong Weifang Rainbow Chemical Co., Ltd."/>
    <s v="SHANGHAI"/>
    <s v="SANTOS"/>
    <s v="29313912"/>
    <s v="150 BAGS GLYPHOSATE TECHNICAL"/>
    <n v="10"/>
    <n v="126450"/>
    <n v="126.45"/>
    <n v="556000"/>
    <x v="2"/>
    <s v="Gly Star"/>
    <s v="Herbicide"/>
    <n v="4.3969948596283119"/>
  </r>
  <r>
    <d v="2018-12-05T00:00:00"/>
    <s v="December,2018"/>
    <s v="December,2018´"/>
    <s v="Consignee; Consignee (Original Format)"/>
    <x v="2"/>
    <s v="Albaugh Agro Brasil Ltda"/>
    <s v="Microchem Specialities Trade"/>
    <s v="SHANGHAI"/>
    <s v="SANTOS"/>
    <s v="29242120"/>
    <s v="02 40´ X 8´ X 8´6&quot; GENERAL PU SLAC 80 DIUROM TECNICO CONSAGRO"/>
    <n v="4"/>
    <n v="40240"/>
    <n v="40.24"/>
    <n v="1313000"/>
    <x v="13"/>
    <s v="Not Indetified"/>
    <s v="Herbicide"/>
    <n v="32.629224652087473"/>
  </r>
  <r>
    <d v="2018-12-03T00:00:00"/>
    <s v="December,2018"/>
    <s v="December,2018´"/>
    <s v="Consignee; Consignee (Original Format)"/>
    <x v="2"/>
    <s v="Albaugh Agro Brasil Ltda"/>
    <s v="Hoyer Group"/>
    <s v="NEW ORLEANS (LA)"/>
    <s v="SANTOS"/>
    <s v="29211923"/>
    <s v="07 X 20´ X 8´ X 8´6&quot; TANK CONTA SLAC 7 TANK MONOISOPROPYLAMINE"/>
    <n v="7"/>
    <n v="101478"/>
    <n v="101.48"/>
    <n v="315000"/>
    <x v="8"/>
    <s v="Not Identified"/>
    <s v="Herbicide"/>
    <n v="3.1041210902855791"/>
  </r>
  <r>
    <d v="2018-11-29T00:00:00"/>
    <s v="November,2018"/>
    <s v="November,2018´"/>
    <s v="Consignee; Consignee (Original Format)"/>
    <x v="2"/>
    <s v="Albaugh Agro Brasil Ltda"/>
    <s v="Microchem Specialities Trade"/>
    <s v="SHANGHAI"/>
    <s v="SANTOS"/>
    <s v="29333929"/>
    <s v="40 BAGS IMIDACLOPRID TECHNICAL"/>
    <n v="2"/>
    <n v="20120"/>
    <n v="20.12"/>
    <n v="490000"/>
    <x v="3"/>
    <s v="Not Identified"/>
    <s v="Herbicide"/>
    <n v="24.353876739562626"/>
  </r>
  <r>
    <d v="2018-11-26T00:00:00"/>
    <s v="November,2018"/>
    <s v="November,2018´"/>
    <s v="Consignee; Consignee (Original Format)"/>
    <x v="2"/>
    <s v="Albaugh Agro Brasil Ltda"/>
    <s v="Den Hartogh Logistics"/>
    <s v="NEW ORLEANS (LA)"/>
    <s v="SANTOS"/>
    <s v="29211923"/>
    <s v="07 20´ X 8´ X 8´6&quot; TANK CONTA SLAC 7 TANK BULK MONOISOPROPYLAMINE  CHEMICALS NOS. HAZARDOUS UN 1221 ISOPROPYLAMINE 3 I"/>
    <n v="7"/>
    <n v="101233"/>
    <n v="101.23"/>
    <n v="307000"/>
    <x v="8"/>
    <s v="Not Identified"/>
    <s v="Herbicide"/>
    <n v="3.032607944049865"/>
  </r>
  <r>
    <d v="2018-11-24T00:00:00"/>
    <s v="November,2018"/>
    <s v="November,2018´"/>
    <s v="Consignee; Consignee (Original Format)"/>
    <x v="2"/>
    <s v="Albaugh Agro Brasil Ltda"/>
    <s v="Worldwide Logistics Corp"/>
    <s v="SHANGHAI"/>
    <s v="SANTOS"/>
    <s v="29330000"/>
    <s v="5X40ST CONTAINER 200 BAGS CARBENDAZIM TECH STREAK TECNICO"/>
    <n v="10"/>
    <n v="100600"/>
    <n v="100.6"/>
    <n v="1010000"/>
    <x v="9"/>
    <s v="Not Identified"/>
    <s v="Herbicide"/>
    <n v="10.039761431411531"/>
  </r>
  <r>
    <d v="2018-11-23T00:00:00"/>
    <s v="November,2018"/>
    <s v="November,2018´"/>
    <s v="Consignee; Consignee (Original Format)"/>
    <x v="2"/>
    <s v="Albaugh Agro Brasil Ltda"/>
    <s v="Microchem Specialities Trade"/>
    <s v="SHANGHAI"/>
    <s v="SANTOS"/>
    <s v="29333929"/>
    <s v="40 BAGS IMIDACLOPRID TECHNICAL"/>
    <n v="2"/>
    <n v="20120"/>
    <n v="20.12"/>
    <n v="490000"/>
    <x v="3"/>
    <s v="Not Identified"/>
    <s v="Herbicide"/>
    <n v="24.353876739562626"/>
  </r>
  <r>
    <d v="2018-11-23T00:00:00"/>
    <s v="November,2018"/>
    <s v="November,2018´"/>
    <s v="Consignee; Consignee (Original Format)"/>
    <x v="2"/>
    <s v="Albaugh Agro Brasil Ltda"/>
    <s v="Shandong Weifang Rainbow Chemical Co., Ltd."/>
    <s v="SHANGHAI"/>
    <s v="SANTOS"/>
    <s v="29313912"/>
    <s v="150 BAGS IDA GLYPHOSATE TECHNICAL"/>
    <n v="10"/>
    <n v="126450"/>
    <n v="126.45"/>
    <n v="561000"/>
    <x v="2"/>
    <s v="Gly Star"/>
    <s v="Herbicide"/>
    <n v="4.4365361803084227"/>
  </r>
  <r>
    <d v="2018-11-23T00:00:00"/>
    <s v="November,2018"/>
    <s v="November,2018´"/>
    <s v="Consignee; Consignee (Original Format)"/>
    <x v="2"/>
    <s v="Albaugh Agro Brasil Ltda"/>
    <s v="Shandong Weifang Rainbow Chemical Co., Ltd."/>
    <s v="SHANGHAI"/>
    <s v="SANTOS"/>
    <s v="29313912"/>
    <s v="150 BAGS IDA GLYPHOSATE TECHNICAL"/>
    <n v="10"/>
    <n v="126450"/>
    <n v="126.45"/>
    <n v="561000"/>
    <x v="2"/>
    <s v="Gly Star"/>
    <s v="Herbicide"/>
    <n v="4.4365361803084227"/>
  </r>
  <r>
    <d v="2018-11-23T00:00:00"/>
    <s v="November,2018"/>
    <s v="November,2018´"/>
    <s v="Consignee; Consignee (Original Format)"/>
    <x v="2"/>
    <s v="Albaugh Agro Brasil Ltda"/>
    <s v="Shandong Weifang Rainbow Chemical Co., Ltd."/>
    <s v="SHANGHAI"/>
    <s v="SANTOS"/>
    <s v="29313912"/>
    <s v="150 BAGS IDA GLYPHOSATE TECHNICAL"/>
    <n v="10"/>
    <n v="126450"/>
    <n v="126.45"/>
    <n v="561000"/>
    <x v="2"/>
    <s v="Gly Star"/>
    <s v="Herbicide"/>
    <n v="4.4365361803084227"/>
  </r>
  <r>
    <d v="2018-11-16T00:00:00"/>
    <s v="November,2018"/>
    <s v="November,2018´"/>
    <s v="Consignee; Consignee (Original Format)"/>
    <x v="2"/>
    <s v="Albaugh Agro Brasil Ltda"/>
    <s v="Microchem Specialities Trade"/>
    <s v="SHANGHAI"/>
    <s v="SANTOS"/>
    <s v="29333929"/>
    <s v="40 BAGS IMIDACLOPRID TECHNICAL"/>
    <n v="2"/>
    <n v="20120"/>
    <n v="20.12"/>
    <n v="490000"/>
    <x v="3"/>
    <s v="Not Identified"/>
    <s v="Herbicide"/>
    <n v="24.353876739562626"/>
  </r>
  <r>
    <d v="2018-11-16T00:00:00"/>
    <s v="November,2018"/>
    <s v="November,2018´"/>
    <s v="Consignee; Consignee (Original Format)"/>
    <x v="2"/>
    <s v="Albaugh Agro Brasil Ltda"/>
    <s v="Microchem Specialities Trade"/>
    <s v="SHANGHAI"/>
    <s v="SANTOS"/>
    <s v="29333922"/>
    <s v="240 DRUMS CHLORPYRIFOS 97% TECH"/>
    <n v="3"/>
    <n v="65160"/>
    <n v="65.16"/>
    <n v="1587000"/>
    <x v="10"/>
    <s v="Not Identified"/>
    <s v="Herbicide"/>
    <n v="24.355432780847146"/>
  </r>
  <r>
    <d v="2018-11-13T00:00:00"/>
    <s v="November,2018"/>
    <s v="November,2018´"/>
    <s v="Consignee; Consignee (Original Format)"/>
    <x v="2"/>
    <s v="Albaugh Agro Brasil Ltda"/>
    <s v="Atanor Sca"/>
    <s v="BUENOS AIRES"/>
    <s v="SANTOS"/>
    <s v="38089323"/>
    <s v="260 PALLETS ATRAZINA ATANOR 50 SC CLASS 9 UN 3082, PG III"/>
    <n v="26"/>
    <n v="302265.02"/>
    <n v="302.27"/>
    <n v="2909000"/>
    <x v="5"/>
    <s v="Atanor"/>
    <s v="Herbicide"/>
    <n v="9.6240047889100762"/>
  </r>
  <r>
    <d v="2018-11-12T00:00:00"/>
    <s v="November,2018"/>
    <s v="November,2018´"/>
    <s v="Consignee; Consignee (Original Format)"/>
    <x v="2"/>
    <s v="Albaugh Agro Brasil Ltda"/>
    <s v="Den Hartogh Logistics"/>
    <s v="NEW ORLEANS (LA)"/>
    <s v="SANTOS"/>
    <s v="29211923"/>
    <s v="05 20´ X 8´ X 8´6&quot; TANK CONTA SLAC 5 TANK MONISOPROPYLAMINE  CHEMICALS NOS. HAZARDOUS"/>
    <n v="5"/>
    <n v="72485"/>
    <n v="72.489999999999995"/>
    <n v="220000"/>
    <x v="8"/>
    <s v="Not Identified"/>
    <s v="Herbicide"/>
    <n v="3.0351107125612198"/>
  </r>
  <r>
    <d v="2018-11-12T00:00:00"/>
    <s v="November,2018"/>
    <s v="November,2018´"/>
    <s v="Consignee; Consignee (Original Format)"/>
    <x v="2"/>
    <s v="Albaugh Agro Brasil Ltda"/>
    <s v="Intermodal Tank Transport"/>
    <s v="NEW ORLEANS (LA)"/>
    <s v="SANTOS"/>
    <s v="29211923"/>
    <s v="06 20´ X 8´ X 8´6&quot; TANK CONTA SLAC 6 TANK ISOPROPYLAMINE 100%"/>
    <n v="6"/>
    <n v="94293"/>
    <n v="94.29"/>
    <n v="286000"/>
    <x v="8"/>
    <s v="Not Identified"/>
    <s v="Herbicide"/>
    <n v="3.0330989575047989"/>
  </r>
  <r>
    <d v="2018-11-12T00:00:00"/>
    <s v="November,2018"/>
    <s v="November,2018´"/>
    <s v="Consignee; Consignee (Original Format)"/>
    <x v="2"/>
    <s v="Albaugh Agro Brasil Ltda"/>
    <s v="Microchem Specialities Trade"/>
    <s v="SHANGHAI"/>
    <s v="SANTOS"/>
    <s v="29330000"/>
    <s v="40 BAGS OF FLUTRIAFOL TECNICO AGROLIDER"/>
    <n v="2"/>
    <n v="20200"/>
    <n v="20.2"/>
    <n v="203000"/>
    <x v="15"/>
    <s v="Agrolider"/>
    <s v="Fungicide"/>
    <n v="10.049504950495049"/>
  </r>
  <r>
    <d v="2018-11-07T00:00:00"/>
    <s v="November,2018"/>
    <s v="November,2018´"/>
    <s v="Consignee; Consignee (Original Format)"/>
    <x v="2"/>
    <s v="Albaugh Agro Brasil Ltda"/>
    <s v="Intermodal Tank Transport"/>
    <s v="NEW ORLEANS (LA)"/>
    <s v="SANTOS"/>
    <s v="29211923"/>
    <s v="06 20´ X 8´ X 8´6&quot; TANK CONTA SLAC 6 TANK ISOPROPYLAMINE 100%"/>
    <n v="6"/>
    <n v="94521"/>
    <n v="94.52"/>
    <n v="287000"/>
    <x v="8"/>
    <s v="Not Identified"/>
    <s v="Herbicide"/>
    <n v="3.0363622898615121"/>
  </r>
  <r>
    <d v="2018-11-07T00:00:00"/>
    <s v="November,2018"/>
    <s v="November,2018´"/>
    <s v="Consignee; Consignee (Original Format)"/>
    <x v="2"/>
    <s v="Albaugh Agro Brasil Ltda"/>
    <s v="Intermodal Tank Transport"/>
    <s v="NEW ORLEANS (LA)"/>
    <s v="SANTOS"/>
    <s v="29211923"/>
    <s v="06 20´ X 8´ X 8´6&quot; TANK CONTA SLAC 6 TANK ISOPROPYLAMINE 100%"/>
    <n v="6"/>
    <n v="95301"/>
    <n v="95.3"/>
    <n v="289000"/>
    <x v="8"/>
    <s v="Not Identified"/>
    <s v="Herbicide"/>
    <n v="3.0324970357079151"/>
  </r>
  <r>
    <d v="2018-11-01T00:00:00"/>
    <s v="November,2018"/>
    <s v="November,2018´"/>
    <s v="Consignee; Consignee (Original Format)"/>
    <x v="2"/>
    <s v="Albaugh Agro Brasil Ltda"/>
    <s v="Shandong Weifang Rainbow Chemical Co., Ltd."/>
    <s v="SHANGHAI"/>
    <s v="SANTOS"/>
    <s v="29313912"/>
    <s v="210 BAGS IDA GLYPHOSATE TECHNICAL"/>
    <n v="10"/>
    <n v="126630"/>
    <n v="126.63"/>
    <n v="562000"/>
    <x v="2"/>
    <s v="Gly Star"/>
    <s v="Herbicide"/>
    <n v="4.4381268261865277"/>
  </r>
  <r>
    <d v="2018-11-01T00:00:00"/>
    <s v="November,2018"/>
    <s v="November,2018´"/>
    <s v="Consignee; Consignee (Original Format)"/>
    <x v="2"/>
    <s v="Albaugh Agro Brasil Ltda"/>
    <s v="Shandong Weifang Rainbow Chemical Co., Ltd."/>
    <s v="SHANGHAI"/>
    <s v="SANTOS"/>
    <s v="29313912"/>
    <s v="210 BAGS IDA GLYPHOSATE TECHNICAL"/>
    <n v="10"/>
    <n v="126630"/>
    <n v="126.63"/>
    <n v="562000"/>
    <x v="2"/>
    <s v="Gly Star"/>
    <s v="Herbicide"/>
    <n v="4.4381268261865277"/>
  </r>
  <r>
    <d v="2018-11-01T00:00:00"/>
    <s v="November,2018"/>
    <s v="November,2018´"/>
    <s v="Consignee; Consignee (Original Format)"/>
    <x v="2"/>
    <s v="Albaugh Agro Brasil Ltda"/>
    <s v="Microchem Specialities Trade"/>
    <s v="SHANGHAI"/>
    <s v="SANTOS"/>
    <s v="29333929"/>
    <s v="40 BAGS IMIDACLOPRID TECHNICAL"/>
    <n v="2"/>
    <n v="20120"/>
    <n v="20.12"/>
    <n v="490000"/>
    <x v="3"/>
    <s v="Not Identified"/>
    <s v="Herbicide"/>
    <n v="24.353876739562626"/>
  </r>
  <r>
    <d v="2018-10-29T00:00:00"/>
    <s v="October,2018"/>
    <s v="October,2018´"/>
    <s v="Consignee; Consignee (Original Format)"/>
    <x v="2"/>
    <s v="Albaugh Agro Brasil Ltda"/>
    <s v="Den Hartogh Logistics"/>
    <s v="NEW ORLEANS (LA)"/>
    <s v="SANTOS"/>
    <s v="29211923"/>
    <s v="7 20´ X 8´ X 8´6&quot; TANK CONTA SLAC 7 TANK ACYCLIC MONOAMINES AND THEIR DERIVATIVES SALTS THEREOF OTHER CHEMICALS NOS HAZARDOUS ISOPROPYLAMINE"/>
    <n v="7"/>
    <n v="101280"/>
    <n v="101.28"/>
    <n v="300000"/>
    <x v="8"/>
    <s v="Not Identified"/>
    <s v="Herbicide"/>
    <n v="2.9620853080568721"/>
  </r>
  <r>
    <d v="2018-10-29T00:00:00"/>
    <s v="October,2018"/>
    <s v="October,2018´"/>
    <s v="Consignee; Consignee (Original Format)"/>
    <x v="2"/>
    <s v="Albaugh Agro Brasil Ltda"/>
    <s v="Jiangsu Agrochem Laboratory Co., Ltd."/>
    <s v="SHANGHAI"/>
    <s v="SANTOS"/>
    <s v="29333999"/>
    <s v="2   40´ X 8´ X 8´6&quot; GENERAL PU SLAC 600 DRUMS CLORETO DE MEPIQUATE TECNICO CONSAGRO MEPIQUAT CHLORIDE"/>
    <n v="4"/>
    <n v="34688"/>
    <n v="34.69"/>
    <n v="895000"/>
    <x v="7"/>
    <s v="Not Identified"/>
    <s v="Herbicide"/>
    <n v="25.801429889298895"/>
  </r>
  <r>
    <d v="2018-10-29T00:00:00"/>
    <s v="October,2018"/>
    <s v="October,2018´"/>
    <s v="Consignee; Consignee (Original Format)"/>
    <x v="2"/>
    <s v="Albaugh Agro Brasil Ltda"/>
    <s v="Intermodal Tank Transport"/>
    <s v="NEW ORLEANS (LA)"/>
    <s v="SANTOS"/>
    <s v="29211923"/>
    <s v="7 20´ X 8´ X 8´6&quot; TANK CONTA SLAC 7 TANK ISOPROPYLAMINE"/>
    <n v="7"/>
    <n v="110488"/>
    <n v="110.49"/>
    <n v="328000"/>
    <x v="8"/>
    <s v="Not Identified"/>
    <s v="Herbicide"/>
    <n v="2.9686481789877632"/>
  </r>
  <r>
    <d v="2018-10-29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9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9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9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9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9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5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GLYPHOSATE"/>
    <n v="10"/>
    <n v="126630"/>
    <n v="126.63"/>
    <n v="564000"/>
    <x v="2"/>
    <s v="Gly Star"/>
    <s v="Herbicide"/>
    <n v="4.4539208718313192"/>
  </r>
  <r>
    <d v="2018-10-25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WITH IDA GLYPHOSATE"/>
    <n v="10"/>
    <n v="126630"/>
    <n v="126.63"/>
    <n v="564000"/>
    <x v="2"/>
    <s v="Gly Star"/>
    <s v="Herbicide"/>
    <n v="4.4539208718313192"/>
  </r>
  <r>
    <d v="2018-10-25T00:00:00"/>
    <s v="October,2018"/>
    <s v="October,2018´"/>
    <s v="Consignee; Consignee (Original Format)"/>
    <x v="2"/>
    <s v="Albaugh Agro Brasil Ltda"/>
    <s v="Microchem Specialities Trade"/>
    <s v="SHANGHAI"/>
    <s v="SANTOS"/>
    <s v="29333929"/>
    <s v="80 BAGS IMIDACLOPRID TECHNICAL"/>
    <n v="4"/>
    <n v="40240"/>
    <n v="40.24"/>
    <n v="1038000"/>
    <x v="3"/>
    <s v="Not Identified"/>
    <s v="Herbicide"/>
    <n v="25.795228628230618"/>
  </r>
  <r>
    <d v="2018-10-21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3"/>
    <s v="57 CARTON WITH PALLETS 2280BAGS WOODEN PACKAGE ATRAZINE 90 WG HERBZINA PLUS"/>
    <n v="14"/>
    <n v="161355"/>
    <n v="161.35"/>
    <n v="1335000"/>
    <x v="5"/>
    <s v="Atanor"/>
    <s v="Herbicide"/>
    <n v="8.2736822534163803"/>
  </r>
  <r>
    <d v="2018-10-21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4320 CARTONS GLYPHOSATE 72% WG RIDOVER"/>
    <n v="8"/>
    <n v="92880"/>
    <n v="92.88"/>
    <n v="768000"/>
    <x v="2"/>
    <s v="Gly Star"/>
    <s v="Herbicide"/>
    <n v="8.2687338501291983"/>
  </r>
  <r>
    <d v="2018-10-21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1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1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21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 40´ X 8´ X 9´6&quot; HIGH CUBE SLAC 1,080 CARTONS GLYPHOSATE PACKING IN BAG 4 CARTON WITH PALLETS 6480 CARTONS"/>
    <n v="12"/>
    <n v="139320.01"/>
    <n v="139.32"/>
    <n v="1152000"/>
    <x v="2"/>
    <s v="Gly Star"/>
    <s v="Herbicide"/>
    <n v="8.2687332566226477"/>
  </r>
  <r>
    <d v="2018-10-21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18T00:00:00"/>
    <s v="October,2018"/>
    <s v="October,2018´"/>
    <s v="Consignee; Consignee (Original Format)"/>
    <x v="2"/>
    <s v="Albaugh Agro Brasil Ltda"/>
    <s v="Microchem Specialities Trade"/>
    <s v="SHANGHAI"/>
    <s v="SANTOS"/>
    <s v="29333929"/>
    <s v="80 BAGS IMIDACLOPRID TECHNICAL IMIDACLOPRIDO TECNICO CONSAGRO"/>
    <n v="4"/>
    <n v="40240"/>
    <n v="40.24"/>
    <n v="1038000"/>
    <x v="3"/>
    <s v="Not Identified"/>
    <s v="Herbicide"/>
    <n v="25.795228628230618"/>
  </r>
  <r>
    <d v="2018-10-18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18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18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18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 IDA GLYPHOSATE TECHNICAL"/>
    <n v="10"/>
    <n v="126630"/>
    <n v="126.63"/>
    <n v="564000"/>
    <x v="2"/>
    <s v="Gly Star"/>
    <s v="Herbicide"/>
    <n v="4.4539208718313192"/>
  </r>
  <r>
    <d v="2018-10-18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15T00:00:00"/>
    <s v="October,2018"/>
    <s v="October,2018´"/>
    <s v="Consignee; Consignee (Original Format)"/>
    <x v="2"/>
    <s v="Albaugh Agro Brasil Ltda"/>
    <s v="Microchem Specialities Trade"/>
    <s v="SHANGHAI"/>
    <s v="SANTOS"/>
    <s v="29333929"/>
    <s v="40 BAGS IMIDACLOPRID TECHNICAL IMIDACLOPRIDO TECNICO CONSAGRO"/>
    <n v="2"/>
    <n v="20120"/>
    <n v="20.12"/>
    <n v="519000"/>
    <x v="3"/>
    <s v="Not Identified"/>
    <s v="Herbicide"/>
    <n v="25.795228628230618"/>
  </r>
  <r>
    <d v="2018-10-15T00:00:00"/>
    <s v="October,2018"/>
    <s v="October,2018´"/>
    <s v="Consignee; Consignee (Original Format)"/>
    <x v="2"/>
    <s v="Albaugh Agro Brasil Ltda"/>
    <s v="Shandong Rainbow Agrosciences Co., Ltd."/>
    <s v="QINGDAO"/>
    <s v="SANTOS"/>
    <s v="29189912"/>
    <s v="4X 40 HC 120 BAGS 2,4-D TECHNICAL"/>
    <n v="8"/>
    <n v="101160"/>
    <n v="101.16"/>
    <n v="1246000"/>
    <x v="0"/>
    <s v="Not Identified"/>
    <s v="Herbicide"/>
    <n v="12.317121391854489"/>
  </r>
  <r>
    <d v="2018-10-15T00:00:00"/>
    <s v="October,2018"/>
    <s v="October,2018´"/>
    <s v="Consignee; Consignee (Original Format)"/>
    <x v="2"/>
    <s v="Albaugh Agro Brasil Ltda"/>
    <s v="Shandong Rainbow Agrosciences Co., Ltd."/>
    <s v="QINGDAO"/>
    <s v="SANTOS"/>
    <s v="29189912"/>
    <s v="4X 40 HC 120 BAGS 2,4-D TECHNICAL"/>
    <n v="8"/>
    <n v="101160"/>
    <n v="101.16"/>
    <n v="1246000"/>
    <x v="0"/>
    <s v="Not Identified"/>
    <s v="Herbicide"/>
    <n v="12.317121391854489"/>
  </r>
  <r>
    <d v="2018-10-1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1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 40´ X 8´ X 9´6&quot; HIGH CUBE SLAC 1,080 CARTONS GLYPHOSATE PACKING IN BAG 4 CARTON WITH PALLETS 6480 CARTONS"/>
    <n v="12"/>
    <n v="139320.01"/>
    <n v="139.32"/>
    <n v="1152000"/>
    <x v="2"/>
    <s v="Gly Star"/>
    <s v="Herbicide"/>
    <n v="8.2687332566226477"/>
  </r>
  <r>
    <d v="2018-10-1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15T00:00:00"/>
    <s v="October,2018"/>
    <s v="October,2018´"/>
    <s v="Consignee; Consignee (Original Format)"/>
    <x v="2"/>
    <s v="Albaugh Agro Brasil Ltda"/>
    <s v="Microchem Specialities Trade"/>
    <s v="SHANGHAI"/>
    <s v="SANTOS"/>
    <s v="29333929"/>
    <s v="40 BAGS IMIDACLOPRID TECHNICAL IMIDACLOPRIDO TECNICO CONSAGRO"/>
    <n v="2"/>
    <n v="20120"/>
    <n v="20.12"/>
    <n v="519000"/>
    <x v="3"/>
    <s v="Not Identified"/>
    <s v="Herbicide"/>
    <n v="25.795228628230618"/>
  </r>
  <r>
    <d v="2018-10-1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152000"/>
    <x v="2"/>
    <s v="Gly Star"/>
    <s v="Herbicide"/>
    <n v="8.2687332566226477"/>
  </r>
  <r>
    <d v="2018-10-15T00:00:00"/>
    <s v="October,2018"/>
    <s v="October,2018´"/>
    <s v="Consignee; Consignee (Original Format)"/>
    <x v="2"/>
    <s v="Albaugh Agro Brasil Ltda"/>
    <s v="Hoyer Group"/>
    <s v="NEW ORLEANS (LA)"/>
    <s v="SANTOS"/>
    <s v="29211923"/>
    <s v="7 20´ X 8´ X 8´6&quot; TANK CONTA SLAC 7 BULK MONOISOPROPYLAMINE CHEMICALS NOS HAZARDOUS ISOPROPYLAMINE"/>
    <n v="7"/>
    <n v="101406"/>
    <n v="101.41"/>
    <n v="301000"/>
    <x v="8"/>
    <s v="Not Identified"/>
    <s v="Herbicide"/>
    <n v="2.9682661775437351"/>
  </r>
  <r>
    <d v="2018-10-13T00:00:00"/>
    <s v="October,2018"/>
    <s v="October,2018´"/>
    <s v="Consignee; Consignee (Original Format)"/>
    <x v="2"/>
    <s v="Albaugh Agro Brasil Ltda"/>
    <s v="Worldwide Logistics Corp"/>
    <s v="SHANGHAI"/>
    <s v="SANTOS"/>
    <s v="29339959"/>
    <s v="2X40ST CONTAINER 80 BAGS CARBENDAZIM TECH STREAK TECNICO"/>
    <n v="4"/>
    <n v="40240"/>
    <n v="40.24"/>
    <n v="575000"/>
    <x v="9"/>
    <s v="Not Identified"/>
    <s v="Herbicide"/>
    <n v="14.289264413518886"/>
  </r>
  <r>
    <d v="2018-10-13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42 BAGS IDAGLYPHOSATE"/>
    <n v="10"/>
    <n v="126630"/>
    <n v="126.63"/>
    <n v="564000"/>
    <x v="2"/>
    <s v="Gly Star"/>
    <s v="Herbicide"/>
    <n v="4.4539208718313192"/>
  </r>
  <r>
    <d v="2018-10-13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42 BAG IDAGLYPHOSATE"/>
    <n v="10"/>
    <n v="126630"/>
    <n v="126.63"/>
    <n v="564000"/>
    <x v="2"/>
    <s v="Gly Star"/>
    <s v="Herbicide"/>
    <n v="4.4539208718313192"/>
  </r>
  <r>
    <d v="2018-10-13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13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1080 CARTONS GLYPHOSATE"/>
    <n v="12"/>
    <n v="139320.01"/>
    <n v="139.32"/>
    <n v="1152000"/>
    <x v="2"/>
    <s v="Gly Star"/>
    <s v="Herbicide"/>
    <n v="8.2687332566226477"/>
  </r>
  <r>
    <d v="2018-10-13T00:00:00"/>
    <s v="October,2018"/>
    <s v="October,2018´"/>
    <s v="Consignee; Consignee (Original Format)"/>
    <x v="2"/>
    <s v="Albaugh Agro Brasil Ltda"/>
    <s v="Shandong Weifang Rainbow Chemical Co., Ltd."/>
    <s v="SHANGHAI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13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42 BAGS IDAGLYPHOSATE"/>
    <n v="10"/>
    <n v="126630"/>
    <n v="126.63"/>
    <n v="564000"/>
    <x v="2"/>
    <s v="Gly Star"/>
    <s v="Herbicide"/>
    <n v="4.4539208718313192"/>
  </r>
  <r>
    <d v="2018-10-13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42 BAGS IDAGLYPHOSATE"/>
    <n v="10"/>
    <n v="126630"/>
    <n v="126.63"/>
    <n v="564000"/>
    <x v="2"/>
    <s v="Gly Star"/>
    <s v="Herbicide"/>
    <n v="4.4539208718313192"/>
  </r>
  <r>
    <d v="2018-10-13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42 BAGS IDAGLYPHOSATE"/>
    <n v="10"/>
    <n v="126630"/>
    <n v="126.63"/>
    <n v="564000"/>
    <x v="2"/>
    <s v="Gly Star"/>
    <s v="Herbicide"/>
    <n v="4.4539208718313192"/>
  </r>
  <r>
    <d v="2018-10-08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 40´ X 8´ X 9´6&quot; HIGH CUBE SLAC 1,080 CARTONS GLYPHOSATE PACKING IN BAG 4 CARTON WITH PALLETS 6480 CARTONS"/>
    <n v="12"/>
    <n v="139320.01"/>
    <n v="139.32"/>
    <n v="1152000"/>
    <x v="2"/>
    <s v="Gly Star"/>
    <s v="Herbicide"/>
    <n v="8.2687332566226477"/>
  </r>
  <r>
    <d v="2018-10-08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 GLYPHOSATE 72% WG RIDOVER"/>
    <n v="12"/>
    <n v="139320.01"/>
    <n v="139.32"/>
    <n v="1152000"/>
    <x v="2"/>
    <s v="Gly Star"/>
    <s v="Herbicide"/>
    <n v="8.2687332566226477"/>
  </r>
  <r>
    <d v="2018-10-08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 GLYPHOSATE 72% WG"/>
    <n v="12"/>
    <n v="139320.01"/>
    <n v="139.32"/>
    <n v="1152000"/>
    <x v="2"/>
    <s v="Gly Star"/>
    <s v="Herbicide"/>
    <n v="8.2687332566226477"/>
  </r>
  <r>
    <d v="2018-10-08T00:00:00"/>
    <s v="October,2018"/>
    <s v="October,2018´"/>
    <s v="Consignee; Consignee (Original Format)"/>
    <x v="2"/>
    <s v="Albaugh Agro Brasil Ltda"/>
    <s v="Den Hartogh Logistics"/>
    <s v="NEW ORLEANS (LA)"/>
    <s v="SANTOS"/>
    <s v="29211923"/>
    <s v="8 20´ X 8´ X 8´6&quot; TANK CONTA SLAC 8 TANK ISOPROPYLAMINE MONOISOPROPYLAMINE"/>
    <n v="8"/>
    <n v="115884"/>
    <n v="115.88"/>
    <n v="344000"/>
    <x v="8"/>
    <s v="Not Identified"/>
    <s v="Herbicide"/>
    <n v="2.9684857271064167"/>
  </r>
  <r>
    <d v="2018-10-08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 40´ X 8´ X 9´6&quot; HIGH CUBE SLAC 1,080 CARTONS GLYPHOSATE PACKING IN BAG 4 CARTON WITH PALLETS 6480 CARTON"/>
    <n v="12"/>
    <n v="139320.01"/>
    <n v="139.32"/>
    <n v="1152000"/>
    <x v="2"/>
    <s v="Gly Star"/>
    <s v="Herbicide"/>
    <n v="8.2687332566226477"/>
  </r>
  <r>
    <d v="2018-10-08T00:00:00"/>
    <s v="October,2018"/>
    <s v="October,2018´"/>
    <s v="Consignee; Consignee (Original Format)"/>
    <x v="2"/>
    <s v="Albaugh Agro Brasil Ltda"/>
    <s v="Atanor Sca"/>
    <s v="BUENOS AIRES"/>
    <s v="SANTOS"/>
    <s v="38089323"/>
    <s v="300 PX 960 BIDONES X20L ATRAZINA ATANOR 50 SC"/>
    <n v="30"/>
    <n v="348765.02"/>
    <n v="348.77"/>
    <n v="3243000"/>
    <x v="5"/>
    <s v="Atanor"/>
    <s v="Herbicide"/>
    <n v="9.2985242614067189"/>
  </r>
  <r>
    <d v="2018-10-08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 40´ X 8´ X 9´6&quot; HIGH CUBE SLAC 1,080 CARTONS GLYPHOSATE PACKING IN 4 CARTON WITH PALLETS 6480 CARTONS"/>
    <n v="12"/>
    <n v="139320.01"/>
    <n v="139.32"/>
    <n v="1152000"/>
    <x v="2"/>
    <s v="Gly Star"/>
    <s v="Herbicide"/>
    <n v="8.2687332566226477"/>
  </r>
  <r>
    <d v="2018-10-08T00:00:00"/>
    <s v="October,2018"/>
    <s v="October,2018´"/>
    <s v="Consignee; Consignee (Original Format)"/>
    <x v="2"/>
    <s v="Albaugh Agro Brasil Ltda"/>
    <s v="Shandong Rainbow Agrosciences Co., Ltd."/>
    <s v="QINGDAO"/>
    <s v="SANTOS"/>
    <s v="29189912"/>
    <s v="150 BAGS 2,4-D TECHNICAL"/>
    <n v="10"/>
    <n v="126450"/>
    <n v="126.45"/>
    <n v="1558000"/>
    <x v="0"/>
    <s v="Not Identified"/>
    <s v="Herbicide"/>
    <n v="12.321075523922499"/>
  </r>
  <r>
    <d v="2018-10-08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 GLYPHOSATE 72% WG RIDOVER"/>
    <n v="12"/>
    <n v="139320.01"/>
    <n v="139.32"/>
    <n v="1152000"/>
    <x v="2"/>
    <s v="Gly Star"/>
    <s v="Herbicide"/>
    <n v="8.2687332566226477"/>
  </r>
  <r>
    <d v="2018-10-07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GLYPHOSATE 72% WG RIDOVER"/>
    <n v="12"/>
    <n v="139320.01"/>
    <n v="139.32"/>
    <n v="1152000"/>
    <x v="2"/>
    <s v="Gly Star"/>
    <s v="Herbicide"/>
    <n v="8.2687332566226477"/>
  </r>
  <r>
    <d v="2018-10-07T00:00:00"/>
    <s v="October,2018"/>
    <s v="October,2018´"/>
    <s v="Consignee; Consignee (Original Format)"/>
    <x v="2"/>
    <s v="Albaugh Agro Brasil Ltda"/>
    <s v="Jiangsu Agrochem Laboratory Co., Ltd."/>
    <s v="SHANGHAI"/>
    <s v="SANTOS"/>
    <s v="29333999"/>
    <s v="1200 DRUM CLORETO DE MEPIQUATE TECNICO CONSAGRO MEPIQUAT CHLORIDE 98%TC NON DG"/>
    <n v="4"/>
    <n v="34688"/>
    <n v="34.69"/>
    <n v="895000"/>
    <x v="7"/>
    <s v="Not Identified"/>
    <s v="Herbicide"/>
    <n v="25.801429889298895"/>
  </r>
  <r>
    <d v="2018-10-07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GLYPHOSATE 72% WG RIDOVER"/>
    <n v="10"/>
    <n v="116100"/>
    <n v="116.1"/>
    <n v="960000"/>
    <x v="2"/>
    <s v="Gly Star"/>
    <s v="Herbicide"/>
    <n v="8.2687338501291983"/>
  </r>
  <r>
    <d v="2018-10-07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GLYPHOSATE 72% WG RIDOVER"/>
    <n v="10"/>
    <n v="116100"/>
    <n v="116.1"/>
    <n v="960000"/>
    <x v="2"/>
    <s v="Gly Star"/>
    <s v="Herbicide"/>
    <n v="8.2687338501291983"/>
  </r>
  <r>
    <d v="2018-10-07T00:00:00"/>
    <s v="October,2018"/>
    <s v="October,2018´"/>
    <s v="Consignee; Consignee (Original Format)"/>
    <x v="2"/>
    <s v="Albaugh Agro Brasil Ltda"/>
    <s v="Microchem Specialities Trade"/>
    <s v="SHANGHAI"/>
    <s v="SANTOS"/>
    <s v="29333929"/>
    <s v="40 BAGS IMIDACLOPRID TECHNICAL"/>
    <n v="2"/>
    <n v="20120"/>
    <n v="20.12"/>
    <n v="519000"/>
    <x v="3"/>
    <s v="Not Identified"/>
    <s v="Herbicide"/>
    <n v="25.795228628230618"/>
  </r>
  <r>
    <d v="2018-10-07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GLYPHOSATE 72% WG RIDOVER"/>
    <n v="12"/>
    <n v="139320.01"/>
    <n v="139.32"/>
    <n v="1152000"/>
    <x v="2"/>
    <s v="Gly Star"/>
    <s v="Herbicide"/>
    <n v="8.2687332566226477"/>
  </r>
  <r>
    <d v="2018-10-0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0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480 CARTON GLYPHOSATE 72% WG RIDOVER"/>
    <n v="12"/>
    <n v="139320.01"/>
    <n v="139.32"/>
    <n v="1152000"/>
    <x v="2"/>
    <s v="Gly Star"/>
    <s v="Herbicide"/>
    <n v="8.2687332566226477"/>
  </r>
  <r>
    <d v="2018-10-0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5400CARTONS GLYPHOSATE 72% WG RIDOVER"/>
    <n v="10"/>
    <n v="116100"/>
    <n v="116.1"/>
    <n v="960000"/>
    <x v="2"/>
    <s v="Gly Star"/>
    <s v="Herbicide"/>
    <n v="8.2687338501291983"/>
  </r>
  <r>
    <d v="2018-10-0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210 BAGS GLYPHOSATE TECHNICAL"/>
    <n v="10"/>
    <n v="126630"/>
    <n v="126.63"/>
    <n v="564000"/>
    <x v="2"/>
    <s v="Gly Star"/>
    <s v="Herbicide"/>
    <n v="4.4539208718313192"/>
  </r>
  <r>
    <d v="2018-10-05T00:00:00"/>
    <s v="October,2018"/>
    <s v="October,2018´"/>
    <s v="Consignee; Consignee (Original Format)"/>
    <x v="2"/>
    <s v="Albaugh Agro Brasil Ltda"/>
    <s v="Microchem Specialities Trade"/>
    <s v="SHANGHAI"/>
    <s v="SANTOS"/>
    <s v="38089191"/>
    <s v="URGE 750 SP ACEPHATE 75 PER CENT SP U N 3077 HAZARD CLASS 9 PACKING GROUP III"/>
    <n v="14"/>
    <n v="115416"/>
    <n v="115.42"/>
    <n v="973000"/>
    <x v="21"/>
    <s v="Percent"/>
    <s v="Insecticide"/>
    <n v="8.4303736050460945"/>
  </r>
  <r>
    <d v="2018-10-0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0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0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38089324"/>
    <s v="6 40´ X 8´ X 9´6&quot; HIGH CUBE SLAC 1,080 CARTONS 129 GLYPHOSATE PACKING IN BAG 4 CARTON WITH PALLETS 6480 CARTONS"/>
    <n v="12"/>
    <n v="139320.01"/>
    <n v="139.32"/>
    <n v="1152000"/>
    <x v="2"/>
    <s v="Gly Star"/>
    <s v="Herbicide"/>
    <n v="8.2687332566226477"/>
  </r>
  <r>
    <d v="2018-10-05T00:00:00"/>
    <s v="October,2018"/>
    <s v="October,2018´"/>
    <s v="Consignee; Consignee (Original Format)"/>
    <x v="2"/>
    <s v="Albaugh Agro Brasil Ltda"/>
    <s v="Shandong Weifang Rainbow Chemical Co., Ltd."/>
    <s v="QINGDAO"/>
    <s v="SANTOS"/>
    <s v="29313912"/>
    <s v="210 BAGS IDA GLYPHOSATE TECHNICAL"/>
    <n v="10"/>
    <n v="126630"/>
    <n v="126.63"/>
    <n v="564000"/>
    <x v="2"/>
    <s v="Gly Star"/>
    <s v="Herbicide"/>
    <n v="4.4539208718313192"/>
  </r>
  <r>
    <d v="2018-10-05T00:00:00"/>
    <s v="October,2018"/>
    <s v="October,2018´"/>
    <s v="Consignee; Consignee (Original Format)"/>
    <x v="2"/>
    <s v="Albaugh Agro Brasil Ltda"/>
    <s v="Microchem Specialities Trade"/>
    <s v="SHANGHAI"/>
    <s v="SANTOS"/>
    <s v="29339969"/>
    <s v="40 BAGS OF FLUTRIAFOL TECNICO AGROLIDER"/>
    <n v="2"/>
    <n v="20200"/>
    <n v="20.2"/>
    <n v="289000"/>
    <x v="15"/>
    <s v="Agrolider"/>
    <s v="Fungicide"/>
    <n v="14.306930693069306"/>
  </r>
  <r>
    <d v="2018-10-02T00:00:00"/>
    <s v="October,2018"/>
    <s v="October,2018´"/>
    <s v="Consignee; Consignee (Original Format)"/>
    <x v="2"/>
    <s v="Albaugh Agro Brasil Ltda"/>
    <s v="Den Hartogh Logistics"/>
    <s v="NEW ORLEANS (LA)"/>
    <s v="SANTOS"/>
    <s v="29211923"/>
    <s v="06 20´ X 8´ X 8´6&quot; TANK CONTA SLAC 6 TANK ISOPROPYLAMINE"/>
    <n v="6"/>
    <n v="86953"/>
    <n v="86.95"/>
    <n v="258000"/>
    <x v="8"/>
    <s v="Not Identified"/>
    <s v="Herbicide"/>
    <n v="2.9671201683668187"/>
  </r>
  <r>
    <d v="2018-10-01T00:00:00"/>
    <s v="October,2018"/>
    <s v="October,2018´"/>
    <s v="Consignee; Consignee (Original Format)"/>
    <x v="2"/>
    <s v="Albaugh Agro Brasil Ltda"/>
    <s v="Microchem Specialities Trade"/>
    <s v="SHANGHAI"/>
    <s v="SANTOS"/>
    <s v="29333929"/>
    <s v="40 BAGS IMIDACLOPRID TECHNICAL"/>
    <n v="2"/>
    <n v="20120"/>
    <n v="20.12"/>
    <n v="519000"/>
    <x v="3"/>
    <s v="Not Identified"/>
    <s v="Herbicide"/>
    <n v="25.795228628230618"/>
  </r>
  <r>
    <d v="2018-10-01T00:00:00"/>
    <s v="October,2018"/>
    <s v="October,2018´"/>
    <s v="Consignee; Consignee (Original Format)"/>
    <x v="2"/>
    <s v="Albaugh Agro Brasil Ltda"/>
    <s v="Microchem Specialities Trade"/>
    <s v="SHANGHAI"/>
    <s v="SANTOS"/>
    <s v="29333929"/>
    <s v="40 BAGS IMIDACLOPRID TECHNICAL IMIDACLOPRIDO TECNICO CONSAGRO"/>
    <n v="2"/>
    <n v="20120"/>
    <n v="20.12"/>
    <n v="519000"/>
    <x v="3"/>
    <s v="Not Identified"/>
    <s v="Herbicide"/>
    <n v="25.795228628230618"/>
  </r>
  <r>
    <d v="2018-09-30T00:00:00"/>
    <s v="September,2018"/>
    <s v="September,2018´"/>
    <s v="Consignee; Consignee (Original Format)"/>
    <x v="2"/>
    <s v="Albaugh Agro Brasil Ltda"/>
    <s v="African Amines (Pty) Ltd."/>
    <s v="DURBAN"/>
    <s v="SANTOS"/>
    <s v="29211121"/>
    <s v="6 X 20 TANK CONTAINER SAID TO CONTAIN BULK DIMETHYLAMINE 60%"/>
    <n v="6"/>
    <n v="110040"/>
    <n v="110.04"/>
    <n v="267000"/>
    <x v="11"/>
    <s v="Not Identified"/>
    <s v="General Chemical"/>
    <n v="2.42639040348964"/>
  </r>
  <r>
    <d v="2018-09-30T00:00:00"/>
    <s v="September,2018"/>
    <s v="September,2018´"/>
    <s v="Consignee; Consignee (Original Format)"/>
    <x v="2"/>
    <s v="Albaugh Agro Brasil Ltda"/>
    <s v="African Amines (Pty) Ltd."/>
    <s v="DURBAN"/>
    <s v="SANTOS"/>
    <s v="29211121"/>
    <s v="6 X 20 TANK CONTAINER SAID TO CONTAIN BULK DIMETHYLAMINE 60%"/>
    <n v="6"/>
    <n v="110280"/>
    <n v="110.28"/>
    <n v="268000"/>
    <x v="11"/>
    <s v="Not Identified"/>
    <s v="General Chemical"/>
    <n v="2.4301777294160321"/>
  </r>
  <r>
    <d v="2018-09-27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210 BAGS IDA GLYPHOSATE TECHNICAL"/>
    <n v="10"/>
    <n v="126630"/>
    <n v="126.63"/>
    <n v="540000"/>
    <x v="2"/>
    <s v="Gly Star"/>
    <s v="Herbicide"/>
    <n v="4.2643923240938166"/>
  </r>
  <r>
    <d v="2018-09-27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38089324"/>
    <s v="5400 CARTONS GLYPHOSATE 72% WG RIDOVER"/>
    <n v="10"/>
    <n v="116100"/>
    <n v="116.1"/>
    <n v="901000"/>
    <x v="2"/>
    <s v="Gly Star"/>
    <s v="Herbicide"/>
    <n v="7.7605512489233419"/>
  </r>
  <r>
    <d v="2018-09-27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210 BAGS IDA GLYPHOSATE TECHNICAL"/>
    <n v="10"/>
    <n v="126630"/>
    <n v="126.63"/>
    <n v="540000"/>
    <x v="2"/>
    <s v="Gly Star"/>
    <s v="Herbicide"/>
    <n v="4.2643923240938166"/>
  </r>
  <r>
    <d v="2018-09-27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210 BAGS IDA GLYPHOSATE TECHNICAL"/>
    <n v="10"/>
    <n v="126630"/>
    <n v="126.63"/>
    <n v="540000"/>
    <x v="2"/>
    <s v="Gly Star"/>
    <s v="Herbicide"/>
    <n v="4.2643923240938166"/>
  </r>
  <r>
    <d v="2018-09-27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082000"/>
    <x v="2"/>
    <s v="Gly Star"/>
    <s v="Herbicide"/>
    <n v="7.7662928677653689"/>
  </r>
  <r>
    <d v="2018-09-26T00:00:00"/>
    <s v="September,2018"/>
    <s v="September,2018´"/>
    <s v="Consignee; Consignee (Original Format)"/>
    <x v="2"/>
    <s v="Albaugh Agro Brasil Ltda"/>
    <s v="Jiangsu Agrochem Laboratory Co., Ltd."/>
    <s v="SHANGHAI"/>
    <s v="SANTOS"/>
    <s v="29333999"/>
    <s v="1200 DRUM MEPIQUAT CHLORIDE"/>
    <n v="4"/>
    <n v="34150"/>
    <n v="34.15"/>
    <n v="905000"/>
    <x v="7"/>
    <s v="Not Identified"/>
    <s v="Herbicide"/>
    <n v="26.500732064421669"/>
  </r>
  <r>
    <d v="2018-09-26T00:00:00"/>
    <s v="September,2018"/>
    <s v="September,2018´"/>
    <s v="Consignee; Consignee (Original Format)"/>
    <x v="2"/>
    <s v="Albaugh Agro Brasil Ltda"/>
    <s v="Microchem Specialities Trade"/>
    <s v="SHANGHAI"/>
    <s v="SANTOS"/>
    <s v="29333929"/>
    <s v="40 BAGS IMIDACLOPRID TECHNICAL  IMIDACLOPRIDO TECNICO CONSAGRO CLASS 9 UN 3077 PG III"/>
    <n v="2"/>
    <n v="20120"/>
    <n v="20.12"/>
    <n v="533000"/>
    <x v="3"/>
    <s v="Not Identified"/>
    <s v="Herbicide"/>
    <n v="26.491053677932406"/>
  </r>
  <r>
    <d v="2018-09-25T00:00:00"/>
    <s v="September,2018"/>
    <s v="September,2018´"/>
    <s v="Consignee; Consignee (Original Format)"/>
    <x v="2"/>
    <s v="Albaugh Agro Brasil Ltda"/>
    <s v="Hoyer Group"/>
    <s v="NEW ORLEANS (LA)"/>
    <s v="SANTOS"/>
    <s v="29211900"/>
    <s v="7 20 TANK CONTA SLAC 7 TANK CHEMICALS SPOT PRODUCT DETAILS UN 1221 ISOPROPYLAMINE CLASS 3 8 PG I"/>
    <n v="7"/>
    <n v="102167"/>
    <n v="102.17"/>
    <n v="307000"/>
    <x v="8"/>
    <s v="Not Identified"/>
    <s v="Herbicide"/>
    <n v="3.0048841602474381"/>
  </r>
  <r>
    <d v="2018-09-25T00:00:00"/>
    <s v="September,2018"/>
    <s v="September,2018´"/>
    <s v="Consignee; Consignee (Original Format)"/>
    <x v="2"/>
    <s v="Albaugh Agro Brasil Ltda"/>
    <s v="Hoyer Group"/>
    <s v="NEW ORLEANS (LA)"/>
    <s v="SANTOS"/>
    <s v="29211923"/>
    <s v="7 20 TANK CONTA SLAC 7 TANK CHEMICALS SPOT PRODUCT DETAILS UN 1221 ISOPROPYLAMINE CLASS 3 8 PG I"/>
    <n v="7"/>
    <n v="101931"/>
    <n v="101.93"/>
    <n v="307000"/>
    <x v="8"/>
    <s v="Not Identified"/>
    <s v="Herbicide"/>
    <n v="3.0118413436540403"/>
  </r>
  <r>
    <d v="2018-09-25T00:00:00"/>
    <s v="September,2018"/>
    <s v="September,2018´"/>
    <s v="Consignee; Consignee (Original Format)"/>
    <x v="2"/>
    <s v="Albaugh Agro Brasil Ltda"/>
    <s v="Hoyer Group"/>
    <s v="NEW ORLEANS (LA)"/>
    <s v="SANTOS"/>
    <s v="29211923"/>
    <s v="7 20  TANK CONTA SLAC 7 TANK MONOISOPROPYLAMINE CHEMICALS NOS  HAZARDOUS UN 1221 ISOPROPYLAMINE 3  8  I"/>
    <n v="7"/>
    <n v="101840"/>
    <n v="101.84"/>
    <n v="306000"/>
    <x v="8"/>
    <s v="Not Identified"/>
    <s v="Herbicide"/>
    <n v="3.0047132757266302"/>
  </r>
  <r>
    <d v="2018-09-23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210 BAGS GLYPHOSATE TECHNICAL"/>
    <n v="10"/>
    <n v="126630"/>
    <n v="126.63"/>
    <n v="540000"/>
    <x v="2"/>
    <s v="Gly Star"/>
    <s v="Herbicide"/>
    <n v="4.2643923240938166"/>
  </r>
  <r>
    <d v="2018-09-23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210 BAGS GLYPHOSATE TECHNICAL"/>
    <n v="10"/>
    <n v="126630"/>
    <n v="126.63"/>
    <n v="540000"/>
    <x v="2"/>
    <s v="Gly Star"/>
    <s v="Herbicide"/>
    <n v="4.2643923240938166"/>
  </r>
  <r>
    <d v="2018-09-23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38089324"/>
    <s v="6480 CARTONS GLYPHOSATE 72% WG RIDOVER"/>
    <n v="12"/>
    <n v="139320.01"/>
    <n v="139.32"/>
    <n v="1082000"/>
    <x v="2"/>
    <s v="Gly Star"/>
    <s v="Herbicide"/>
    <n v="7.7662928677653689"/>
  </r>
  <r>
    <d v="2018-09-23T00:00:00"/>
    <s v="September,2018"/>
    <s v="September,2018´"/>
    <s v="Consignee; Consignee (Original Format)"/>
    <x v="2"/>
    <s v="Albaugh Agro Brasil Ltda"/>
    <s v="Atanor Sca"/>
    <s v="BUENOS AIRES"/>
    <s v="SANTOS"/>
    <s v="38089323"/>
    <s v="200 PALLETS  CON 960 BIDONES X20L ATRAZINA ATANOR 50 SC"/>
    <n v="20"/>
    <n v="232510"/>
    <n v="232.51"/>
    <n v="2015000"/>
    <x v="5"/>
    <s v="Atanor"/>
    <s v="Herbicide"/>
    <n v="8.6662939228420282"/>
  </r>
  <r>
    <d v="2018-09-23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210 BAGS GLYPHOSATE TECHNICAL"/>
    <n v="10"/>
    <n v="126630"/>
    <n v="126.63"/>
    <n v="540000"/>
    <x v="2"/>
    <s v="Gly Star"/>
    <s v="Herbicide"/>
    <n v="4.2643923240938166"/>
  </r>
  <r>
    <d v="2018-09-23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38089324"/>
    <s v="6480 CARTON GLYPHOSATE 72% WG RIDOVER"/>
    <n v="12"/>
    <n v="139320.01"/>
    <n v="139.32"/>
    <n v="1082000"/>
    <x v="2"/>
    <s v="Gly Star"/>
    <s v="Herbicide"/>
    <n v="7.7662928677653689"/>
  </r>
  <r>
    <d v="2018-09-23T00:00:00"/>
    <s v="September,2018"/>
    <s v="September,2018´"/>
    <s v="Consignee; Consignee (Original Format)"/>
    <x v="2"/>
    <s v="Albaugh Agro Brasil Ltda"/>
    <s v="Atanor Sca"/>
    <s v="BUENOS AIRES"/>
    <s v="SANTOS"/>
    <s v="38089323"/>
    <s v="200 PALLETS CON 960 BIDONES X20L ATRAZINA ATANOR 50 SC"/>
    <n v="20"/>
    <n v="232510"/>
    <n v="232.51"/>
    <n v="2015000"/>
    <x v="5"/>
    <s v="Atanor"/>
    <s v="Herbicide"/>
    <n v="8.6662939228420282"/>
  </r>
  <r>
    <d v="2018-09-20T00:00:00"/>
    <s v="September,2018"/>
    <s v="September,2018´"/>
    <s v="Consignee; Consignee (Original Format)"/>
    <x v="2"/>
    <s v="Albaugh Agro Brasil Ltda"/>
    <s v="Worldwide Logistics Corp"/>
    <s v="SHANGHAI"/>
    <s v="SANTOS"/>
    <s v="29339959"/>
    <s v="80 BAG CARBENDAZIM TECH STREAK TECNICO"/>
    <n v="4"/>
    <n v="40240"/>
    <n v="40.24"/>
    <n v="573000"/>
    <x v="9"/>
    <s v="Not Identified"/>
    <s v="Herbicide"/>
    <n v="14.239562624254473"/>
  </r>
  <r>
    <d v="2018-09-20T00:00:00"/>
    <s v="September,2018"/>
    <s v="September,2018´"/>
    <s v="Consignee; Consignee (Original Format)"/>
    <x v="2"/>
    <s v="Albaugh Agro Brasil Ltda"/>
    <s v="Microchem Specialities Trade"/>
    <s v="SHANGHAI"/>
    <s v="SANTOS"/>
    <s v="29333929"/>
    <s v="80 BAGS IMIDACLOPRID TECHNICAL  IMIDACLOPRIDO TECNICO CONSAGRO  CLASS 9 UN 3077 PG III"/>
    <n v="4"/>
    <n v="40240"/>
    <n v="40.24"/>
    <n v="1067000"/>
    <x v="3"/>
    <s v="Not Identified"/>
    <s v="Herbicide"/>
    <n v="26.515904572564612"/>
  </r>
  <r>
    <d v="2018-09-19T00:00:00"/>
    <s v="September,2018"/>
    <s v="September,2018´"/>
    <s v="Consignee; Consignee (Original Format)"/>
    <x v="2"/>
    <s v="Albaugh Agro Brasil Ltda"/>
    <s v="Microchem Specialities Trade"/>
    <s v="SHANGHAI"/>
    <s v="SANTOS"/>
    <s v="38089191"/>
    <s v="URGE 750 SP ACEPHATE"/>
    <n v="14"/>
    <n v="115416"/>
    <n v="115.42"/>
    <n v="1038000"/>
    <x v="21"/>
    <s v="Percent"/>
    <s v="Insecticide"/>
    <n v="8.9935537533790804"/>
  </r>
  <r>
    <d v="2018-09-18T00:00:00"/>
    <s v="September,2018"/>
    <s v="September,2018´"/>
    <s v="Consignee; Consignee (Original Format)"/>
    <x v="2"/>
    <s v="Albaugh Agro Brasil Ltda"/>
    <s v="Hoyer Group"/>
    <s v="NEW ORLEANS (LA)"/>
    <s v="SANTOS"/>
    <s v="29211923"/>
    <s v="007 X 20´ X 8´ X 8´6&quot; TANK CONTA SLAC 7 ISOTANK PRODUCT DETAILS CHEMICALS SPOT MONOISOPROPYLAMINE BULK CHEMICALS NOS, HAZARDOUS ISOPROPYLAMINE"/>
    <n v="7"/>
    <n v="101974"/>
    <n v="101.97"/>
    <n v="307000"/>
    <x v="8"/>
    <s v="Not Identified"/>
    <s v="Herbicide"/>
    <n v="3.0105713221017121"/>
  </r>
  <r>
    <d v="2018-09-18T00:00:00"/>
    <s v="September,2018"/>
    <s v="September,2018´"/>
    <s v="Consignee; Consignee (Original Format)"/>
    <x v="2"/>
    <s v="Albaugh Agro Brasil Ltda"/>
    <s v="Den Hartogh Logistics"/>
    <s v="NEW ORLEANS (LA)"/>
    <s v="SANTOS"/>
    <s v="29211923"/>
    <s v="004 20 TANK CONTA SLAC 4 TANK UN 1221 ISOPROPYLAMINE MONOISOPROPYLARNINE"/>
    <n v="4"/>
    <n v="58259"/>
    <n v="58.26"/>
    <n v="175000"/>
    <x v="8"/>
    <s v="Not Identified"/>
    <s v="Herbicide"/>
    <n v="3.0038277347705935"/>
  </r>
  <r>
    <d v="2018-09-12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42 BAGS IDA GLYPHOSATE"/>
    <n v="10"/>
    <n v="126630"/>
    <n v="126.63"/>
    <n v="540000"/>
    <x v="2"/>
    <s v="Gly Star"/>
    <s v="Herbicide"/>
    <n v="4.2643923240938166"/>
  </r>
  <r>
    <d v="2018-09-12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42 BAGS IDA GLYPHOSATE"/>
    <n v="8"/>
    <n v="101304"/>
    <n v="101.3"/>
    <n v="432000"/>
    <x v="2"/>
    <s v="Gly Star"/>
    <s v="Herbicide"/>
    <n v="4.2643923240938166"/>
  </r>
  <r>
    <d v="2018-09-12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38089324"/>
    <s v="6480CARTONS GLYPHOSATE 72% WG (RIDOVER)"/>
    <n v="12"/>
    <n v="139320.01"/>
    <n v="139.32"/>
    <n v="1082000"/>
    <x v="2"/>
    <s v="Gly Star"/>
    <s v="Herbicide"/>
    <n v="7.7662928677653689"/>
  </r>
  <r>
    <d v="2018-09-12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42 BAGS IDA GLYPHOSATE"/>
    <n v="10"/>
    <n v="126630"/>
    <n v="126.63"/>
    <n v="540000"/>
    <x v="2"/>
    <s v="Gly Star"/>
    <s v="Herbicide"/>
    <n v="4.2643923240938166"/>
  </r>
  <r>
    <d v="2018-09-12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210 BAGS GLYPHOSATE TECHNICAL"/>
    <n v="10"/>
    <n v="126630"/>
    <n v="126.63"/>
    <n v="540000"/>
    <x v="2"/>
    <s v="Gly Star"/>
    <s v="Herbicide"/>
    <n v="4.2643923240938166"/>
  </r>
  <r>
    <d v="2018-09-12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38089324"/>
    <s v="6480CARTONS GLYPHOSATE 72% WG RIDOVER"/>
    <n v="12"/>
    <n v="139320.01"/>
    <n v="139.32"/>
    <n v="1082000"/>
    <x v="2"/>
    <s v="Gly Star"/>
    <s v="Herbicide"/>
    <n v="7.7662928677653689"/>
  </r>
  <r>
    <d v="2018-09-12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29313912"/>
    <s v="210 BAGS IDA GLYPHOSATE TECHNICAL"/>
    <n v="10"/>
    <n v="126630"/>
    <n v="126.63"/>
    <n v="540000"/>
    <x v="2"/>
    <s v="Gly Star"/>
    <s v="Herbicide"/>
    <n v="4.2643923240938166"/>
  </r>
  <r>
    <d v="2018-09-12T00:00:00"/>
    <s v="September,2018"/>
    <s v="September,2018´"/>
    <s v="Consignee; Consignee (Original Format)"/>
    <x v="2"/>
    <s v="Albaugh Agro Brasil Ltda"/>
    <s v="Shandong Rainbow Agrosciences Co., Ltd."/>
    <s v="QINGDAO"/>
    <s v="SANTOS"/>
    <s v="29189912"/>
    <s v="5X 40 150 BAGS 2 4 D TECHNICAL"/>
    <n v="10"/>
    <n v="126450"/>
    <n v="126.45"/>
    <n v="1517000"/>
    <x v="0"/>
    <s v="Not Identified"/>
    <s v="Herbicide"/>
    <n v="11.996836694345591"/>
  </r>
  <r>
    <d v="2018-09-12T00:00:00"/>
    <s v="September,2018"/>
    <s v="September,2018´"/>
    <s v="Consignee; Consignee (Original Format)"/>
    <x v="2"/>
    <s v="Albaugh Agro Brasil Ltda"/>
    <s v="Shandong Weifang Rainbow Chemical Co., Ltd."/>
    <s v="QINGDAO"/>
    <s v="SANTOS"/>
    <s v="38089324"/>
    <s v="5400CARTONS GLYPHOSATE 72% WG RIDOVER"/>
    <n v="10"/>
    <n v="116100"/>
    <n v="116.1"/>
    <n v="901000"/>
    <x v="2"/>
    <s v="Gly Star"/>
    <s v="Herbicide"/>
    <n v="7.7605512489233419"/>
  </r>
  <r>
    <d v="2018-09-09T00:00:00"/>
    <s v="September,2018"/>
    <s v="September,2018´"/>
    <s v="Consignee; Consignee (Original Format)"/>
    <x v="2"/>
    <s v="Albaugh Agro Brasil Ltda"/>
    <s v="Atanor Sca"/>
    <s v="BUENOS AIRES"/>
    <s v="SANTOS"/>
    <s v="38089323"/>
    <s v="20 PALLETS CON 960 BIDONES ATRAZINA ATANOR 50 SC ATRAZINE"/>
    <n v="26"/>
    <n v="302263"/>
    <n v="302.26"/>
    <n v="2619000"/>
    <x v="5"/>
    <s v="Atanor"/>
    <s v="Herbicide"/>
    <n v="8.6646397342711481"/>
  </r>
  <r>
    <d v="2018-09-09T00:00:00"/>
    <s v="September,2018"/>
    <s v="September,2018´"/>
    <s v="Consignee; Consignee (Original Format)"/>
    <x v="2"/>
    <s v="Albaugh Agro Brasil Ltda"/>
    <s v="Atanor Sca"/>
    <s v="BUENOS AIRES"/>
    <s v="SANTOS"/>
    <s v="38089323"/>
    <s v="20 PALLETS CON 960 BIDONES ATRAZINA ATANOR 50 SC ATRAZINE"/>
    <n v="20"/>
    <n v="232510"/>
    <n v="232.51"/>
    <n v="2015000"/>
    <x v="5"/>
    <s v="Atanor"/>
    <s v="Herbicide"/>
    <n v="8.6662939228420282"/>
  </r>
  <r>
    <d v="2018-09-08T00:00:00"/>
    <s v="September,2018"/>
    <s v="September,2018´"/>
    <s v="Consignee; Consignee (Original Format)"/>
    <x v="2"/>
    <s v="Albaugh Agro Brasil Ltda"/>
    <s v="Microchem Specialities Trade"/>
    <s v="SHANGHAI"/>
    <s v="SANTOS"/>
    <s v="29333929"/>
    <s v="80 BAGS IMIDACLOPRID TECHNICAL  IMIDACLOPRIDO TECNICO CONSAGRO  CLASS 9 UN 3077 PG III"/>
    <n v="2"/>
    <n v="20120"/>
    <n v="20.12"/>
    <n v="533000"/>
    <x v="3"/>
    <s v="Not Identified"/>
    <s v="Herbicide"/>
    <n v="26.491053677932406"/>
  </r>
  <r>
    <d v="2018-09-06T00:00:00"/>
    <s v="September,2018"/>
    <s v="September,2018´"/>
    <s v="Consignee; Consignee (Original Format)"/>
    <x v="2"/>
    <s v="Albaugh Agro Brasil Ltda"/>
    <s v="Aimco Pesticides Ltd."/>
    <s v="NHAVA SHEVA (JAWAHARLAL N"/>
    <s v="SANTOS"/>
    <s v="38089199"/>
    <s v="1 X 20 FCL CONTAINER 800 DRUMS CLORP IRIFOSFERSOL 480 EC (CHLO RPYRIFOS 480 G,LIT EC)"/>
    <n v="4"/>
    <n v="76480"/>
    <n v="76.48"/>
    <n v="1674000"/>
    <x v="10"/>
    <s v="Not Identified"/>
    <s v="Herbicide"/>
    <n v="21.88807531380753"/>
  </r>
  <r>
    <d v="2018-09-05T00:00:00"/>
    <s v="September,2018"/>
    <s v="September,2018´"/>
    <s v="Consignee; Consignee (Original Format)"/>
    <x v="2"/>
    <s v="Albaugh Agro Brasil Ltda"/>
    <s v="African Amines (Pty) Ltd."/>
    <s v="DURBAN"/>
    <s v="SANTOS"/>
    <s v="29211121"/>
    <s v="5 PACKAGES SAID TO CONTAIN ISO TANK BULK DIMETHYLAMINE 60%"/>
    <n v="5"/>
    <n v="91740"/>
    <n v="91.74"/>
    <n v="223000"/>
    <x v="11"/>
    <s v="Not Identified"/>
    <s v="General Chemical"/>
    <n v="2.4307826466099849"/>
  </r>
  <r>
    <d v="2018-09-03T00:00:00"/>
    <s v="September,2018"/>
    <s v="September,2018´"/>
    <s v="Consignee; Consignee (Original Format)"/>
    <x v="2"/>
    <s v="Albaugh Agro Brasil Ltda"/>
    <s v="Den Hartogh Logistics"/>
    <s v="NEW ORLEANS (LA)"/>
    <s v="SANTOS"/>
    <s v="29211923"/>
    <s v="04 20´ X 8´ X 8´6&quot; TANK CONTA SLAC 4 TANK UN 1221 ISOPROPYLAMINE"/>
    <n v="4"/>
    <n v="57925"/>
    <n v="57.92"/>
    <n v="174000"/>
    <x v="8"/>
    <s v="Not Identified"/>
    <s v="Herbicide"/>
    <n v="3.0038843331894691"/>
  </r>
  <r>
    <d v="2018-09-03T00:00:00"/>
    <s v="September,2018"/>
    <s v="September,2018´"/>
    <s v="Consignee; Consignee (Original Format)"/>
    <x v="2"/>
    <s v="Albaugh Agro Brasil Ltda"/>
    <s v="Den Hartogh Logistics"/>
    <s v="NEW ORLEANS (LA)"/>
    <s v="SANTOS"/>
    <s v="29211923"/>
    <s v="06 20´ X 8´ X 8´6&quot; TANK CONTA SLAC 7 TANK UN 1221 ISOPROPYLAMINE"/>
    <n v="6"/>
    <n v="88315"/>
    <n v="88.32"/>
    <n v="266000"/>
    <x v="8"/>
    <s v="Not Identified"/>
    <s v="Herbicide"/>
    <n v="3.0119458755590784"/>
  </r>
  <r>
    <d v="2018-09-03T00:00:00"/>
    <s v="September,2018"/>
    <s v="September,2018´"/>
    <s v="Consignee; Consignee (Original Format)"/>
    <x v="2"/>
    <s v="Albaugh Agro Brasil Ltda"/>
    <s v="Hoyer Group"/>
    <s v="NEW ORLEANS (LA)"/>
    <s v="SANTOS"/>
    <s v="29211923"/>
    <s v="03 20´ X 8´ X 8´6&quot; TANK CONTA SLAC 3 TANK MONOISOPROPYLAMINE UN 1221"/>
    <n v="3"/>
    <n v="43490"/>
    <n v="43.49"/>
    <n v="131000"/>
    <x v="8"/>
    <s v="Not Identified"/>
    <s v="Herbicide"/>
    <n v="3.0121867095884109"/>
  </r>
  <r>
    <d v="2018-08-30T00:00:00"/>
    <s v="August,2018"/>
    <s v="August,2018´"/>
    <s v="Consignee; Consignee (Original Format)"/>
    <x v="2"/>
    <s v="Albaugh Agro Brasil Ltda"/>
    <s v="Microchem Specialities Trade"/>
    <s v="SHANGHAI"/>
    <s v="SANTOS"/>
    <s v="29333929"/>
    <s v="40 BAGS IMIDACLOPRID TECNICO 6-CHLORO-3-PYRIDY  LMETHYL)  -N-NITRO  IMIDAZOL  IDIN-2-YLIDENEAMINE"/>
    <n v="2"/>
    <n v="20120"/>
    <n v="20.12"/>
    <n v="510000"/>
    <x v="3"/>
    <s v="Not Identified"/>
    <s v="Herbicide"/>
    <n v="25.347912524850894"/>
  </r>
  <r>
    <d v="2018-08-30T00:00:00"/>
    <s v="August,2018"/>
    <s v="August,2018´"/>
    <s v="Consignee; Consignee (Original Format)"/>
    <x v="2"/>
    <s v="Albaugh Agro Brasil Ltda"/>
    <s v="Microchem Specialities Trade"/>
    <s v="SHANGHAI"/>
    <s v="SANTOS"/>
    <s v="29333929"/>
    <s v="80 BAGS IMIDACLOPRID TECHNICAL"/>
    <n v="4"/>
    <n v="40240"/>
    <n v="40.24"/>
    <n v="1019000"/>
    <x v="3"/>
    <s v="Not Identified"/>
    <s v="Herbicide"/>
    <n v="25.323061630218689"/>
  </r>
  <r>
    <d v="2018-08-29T00:00:00"/>
    <s v="August,2018"/>
    <s v="August,2018´"/>
    <s v="Consignee; Consignee (Original Format)"/>
    <x v="2"/>
    <s v="Albaugh Agro Brasil Ltda"/>
    <s v="African Amines (Pty) Ltd."/>
    <s v="DURBAN"/>
    <s v="SANTOS"/>
    <s v="29211121"/>
    <s v="5 ISO TANK BULK DIMETHYLAMINE 60%"/>
    <n v="5"/>
    <n v="91880"/>
    <n v="91.88"/>
    <n v="0"/>
    <x v="11"/>
    <s v="Not Identified"/>
    <s v="General Chemical"/>
    <n v="0"/>
  </r>
  <r>
    <d v="2018-08-27T00:00:00"/>
    <s v="August,2018"/>
    <s v="August,2018´"/>
    <s v="Consignee; Consignee (Original Format)"/>
    <x v="2"/>
    <s v="Albaugh Agro Brasil Ltda"/>
    <s v="Den Hartogh Logistics"/>
    <s v="NEW ORLEANS (LA)"/>
    <s v="SANTOS"/>
    <s v="29211923"/>
    <s v="07 20´ X 8´ X 8´6&quot; TANK CONTA SLAC 7 TANK UN: 1221 ISOPROPYLAMINE CLASS: 3 (8) PACKINGGROUP: I"/>
    <n v="7"/>
    <n v="101587"/>
    <n v="101.59"/>
    <n v="309000"/>
    <x v="8"/>
    <s v="Not Identified"/>
    <s v="Herbicide"/>
    <n v="3.0417277801293472"/>
  </r>
  <r>
    <d v="2018-08-27T00:00:00"/>
    <s v="August,2018"/>
    <s v="August,2018´"/>
    <s v="Consignee; Consignee (Original Format)"/>
    <x v="2"/>
    <s v="Albaugh Agro Brasil Ltda"/>
    <s v="Microchem Specialities Trade"/>
    <s v="NINGBO"/>
    <s v="SANTOS"/>
    <s v="38089191"/>
    <s v="URGE 750 SP ACEPHATE 75 PER CENT SP"/>
    <n v="14"/>
    <n v="115416"/>
    <n v="115.42"/>
    <n v="976000"/>
    <x v="21"/>
    <s v="Percent"/>
    <s v="Insecticide"/>
    <n v="8.4563665349691544"/>
  </r>
  <r>
    <d v="2018-08-27T00:00:00"/>
    <s v="August,2018"/>
    <s v="August,2018´"/>
    <s v="Consignee; Consignee (Original Format)"/>
    <x v="2"/>
    <s v="Albaugh Agro Brasil Ltda"/>
    <s v="Hoyer Group"/>
    <s v="NEW ORLEANS (LA)"/>
    <s v="SANTOS"/>
    <s v="29211923"/>
    <s v="07 20´ X 8´ X 8´6&quot; TANK CONTA SLAC 7 TANK UN 1221 ISOPROPYLAMINE CLASS:3(8) PG:I FLASHPOINT:-30C(CLOSED CUP)"/>
    <n v="7"/>
    <n v="101443"/>
    <n v="101.44"/>
    <n v="309000"/>
    <x v="8"/>
    <s v="Not Identified"/>
    <s v="Herbicide"/>
    <n v="3.0460455625326537"/>
  </r>
  <r>
    <d v="2018-08-27T00:00:00"/>
    <s v="August,2018"/>
    <s v="August,2018´"/>
    <s v="Consignee; Consignee (Original Format)"/>
    <x v="2"/>
    <s v="Albaugh Agro Brasil Ltda"/>
    <s v="Microchem Specialities Trade"/>
    <s v="SHANGHAI"/>
    <s v="SANTOS"/>
    <s v="29339969"/>
    <s v="FLUTRIAFOL TECNICO AGROLIDER"/>
    <n v="2"/>
    <n v="20200"/>
    <n v="20.2"/>
    <n v="303000"/>
    <x v="15"/>
    <s v="Agrolider"/>
    <s v="Fungicide"/>
    <n v="15"/>
  </r>
  <r>
    <d v="2018-08-22T00:00:00"/>
    <s v="August,2018"/>
    <s v="August,2018´"/>
    <s v="Consignee; Consignee (Original Format)"/>
    <x v="2"/>
    <s v="Albaugh Agro Brasil Ltda"/>
    <s v="African Amines (Pty) Ltd."/>
    <s v="DURBAN"/>
    <s v="SANTOS"/>
    <s v="29211121"/>
    <s v="5X20´ TANK CONTAINER SAID TO CONTAIN BULK DIMETHYLAMINE 60%"/>
    <n v="5"/>
    <n v="91880"/>
    <n v="91.88"/>
    <n v="0"/>
    <x v="11"/>
    <s v="Not Identified"/>
    <s v="General Chemical"/>
    <n v="0"/>
  </r>
  <r>
    <d v="2018-08-19T00:00:00"/>
    <s v="August,2018"/>
    <s v="August,2018´"/>
    <s v="Consignee; Consignee (Original Format)"/>
    <x v="2"/>
    <s v="Albaugh Agro Brasil Ltda"/>
    <s v="Shandong Weifang Rainbow Chemical Co., Ltd."/>
    <s v="QINGDAO"/>
    <s v="SANTOS"/>
    <s v="29313912"/>
    <s v="IDA GLYPHOSATE"/>
    <n v="10"/>
    <n v="126630"/>
    <n v="126.63"/>
    <n v="498000"/>
    <x v="2"/>
    <s v="Gly Star"/>
    <s v="Herbicide"/>
    <n v="3.9327173655531866"/>
  </r>
  <r>
    <d v="2018-08-19T00:00:00"/>
    <s v="August,2018"/>
    <s v="August,2018´"/>
    <s v="Consignee; Consignee (Original Format)"/>
    <x v="2"/>
    <s v="Albaugh Agro Brasil Ltda"/>
    <s v="Shandong Weifang Rainbow Chemical Co., Ltd."/>
    <s v="QINGDAO"/>
    <s v="SANTOS"/>
    <s v="29313912"/>
    <s v="IDA GLYPHOSATE"/>
    <n v="10"/>
    <n v="126630"/>
    <n v="126.63"/>
    <n v="498000"/>
    <x v="2"/>
    <s v="Gly Star"/>
    <s v="Herbicide"/>
    <n v="3.9327173655531866"/>
  </r>
  <r>
    <d v="2018-08-19T00:00:00"/>
    <s v="August,2018"/>
    <s v="August,2018´"/>
    <s v="Consignee; Consignee (Original Format)"/>
    <x v="2"/>
    <s v="Albaugh Agro Brasil Ltda"/>
    <s v="Microchem Specialities Trade"/>
    <s v="SHANGHAI"/>
    <s v="SANTOS"/>
    <s v="38089191"/>
    <s v="URGE 750 SP ACEPHATE 75 PER CENT SP, .N. 3077 - HAZARD CLASS 9 - PACKING GROUP III"/>
    <n v="14"/>
    <n v="115416"/>
    <n v="115.42"/>
    <n v="976000"/>
    <x v="21"/>
    <s v="Percent"/>
    <s v="Insecticide"/>
    <n v="8.4563665349691544"/>
  </r>
  <r>
    <d v="2018-08-16T00:00:00"/>
    <s v="August,2018"/>
    <s v="August,2018´"/>
    <s v="Consignee; Consignee (Original Format)"/>
    <x v="2"/>
    <s v="Albaugh Agro Brasil Ltda"/>
    <s v="Shandong Weifang Rainbow Chemical Co., Ltd."/>
    <s v="QINGDAO"/>
    <s v="SANTOS"/>
    <s v="38089324"/>
    <s v="CONTAINS 6480 CARTON GLYPHOSATE 74 7%"/>
    <n v="12"/>
    <n v="139320.01"/>
    <n v="139.32"/>
    <n v="945000"/>
    <x v="2"/>
    <s v="Gly Star"/>
    <s v="Herbicide"/>
    <n v="6.7829452495732658"/>
  </r>
  <r>
    <d v="2018-08-13T00:00:00"/>
    <s v="August,2018"/>
    <s v="August,2018´"/>
    <s v="Consignee; Consignee (Original Format)"/>
    <x v="2"/>
    <s v="Albaugh Agro Brasil Ltda"/>
    <s v="Den Hartogh Logistics"/>
    <s v="NEW ORLEANS (LA)"/>
    <s v="SANTOS"/>
    <s v="29211923"/>
    <s v="008 X 20´ X 8´ X 8´6&quot; TANK CONTA SLAC 8 TANK ISOPROPYLAMINE MONOISOPROPYLAMINE - BULK"/>
    <n v="8"/>
    <n v="116093"/>
    <n v="116.09"/>
    <n v="353000"/>
    <x v="8"/>
    <s v="Not Identified"/>
    <s v="Herbicide"/>
    <n v="3.0406656732102713"/>
  </r>
  <r>
    <d v="2018-08-13T00:00:00"/>
    <s v="August,2018"/>
    <s v="August,2018´"/>
    <s v="Consignee; Consignee (Original Format)"/>
    <x v="2"/>
    <s v="Albaugh Agro Brasil Ltda"/>
    <s v="Atanor Sca"/>
    <s v="BUENOS AIRES"/>
    <s v="SANTOS"/>
    <s v="38089323"/>
    <s v="200 PALLETS CON 9.600 BIDONES X20L ATRAZINA ATANOR 50 SC"/>
    <n v="20"/>
    <n v="232547"/>
    <n v="232.55"/>
    <n v="0"/>
    <x v="5"/>
    <s v="Atanor"/>
    <s v="Herbicide"/>
    <n v="0"/>
  </r>
  <r>
    <d v="2018-08-13T00:00:00"/>
    <s v="August,2018"/>
    <s v="August,2018´"/>
    <s v="Consignee; Consignee (Original Format)"/>
    <x v="2"/>
    <s v="Albaugh Agro Brasil Ltda"/>
    <s v="Atanor Sca"/>
    <s v="BUENOS AIRES"/>
    <s v="SANTOS"/>
    <s v="38089323"/>
    <s v="200 PALLETS CON 9.600 BIDONES X20L ATRAZINA ATANOR 50 SC"/>
    <n v="20"/>
    <n v="232510"/>
    <n v="232.51"/>
    <n v="0"/>
    <x v="5"/>
    <s v="Atanor"/>
    <s v="Herbicide"/>
    <n v="0"/>
  </r>
  <r>
    <d v="2018-08-13T00:00:00"/>
    <s v="August,2018"/>
    <s v="August,2018´"/>
    <s v="Consignee; Consignee (Original Format)"/>
    <x v="2"/>
    <s v="Albaugh Agro Brasil Ltda"/>
    <s v="Den Hartogh Logistics"/>
    <s v="NEW ORLEANS (LA)"/>
    <s v="SANTOS"/>
    <s v="29211900"/>
    <s v="08 X 20´ X 8´ X 8´6&quot; TANK CONTA SLAC 8 TANK ISOPROPYLAMINE CLASS 3 UN 1221 PACKINGGROUP I"/>
    <n v="8"/>
    <n v="115840"/>
    <n v="115.84"/>
    <n v="353000"/>
    <x v="8"/>
    <s v="Not Identified"/>
    <s v="Herbicide"/>
    <n v="3.0473066298342539"/>
  </r>
  <r>
    <d v="2018-08-12T00:00:00"/>
    <s v="August,2018"/>
    <s v="August,2018´"/>
    <s v="Consignee; Consignee (Original Format)"/>
    <x v="2"/>
    <s v="Albaugh Agro Brasil Ltda"/>
    <s v="Shandong Weifang Rainbow Chemical Co., Ltd."/>
    <s v="QINGDAO"/>
    <s v="SANTOS"/>
    <s v="38089324"/>
    <s v="1080CARTONS GLYPHOSATE 74.7% WG(PRECISO)"/>
    <n v="12"/>
    <n v="139320.01"/>
    <n v="139.32"/>
    <n v="945000"/>
    <x v="2"/>
    <s v="Gly Star"/>
    <s v="Herbicide"/>
    <n v="6.7829452495732658"/>
  </r>
  <r>
    <d v="2018-08-12T00:00:00"/>
    <s v="August,2018"/>
    <s v="August,2018´"/>
    <s v="Consignee; Consignee (Original Format)"/>
    <x v="2"/>
    <s v="Albaugh Agro Brasil Ltda"/>
    <s v="Shandong Weifang Rainbow Chemical Co., Ltd."/>
    <s v="QINGDAO"/>
    <s v="SANTOS"/>
    <s v="38089324"/>
    <s v="1080CARTONS GLYPHOSATE 74.7% WG(PRECISO)"/>
    <n v="12"/>
    <n v="139320.01"/>
    <n v="139.32"/>
    <n v="945000"/>
    <x v="2"/>
    <s v="Gly Star"/>
    <s v="Herbicide"/>
    <n v="6.7829452495732658"/>
  </r>
  <r>
    <d v="2018-08-10T00:00:00"/>
    <s v="August,2018"/>
    <s v="August,2018´"/>
    <s v="Consignee; Consignee (Original Format)"/>
    <x v="2"/>
    <s v="Albaugh Agro Brasil Ltda"/>
    <s v="Microchem Specialities Trade"/>
    <s v="SHANGHAI"/>
    <s v="SANTOS"/>
    <s v="29242120"/>
    <s v="DIUROM TECNICO CONSAGRO UN NO 3077 CLASS 9 PG III DAI"/>
    <n v="4"/>
    <n v="40240"/>
    <n v="40.24"/>
    <n v="933000"/>
    <x v="13"/>
    <s v="Not Indetified"/>
    <s v="Herbicide"/>
    <n v="23.185884691848905"/>
  </r>
  <r>
    <d v="2018-08-08T00:00:00"/>
    <s v="August,2018"/>
    <s v="August,2018´"/>
    <s v="Consignee; Consignee (Original Format)"/>
    <x v="2"/>
    <s v="Albaugh Agro Brasil Ltda"/>
    <s v="African Amines (Pty) Ltd."/>
    <s v="DURBAN"/>
    <s v="SANTOS"/>
    <s v="29211121"/>
    <s v="SAID TO CONTAIN 3 ISO TANK BULK DIMETHYLAMINE 60% IMCO 3 UN NO 1160"/>
    <n v="3"/>
    <n v="54920"/>
    <n v="54.92"/>
    <n v="0"/>
    <x v="11"/>
    <s v="Not Identified"/>
    <s v="General Chemical"/>
    <n v="0"/>
  </r>
  <r>
    <d v="2018-08-08T00:00:00"/>
    <s v="August,2018"/>
    <s v="August,2018´"/>
    <s v="Consignee; Consignee (Original Format)"/>
    <x v="2"/>
    <s v="Albaugh Agro Brasil Ltda"/>
    <s v="Hoyer Group"/>
    <s v="NEW ORLEANS (LA)"/>
    <s v="SANTOS"/>
    <s v="29211923"/>
    <s v="007 X 20´ X 8´ X 8´6&quot; TANK CONTA SLAC 7 TANK ISOPROPYLAMINE MONOISOPROPYLAMINE  CHEMICALS NOS, HAZARDOUS  UN 1221 ISOPROPYLAMINE,"/>
    <n v="7"/>
    <n v="101150"/>
    <n v="101.15"/>
    <n v="308000"/>
    <x v="8"/>
    <s v="Not Identified"/>
    <s v="Herbicide"/>
    <n v="3.0449826989619377"/>
  </r>
  <r>
    <d v="2018-08-08T00:00:00"/>
    <s v="August,2018"/>
    <s v="August,2018´"/>
    <s v="Consignee; Consignee (Original Format)"/>
    <x v="2"/>
    <s v="Albaugh Agro Brasil Ltda"/>
    <s v="Hoyer Group"/>
    <s v="NEW ORLEANS (LA)"/>
    <s v="SANTOS"/>
    <s v="29211923"/>
    <s v="007 X 20´ X 8´ X 8´6&quot; TANK CONTA SLAC 7 TANK CHEMICALS SPOT PRODUCT DETAILS MONOISOPROPYLAMINE - BULK CHEMICALS NOS, HAZARDOUS UN 1221 ISOPROPYLAMINE,"/>
    <n v="7"/>
    <n v="101188"/>
    <n v="101.19"/>
    <n v="308000"/>
    <x v="8"/>
    <s v="Not Identified"/>
    <s v="Herbicide"/>
    <n v="3.0438391904178359"/>
  </r>
  <r>
    <d v="2018-08-08T00:00:00"/>
    <s v="August,2018"/>
    <s v="August,2018´"/>
    <s v="Consignee; Consignee (Original Format)"/>
    <x v="2"/>
    <s v="Albaugh Agro Brasil Ltda"/>
    <s v="African Amines (Pty) Ltd."/>
    <s v="DURBAN"/>
    <s v="SANTOS"/>
    <s v="29211121"/>
    <s v="SAID TO CONTAIN 6 ISO TANK BULK DIMETHYLAMINE 60%"/>
    <n v="6"/>
    <n v="110180"/>
    <n v="110.18"/>
    <n v="0"/>
    <x v="11"/>
    <s v="Not Identified"/>
    <s v="General Chemical"/>
    <n v="0"/>
  </r>
  <r>
    <d v="2018-08-07T00:00:00"/>
    <s v="August,2018"/>
    <s v="August,2018´"/>
    <s v="Consignee; Consignee (Original Format)"/>
    <x v="2"/>
    <s v="Albaugh Agro Brasil Ltda"/>
    <s v="Shandong Weifang Rainbow Chemical Co., Ltd."/>
    <s v="QINGDAO"/>
    <s v="SANTOS"/>
    <s v="29313912"/>
    <s v="ONE 40´ X 8´ X 9´6&quot; HIGH CUBE SLAC 210 BAGS IDA GLYPHOSATE TECHNICAL"/>
    <n v="10"/>
    <n v="126630"/>
    <n v="126.63"/>
    <n v="498000"/>
    <x v="2"/>
    <s v="Gly Star"/>
    <s v="Herbicide"/>
    <n v="3.9327173655531866"/>
  </r>
  <r>
    <d v="2018-08-07T00:00:00"/>
    <s v="August,2018"/>
    <s v="August,2018´"/>
    <s v="Consignee; Consignee (Original Format)"/>
    <x v="2"/>
    <s v="Albaugh Agro Brasil Ltda"/>
    <s v="Shandong Weifang Rainbow Chemical Co., Ltd."/>
    <s v="QINGDAO"/>
    <s v="SANTOS"/>
    <s v="38089324"/>
    <s v="ONE 40´ X 8´ X 9´6&quot; HIGH CUBE SLAC 6,480 GLYPHOSATE 72% WG"/>
    <n v="12"/>
    <n v="139320.01"/>
    <n v="139.32"/>
    <n v="945000"/>
    <x v="2"/>
    <s v="Gly Star"/>
    <s v="Herbicide"/>
    <n v="6.7829452495732658"/>
  </r>
  <r>
    <d v="2018-08-07T00:00:00"/>
    <s v="August,2018"/>
    <s v="August,2018´"/>
    <s v="Consignee; Consignee (Original Format)"/>
    <x v="2"/>
    <s v="Albaugh Agro Brasil Ltda"/>
    <s v="Shandong Weifang Rainbow Chemical Co., Ltd."/>
    <s v="QINGDAO"/>
    <s v="SANTOS"/>
    <s v="29313912"/>
    <s v="ONE 40´ X 8´ X 9´6&quot; HIGH CUBE SLAC 210 BAGS IDA GLYPHOSATE"/>
    <n v="10"/>
    <n v="126630"/>
    <n v="126.63"/>
    <n v="498000"/>
    <x v="2"/>
    <s v="Gly Star"/>
    <s v="Herbicide"/>
    <n v="3.9327173655531866"/>
  </r>
  <r>
    <d v="2018-08-07T00:00:00"/>
    <s v="August,2018"/>
    <s v="August,2018´"/>
    <s v="Consignee; Consignee (Original Format)"/>
    <x v="2"/>
    <s v="Albaugh Agro Brasil Ltda"/>
    <s v="Shandong Rainbow Agrosciences Co., Ltd."/>
    <s v="QINGDAO"/>
    <s v="SANTOS"/>
    <s v="29189912"/>
    <s v="5X 40 HC 2,4-D TECHNICAL PACKED BAGS WITH PALLETS"/>
    <n v="10"/>
    <n v="126450"/>
    <n v="126.45"/>
    <n v="1427000"/>
    <x v="0"/>
    <s v="Not Identified"/>
    <s v="Herbicide"/>
    <n v="11.285092922103598"/>
  </r>
  <r>
    <d v="2018-08-07T00:00:00"/>
    <s v="August,2018"/>
    <s v="August,2018´"/>
    <s v="Consignee; Consignee (Original Format)"/>
    <x v="2"/>
    <s v="Albaugh Agro Brasil Ltda"/>
    <s v="Shandong Weifang Rainbow Chemical Co., Ltd."/>
    <s v="QINGDAO"/>
    <s v="SANTOS"/>
    <s v="29313912"/>
    <s v="ONE 40´ X 8´ X 9´6&quot; HIGH CUBE SLAC 210 BAGS GLYPHOSATE"/>
    <n v="10"/>
    <n v="126630"/>
    <n v="126.63"/>
    <n v="498000"/>
    <x v="2"/>
    <s v="Gly Star"/>
    <s v="Herbicide"/>
    <n v="3.9327173655531866"/>
  </r>
  <r>
    <d v="2018-08-07T00:00:00"/>
    <s v="August,2018"/>
    <s v="August,2018´"/>
    <s v="Consignee; Consignee (Original Format)"/>
    <x v="2"/>
    <s v="Albaugh Agro Brasil Ltda"/>
    <s v="Shandong Weifang Rainbow Chemical Co., Ltd."/>
    <s v="QINGDAO"/>
    <s v="SANTOS"/>
    <s v="38089324"/>
    <s v="ONE 40´ X 8´ X 9´6&quot; HIGH CUBE SLAC 6,480 CARTONS GLYPHOSATE 72% WG (RIDOVER)"/>
    <n v="12"/>
    <n v="139320.01"/>
    <n v="139.32"/>
    <n v="945000"/>
    <x v="2"/>
    <s v="Gly Star"/>
    <s v="Herbicide"/>
    <n v="6.7829452495732658"/>
  </r>
  <r>
    <d v="2018-08-07T00:00:00"/>
    <s v="August,2018"/>
    <s v="August,2018´"/>
    <s v="Consignee; Consignee (Original Format)"/>
    <x v="2"/>
    <s v="Albaugh Agro Brasil Ltda"/>
    <s v="Shandong Rainbow Agrosciences Co., Ltd."/>
    <s v="QINGDAO"/>
    <s v="SANTOS"/>
    <s v="29189912"/>
    <s v="4X 40 HC 2,4-D TECHNICAL PACKED"/>
    <n v="8"/>
    <n v="101160"/>
    <n v="101.16"/>
    <n v="1142000"/>
    <x v="0"/>
    <s v="Not Identified"/>
    <s v="Herbicide"/>
    <n v="11.289047054171609"/>
  </r>
  <r>
    <d v="2018-08-07T00:00:00"/>
    <s v="August,2018"/>
    <s v="August,2018´"/>
    <s v="Consignee; Consignee (Original Format)"/>
    <x v="2"/>
    <s v="Albaugh Agro Brasil Ltda"/>
    <s v="Shandong Weifang Rainbow Chemical Co., Ltd."/>
    <s v="QINGDAO"/>
    <s v="SANTOS"/>
    <s v="29313912"/>
    <s v="ONE 40´ X 8´ X 9´6&quot; HIGH CUBE SLAC 168 BAGS IDA GLYPHOSATE"/>
    <n v="8"/>
    <n v="101304"/>
    <n v="101.3"/>
    <n v="399000"/>
    <x v="2"/>
    <s v="Gly Star"/>
    <s v="Herbicide"/>
    <n v="3.9386401326699834"/>
  </r>
  <r>
    <d v="2018-08-07T00:00:00"/>
    <s v="August,2018"/>
    <s v="August,2018´"/>
    <s v="Consignee; Consignee (Original Format)"/>
    <x v="2"/>
    <s v="Albaugh Agro Brasil Ltda"/>
    <s v="Shandong Weifang Rainbow Chemical Co., Ltd."/>
    <s v="QINGDAO"/>
    <s v="SANTOS"/>
    <s v="38089324"/>
    <s v="ONE 40´ X 8´ X 9´6&quot; HIGH CUBE SLAC 6,480 CARTONS GLYPHOSATE 72% WG"/>
    <n v="12"/>
    <n v="139320.01"/>
    <n v="139.32"/>
    <n v="945000"/>
    <x v="2"/>
    <s v="Gly Star"/>
    <s v="Herbicide"/>
    <n v="6.7829452495732658"/>
  </r>
  <r>
    <d v="2018-08-07T00:00:00"/>
    <s v="August,2018"/>
    <s v="August,2018´"/>
    <s v="Consignee; Consignee (Original Format)"/>
    <x v="2"/>
    <s v="Albaugh Agro Brasil Ltda"/>
    <s v="Shandong Weifang Rainbow Chemical Co., Ltd."/>
    <s v="QINGDAO"/>
    <s v="SANTOS"/>
    <s v="38089324"/>
    <s v="ONE 40´ X 8´ X 9´6&quot; HIGH CUBE SLAC 6,480 CARTONS GLYPHOSATE 72% WG"/>
    <n v="12"/>
    <n v="139320.01"/>
    <n v="139.32"/>
    <n v="945000"/>
    <x v="2"/>
    <s v="Gly Star"/>
    <s v="Herbicide"/>
    <n v="6.7829452495732658"/>
  </r>
  <r>
    <d v="2018-08-07T00:00:00"/>
    <s v="August,2018"/>
    <s v="August,2018´"/>
    <s v="Consignee; Consignee (Original Format)"/>
    <x v="2"/>
    <s v="Albaugh Agro Brasil Ltda"/>
    <s v="Microchem Specialities Trade"/>
    <s v="NINGBO"/>
    <s v="SANTOS"/>
    <s v="38089191"/>
    <s v="URGE 750 SP ACEPHATE 75 PER CENT SP"/>
    <n v="14"/>
    <n v="115416"/>
    <n v="115.42"/>
    <n v="976000"/>
    <x v="21"/>
    <s v="Percent"/>
    <s v="Insecticide"/>
    <n v="8.4563665349691544"/>
  </r>
  <r>
    <d v="2018-08-04T00:00:00"/>
    <s v="August,2018"/>
    <s v="August,2018´"/>
    <s v="Consignee; Consignee (Original Format)"/>
    <x v="2"/>
    <s v="Albaugh Agro Brasil Ltda"/>
    <s v="Shandong Weifang Rainbow Chemical Co., Ltd."/>
    <s v="QINGDAO"/>
    <s v="SANTOS"/>
    <s v="38089324"/>
    <s v="GLYPHOSATE 74.7% WG(PRECISO) PACKING"/>
    <n v="12"/>
    <n v="139320.01"/>
    <n v="139.32"/>
    <n v="945000"/>
    <x v="2"/>
    <s v="Gly Star"/>
    <s v="Herbicide"/>
    <n v="6.7829452495732658"/>
  </r>
  <r>
    <d v="2018-08-02T00:00:00"/>
    <s v="August,2018"/>
    <s v="August,2018´"/>
    <s v="Consignee; Consignee (Original Format)"/>
    <x v="2"/>
    <s v="Albaugh Agro Brasil Ltda"/>
    <s v="African Amines (Pty) Ltd."/>
    <s v="DURBAN"/>
    <s v="SANTOS"/>
    <s v="29211100"/>
    <s v="1 X 20´ TANK CONTAINER SAID TO CONTAIN BULK DIMETHYLAMINE 60%"/>
    <n v="3"/>
    <n v="55000"/>
    <n v="55"/>
    <n v="0"/>
    <x v="11"/>
    <s v="Not Identified"/>
    <s v="General Chemical"/>
    <n v="0"/>
  </r>
  <r>
    <d v="2018-08-02T00:00:00"/>
    <s v="August,2018"/>
    <s v="August,2018´"/>
    <s v="Consignee; Consignee (Original Format)"/>
    <x v="2"/>
    <s v="Albaugh Agro Brasil Ltda"/>
    <s v="African Amines (Pty) Ltd."/>
    <s v="DURBAN"/>
    <s v="SANTOS"/>
    <s v="29211100"/>
    <s v="1 X 20´ TANK CONTAINER SAID TO CONTAIN BULK DIMETHYLAMINE 60%"/>
    <n v="5"/>
    <n v="91940"/>
    <n v="91.94"/>
    <n v="0"/>
    <x v="11"/>
    <s v="Not Identified"/>
    <s v="General Chemical"/>
    <n v="0"/>
  </r>
  <r>
    <d v="2018-07-30T00:00:00"/>
    <s v="July,2018"/>
    <s v="July,2018´"/>
    <s v="Consignee; Consignee (Original Format)"/>
    <x v="2"/>
    <s v="Albaugh Agro Brasil Ltda"/>
    <s v="Hoyer Group"/>
    <s v="NEW ORLEANS (LA)"/>
    <s v="SANTOS"/>
    <s v="29211923"/>
    <s v="ONE 20´ X 8´ X 8´6&quot; TANK CONTA SLAC 4 TANK PRODUCT DETAILS CHEMICALS SPOT ISOPROPYLAMINE"/>
    <n v="4"/>
    <n v="58069"/>
    <n v="58.07"/>
    <n v="188000"/>
    <x v="8"/>
    <s v="Not Identified"/>
    <s v="Herbicide"/>
    <n v="3.2375277686889734"/>
  </r>
  <r>
    <d v="2018-07-30T00:00:00"/>
    <s v="July,2018"/>
    <s v="July,2018´"/>
    <s v="Consignee; Consignee (Original Format)"/>
    <x v="2"/>
    <s v="Albaugh Agro Brasil Ltda"/>
    <s v="Microchem Specialities Trade"/>
    <s v="SHANGHAI"/>
    <s v="SANTOS"/>
    <s v="38089191"/>
    <s v="URGE 750 SP ACEPHATE 75 PER CENT SP,"/>
    <n v="14"/>
    <n v="115416"/>
    <n v="115.42"/>
    <n v="853000"/>
    <x v="21"/>
    <s v="Percent"/>
    <s v="Insecticide"/>
    <n v="7.3906564081236574"/>
  </r>
  <r>
    <d v="2018-07-29T00:00:00"/>
    <s v="July,2018"/>
    <s v="July,2018´"/>
    <s v="Consignee; Consignee (Original Format)"/>
    <x v="2"/>
    <s v="Albaugh Agro Brasil Ltda"/>
    <s v="Shandong Weifang Rainbow Chemical Co., Ltd."/>
    <s v="QINGDAO"/>
    <s v="SANTOS"/>
    <s v="38089324"/>
    <s v="GLYPHOSATE 74.7% WG(PRECISO) PACKINGIN BAG CARTON WITH PALLETS"/>
    <n v="12"/>
    <n v="139320.01"/>
    <n v="139.32"/>
    <n v="833000"/>
    <x v="2"/>
    <s v="Gly Star"/>
    <s v="Herbicide"/>
    <n v="5.9790406274016199"/>
  </r>
  <r>
    <d v="2018-07-29T00:00:00"/>
    <s v="July,2018"/>
    <s v="July,2018´"/>
    <s v="Consignee; Consignee (Original Format)"/>
    <x v="2"/>
    <s v="Albaugh Agro Brasil Ltda"/>
    <s v="Shandong Rainbow Agrosciences Co., Ltd."/>
    <s v="QINGDAO"/>
    <s v="SANTOS"/>
    <s v="29189912"/>
    <s v="2,4-D TECHNICAL PACKED IN BAGSWITH PALLETS"/>
    <n v="8"/>
    <n v="101160"/>
    <n v="101.16"/>
    <n v="1124000"/>
    <x v="0"/>
    <s v="Not Identified"/>
    <s v="Herbicide"/>
    <n v="11.111111111111111"/>
  </r>
  <r>
    <d v="2018-07-29T00:00:00"/>
    <s v="July,2018"/>
    <s v="July,2018´"/>
    <s v="Consignee; Consignee (Original Format)"/>
    <x v="2"/>
    <s v="Albaugh Agro Brasil Ltda"/>
    <s v="Worldwide Logistics Corp"/>
    <s v="SHANGHAI"/>
    <s v="SANTOS"/>
    <s v="29330000"/>
    <s v="40 BAGS IN TOTAL 1X40ST CONTAINER CARBENDAZIM TECH(STREAK TECNICO) PACKED IN 500 KG JUMBO BAGS TOTAL PACKED IN FORTY (40) UN NO.:3077- IMO CLASS NO.: 9- PACKING GROUP:III"/>
    <n v="2"/>
    <n v="20120"/>
    <n v="20.12"/>
    <n v="195000"/>
    <x v="9"/>
    <s v="Not Identified"/>
    <s v="Herbicide"/>
    <n v="9.6918489065606366"/>
  </r>
  <r>
    <d v="2018-07-29T00:00:00"/>
    <s v="July,2018"/>
    <s v="July,2018´"/>
    <s v="Consignee; Consignee (Original Format)"/>
    <x v="2"/>
    <s v="Albaugh Agro Brasil Ltda"/>
    <s v="Shandong Weifang Rainbow Chemical Co., Ltd."/>
    <s v="SHANGHAI"/>
    <s v="SANTOS"/>
    <s v="38089325"/>
    <s v="6480DRUMS 129, 600.00LITERS PARAQUAT 276G,L"/>
    <n v="12"/>
    <n v="150336"/>
    <n v="150.34"/>
    <n v="898000"/>
    <x v="16"/>
    <s v="Not Identified"/>
    <s v="Herbicide"/>
    <n v="5.9732865048957002"/>
  </r>
  <r>
    <d v="2018-07-26T00:00:00"/>
    <s v="July,2018"/>
    <s v="July,2018´"/>
    <s v="Consignee; Consignee (Original Format)"/>
    <x v="2"/>
    <s v="Albaugh Agro Brasil Ltda"/>
    <s v="Microchem Specialities Trade"/>
    <s v="SHANGHAI"/>
    <s v="SANTOS"/>
    <s v="29333929"/>
    <s v="80 BAGS IMIDACLOPRID TECHNICAL IMIDACLOPRIDO TECNICO CONSAGRO CLASS 9, UN 3077, PG III"/>
    <n v="4"/>
    <n v="40240"/>
    <n v="40.24"/>
    <n v="966000"/>
    <x v="3"/>
    <s v="Not Identified"/>
    <s v="Herbicide"/>
    <n v="24.005964214711728"/>
  </r>
  <r>
    <d v="2018-07-22T00:00:00"/>
    <s v="July,2018"/>
    <s v="July,2018´"/>
    <s v="Consignee; Consignee (Original Format)"/>
    <x v="2"/>
    <s v="Albaugh Agro Brasil Ltda"/>
    <s v="Shandong Weifang Rainbow Chemical Co., Ltd."/>
    <s v="QINGDAO"/>
    <s v="SANTOS"/>
    <s v="38089324"/>
    <s v="GLYPHOSATE 74.7% WG(PRECISO) PACKINGIN 5KG,BAG*4,CARTON WITH PALLETS,TOTAL 1080CARTONS"/>
    <n v="12"/>
    <n v="139320.01"/>
    <n v="139.32"/>
    <n v="833000"/>
    <x v="2"/>
    <s v="Gly Star"/>
    <s v="Herbicide"/>
    <n v="5.9790406274016199"/>
  </r>
  <r>
    <d v="2018-07-20T00:00:00"/>
    <s v="July,2018"/>
    <s v="July,2018´"/>
    <s v="Consignee; Consignee (Original Format)"/>
    <x v="2"/>
    <s v="Albaugh Agro Brasil Ltda"/>
    <s v="Microchem Specialities Trade"/>
    <s v="SHANGHAI"/>
    <s v="SANTOS"/>
    <s v="29333929"/>
    <s v="80 BAGS IMIDACLOPRID TECHNICAL  IMIDACLOPRIDO TECNICO CONSAGRO  CLASS 9, UN 3077, PG III"/>
    <n v="4"/>
    <n v="40240"/>
    <n v="40.24"/>
    <n v="966000"/>
    <x v="3"/>
    <s v="Not Identified"/>
    <s v="Herbicide"/>
    <n v="24.005964214711728"/>
  </r>
  <r>
    <d v="2018-07-15T00:00:00"/>
    <s v="July,2018"/>
    <s v="July,2018´"/>
    <s v="Consignee; Consignee (Original Format)"/>
    <x v="2"/>
    <s v="Albaugh Agro Brasil Ltda"/>
    <s v="Microchem Specialities Trade"/>
    <s v="NINGBO"/>
    <s v="SANTOS"/>
    <s v="38089191"/>
    <s v="URGE 750 SP ACEPHATE 75 PER CENT SP"/>
    <n v="14"/>
    <n v="115416"/>
    <n v="115.42"/>
    <n v="853000"/>
    <x v="21"/>
    <s v="Percent"/>
    <s v="Insecticide"/>
    <n v="7.3906564081236574"/>
  </r>
  <r>
    <d v="2018-07-14T00:00:00"/>
    <s v="July,2018"/>
    <s v="July,2018´"/>
    <s v="Consignee; Consignee (Original Format)"/>
    <x v="2"/>
    <s v="Albaugh Agro Brasil Ltda"/>
    <s v="Microchem Specialities Trade"/>
    <s v="SHANGHAI"/>
    <s v="SANTOS"/>
    <s v="29333929"/>
    <s v="40 BAGS IMIDACLOPRID TECHNICAL  NOME DO PRODUTO CHLORO PYRIDYLMETHYL NITROIMIDAZOLIDIN YLIDENEAMINE"/>
    <n v="2"/>
    <n v="20120"/>
    <n v="20.12"/>
    <n v="483000"/>
    <x v="3"/>
    <s v="Not Identified"/>
    <s v="Herbicide"/>
    <n v="24.005964214711728"/>
  </r>
  <r>
    <d v="2018-07-09T00:00:00"/>
    <s v="July,2018"/>
    <s v="July,2018´"/>
    <s v="Consignee; Consignee (Original Format)"/>
    <x v="2"/>
    <s v="Albaugh Agro Brasil Ltda"/>
    <s v="Shandong Weifang Rainbow Chemical Co., Ltd."/>
    <s v="QINGDAO"/>
    <s v="SANTOS"/>
    <s v="29313912"/>
    <s v="005 40´ X 8´ X 9´6&quot; HIGH CUBE SLAC 210 BAGS IDA GLYPHOSATE TECHNICAL PACKING IN 600 BAGS WITH PALLETS"/>
    <n v="10"/>
    <n v="126630"/>
    <n v="126.63"/>
    <n v="480000"/>
    <x v="2"/>
    <s v="Gly Star"/>
    <s v="Herbicide"/>
    <n v="3.7905709547500592"/>
  </r>
  <r>
    <d v="2018-07-09T00:00:00"/>
    <s v="July,2018"/>
    <s v="July,2018´"/>
    <s v="Consignee; Consignee (Original Format)"/>
    <x v="2"/>
    <s v="Albaugh Agro Brasil Ltda"/>
    <s v="Shandong Weifang Rainbow Chemical Co., Ltd."/>
    <s v="QINGDAO"/>
    <s v="SANTOS"/>
    <s v="38089324"/>
    <s v="006 40´ X 8´ X 9´6&quot; HIGH CUBE SLAC 6,480 CARTONS GLYPHOSATE 72% RIDOVER"/>
    <n v="12"/>
    <n v="139320.01"/>
    <n v="139.32"/>
    <n v="833000"/>
    <x v="2"/>
    <s v="Gly Star"/>
    <s v="Herbicide"/>
    <n v="5.9790406274016199"/>
  </r>
  <r>
    <d v="2018-07-09T00:00:00"/>
    <s v="July,2018"/>
    <s v="July,2018´"/>
    <s v="Consignee; Consignee (Original Format)"/>
    <x v="2"/>
    <s v="Albaugh Agro Brasil Ltda"/>
    <s v="Shandong Weifang Rainbow Chemical Co., Ltd."/>
    <s v="QINGDAO"/>
    <s v="SANTOS"/>
    <s v="38089324"/>
    <s v="006 40´ X 8´ X 9´6&quot; HIGH CUBE SLAC 6,480 CARTONS GLYPHOSATE 72% RIDOVER CARTON WITH PALLETS"/>
    <n v="12"/>
    <n v="139320.01"/>
    <n v="139.32"/>
    <n v="833000"/>
    <x v="2"/>
    <s v="Gly Star"/>
    <s v="Herbicide"/>
    <n v="5.9790406274016199"/>
  </r>
  <r>
    <d v="2018-07-09T00:00:00"/>
    <s v="July,2018"/>
    <s v="July,2018´"/>
    <s v="Consignee; Consignee (Original Format)"/>
    <x v="2"/>
    <s v="Albaugh Agro Brasil Ltda"/>
    <s v="Shandong Rainbow Agrosciences Co., Ltd."/>
    <s v="QINGDAO"/>
    <s v="SANTOS"/>
    <s v="29189912"/>
    <s v="004 40´ X 8´ X 9´6&quot; HIGH CUBE SLAC 120 BAGS 4-D TECHNICAL"/>
    <n v="8"/>
    <n v="101160"/>
    <n v="101.16"/>
    <n v="1124000"/>
    <x v="0"/>
    <s v="Not Identified"/>
    <s v="Herbicide"/>
    <n v="11.111111111111111"/>
  </r>
  <r>
    <d v="2018-07-09T00:00:00"/>
    <s v="July,2018"/>
    <s v="July,2018´"/>
    <s v="Consignee; Consignee (Original Format)"/>
    <x v="2"/>
    <s v="Albaugh Agro Brasil Ltda"/>
    <s v="Hoyer Group"/>
    <s v="NEW ORLEANS (LA)"/>
    <s v="SANTOS"/>
    <s v="29211923"/>
    <s v="ONE 20´ X 8´ X 8´6&quot; TANK CONTA SLAC 5 TANK CHEMICALS SPOT ISOPROPYLAMINE MONOISOPROPYLAMINE"/>
    <n v="5"/>
    <n v="72467"/>
    <n v="72.47"/>
    <n v="235000"/>
    <x v="8"/>
    <s v="Not Identified"/>
    <s v="Herbicide"/>
    <n v="3.2428553686505581"/>
  </r>
  <r>
    <d v="2018-07-09T00:00:00"/>
    <s v="July,2018"/>
    <s v="July,2018´"/>
    <s v="Consignee; Consignee (Original Format)"/>
    <x v="2"/>
    <s v="Albaugh Agro Brasil Ltda"/>
    <s v="Shandong Rainbow Agrosciences Co., Ltd."/>
    <s v="QINGDAO"/>
    <s v="SANTOS"/>
    <s v="29189912"/>
    <s v="004 40´ X 8´ X 9´6&quot; HIGH CUBE SLAC 120 BAGS 2,4-D TECHNICAL PACKED"/>
    <n v="8"/>
    <n v="101160"/>
    <n v="101.16"/>
    <n v="1124000"/>
    <x v="0"/>
    <s v="Not Identified"/>
    <s v="Herbicide"/>
    <n v="11.111111111111111"/>
  </r>
  <r>
    <d v="2018-07-09T00:00:00"/>
    <s v="July,2018"/>
    <s v="July,2018´"/>
    <s v="Consignee; Consignee (Original Format)"/>
    <x v="2"/>
    <s v="Albaugh Agro Brasil Ltda"/>
    <s v="Shandong Weifang Rainbow Chemical Co., Ltd."/>
    <s v="QINGDAO"/>
    <s v="SANTOS"/>
    <s v="38089324"/>
    <s v="006 40´ X 8´ X 9´6&quot; HIGH CUBE SLAC 6,480 CARTONS PRECISO GLYPHOSATE 74.7%"/>
    <n v="12"/>
    <n v="139320.01"/>
    <n v="139.32"/>
    <n v="833000"/>
    <x v="2"/>
    <s v="Gly Star"/>
    <s v="Herbicide"/>
    <n v="5.9790406274016199"/>
  </r>
  <r>
    <d v="2018-07-04T00:00:00"/>
    <s v="July,2018"/>
    <s v="July,2018´"/>
    <s v="Consignee; Consignee (Original Format)"/>
    <x v="2"/>
    <s v="Albaugh Agro Brasil Ltda"/>
    <s v="African Amines (Pty) Ltd."/>
    <s v="DURBAN"/>
    <s v="SANTOS"/>
    <s v="29211100"/>
    <s v="20´ TANK CONTAINER SAID TO CONTAIN BULK DIMETHYLAMINE 60%"/>
    <n v="3"/>
    <n v="55280"/>
    <n v="55.28"/>
    <n v="0"/>
    <x v="11"/>
    <s v="Not Identified"/>
    <s v="General Chemical"/>
    <n v="0"/>
  </r>
  <r>
    <d v="2018-07-02T00:00:00"/>
    <s v="July,2018"/>
    <s v="July,2018´"/>
    <s v="Consignee; Consignee (Original Format)"/>
    <x v="2"/>
    <s v="Albaugh Agro Brasil Ltda"/>
    <s v="Shandong Weifang Rainbow Chemical Co., Ltd."/>
    <s v="QINGDAO"/>
    <s v="SANTOS"/>
    <s v="38089324"/>
    <s v="006 40´ X 8´ X 9´6&quot; HIGH CUBE SLAC 6,480 CARTONS GLYPHOSATE PRECISO CARTON WITH PALLETS 6480CARTONS"/>
    <n v="12"/>
    <n v="139320.01"/>
    <n v="139.32"/>
    <n v="833000"/>
    <x v="2"/>
    <s v="Gly Star"/>
    <s v="Herbicide"/>
    <n v="5.9790406274016199"/>
  </r>
  <r>
    <d v="2018-07-02T00:00:00"/>
    <s v="July,2018"/>
    <s v="July,2018´"/>
    <s v="Consignee; Consignee (Original Format)"/>
    <x v="2"/>
    <s v="Albaugh Agro Brasil Ltda"/>
    <s v="Shandong Weifang Rainbow Chemical Co., Ltd."/>
    <s v="QINGDAO"/>
    <s v="SANTOS"/>
    <s v="29313912"/>
    <s v="005 40´ X 8´ X 9´6&quot; HIGH CUBE SLAC 210 BAGS IDA GLYPHOSATE TECHNICAL PACKING 210 BAGS"/>
    <n v="10"/>
    <n v="126630"/>
    <n v="126.63"/>
    <n v="480000"/>
    <x v="2"/>
    <s v="Gly Star"/>
    <s v="Herbicide"/>
    <n v="3.7905709547500592"/>
  </r>
  <r>
    <d v="2018-07-02T00:00:00"/>
    <s v="July,2018"/>
    <s v="July,2018´"/>
    <s v="Consignee; Consignee (Original Format)"/>
    <x v="2"/>
    <s v="Albaugh Agro Brasil Ltda"/>
    <s v="Shandong Weifang Rainbow Chemical Co., Ltd."/>
    <s v="QINGDAO"/>
    <s v="SANTOS"/>
    <s v="38089324"/>
    <s v="006 40´ X 8´ X 9´6&quot; HIGH CUBE SLAC 6,480 CARTONS GLYPHOSATE PRECISO"/>
    <n v="12"/>
    <n v="139320.01"/>
    <n v="139.32"/>
    <n v="833000"/>
    <x v="2"/>
    <s v="Gly Star"/>
    <s v="Herbicide"/>
    <n v="5.9790406274016199"/>
  </r>
  <r>
    <d v="2018-07-02T00:00:00"/>
    <s v="July,2018"/>
    <s v="July,2018´"/>
    <s v="Consignee; Consignee (Original Format)"/>
    <x v="2"/>
    <s v="Albaugh Agro Brasil Ltda"/>
    <s v="Den Hartogh Logistics"/>
    <s v="NEW ORLEANS (LA)"/>
    <s v="SANTOS"/>
    <s v="29211923"/>
    <s v="007 X 20´ X 8´ X 8´6&quot; TANK CONTA SLAC 7 TANK UN 1221 ISOPROPYLAMINE 3 (8) I, FLASHPOINT (-30.0C) EMS NO:F-E,S-C, MONOISOPROPYLAMINE (MIPA)"/>
    <n v="7"/>
    <n v="101442"/>
    <n v="101.44"/>
    <n v="329000"/>
    <x v="8"/>
    <s v="Not Identified"/>
    <s v="Herbicide"/>
    <n v="3.2432325861083182"/>
  </r>
  <r>
    <d v="2018-07-02T00:00:00"/>
    <s v="July,2018"/>
    <s v="July,2018´"/>
    <s v="Consignee; Consignee (Original Format)"/>
    <x v="2"/>
    <s v="Albaugh Agro Brasil Ltda"/>
    <s v="Microchem Specialities Trade"/>
    <s v="SHANGHAI"/>
    <s v="SANTOS"/>
    <s v="38089191"/>
    <s v="URGE 750 SP ACEPHATE 75 PER CENT SP U.N. 3077 - HAZARD CLASS 9 - PACKING GROUP III"/>
    <n v="14"/>
    <n v="115416"/>
    <n v="115.42"/>
    <n v="853000"/>
    <x v="21"/>
    <s v="Percent"/>
    <s v="Insecticide"/>
    <n v="7.3906564081236574"/>
  </r>
  <r>
    <d v="2018-07-02T00:00:00"/>
    <s v="July,2018"/>
    <s v="July,2018´"/>
    <s v="Consignee; Consignee (Original Format)"/>
    <x v="2"/>
    <s v="Albaugh Agro Brasil Ltda"/>
    <s v="Hoyer Group"/>
    <s v="NEW ORLEANS (LA)"/>
    <s v="SANTOS"/>
    <s v="29211923"/>
    <s v="ONE 20´ X 8´ X 8´6&quot; TANK CONTA SLAC 1 TANK UN 1221 ISOPROPYLAMINE CLASS 3(8) PG I"/>
    <n v="1"/>
    <n v="14470"/>
    <n v="14.47"/>
    <n v="46900"/>
    <x v="8"/>
    <s v="Not Identified"/>
    <s v="Herbicide"/>
    <n v="3.2411886662059435"/>
  </r>
  <r>
    <d v="2018-06-30T00:00:00"/>
    <s v="June,2018"/>
    <s v="June,2018´"/>
    <s v="Consignee; Consignee (Original Format)"/>
    <x v="2"/>
    <s v="Albaugh Agro Brasil Ltda"/>
    <s v="Meghmani Organics Ltd."/>
    <s v="NHAVA SHEVA (JAWAHARLAL N"/>
    <s v="SANTOS"/>
    <s v="29181000"/>
    <s v="5 X 20 ST CONTAINER TOTAL 100 JUMBO BAGS ONLY TOTAL ONE HUNDRED JUM BO BAGS ONLY 100 UN APPROVED JUMBO BAGS EACH 2,4-D TECNICO BIORISK"/>
    <n v="5"/>
    <n v="87660"/>
    <n v="87.66"/>
    <n v="0"/>
    <x v="0"/>
    <s v="Not Identified"/>
    <s v="Herbicide"/>
    <n v="0"/>
  </r>
  <r>
    <d v="2018-06-29T00:00:00"/>
    <s v="June,2018"/>
    <s v="June,2018´"/>
    <s v="Consignee; Consignee (Original Format)"/>
    <x v="2"/>
    <s v="Albaugh Agro Brasil Ltda"/>
    <s v="Meghmani Organics Ltd."/>
    <s v="ANKLESHWAR"/>
    <s v="SANTOS"/>
    <s v="29180000"/>
    <s v="INDIAN ORIGIN 2,4-D TECNICO BIORISK"/>
    <n v="4"/>
    <n v="70128"/>
    <n v="70.13"/>
    <n v="0"/>
    <x v="0"/>
    <s v="Not Identified"/>
    <s v="Herbicide"/>
    <n v="0"/>
  </r>
  <r>
    <d v="2018-06-28T00:00:00"/>
    <s v="June,2018"/>
    <s v="June,2018´"/>
    <s v="Consignee; Consignee (Original Format)"/>
    <x v="2"/>
    <s v="Albaugh Agro Brasil Ltda"/>
    <s v="Microchem Specialities Trade"/>
    <s v="SHANGHAI"/>
    <s v="SANTOS"/>
    <s v="29333929"/>
    <s v="40 BAGS IMIDACLOPRID TECHNICAL IMIDACLOPRIDO TECNICO CONSAGRO CLASS 9, UN 3077, PG III"/>
    <n v="2"/>
    <n v="20120"/>
    <n v="20.12"/>
    <n v="410000"/>
    <x v="3"/>
    <s v="Not Identified"/>
    <s v="Herbicide"/>
    <n v="20.377733598409542"/>
  </r>
  <r>
    <d v="2018-06-27T00:00:00"/>
    <s v="June,2018"/>
    <s v="June,2018´"/>
    <s v="Consignee; Consignee (Original Format)"/>
    <x v="2"/>
    <s v="Albaugh Agro Brasil Ltda"/>
    <s v="African Amines (Pty) Ltd."/>
    <s v="DURBAN"/>
    <s v="SANTOS"/>
    <s v="29211100"/>
    <s v="20´ TANK CONTAINER SAID TO CONTAIN BULK DIMETHYLAMINE 60%"/>
    <n v="3"/>
    <n v="55480"/>
    <n v="55.48"/>
    <n v="0"/>
    <x v="11"/>
    <s v="Not Identified"/>
    <s v="General Chemical"/>
    <n v="0"/>
  </r>
  <r>
    <d v="2018-06-27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006) 40´ X 8´ X 9´6&quot; HIGH CUBE SLAC 6,480 BAGS 6480CARTONS GLYPHOSATE 72%"/>
    <n v="12"/>
    <n v="139320.01"/>
    <n v="139.32"/>
    <n v="833000"/>
    <x v="2"/>
    <s v="Gly Star"/>
    <s v="Herbicide"/>
    <n v="5.9790406274016199"/>
  </r>
  <r>
    <d v="2018-06-27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06 40´ X 8´ X 9´6&quot; HIGH CUBE SLAC 6,480 CARTONS GLYPHOSATE 72% WG (RIDOVER PACKING IN 5KG BAG*4,CARTON WITH PALLETS"/>
    <n v="12"/>
    <n v="139320.01"/>
    <n v="139.32"/>
    <n v="833000"/>
    <x v="2"/>
    <s v="Gly Star"/>
    <s v="Herbicide"/>
    <n v="5.9790406274016199"/>
  </r>
  <r>
    <d v="2018-06-27T00:00:00"/>
    <s v="June,2018"/>
    <s v="June,2018´"/>
    <s v="Consignee; Consignee (Original Format)"/>
    <x v="2"/>
    <s v="Albaugh Agro Brasil Ltda"/>
    <s v="Shandong Rainbow Agrosciences Co., Ltd."/>
    <s v="QINGDAO"/>
    <s v="SANTOS"/>
    <s v="29189912"/>
    <s v="5X40HC CONTAINER(S) SAID TO CONTAIN 150 BAG 2,4-D TECHNICAL"/>
    <n v="10"/>
    <n v="126450"/>
    <n v="126.45"/>
    <n v="1414000"/>
    <x v="0"/>
    <s v="Not Identified"/>
    <s v="Herbicide"/>
    <n v="11.18228548833531"/>
  </r>
  <r>
    <d v="2018-06-27T00:00:00"/>
    <s v="June,2018"/>
    <s v="June,2018´"/>
    <s v="Consignee; Consignee (Original Format)"/>
    <x v="2"/>
    <s v="Albaugh Agro Brasil Ltda"/>
    <s v="Microchem Specialities Trade"/>
    <s v="SHANGHAI"/>
    <s v="SANTOS"/>
    <s v="38089191"/>
    <s v="URGE 750 SP ACEPHATE 75 PER CENT SP U.N. 3077 - HAZARD CLASS 9 - PACKING GROUP III - NUMBER OF RISK 90 WOODEN PACKAGE"/>
    <n v="14"/>
    <n v="115416"/>
    <n v="115.42"/>
    <n v="778000"/>
    <x v="21"/>
    <s v="Percent"/>
    <s v="Insecticide"/>
    <n v="6.7408331600471341"/>
  </r>
  <r>
    <d v="2018-06-27T00:00:00"/>
    <s v="June,2018"/>
    <s v="June,2018´"/>
    <s v="Consignee; Consignee (Original Format)"/>
    <x v="2"/>
    <s v="Albaugh Agro Brasil Ltda"/>
    <s v="Shandong Weifang Rainbow Chemical Co., Ltd."/>
    <s v="QINGDAO"/>
    <s v="SANTOS"/>
    <s v="29313912"/>
    <s v="005 40´ X 8´ X 9´6&quot; HIGH CUBE SLAC 210 BAGS IDA GLYPHOSATE TECHNICAL PACKING"/>
    <n v="10"/>
    <n v="126630"/>
    <n v="126.63"/>
    <n v="504000"/>
    <x v="2"/>
    <s v="Gly Star"/>
    <s v="Herbicide"/>
    <n v="3.9800995024875623"/>
  </r>
  <r>
    <d v="2018-06-27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006 40´ X 8´ X 9´6&quot; HIGH CUBE SLAC 6,480 CARTONS GLYPHOSATE"/>
    <n v="12"/>
    <n v="139320.01"/>
    <n v="139.32"/>
    <n v="833000"/>
    <x v="2"/>
    <s v="Gly Star"/>
    <s v="Herbicide"/>
    <n v="5.9790406274016199"/>
  </r>
  <r>
    <d v="2018-06-27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006 40´ X 8´ X 9´6&quot; HIGH CUBE SLAC 6,480 CARTONS GLYPHOSATE 72% WG (RIDOVER) PACKING BAG*4,CARTON WITH PALLETS, 6480CARTONS"/>
    <n v="12"/>
    <n v="139320.01"/>
    <n v="139.32"/>
    <n v="833000"/>
    <x v="2"/>
    <s v="Gly Star"/>
    <s v="Herbicide"/>
    <n v="5.9790406274016199"/>
  </r>
  <r>
    <d v="2018-06-27T00:00:00"/>
    <s v="June,2018"/>
    <s v="June,2018´"/>
    <s v="Consignee; Consignee (Original Format)"/>
    <x v="2"/>
    <s v="Albaugh Agro Brasil Ltda"/>
    <s v="Shandong Rainbow Agrosciences Co., Ltd."/>
    <s v="QINGDAO"/>
    <s v="SANTOS"/>
    <s v="29189912"/>
    <s v="005 40´ X 8´ X 9´6&quot; HIGH CUBE SLAC 150 BAGS 2,4-D TECHNICAL PACKED IN BAGS THIS HAS NOT  BEEN VERIFIED BY THE CARRIER"/>
    <n v="10"/>
    <n v="126450"/>
    <n v="126.45"/>
    <n v="1414000"/>
    <x v="0"/>
    <s v="Not Identified"/>
    <s v="Herbicide"/>
    <n v="11.18228548833531"/>
  </r>
  <r>
    <d v="2018-06-26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06 40´ X 8´ X 9´6&quot; HIGH CUBE SLAC 6,480 CARTONS GLYPHOSATE 74.7%"/>
    <n v="12"/>
    <n v="139320.01"/>
    <n v="139.32"/>
    <n v="833000"/>
    <x v="2"/>
    <s v="Gly Star"/>
    <s v="Herbicide"/>
    <n v="5.9790406274016199"/>
  </r>
  <r>
    <d v="2018-06-26T00:00:00"/>
    <s v="June,2018"/>
    <s v="June,2018´"/>
    <s v="Consignee; Consignee (Original Format)"/>
    <x v="2"/>
    <s v="Albaugh Agro Brasil Ltda"/>
    <s v="Aimco Pesticides Ltd."/>
    <s v="NHAVA SHEVA (JAWAHARLAL N"/>
    <s v="SANTOS"/>
    <s v="38089199"/>
    <s v="1X 20 FCL CONTAINER CLORPIRIFOS FER SOL 480 EC (CHLORPYRIFOS 4 80 G,LIT EC) PACKED IN20 LITS M.S. DRUMS 800 DRUMS X 20LITS"/>
    <n v="2"/>
    <n v="37760"/>
    <n v="37.76"/>
    <n v="494000"/>
    <x v="10"/>
    <s v="Not Identified"/>
    <s v="Herbicide"/>
    <n v="13.082627118644067"/>
  </r>
  <r>
    <d v="2018-06-25T00:00:00"/>
    <s v="June,2018"/>
    <s v="June,2018´"/>
    <s v="Consignee; Consignee (Original Format)"/>
    <x v="2"/>
    <s v="Albaugh Agro Brasil Ltda"/>
    <s v="Hoyer Group"/>
    <s v="NEW ORLEANS (LA)"/>
    <s v="SANTOS"/>
    <s v="29211900"/>
    <s v="005 X 20´ X 8´ X 8´6&quot; TANK CONTA SLAC 5 TANK ISOPROPYLAMINE MONOISOPROPYLAMINE - BULK"/>
    <n v="5"/>
    <n v="72521"/>
    <n v="72.52"/>
    <n v="243000"/>
    <x v="8"/>
    <s v="Not Identified"/>
    <s v="Herbicide"/>
    <n v="3.350753574826602"/>
  </r>
  <r>
    <d v="2018-06-25T00:00:00"/>
    <s v="June,2018"/>
    <s v="June,2018´"/>
    <s v="Consignee; Consignee (Original Format)"/>
    <x v="2"/>
    <s v="Albaugh Agro Brasil Ltda"/>
    <s v="Den Hartogh Logistics"/>
    <s v="NEW ORLEANS (LA)"/>
    <s v="SANTOS"/>
    <s v="29211923"/>
    <s v="07 20´ X 8´ X 8´6&quot; TANK CONTA SLAC 7 TANK UN 1221 ISOPROPYLAMINE 3 (8) I, MONOISOPROPYLAMINE (MIPA) 99.5%, BULK"/>
    <n v="7"/>
    <n v="101659"/>
    <n v="101.66"/>
    <n v="341000"/>
    <x v="8"/>
    <s v="Not Identified"/>
    <s v="Herbicide"/>
    <n v="3.3543513117382622"/>
  </r>
  <r>
    <d v="2018-06-23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6480 CARTONS GLYPHOSATE 72% WG (RIDOVER)"/>
    <n v="12"/>
    <n v="139320.01"/>
    <n v="139.32"/>
    <n v="833000"/>
    <x v="2"/>
    <s v="Gly Star"/>
    <s v="Herbicide"/>
    <n v="5.9790406274016199"/>
  </r>
  <r>
    <d v="2018-06-23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1080 CARTONS GLYPHOSATE 72% WG (RIDOVER)"/>
    <n v="12"/>
    <n v="139320.01"/>
    <n v="139.32"/>
    <n v="833000"/>
    <x v="2"/>
    <s v="Gly Star"/>
    <s v="Herbicide"/>
    <n v="5.9790406274016199"/>
  </r>
  <r>
    <d v="2018-06-23T00:00:00"/>
    <s v="June,2018"/>
    <s v="June,2018´"/>
    <s v="Consignee; Consignee (Original Format)"/>
    <x v="2"/>
    <s v="Albaugh Agro Brasil Ltda"/>
    <s v="Microchem Specialities Trade"/>
    <s v="NINGBO"/>
    <s v="SANTOS"/>
    <s v="38089191"/>
    <s v="URGE 750 SP ACEPHATE 75 PER CENT SP,"/>
    <n v="14"/>
    <n v="115416"/>
    <n v="115.42"/>
    <n v="778000"/>
    <x v="21"/>
    <s v="Percent"/>
    <s v="Insecticide"/>
    <n v="6.7408331600471341"/>
  </r>
  <r>
    <d v="2018-06-23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CONTAINS 6480 CARTON GLYPHOSATE 74.7% WG (PRECISO) PACKING IN 5KG,BAG*4,CARTON WITH PALLETS"/>
    <n v="12"/>
    <n v="139320.01"/>
    <n v="139.32"/>
    <n v="833000"/>
    <x v="2"/>
    <s v="Gly Star"/>
    <s v="Herbicide"/>
    <n v="5.9790406274016199"/>
  </r>
  <r>
    <d v="2018-06-23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GLYPHOSATE 72% WG (RIDOVER)"/>
    <n v="12"/>
    <n v="139320.01"/>
    <n v="139.32"/>
    <n v="833000"/>
    <x v="2"/>
    <s v="Gly Star"/>
    <s v="Herbicide"/>
    <n v="5.9790406274016199"/>
  </r>
  <r>
    <d v="2018-06-23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1080CARTONS WITH GLYPHOSATE 72% WG (RIDOVER)"/>
    <n v="12"/>
    <n v="139320.01"/>
    <n v="139.32"/>
    <n v="833000"/>
    <x v="2"/>
    <s v="Gly Star"/>
    <s v="Herbicide"/>
    <n v="5.9790406274016199"/>
  </r>
  <r>
    <d v="2018-06-20T00:00:00"/>
    <s v="June,2018"/>
    <s v="June,2018´"/>
    <s v="Consignee; Consignee (Original Format)"/>
    <x v="2"/>
    <s v="Albaugh Agro Brasil Ltda"/>
    <s v="Shandong Weifang Rainbow Chemical Co., Ltd."/>
    <s v="QINGDAO"/>
    <s v="SANTOS"/>
    <s v="29313912"/>
    <s v="05 40´ X 8´ X 9´6&quot; HIGH CUBE SLAC 210 BAGS GLYPHOSATE TECHNICAL PACKING BAGS WITH PALLETS, TOTAL 210 BAGS 005 40´ X 8´ X 9´6&quot; HIGH CUBE SLAC 210 BAGS IDA GLYPHOSATE"/>
    <n v="10"/>
    <n v="126630"/>
    <n v="126.63"/>
    <n v="504000"/>
    <x v="2"/>
    <s v="Gly Star"/>
    <s v="Herbicide"/>
    <n v="3.9800995024875623"/>
  </r>
  <r>
    <d v="2018-06-18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GLYPHOSATE 72% WG (RIDOVER 3240CARTONS"/>
    <n v="6"/>
    <n v="69660"/>
    <n v="69.66"/>
    <n v="416000"/>
    <x v="2"/>
    <s v="Gly Star"/>
    <s v="Herbicide"/>
    <n v="5.9718633362044216"/>
  </r>
  <r>
    <d v="2018-06-15T00:00:00"/>
    <s v="June,2018"/>
    <s v="June,2018´"/>
    <s v="Consignee; Consignee (Original Format)"/>
    <x v="2"/>
    <s v="Albaugh Agro Brasil Ltda"/>
    <s v="Meghmani Organics Ltd."/>
    <s v="NHAVA SHEVA (JAWAHARLAL N"/>
    <s v="SANTOS"/>
    <s v="29189912"/>
    <s v="5 X 20?´ST CONTAINER TOTAL 100 BAGS ONLY TOTAL HUNDRED BAGS ONLY INDI:AN ORIGIN 2,4-D TECNICO BIORISK"/>
    <n v="5"/>
    <n v="87660"/>
    <n v="87.66"/>
    <n v="1094000"/>
    <x v="0"/>
    <s v="Not Identified"/>
    <s v="Herbicide"/>
    <n v="12.480036504677162"/>
  </r>
  <r>
    <d v="2018-06-12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GLYPHOSATE 72% WG (RIDOVER) PACKING IN 5KG,BAG*4,CARTON WITH PALLETS, 1080CARTONS."/>
    <n v="12"/>
    <n v="139320.01"/>
    <n v="139.32"/>
    <n v="833000"/>
    <x v="2"/>
    <s v="Gly Star"/>
    <s v="Herbicide"/>
    <n v="5.9790406274016199"/>
  </r>
  <r>
    <d v="2018-06-12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GLYPHOSATE 72% WG (RIDOVER) PACKING IN 5KG,BAG*4,CARTON WITH PALLETS, TOTAL 1080CARTONS"/>
    <n v="12"/>
    <n v="139320.01"/>
    <n v="139.32"/>
    <n v="833000"/>
    <x v="2"/>
    <s v="Gly Star"/>
    <s v="Herbicide"/>
    <n v="5.9790406274016199"/>
  </r>
  <r>
    <d v="2018-06-11T00:00:00"/>
    <s v="June,2018"/>
    <s v="June,2018´"/>
    <s v="Consignee; Consignee (Original Format)"/>
    <x v="2"/>
    <s v="Albaugh Agro Brasil Ltda"/>
    <s v="Shandong Weifang Rainbow Chemical Co., Ltd."/>
    <s v="QINGDAO"/>
    <s v="SANTOS"/>
    <s v="29313912"/>
    <s v="210 BAG   5X40HC CONTAINER(S) SAID TO   CONTAIN IDA GLYPHOSATE  TECHNICAL PACKING"/>
    <n v="10"/>
    <n v="126630"/>
    <n v="126.63"/>
    <n v="504000"/>
    <x v="2"/>
    <s v="Gly Star"/>
    <s v="Herbicide"/>
    <n v="3.9800995024875623"/>
  </r>
  <r>
    <d v="2018-06-11T00:00:00"/>
    <s v="June,2018"/>
    <s v="June,2018´"/>
    <s v="Consignee; Consignee (Original Format)"/>
    <x v="2"/>
    <s v="Albaugh Agro Brasil Ltda"/>
    <s v="Meghmani Organics Ltd."/>
    <s v="NHAVA SHEVA (JAWAHARLAL N"/>
    <s v="SANTOS"/>
    <s v="29181000"/>
    <s v="5 X 20?´ ST CONTAINERS TOTAL 100 BAGS ONLY TOTAL ONE HUNDRED BAGS ONL:Y INDIAN ORIGIN 2,4-D TECNICO BIORISK CLASS?: 9 UN NO?: 3077 PACKING GROUP?: III MARINE POLLUTANT?:: YES IMDG PAGE?: 150 PLASH POINT?: N.A EMS?: F-A, S-F"/>
    <n v="5"/>
    <n v="87660"/>
    <n v="87.66"/>
    <n v="0"/>
    <x v="0"/>
    <s v="Not Identified"/>
    <s v="Herbicide"/>
    <n v="0"/>
  </r>
  <r>
    <d v="2018-06-11T00:00:00"/>
    <s v="June,2018"/>
    <s v="June,2018´"/>
    <s v="Consignee; Consignee (Original Format)"/>
    <x v="2"/>
    <s v="Albaugh Agro Brasil Ltda"/>
    <s v="Shandong Rainbow Agrosciences Co., Ltd."/>
    <s v="QINGDAO"/>
    <s v="SANTOS"/>
    <s v="29189912"/>
    <s v="004 40´ X 8´ X 9´6&quot; HIGH CUBE SLAC 120 BAGS 2,4-D TECHNICAL WITH TOTAL 120 BAGS SHIPPER DECLARES: WOODEN PACKAGE:  TREATED AND CERTIFIED. THIS HAS NOT  BEEN VERIFIED BY THE CARRIER"/>
    <n v="8"/>
    <n v="101160"/>
    <n v="101.16"/>
    <n v="1131000"/>
    <x v="0"/>
    <s v="Not Identified"/>
    <s v="Herbicide"/>
    <n v="11.180308422301305"/>
  </r>
  <r>
    <d v="2018-06-11T00:00:00"/>
    <s v="June,2018"/>
    <s v="June,2018´"/>
    <s v="Consignee; Consignee (Original Format)"/>
    <x v="2"/>
    <s v="Albaugh Agro Brasil Ltda"/>
    <s v="Shandong Weifang Rainbow Chemical Co., Ltd."/>
    <s v="QINGDAO"/>
    <s v="SANTOS"/>
    <s v="29313912"/>
    <s v="210 BAG   5X40HC CONTAINER(S) SAID TO IDA GLYPHOSATE  TECHNICAL PACKING"/>
    <n v="10"/>
    <n v="126630"/>
    <n v="126.63"/>
    <n v="504000"/>
    <x v="2"/>
    <s v="Gly Star"/>
    <s v="Herbicide"/>
    <n v="3.9800995024875623"/>
  </r>
  <r>
    <d v="2018-06-07T00:00:00"/>
    <s v="June,2018"/>
    <s v="June,2018´"/>
    <s v="Consignee; Consignee (Original Format)"/>
    <x v="2"/>
    <s v="Albaugh Agro Brasil Ltda"/>
    <s v="Shandong Weifang Rainbow Chemical Co., Ltd."/>
    <s v="QINGDAO"/>
    <s v="SANTOS"/>
    <s v="29189912"/>
    <s v="CONTAINS 120 BAG 2,4-D TECHNICAL PACKED IN 840KGS BAGS WITH PALLETS, TOTAL 120 BAGS"/>
    <n v="8"/>
    <n v="101160"/>
    <n v="101.16"/>
    <n v="1131000"/>
    <x v="0"/>
    <s v="Not Identified"/>
    <s v="Herbicide"/>
    <n v="11.180308422301305"/>
  </r>
  <r>
    <d v="2018-06-07T00:00:00"/>
    <s v="June,2018"/>
    <s v="June,2018´"/>
    <s v="Consignee; Consignee (Original Format)"/>
    <x v="2"/>
    <s v="Albaugh Agro Brasil Ltda"/>
    <s v="Shandong Weifang Rainbow Chemical Co., Ltd."/>
    <s v="QINGDAO"/>
    <s v="SANTOS"/>
    <s v="29189912"/>
    <s v="CONTAINS 120 BAG ,4-D TECHNICAL PACKED IN BAGS WITH PALLETS, TOTAL 120 BAGS"/>
    <n v="8"/>
    <n v="101160"/>
    <n v="101.16"/>
    <n v="1131000"/>
    <x v="0"/>
    <s v="Not Identified"/>
    <s v="Herbicide"/>
    <n v="11.180308422301305"/>
  </r>
  <r>
    <d v="2018-06-05T00:00:00"/>
    <s v="June,2018"/>
    <s v="June,2018´"/>
    <s v="Consignee; Consignee (Original Format)"/>
    <x v="2"/>
    <s v="Albaugh Agro Brasil Ltda"/>
    <s v="Aimco Pesticides Ltd."/>
    <s v="NHAVA SHEVA (JAWAHARLAL N"/>
    <s v="SANTOS"/>
    <s v="38089199"/>
    <s v="1 X 20 FCL CONTAINER CLORP IRIFOSFERSOL 480 EC (CHLO RPYRIFOS 480 G,LIT EC) PAC KEDIN 20 LITS"/>
    <n v="1"/>
    <n v="18880"/>
    <n v="18.88"/>
    <n v="247000"/>
    <x v="10"/>
    <s v="Not Identified"/>
    <s v="Herbicide"/>
    <n v="13.082627118644067"/>
  </r>
  <r>
    <d v="2018-06-03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GLYPHOSATE 74.7% WG(PRECISO)"/>
    <n v="12"/>
    <n v="139320.01"/>
    <n v="139.32"/>
    <n v="833000"/>
    <x v="2"/>
    <s v="Gly Star"/>
    <s v="Herbicide"/>
    <n v="5.9790406274016199"/>
  </r>
  <r>
    <d v="2018-06-03T00:00:00"/>
    <s v="June,2018"/>
    <s v="June,2018´"/>
    <s v="Consignee; Consignee (Original Format)"/>
    <x v="2"/>
    <s v="Albaugh Agro Brasil Ltda"/>
    <s v="Shandong Weifang Rainbow Chemical Co., Ltd."/>
    <s v="QINGDAO"/>
    <s v="SANTOS"/>
    <s v="38089324"/>
    <s v="GLYPHOSATE 72% WG (RIDOVER)"/>
    <n v="12"/>
    <n v="139320.01"/>
    <n v="139.32"/>
    <n v="833000"/>
    <x v="2"/>
    <s v="Gly Star"/>
    <s v="Herbicide"/>
    <n v="5.9790406274016199"/>
  </r>
  <r>
    <d v="2018-06-01T00:00:00"/>
    <s v="June,2018"/>
    <s v="June,2018´"/>
    <s v="Consignee; Consignee (Original Format)"/>
    <x v="2"/>
    <s v="Albaugh Agro Brasil Ltda"/>
    <s v="Aimco Pesticides Ltd."/>
    <s v="NHAVA SHEVA (JAWAHARLAL N"/>
    <s v="SANTOS"/>
    <s v="38089199"/>
    <s v="SAID TO CONTAIN 1X 20 FCL CONTAINER CLORPIRIFOS FER SOL 480 EC (CHLORPYRIFOS 4 80 G,LIT EC)"/>
    <n v="1"/>
    <n v="18880"/>
    <n v="18.88"/>
    <n v="247000"/>
    <x v="10"/>
    <s v="Not Identified"/>
    <s v="Herbicide"/>
    <n v="13.082627118644067"/>
  </r>
  <r>
    <d v="2018-05-28T00:00:00"/>
    <s v="May,2018"/>
    <s v="May,2018´"/>
    <s v="Consignee; Consignee (Original Format)"/>
    <x v="2"/>
    <s v="Albaugh Agro Brasil Ltda"/>
    <s v="Shandong Weifang Rainbow Chemical Co., Ltd."/>
    <s v="QINGDAO"/>
    <s v="SANTOS"/>
    <s v="29313912"/>
    <s v="04 40´ X 8´ X 9´6&quot; HIGH CUBE SLAC 168 BAGS IDA GLYPHOSATE TECHNICAL PACKING IN 600 KGS BAGS WITH PALLETS"/>
    <n v="8"/>
    <n v="101304"/>
    <n v="101.3"/>
    <n v="402000"/>
    <x v="2"/>
    <s v="Gly Star"/>
    <s v="Herbicide"/>
    <n v="3.9682539682539684"/>
  </r>
  <r>
    <d v="2018-05-28T00:00:00"/>
    <s v="May,2018"/>
    <s v="May,2018´"/>
    <s v="Consignee; Consignee (Original Format)"/>
    <x v="2"/>
    <s v="Albaugh Agro Brasil Ltda"/>
    <s v="Shandong Weifang Rainbow Chemical Co., Ltd."/>
    <s v="QINGDAO"/>
    <s v="SANTOS"/>
    <s v="29313912"/>
    <s v="4 40´ X 8´ X 9´6&quot; HIGH CUBE SLAC 168 BAGS IDA GLYPHOSATE TECHNICAL PACKING BAGS WITH PALLETS"/>
    <n v="8"/>
    <n v="101304"/>
    <n v="101.3"/>
    <n v="402000"/>
    <x v="2"/>
    <s v="Gly Star"/>
    <s v="Herbicide"/>
    <n v="3.9682539682539684"/>
  </r>
  <r>
    <d v="2018-05-26T00:00:00"/>
    <s v="May,2018"/>
    <s v="May,2018´"/>
    <s v="Consignee; Consignee (Original Format)"/>
    <x v="2"/>
    <s v="Albaugh Agro Brasil Ltda"/>
    <s v="Shandong Weifang Rainbow Chemical Co., Ltd."/>
    <s v="QINGDAO"/>
    <s v="SANTOS"/>
    <s v="38089324"/>
    <s v="GLYPHOSATE 74.7% WG(PRECISO) PACKINGIN 5KG,BAG*4,CARTON WITH PALLETS"/>
    <n v="12"/>
    <n v="139320.01"/>
    <n v="139.32"/>
    <n v="849000"/>
    <x v="2"/>
    <s v="Gly Star"/>
    <s v="Herbicide"/>
    <n v="6.0938841448547123"/>
  </r>
  <r>
    <d v="2018-05-26T00:00:00"/>
    <s v="May,2018"/>
    <s v="May,2018´"/>
    <s v="Consignee; Consignee (Original Format)"/>
    <x v="2"/>
    <s v="Albaugh Agro Brasil Ltda"/>
    <s v="Worldwide Logistics Co., Ltd."/>
    <s v="SHANGHAI"/>
    <s v="SANTOS"/>
    <s v="38089329"/>
    <s v="2400 CARTON BROKER 750WG (HEXAZINONE)"/>
    <n v="4"/>
    <n v="28800"/>
    <n v="28.8"/>
    <n v="175000"/>
    <x v="17"/>
    <s v="Broker"/>
    <s v="Herbicide"/>
    <n v="6.0763888888888893"/>
  </r>
  <r>
    <d v="2018-05-24T00:00:00"/>
    <s v="May,2018"/>
    <s v="May,2018´"/>
    <s v="Consignee; Consignee (Original Format)"/>
    <x v="2"/>
    <s v="Albaugh Agro Brasil Ltda"/>
    <s v="Hoyer Group"/>
    <s v="NEW ORLEANS (LA)"/>
    <s v="SANTOS"/>
    <s v="29211923"/>
    <s v="8 20´ X 8´ X 8´6&quot; TANK CONTA SLAC 8 TANK CHEMICALS SPOT PRODUCT DETAILS UN : 1221 ISOPROPYLAMINE CLASS : 3(8) PG : I"/>
    <n v="8"/>
    <n v="115894"/>
    <n v="115.89"/>
    <n v="411000"/>
    <x v="8"/>
    <s v="Not Identified"/>
    <s v="Herbicide"/>
    <n v="3.5463440730322535"/>
  </r>
  <r>
    <d v="2018-05-23T00:00:00"/>
    <s v="May,2018"/>
    <s v="May,2018´"/>
    <s v="Consignee; Consignee (Original Format)"/>
    <x v="2"/>
    <s v="Albaugh Agro Brasil Ltda"/>
    <s v="Aimco Pesticides Ltd."/>
    <s v="NHAVA SHEVA (JAWAHARLAL N"/>
    <s v="SANTOS"/>
    <s v="38089199"/>
    <s v="CLORPIRIFOS FERSOL 480 EC (CHLORPYRIFOS 480 G,LIT EC ) IMCO CLASS: 6.1 PKG G R :III PACKED IN 20 LITS M.S. DRUMS800 DRUMS X 20 LITS"/>
    <n v="2"/>
    <n v="37760"/>
    <n v="37.76"/>
    <n v="479000"/>
    <x v="10"/>
    <s v="Not Identified"/>
    <s v="Herbicide"/>
    <n v="12.685381355932204"/>
  </r>
  <r>
    <d v="2018-05-21T00:00:00"/>
    <s v="May,2018"/>
    <s v="May,2018´"/>
    <s v="Consignee; Consignee (Original Format)"/>
    <x v="2"/>
    <s v="Albaugh Agro Brasil Ltda"/>
    <s v="Shandong Weifang Rainbow Chemical Co., Ltd."/>
    <s v="QINGDAO"/>
    <s v="SANTOS"/>
    <s v="29313912"/>
    <s v="4 40´ X 8´ X 9´6&quot; HIGH CUBE SLAC 168 BAGS IDA GLYPHOSATE TECHNICAL PACKING IN 600 KGS BAGS WITH PALLETS"/>
    <n v="8"/>
    <n v="101304"/>
    <n v="101.3"/>
    <n v="402000"/>
    <x v="2"/>
    <s v="Gly Star"/>
    <s v="Herbicide"/>
    <n v="3.9682539682539684"/>
  </r>
  <r>
    <d v="2018-05-21T00:00:00"/>
    <s v="May,2018"/>
    <s v="May,2018´"/>
    <s v="Consignee; Consignee (Original Format)"/>
    <x v="2"/>
    <s v="Albaugh Agro Brasil Ltda"/>
    <s v="Shandong Weifang Rainbow Chemical Co., Ltd."/>
    <s v="QINGDAO"/>
    <s v="SANTOS"/>
    <s v="29313912"/>
    <s v="004 40´ X 8´ X 9´6&quot; HIGH CUBE SLAC 168 BAGS IDA GLYPHOSATE TECHNICAL PACKING IN 600 KGS BAGS WITH PALLETS, TOTAL 168 BAGS"/>
    <n v="8"/>
    <n v="101304"/>
    <n v="101.3"/>
    <n v="402000"/>
    <x v="2"/>
    <s v="Gly Star"/>
    <s v="Herbicide"/>
    <n v="3.9682539682539684"/>
  </r>
  <r>
    <d v="2018-05-20T00:00:00"/>
    <s v="May,2018"/>
    <s v="May,2018´"/>
    <s v="Consignee; Consignee (Original Format)"/>
    <x v="2"/>
    <s v="Albaugh Agro Brasil Ltda"/>
    <s v="Shandong Weifang Rainbow Chemical Co., Ltd."/>
    <s v="QINGDAO"/>
    <s v="SANTOS"/>
    <s v="38089324"/>
    <s v="GLYPHOSATE 74.7% WG(PRECISO) PACKINGIN 5KG,BAG*4,CARTON WITH PALLETS 1080CARTONS"/>
    <n v="12"/>
    <n v="139320.01"/>
    <n v="139.32"/>
    <n v="849000"/>
    <x v="2"/>
    <s v="Gly Star"/>
    <s v="Herbicide"/>
    <n v="6.0938841448547123"/>
  </r>
  <r>
    <d v="2018-05-19T00:00:00"/>
    <s v="May,2018"/>
    <s v="May,2018´"/>
    <s v="Consignee; Consignee (Original Format)"/>
    <x v="2"/>
    <s v="Albaugh Agro Brasil Ltda"/>
    <s v="Hoyer Group"/>
    <s v="NEW ORLEANS (LA)"/>
    <s v="SANTOS"/>
    <s v="29211923"/>
    <s v="006 20´ X 8´ X 8´6&quot; TANK CONTA SLAC 6 TANK CHEMICALS SPOT PRODUCT DETAILS UN : 1221 SOPROPYLAMI CLASS : 3(8) PG : I"/>
    <n v="6"/>
    <n v="86864"/>
    <n v="86.86"/>
    <n v="308000"/>
    <x v="8"/>
    <s v="Not Identified"/>
    <s v="Herbicide"/>
    <n v="3.5457727021550931"/>
  </r>
  <r>
    <d v="2018-05-19T00:00:00"/>
    <s v="May,2018"/>
    <s v="May,2018´"/>
    <s v="Consignee; Consignee (Original Format)"/>
    <x v="2"/>
    <s v="Albaugh Agro Brasil Ltda"/>
    <s v="Hoyer Group"/>
    <s v="NEW ORLEANS (LA)"/>
    <s v="SANTOS"/>
    <s v="29211923"/>
    <s v="06 20´ X 8´ X 8´6&quot; TANK CONTA SLAC 6 TANK CHEMICALS SPOT PRODUCT DETAILS UN : 1221 ISOPROPYLAMINE CLASS : 3(8) PG : I"/>
    <n v="6"/>
    <n v="86882"/>
    <n v="86.88"/>
    <n v="308000"/>
    <x v="8"/>
    <s v="Not Identified"/>
    <s v="Herbicide"/>
    <n v="3.5450380976496856"/>
  </r>
  <r>
    <d v="2018-05-19T00:00:00"/>
    <s v="May,2018"/>
    <s v="May,2018´"/>
    <s v="Consignee; Consignee (Original Format)"/>
    <x v="2"/>
    <s v="Albaugh Agro Brasil Ltda"/>
    <s v="Hoyer Group"/>
    <s v="NEW ORLEANS (LA)"/>
    <s v="SANTOS"/>
    <s v="29211923"/>
    <s v="07 20´ X 8´ X 8´6&quot; TANK CONTA SLAC 7 TANK CHEMICALS SPOT UN : 1221 ISOPROPYLAMINE CLASS : 3(8) PG : I"/>
    <n v="7"/>
    <n v="101660"/>
    <n v="101.66"/>
    <n v="361000"/>
    <x v="8"/>
    <s v="Not Identified"/>
    <s v="Herbicide"/>
    <n v="3.5510525280346252"/>
  </r>
  <r>
    <d v="2018-05-14T00:00:00"/>
    <s v="May,2018"/>
    <s v="May,2018´"/>
    <s v="Consignee; Consignee (Original Format)"/>
    <x v="2"/>
    <s v="Albaugh Agro Brasil Ltda"/>
    <s v="Microchem Specialities Trade"/>
    <s v="SHANGHAI"/>
    <s v="SANTOS"/>
    <s v="38089191"/>
    <s v="URGE 750 SP ACEPHATE 75 PER CENT SP U.N. 3077 - HAZARD CLASS 9 - PACKING GROUP III"/>
    <n v="14"/>
    <n v="115416"/>
    <n v="115.42"/>
    <n v="691000"/>
    <x v="21"/>
    <s v="Percent"/>
    <s v="Insecticide"/>
    <n v="5.9870381922783666"/>
  </r>
  <r>
    <d v="2018-05-01T00:00:00"/>
    <s v="May,2018"/>
    <s v="May,2018´"/>
    <s v="Consignee; Consignee (Original Format)"/>
    <x v="2"/>
    <s v="Albaugh Agro Brasil Ltda"/>
    <s v="Microchem Specialities Trade"/>
    <s v="SHANGHAI"/>
    <s v="SANTOS"/>
    <s v="38089191"/>
    <s v="PLASTIC BAGS URGE 750 SP ACEPHATE 75 PER CENT SP"/>
    <n v="14"/>
    <n v="115416"/>
    <n v="115.42"/>
    <n v="691000"/>
    <x v="21"/>
    <s v="Percent"/>
    <s v="Insecticide"/>
    <n v="5.9870381922783666"/>
  </r>
  <r>
    <d v="2018-05-01T00:00:00"/>
    <s v="May,2018"/>
    <s v="May,2018´"/>
    <s v="Consignee; Consignee (Original Format)"/>
    <x v="2"/>
    <s v="Albaugh Agro Brasil Ltda"/>
    <s v="Shandong Weifang Rainbow Chemical Co., Ltd."/>
    <s v="QINGDAO"/>
    <s v="SANTOS"/>
    <s v="29189912"/>
    <s v="4 40´ X 8´ X 9´6&quot; HIGH CUBE SLAC 120 BAGS 2,4-D TECHNICAL PACKED IN 840KGS BAGS WITH PALLETS"/>
    <n v="8"/>
    <n v="101160"/>
    <n v="101.16"/>
    <n v="1090000"/>
    <x v="0"/>
    <s v="Not Identified"/>
    <s v="Herbicide"/>
    <n v="10.775009885330171"/>
  </r>
  <r>
    <d v="2018-05-01T00:00:00"/>
    <s v="May,2018"/>
    <s v="May,2018´"/>
    <s v="Consignee; Consignee (Original Format)"/>
    <x v="2"/>
    <s v="Albaugh Agro Brasil Ltda"/>
    <s v="Microchem Specialities Trade"/>
    <s v="SHANGHAI"/>
    <s v="SANTOS"/>
    <s v="29333929"/>
    <s v="IMIDACLOPRID TECHNICAL IMIDACLOPRIDO TECNICO CONSAGRO CLASS 9, UN 3077, PG III"/>
    <n v="2"/>
    <n v="20120"/>
    <n v="20.12"/>
    <n v="344000"/>
    <x v="3"/>
    <s v="Not Identified"/>
    <s v="Herbicide"/>
    <n v="17.097415506958249"/>
  </r>
  <r>
    <d v="2018-05-01T00:00:00"/>
    <s v="May,2018"/>
    <s v="May,2018´"/>
    <s v="Consignee; Consignee (Original Format)"/>
    <x v="2"/>
    <s v="Albaugh Agro Brasil Ltda"/>
    <s v="Shandong Weifang Rainbow Chemical Co., Ltd."/>
    <s v="QINGDAO"/>
    <s v="SANTOS"/>
    <s v="29189912"/>
    <s v="04 40´ X 8´ X 9´6&quot; HIGH CUBE SLAC 120 BAGS 2,4-D TECHNICAL PACKED IN 840KGS BAGS"/>
    <n v="8"/>
    <n v="101160"/>
    <n v="101.16"/>
    <n v="1090000"/>
    <x v="0"/>
    <s v="Not Identified"/>
    <s v="Herbicide"/>
    <n v="10.775009885330171"/>
  </r>
  <r>
    <d v="2018-04-27T00:00:00"/>
    <s v="April,2018"/>
    <s v="April,2018´"/>
    <s v="Consignee; Consignee (Original Format)"/>
    <x v="2"/>
    <s v="Albaugh Agro Brasil Ltda"/>
    <s v="Microchem Specialities Trade"/>
    <s v="SHANGHAI"/>
    <s v="SANTOS"/>
    <s v="29333929"/>
    <s v="IMIDACLOPRID TECHNICAL  CLASS 9, UN 3077  IMIDACLOPRIDO TECNICO CONSAGRO  CLASS 9, UN 3077, PG III DAI"/>
    <n v="2"/>
    <n v="20120"/>
    <n v="20.12"/>
    <n v="304000"/>
    <x v="3"/>
    <s v="Not Identified"/>
    <s v="Herbicide"/>
    <n v="15.109343936381709"/>
  </r>
  <r>
    <d v="2018-04-27T00:00:00"/>
    <s v="April,2018"/>
    <s v="April,2018´"/>
    <s v="Consignee; Consignee (Original Format)"/>
    <x v="2"/>
    <s v="Albaugh Agro Brasil Ltda"/>
    <s v="Microchem Specialities Trade"/>
    <s v="SHANGHAI"/>
    <s v="SANTOS"/>
    <s v="29333929"/>
    <s v="40 BAGS  IMIDACLOPRID TECHNICAL IMIDACLOPRIDO TECNICO CONSAGRO  CLASS 9, UN 3077, PG III"/>
    <n v="2"/>
    <n v="20120"/>
    <n v="20.12"/>
    <n v="304000"/>
    <x v="3"/>
    <s v="Not Identified"/>
    <s v="Herbicide"/>
    <n v="15.109343936381709"/>
  </r>
  <r>
    <d v="2018-04-27T00:00:00"/>
    <s v="April,2018"/>
    <s v="April,2018´"/>
    <s v="Consignee; Consignee (Original Format)"/>
    <x v="2"/>
    <s v="Albaugh Agro Brasil Ltda"/>
    <s v="Microchem Specialities Trade"/>
    <s v="SHANGHAI"/>
    <s v="SANTOS"/>
    <s v="29333929"/>
    <s v="40 BAGS  IMIDACLOPRID TECHNICAL IMIDACLOPRIDO TECNICO CONSAGRO  CLASS 9, UN 3077, PG III  DAI"/>
    <n v="2"/>
    <n v="20120"/>
    <n v="20.12"/>
    <n v="304000"/>
    <x v="3"/>
    <s v="Not Identified"/>
    <s v="Herbicide"/>
    <n v="15.109343936381709"/>
  </r>
  <r>
    <d v="2018-04-21T00:00:00"/>
    <s v="April,2018"/>
    <s v="April,2018´"/>
    <s v="Consignee; Consignee (Original Format)"/>
    <x v="2"/>
    <s v="Albaugh Agro Brasil Ltda"/>
    <s v="Microchem Specialities Trade"/>
    <s v="NINGBO"/>
    <s v="SANTOS"/>
    <s v="38089191"/>
    <s v="URGE 750 SP ACEPHATE 75 PER CENT"/>
    <n v="14"/>
    <n v="115416"/>
    <n v="115.42"/>
    <n v="717000"/>
    <x v="21"/>
    <s v="Percent"/>
    <s v="Insecticide"/>
    <n v="6.2123102516115614"/>
  </r>
  <r>
    <d v="2018-04-16T00:00:00"/>
    <s v="April,2018"/>
    <s v="April,2018´"/>
    <s v="Consignee; Consignee (Original Format)"/>
    <x v="2"/>
    <s v="Albaugh Agro Brasil Ltda"/>
    <s v="Hoyer Group"/>
    <s v="NEW ORLEANS (LA)"/>
    <s v="SANTOS"/>
    <s v="29211923"/>
    <s v="2 20´ X 8´ X 8´6&quot; TANK CONTA SLAC 2 TANK PRODUCT DETAILS CHEMICALS SPOT UN : 1221 ISOPROPYLAMINE CLASS : 3(8) PG : I"/>
    <n v="2"/>
    <n v="28885"/>
    <n v="28.89"/>
    <n v="111000"/>
    <x v="8"/>
    <s v="Not Identified"/>
    <s v="Herbicide"/>
    <n v="3.8428249956724945"/>
  </r>
  <r>
    <d v="2018-04-13T00:00:00"/>
    <s v="April,2018"/>
    <s v="April,2018´"/>
    <s v="Consignee; Consignee (Original Format)"/>
    <x v="2"/>
    <s v="Albaugh Agro Brasil Ltda"/>
    <s v="Microchem Specialities Trade"/>
    <s v="SHANGHAI"/>
    <s v="SANTOS"/>
    <s v="38089199"/>
    <s v="1227 CARTONS  THIODICARB PRODUTIVO (TIODICARBE)"/>
    <n v="2"/>
    <n v="17178"/>
    <n v="17.18"/>
    <n v="107000"/>
    <x v="6"/>
    <s v="Not Identified"/>
    <s v="Herbicide"/>
    <n v="6.2288974269414368"/>
  </r>
  <r>
    <d v="2018-04-13T00:00:00"/>
    <s v="April,2018"/>
    <s v="April,2018´"/>
    <s v="Consignee; Consignee (Original Format)"/>
    <x v="2"/>
    <s v="Albaugh Agro Brasil Ltda"/>
    <s v="Microchem Specialities Trade"/>
    <s v="SHANGHAI"/>
    <s v="SANTOS"/>
    <s v="38089199"/>
    <s v="1248 CARTONS  THIODICARB PRODUTIVO (TIODICARBE)"/>
    <n v="2"/>
    <n v="17472"/>
    <n v="17.47"/>
    <n v="109000"/>
    <x v="6"/>
    <s v="Not Identified"/>
    <s v="Herbicide"/>
    <n v="6.2385531135531131"/>
  </r>
  <r>
    <d v="2018-04-09T00:00:00"/>
    <s v="April,2018"/>
    <s v="April,2018´"/>
    <s v="Consignee; Consignee (Original Format)"/>
    <x v="2"/>
    <s v="Albaugh Agro Brasil Ltda"/>
    <s v="Microchem Specialities Trade"/>
    <s v="NINGBO"/>
    <s v="SANTOS"/>
    <s v="38089191"/>
    <s v="URGE 750 SP ACEPHATE 75 PER CENT SP, U.N. 3077-HAZARD CLASS 9 -PACKING GROUP III"/>
    <n v="14"/>
    <n v="115416"/>
    <n v="115.42"/>
    <n v="717000"/>
    <x v="21"/>
    <s v="Percent"/>
    <s v="Insecticide"/>
    <n v="6.2123102516115614"/>
  </r>
  <r>
    <d v="2018-04-06T00:00:00"/>
    <s v="April,2018"/>
    <s v="April,2018´"/>
    <s v="Consignee; Consignee (Original Format)"/>
    <x v="2"/>
    <s v="Albaugh Agro Brasil Ltda"/>
    <s v="Microchem Specialities Trade"/>
    <s v="SHANGHAI"/>
    <s v="SANTOS"/>
    <s v="38089199"/>
    <s v="1186 CARTONS  THIODICARB PRODUTIVO (TIODICARBE)"/>
    <n v="2"/>
    <n v="16604"/>
    <n v="16.600000000000001"/>
    <n v="103000"/>
    <x v="6"/>
    <s v="Not Identified"/>
    <s v="Herbicide"/>
    <n v="6.2033245001204529"/>
  </r>
  <r>
    <m/>
    <m/>
    <m/>
    <m/>
    <x v="3"/>
    <m/>
    <m/>
    <m/>
    <m/>
    <m/>
    <m/>
    <m/>
    <m/>
    <m/>
    <m/>
    <x v="2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85B6D-540C-48B0-B0E8-ACAA3841D1A6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8" firstHeaderRow="1" firstDataRow="2" firstDataCol="1"/>
  <pivotFields count="19"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24">
        <item x="0"/>
        <item x="21"/>
        <item x="14"/>
        <item x="5"/>
        <item x="9"/>
        <item x="10"/>
        <item x="11"/>
        <item x="13"/>
        <item x="1"/>
        <item x="18"/>
        <item x="15"/>
        <item x="2"/>
        <item x="20"/>
        <item x="17"/>
        <item x="3"/>
        <item x="8"/>
        <item x="7"/>
        <item x="19"/>
        <item x="16"/>
        <item x="12"/>
        <item x="4"/>
        <item x="6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5"/>
  </rowFields>
  <rowItems count="24">
    <i>
      <x v="11"/>
    </i>
    <i>
      <x/>
    </i>
    <i>
      <x v="3"/>
    </i>
    <i>
      <x v="15"/>
    </i>
    <i>
      <x v="6"/>
    </i>
    <i>
      <x v="5"/>
    </i>
    <i>
      <x v="1"/>
    </i>
    <i>
      <x v="14"/>
    </i>
    <i>
      <x v="18"/>
    </i>
    <i>
      <x v="4"/>
    </i>
    <i>
      <x v="2"/>
    </i>
    <i>
      <x v="12"/>
    </i>
    <i>
      <x v="16"/>
    </i>
    <i>
      <x v="7"/>
    </i>
    <i>
      <x v="21"/>
    </i>
    <i>
      <x v="10"/>
    </i>
    <i>
      <x v="17"/>
    </i>
    <i>
      <x v="9"/>
    </i>
    <i>
      <x v="20"/>
    </i>
    <i>
      <x v="13"/>
    </i>
    <i>
      <x v="8"/>
    </i>
    <i>
      <x v="19"/>
    </i>
    <i>
      <x v="2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Weight (t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8003-A706-42C8-B6A0-557129C707D6}">
  <dimension ref="A3:F28"/>
  <sheetViews>
    <sheetView workbookViewId="0">
      <selection activeCell="F22" sqref="F22"/>
    </sheetView>
  </sheetViews>
  <sheetFormatPr defaultRowHeight="14" x14ac:dyDescent="0.3"/>
  <cols>
    <col min="1" max="1" width="26.08203125" bestFit="1" customWidth="1"/>
    <col min="2" max="2" width="15.58203125" bestFit="1" customWidth="1"/>
    <col min="3" max="4" width="8.75" bestFit="1" customWidth="1"/>
    <col min="5" max="5" width="6.5" bestFit="1" customWidth="1"/>
    <col min="6" max="6" width="10.83203125" bestFit="1" customWidth="1"/>
  </cols>
  <sheetData>
    <row r="3" spans="1:6" x14ac:dyDescent="0.3">
      <c r="A3" s="12" t="s">
        <v>544</v>
      </c>
      <c r="B3" s="12" t="s">
        <v>539</v>
      </c>
    </row>
    <row r="4" spans="1:6" x14ac:dyDescent="0.3">
      <c r="A4" s="12" t="s">
        <v>542</v>
      </c>
      <c r="B4" t="s">
        <v>535</v>
      </c>
      <c r="C4" t="s">
        <v>534</v>
      </c>
      <c r="D4" t="s">
        <v>533</v>
      </c>
      <c r="E4" t="s">
        <v>540</v>
      </c>
      <c r="F4" t="s">
        <v>541</v>
      </c>
    </row>
    <row r="5" spans="1:6" x14ac:dyDescent="0.3">
      <c r="A5" s="13" t="s">
        <v>501</v>
      </c>
      <c r="B5" s="14">
        <v>15939.389999999974</v>
      </c>
      <c r="C5" s="14">
        <v>10112.019999999991</v>
      </c>
      <c r="D5" s="14">
        <v>7839.0700000000015</v>
      </c>
      <c r="E5" s="14"/>
      <c r="F5" s="14">
        <v>33890.479999999967</v>
      </c>
    </row>
    <row r="6" spans="1:6" x14ac:dyDescent="0.3">
      <c r="A6" s="13" t="s">
        <v>494</v>
      </c>
      <c r="B6" s="14">
        <v>2331.0200000000004</v>
      </c>
      <c r="C6" s="14">
        <v>2034.4100000000003</v>
      </c>
      <c r="D6" s="14">
        <v>3357.82</v>
      </c>
      <c r="E6" s="14"/>
      <c r="F6" s="14">
        <v>7723.25</v>
      </c>
    </row>
    <row r="7" spans="1:6" x14ac:dyDescent="0.3">
      <c r="A7" s="13" t="s">
        <v>505</v>
      </c>
      <c r="B7" s="14">
        <v>2579.5100000000002</v>
      </c>
      <c r="C7" s="14">
        <v>2982.5299999999988</v>
      </c>
      <c r="D7" s="14">
        <v>1722.7500000000002</v>
      </c>
      <c r="E7" s="14"/>
      <c r="F7" s="14">
        <v>7284.7899999999991</v>
      </c>
    </row>
    <row r="8" spans="1:6" x14ac:dyDescent="0.3">
      <c r="A8" s="13" t="s">
        <v>509</v>
      </c>
      <c r="B8" s="14">
        <v>3209.33</v>
      </c>
      <c r="C8" s="14">
        <v>2619.8200000000002</v>
      </c>
      <c r="D8" s="14">
        <v>962.54</v>
      </c>
      <c r="E8" s="14"/>
      <c r="F8" s="14">
        <v>6791.69</v>
      </c>
    </row>
    <row r="9" spans="1:6" x14ac:dyDescent="0.3">
      <c r="A9" s="13" t="s">
        <v>515</v>
      </c>
      <c r="B9" s="14">
        <v>918.62000000000012</v>
      </c>
      <c r="C9" s="14">
        <v>808.81999999999994</v>
      </c>
      <c r="D9" s="14">
        <v>1123.78</v>
      </c>
      <c r="E9" s="14"/>
      <c r="F9" s="14">
        <v>2851.2200000000003</v>
      </c>
    </row>
    <row r="10" spans="1:6" x14ac:dyDescent="0.3">
      <c r="A10" s="13" t="s">
        <v>513</v>
      </c>
      <c r="B10" s="14">
        <v>298.35999999999996</v>
      </c>
      <c r="C10" s="14">
        <v>1585.56</v>
      </c>
      <c r="D10" s="14">
        <v>791.57</v>
      </c>
      <c r="E10" s="14"/>
      <c r="F10" s="14">
        <v>2675.49</v>
      </c>
    </row>
    <row r="11" spans="1:6" x14ac:dyDescent="0.3">
      <c r="A11" s="13" t="s">
        <v>527</v>
      </c>
      <c r="B11" s="14">
        <v>1846.7200000000005</v>
      </c>
      <c r="C11" s="14">
        <v>692.52</v>
      </c>
      <c r="D11" s="14"/>
      <c r="E11" s="14"/>
      <c r="F11" s="14">
        <v>2539.2400000000007</v>
      </c>
    </row>
    <row r="12" spans="1:6" x14ac:dyDescent="0.3">
      <c r="A12" s="13" t="s">
        <v>502</v>
      </c>
      <c r="B12" s="14">
        <v>623.72</v>
      </c>
      <c r="C12" s="14">
        <v>609.25000000000011</v>
      </c>
      <c r="D12" s="14">
        <v>221.51</v>
      </c>
      <c r="E12" s="14"/>
      <c r="F12" s="14">
        <v>1454.4800000000002</v>
      </c>
    </row>
    <row r="13" spans="1:6" x14ac:dyDescent="0.3">
      <c r="A13" s="13" t="s">
        <v>523</v>
      </c>
      <c r="B13" s="14">
        <v>150.34</v>
      </c>
      <c r="C13" s="14">
        <v>331.58</v>
      </c>
      <c r="D13" s="14">
        <v>408.1</v>
      </c>
      <c r="E13" s="14"/>
      <c r="F13" s="14">
        <v>890.02</v>
      </c>
    </row>
    <row r="14" spans="1:6" x14ac:dyDescent="0.3">
      <c r="A14" s="13" t="s">
        <v>511</v>
      </c>
      <c r="B14" s="14">
        <v>201.20000000000002</v>
      </c>
      <c r="C14" s="14">
        <v>40.24</v>
      </c>
      <c r="D14" s="14">
        <v>192.92000000000002</v>
      </c>
      <c r="E14" s="14"/>
      <c r="F14" s="14">
        <v>434.36</v>
      </c>
    </row>
    <row r="15" spans="1:6" x14ac:dyDescent="0.3">
      <c r="A15" s="13" t="s">
        <v>517</v>
      </c>
      <c r="B15" s="14"/>
      <c r="C15" s="14">
        <v>154.97999999999999</v>
      </c>
      <c r="D15" s="14">
        <v>206.43</v>
      </c>
      <c r="E15" s="14"/>
      <c r="F15" s="14">
        <v>361.40999999999997</v>
      </c>
    </row>
    <row r="16" spans="1:6" x14ac:dyDescent="0.3">
      <c r="A16" s="13" t="s">
        <v>529</v>
      </c>
      <c r="B16" s="14"/>
      <c r="C16" s="14">
        <v>338.04</v>
      </c>
      <c r="D16" s="14"/>
      <c r="E16" s="14"/>
      <c r="F16" s="14">
        <v>338.04</v>
      </c>
    </row>
    <row r="17" spans="1:6" x14ac:dyDescent="0.3">
      <c r="A17" s="13" t="s">
        <v>507</v>
      </c>
      <c r="B17" s="14">
        <v>138.22</v>
      </c>
      <c r="C17" s="14">
        <v>69.31</v>
      </c>
      <c r="D17" s="14">
        <v>33.24</v>
      </c>
      <c r="E17" s="14"/>
      <c r="F17" s="14">
        <v>240.77</v>
      </c>
    </row>
    <row r="18" spans="1:6" x14ac:dyDescent="0.3">
      <c r="A18" s="13" t="s">
        <v>520</v>
      </c>
      <c r="B18" s="14">
        <v>80.48</v>
      </c>
      <c r="C18" s="14">
        <v>100.6</v>
      </c>
      <c r="D18" s="14">
        <v>41.760000000000005</v>
      </c>
      <c r="E18" s="14"/>
      <c r="F18" s="14">
        <v>222.83999999999997</v>
      </c>
    </row>
    <row r="19" spans="1:6" x14ac:dyDescent="0.3">
      <c r="A19" s="13" t="s">
        <v>506</v>
      </c>
      <c r="B19" s="14">
        <v>51.25</v>
      </c>
      <c r="C19" s="14">
        <v>91.52000000000001</v>
      </c>
      <c r="D19" s="14">
        <v>45.78</v>
      </c>
      <c r="E19" s="14"/>
      <c r="F19" s="14">
        <v>188.55</v>
      </c>
    </row>
    <row r="20" spans="1:6" x14ac:dyDescent="0.3">
      <c r="A20" s="13" t="s">
        <v>521</v>
      </c>
      <c r="B20" s="14">
        <v>60.599999999999994</v>
      </c>
      <c r="C20" s="14">
        <v>40.4</v>
      </c>
      <c r="D20" s="14">
        <v>20.2</v>
      </c>
      <c r="E20" s="14"/>
      <c r="F20" s="14">
        <v>121.2</v>
      </c>
    </row>
    <row r="21" spans="1:6" x14ac:dyDescent="0.3">
      <c r="A21" s="13" t="s">
        <v>526</v>
      </c>
      <c r="B21" s="14"/>
      <c r="C21" s="14">
        <v>99.32</v>
      </c>
      <c r="D21" s="14"/>
      <c r="E21" s="14"/>
      <c r="F21" s="14">
        <v>99.32</v>
      </c>
    </row>
    <row r="22" spans="1:6" x14ac:dyDescent="0.3">
      <c r="A22" s="13" t="s">
        <v>543</v>
      </c>
      <c r="B22" s="14"/>
      <c r="C22" s="14">
        <v>40.24</v>
      </c>
      <c r="D22" s="14">
        <v>48.24</v>
      </c>
      <c r="E22" s="14"/>
      <c r="F22" s="14">
        <v>88.48</v>
      </c>
    </row>
    <row r="23" spans="1:6" x14ac:dyDescent="0.3">
      <c r="A23" s="13" t="s">
        <v>503</v>
      </c>
      <c r="B23" s="14"/>
      <c r="C23" s="14"/>
      <c r="D23" s="14">
        <v>85.57</v>
      </c>
      <c r="E23" s="14"/>
      <c r="F23" s="14">
        <v>85.57</v>
      </c>
    </row>
    <row r="24" spans="1:6" x14ac:dyDescent="0.3">
      <c r="A24" s="13" t="s">
        <v>524</v>
      </c>
      <c r="B24" s="14">
        <v>28.8</v>
      </c>
      <c r="C24" s="14">
        <v>14.4</v>
      </c>
      <c r="D24" s="14">
        <v>40.32</v>
      </c>
      <c r="E24" s="14"/>
      <c r="F24" s="14">
        <v>83.52000000000001</v>
      </c>
    </row>
    <row r="25" spans="1:6" x14ac:dyDescent="0.3">
      <c r="A25" s="13" t="s">
        <v>498</v>
      </c>
      <c r="B25" s="14"/>
      <c r="C25" s="14"/>
      <c r="D25" s="14">
        <v>21.64</v>
      </c>
      <c r="E25" s="14"/>
      <c r="F25" s="14">
        <v>21.64</v>
      </c>
    </row>
    <row r="26" spans="1:6" x14ac:dyDescent="0.3">
      <c r="A26" s="13" t="s">
        <v>516</v>
      </c>
      <c r="B26" s="14"/>
      <c r="C26" s="14"/>
      <c r="D26" s="14">
        <v>15.17</v>
      </c>
      <c r="E26" s="14"/>
      <c r="F26" s="14">
        <v>15.17</v>
      </c>
    </row>
    <row r="27" spans="1:6" x14ac:dyDescent="0.3">
      <c r="A27" s="13" t="s">
        <v>540</v>
      </c>
      <c r="B27" s="14"/>
      <c r="C27" s="14"/>
      <c r="D27" s="14"/>
      <c r="E27" s="14"/>
      <c r="F27" s="14"/>
    </row>
    <row r="28" spans="1:6" x14ac:dyDescent="0.3">
      <c r="A28" s="13" t="s">
        <v>541</v>
      </c>
      <c r="B28" s="14">
        <v>28457.559999999972</v>
      </c>
      <c r="C28" s="14">
        <v>22765.559999999994</v>
      </c>
      <c r="D28" s="14">
        <v>17178.409999999996</v>
      </c>
      <c r="E28" s="14"/>
      <c r="F28" s="14">
        <v>68401.529999999984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25BB-4961-4992-B1DF-2A38529423BB}">
  <dimension ref="A2:E24"/>
  <sheetViews>
    <sheetView workbookViewId="0">
      <selection activeCell="B5" sqref="B5"/>
    </sheetView>
  </sheetViews>
  <sheetFormatPr defaultRowHeight="14" x14ac:dyDescent="0.3"/>
  <cols>
    <col min="1" max="1" width="26.08203125" bestFit="1" customWidth="1"/>
  </cols>
  <sheetData>
    <row r="2" spans="1:5" x14ac:dyDescent="0.3">
      <c r="B2">
        <v>2018</v>
      </c>
      <c r="C2">
        <v>2019</v>
      </c>
      <c r="D2">
        <v>2020</v>
      </c>
      <c r="E2" t="s">
        <v>545</v>
      </c>
    </row>
    <row r="3" spans="1:5" x14ac:dyDescent="0.3">
      <c r="A3" t="s">
        <v>501</v>
      </c>
      <c r="B3">
        <v>15939.389999999974</v>
      </c>
      <c r="C3">
        <v>10112.019999999991</v>
      </c>
      <c r="D3">
        <v>7839.0700000000015</v>
      </c>
      <c r="E3">
        <f>_xlfn.VAR.S(B3:D3)</f>
        <v>17456621.153633207</v>
      </c>
    </row>
    <row r="4" spans="1:5" x14ac:dyDescent="0.3">
      <c r="A4" t="s">
        <v>509</v>
      </c>
      <c r="B4">
        <v>3209.33</v>
      </c>
      <c r="C4">
        <v>2619.8200000000002</v>
      </c>
      <c r="D4">
        <v>962.54</v>
      </c>
      <c r="E4">
        <f>_xlfn.VAR.S(B4:D4)</f>
        <v>1357027.3904333338</v>
      </c>
    </row>
    <row r="5" spans="1:5" x14ac:dyDescent="0.3">
      <c r="A5" t="s">
        <v>527</v>
      </c>
      <c r="B5">
        <v>1846.7200000000005</v>
      </c>
      <c r="C5">
        <v>692.52</v>
      </c>
      <c r="D5">
        <v>0</v>
      </c>
      <c r="E5">
        <f>_xlfn.VAR.S(B5:D5)</f>
        <v>870356.05813333346</v>
      </c>
    </row>
    <row r="6" spans="1:5" x14ac:dyDescent="0.3">
      <c r="A6" t="s">
        <v>494</v>
      </c>
      <c r="B6">
        <v>2331.0200000000004</v>
      </c>
      <c r="C6">
        <v>2034.4100000000003</v>
      </c>
      <c r="D6">
        <v>3357.82</v>
      </c>
      <c r="E6">
        <f>_xlfn.VAR.S(B6:D6)</f>
        <v>482284.96003333665</v>
      </c>
    </row>
    <row r="7" spans="1:5" x14ac:dyDescent="0.3">
      <c r="A7" t="s">
        <v>513</v>
      </c>
      <c r="B7">
        <v>298.35999999999996</v>
      </c>
      <c r="C7">
        <v>1585.56</v>
      </c>
      <c r="D7">
        <v>791.57</v>
      </c>
      <c r="E7">
        <f>_xlfn.VAR.S(B7:D7)</f>
        <v>421760.01070000022</v>
      </c>
    </row>
    <row r="8" spans="1:5" x14ac:dyDescent="0.3">
      <c r="A8" t="s">
        <v>505</v>
      </c>
      <c r="B8">
        <v>2579.5100000000002</v>
      </c>
      <c r="C8">
        <v>2982.5299999999988</v>
      </c>
      <c r="D8">
        <v>1722.7500000000002</v>
      </c>
      <c r="E8">
        <f>_xlfn.VAR.S(B8:D8)</f>
        <v>413918.07773333229</v>
      </c>
    </row>
    <row r="9" spans="1:5" x14ac:dyDescent="0.3">
      <c r="A9" t="s">
        <v>502</v>
      </c>
      <c r="B9">
        <v>623.72</v>
      </c>
      <c r="C9">
        <v>609.25000000000011</v>
      </c>
      <c r="D9">
        <v>221.51</v>
      </c>
      <c r="E9">
        <f>_xlfn.VAR.S(B9:D9)</f>
        <v>52054.095433333307</v>
      </c>
    </row>
    <row r="10" spans="1:5" x14ac:dyDescent="0.3">
      <c r="A10" t="s">
        <v>529</v>
      </c>
      <c r="B10">
        <v>0</v>
      </c>
      <c r="C10">
        <v>338.04</v>
      </c>
      <c r="D10">
        <v>0</v>
      </c>
      <c r="E10">
        <f>_xlfn.VAR.S(B10:D10)</f>
        <v>38090.347200000004</v>
      </c>
    </row>
    <row r="11" spans="1:5" x14ac:dyDescent="0.3">
      <c r="A11" t="s">
        <v>515</v>
      </c>
      <c r="B11">
        <v>918.62000000000012</v>
      </c>
      <c r="C11">
        <v>808.81999999999994</v>
      </c>
      <c r="D11">
        <v>1123.78</v>
      </c>
      <c r="E11">
        <f>_xlfn.VAR.S(B11:D11)</f>
        <v>25557.744533333229</v>
      </c>
    </row>
    <row r="12" spans="1:5" x14ac:dyDescent="0.3">
      <c r="A12" t="s">
        <v>523</v>
      </c>
      <c r="B12">
        <v>150.34</v>
      </c>
      <c r="C12">
        <v>331.58</v>
      </c>
      <c r="D12">
        <v>408.1</v>
      </c>
      <c r="E12">
        <f>_xlfn.VAR.S(B12:D12)</f>
        <v>17523.910933333333</v>
      </c>
    </row>
    <row r="13" spans="1:5" x14ac:dyDescent="0.3">
      <c r="A13" t="s">
        <v>517</v>
      </c>
      <c r="B13">
        <v>0</v>
      </c>
      <c r="C13">
        <v>154.97999999999999</v>
      </c>
      <c r="D13">
        <v>206.43</v>
      </c>
      <c r="E13">
        <f>_xlfn.VAR.S(B13:D13)</f>
        <v>11546.541300000008</v>
      </c>
    </row>
    <row r="14" spans="1:5" x14ac:dyDescent="0.3">
      <c r="A14" t="s">
        <v>511</v>
      </c>
      <c r="B14">
        <v>201.20000000000002</v>
      </c>
      <c r="C14">
        <v>40.24</v>
      </c>
      <c r="D14">
        <v>192.92000000000002</v>
      </c>
      <c r="E14">
        <f>_xlfn.VAR.S(B14:D14)</f>
        <v>8214.6437333333415</v>
      </c>
    </row>
    <row r="15" spans="1:5" x14ac:dyDescent="0.3">
      <c r="A15" t="s">
        <v>526</v>
      </c>
      <c r="B15">
        <v>0</v>
      </c>
      <c r="C15">
        <v>99.32</v>
      </c>
      <c r="D15">
        <v>0</v>
      </c>
      <c r="E15">
        <f>_xlfn.VAR.S(B15:D15)</f>
        <v>3288.1541333333325</v>
      </c>
    </row>
    <row r="16" spans="1:5" x14ac:dyDescent="0.3">
      <c r="A16" t="s">
        <v>507</v>
      </c>
      <c r="B16">
        <v>138.22</v>
      </c>
      <c r="C16">
        <v>69.31</v>
      </c>
      <c r="D16">
        <v>33.24</v>
      </c>
      <c r="E16">
        <f>_xlfn.VAR.S(B16:D16)</f>
        <v>2845.0722333333342</v>
      </c>
    </row>
    <row r="17" spans="1:5" x14ac:dyDescent="0.3">
      <c r="A17" t="s">
        <v>503</v>
      </c>
      <c r="B17">
        <v>0</v>
      </c>
      <c r="C17">
        <v>0</v>
      </c>
      <c r="D17">
        <v>85.57</v>
      </c>
      <c r="E17">
        <f>_xlfn.VAR.S(B17:D17)</f>
        <v>2440.7416333333331</v>
      </c>
    </row>
    <row r="18" spans="1:5" x14ac:dyDescent="0.3">
      <c r="A18" t="s">
        <v>520</v>
      </c>
      <c r="B18">
        <v>80.48</v>
      </c>
      <c r="C18">
        <v>100.6</v>
      </c>
      <c r="D18">
        <v>41.760000000000005</v>
      </c>
      <c r="E18">
        <f>_xlfn.VAR.S(B18:D18)</f>
        <v>894.36640000000261</v>
      </c>
    </row>
    <row r="19" spans="1:5" x14ac:dyDescent="0.3">
      <c r="A19" t="s">
        <v>543</v>
      </c>
      <c r="B19">
        <v>0</v>
      </c>
      <c r="C19">
        <v>40.24</v>
      </c>
      <c r="D19">
        <v>48.24</v>
      </c>
      <c r="E19">
        <f>_xlfn.VAR.S(B19:D19)</f>
        <v>668.39253333333318</v>
      </c>
    </row>
    <row r="20" spans="1:5" x14ac:dyDescent="0.3">
      <c r="A20" t="s">
        <v>506</v>
      </c>
      <c r="B20">
        <v>51.25</v>
      </c>
      <c r="C20">
        <v>91.52000000000001</v>
      </c>
      <c r="D20">
        <v>45.78</v>
      </c>
      <c r="E20">
        <f>_xlfn.VAR.S(B20:D20)</f>
        <v>623.95690000000104</v>
      </c>
    </row>
    <row r="21" spans="1:5" x14ac:dyDescent="0.3">
      <c r="A21" t="s">
        <v>521</v>
      </c>
      <c r="B21">
        <v>60.599999999999994</v>
      </c>
      <c r="C21">
        <v>40.4</v>
      </c>
      <c r="D21">
        <v>20.2</v>
      </c>
      <c r="E21">
        <f>_xlfn.VAR.S(B21:D21)</f>
        <v>408.03999999999905</v>
      </c>
    </row>
    <row r="22" spans="1:5" x14ac:dyDescent="0.3">
      <c r="A22" t="s">
        <v>524</v>
      </c>
      <c r="B22">
        <v>28.8</v>
      </c>
      <c r="C22">
        <v>14.4</v>
      </c>
      <c r="D22">
        <v>40.32</v>
      </c>
      <c r="E22">
        <f>_xlfn.VAR.S(B22:D22)</f>
        <v>168.65279999999984</v>
      </c>
    </row>
    <row r="23" spans="1:5" x14ac:dyDescent="0.3">
      <c r="A23" t="s">
        <v>498</v>
      </c>
      <c r="B23">
        <v>0</v>
      </c>
      <c r="C23">
        <v>0</v>
      </c>
      <c r="D23">
        <v>21.64</v>
      </c>
      <c r="E23">
        <f>_xlfn.VAR.S(B23:D23)</f>
        <v>156.09653333333335</v>
      </c>
    </row>
    <row r="24" spans="1:5" x14ac:dyDescent="0.3">
      <c r="A24" t="s">
        <v>516</v>
      </c>
      <c r="B24">
        <v>0</v>
      </c>
      <c r="C24">
        <v>0</v>
      </c>
      <c r="D24">
        <v>15.17</v>
      </c>
      <c r="E24">
        <f>_xlfn.VAR.S(B24:D24)</f>
        <v>76.709633333333329</v>
      </c>
    </row>
  </sheetData>
  <autoFilter ref="A2:E24" xr:uid="{620C06D9-14BC-41DD-929C-7E4C3B78EA50}">
    <sortState xmlns:xlrd2="http://schemas.microsoft.com/office/spreadsheetml/2017/richdata2" ref="A3:E24">
      <sortCondition descending="1" ref="E2:E2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6"/>
  <sheetViews>
    <sheetView showGridLines="0" tabSelected="1" showOutlineSymbols="0" showWhiteSpace="0" topLeftCell="L1" zoomScale="60" zoomScaleNormal="60" workbookViewId="0">
      <selection activeCell="P3" sqref="P3"/>
    </sheetView>
  </sheetViews>
  <sheetFormatPr defaultRowHeight="14" x14ac:dyDescent="0.3"/>
  <cols>
    <col min="1" max="1" width="17.75" bestFit="1" customWidth="1"/>
    <col min="2" max="3" width="17.75" customWidth="1"/>
    <col min="4" max="4" width="50.4140625" bestFit="1" customWidth="1"/>
    <col min="5" max="5" width="17.08203125" customWidth="1"/>
    <col min="6" max="6" width="20.58203125" bestFit="1" customWidth="1"/>
    <col min="7" max="7" width="42.6640625" bestFit="1" customWidth="1"/>
    <col min="8" max="8" width="30.9140625" bestFit="1" customWidth="1"/>
    <col min="9" max="9" width="22.25" bestFit="1" customWidth="1"/>
    <col min="10" max="10" width="14.75" bestFit="1" customWidth="1"/>
    <col min="11" max="11" width="150" bestFit="1" customWidth="1"/>
    <col min="12" max="13" width="17.75" bestFit="1" customWidth="1"/>
    <col min="14" max="14" width="16.25" bestFit="1" customWidth="1"/>
    <col min="15" max="15" width="25.25" bestFit="1" customWidth="1"/>
    <col min="16" max="16" width="26.58203125" bestFit="1" customWidth="1"/>
    <col min="17" max="17" width="14.08203125" bestFit="1" customWidth="1"/>
    <col min="19" max="19" width="16.58203125" bestFit="1" customWidth="1"/>
    <col min="21" max="21" width="26.58203125" bestFit="1" customWidth="1"/>
    <col min="22" max="22" width="14.4140625" bestFit="1" customWidth="1"/>
    <col min="23" max="23" width="15.33203125" bestFit="1" customWidth="1"/>
  </cols>
  <sheetData>
    <row r="1" spans="1:23" ht="30" customHeight="1" thickBot="1" x14ac:dyDescent="0.35">
      <c r="A1" s="1" t="s">
        <v>0</v>
      </c>
      <c r="B1" s="1" t="s">
        <v>537</v>
      </c>
      <c r="C1" s="1" t="s">
        <v>536</v>
      </c>
      <c r="D1" s="1" t="s">
        <v>1</v>
      </c>
      <c r="E1" s="1" t="s">
        <v>532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491</v>
      </c>
      <c r="Q1" s="9" t="s">
        <v>508</v>
      </c>
      <c r="R1" s="9" t="s">
        <v>493</v>
      </c>
      <c r="S1" s="9" t="s">
        <v>538</v>
      </c>
      <c r="U1" t="s">
        <v>491</v>
      </c>
      <c r="V1" t="s">
        <v>492</v>
      </c>
      <c r="W1" t="s">
        <v>493</v>
      </c>
    </row>
    <row r="2" spans="1:23" ht="22" customHeight="1" x14ac:dyDescent="0.3">
      <c r="A2" s="2">
        <v>44042</v>
      </c>
      <c r="B2" s="10" t="str">
        <f>TEXT(A2,"mmmm,yyyy")</f>
        <v>July,2020</v>
      </c>
      <c r="C2" s="10" t="str">
        <f>B2&amp;"´"</f>
        <v>July,2020´</v>
      </c>
      <c r="D2" s="3" t="s">
        <v>12</v>
      </c>
      <c r="E2" s="8" t="s">
        <v>533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4">
        <v>10</v>
      </c>
      <c r="M2" s="4">
        <v>129255.01</v>
      </c>
      <c r="N2" s="4">
        <v>129.26</v>
      </c>
      <c r="O2" s="4">
        <v>930000</v>
      </c>
      <c r="P2" t="str">
        <f>IF(ISNUMBER(SEARCH("2,4-D",K2)),"2,4-Dichlorophenoxyacetic acid",IF(ISNUMBER(SEARCH("FIPRONIL",K2)),"Fipronil",IF(ISNUMBER(SEARCH("GLYPHOSATE",K2)),"Glyphosate",IF(ISNUMBER(SEARCH("IMIDACLOPRID",K2)),"Imidacloprid",IF(ISNUMBER(SEARCH("TEBUTHIURON",K2)),"Tebuthiuron",IF(ISNUMBER(SEARCH("ATRAZINE",K2)),"Atrazine",IF(ISNUMBER(SEARCH("THIODICARB",K2)),"Thiodicarb",IF(ISNUMBER(SEARCH("MEPIQUAT",K2)),"Mepiquat","FIX IT!"))))))))</f>
        <v>2,4-Dichlorophenoxyacetic acid</v>
      </c>
      <c r="Q2" t="str">
        <f>VLOOKUP(P2,U:W,2,FALSE)</f>
        <v>Not Identified</v>
      </c>
      <c r="R2" t="str">
        <f t="shared" ref="R2:R21" si="0">VLOOKUP(Q2,V:X,2,FALSE)</f>
        <v>Herbicide</v>
      </c>
      <c r="S2">
        <f>O2/M2</f>
        <v>7.1950789373657553</v>
      </c>
      <c r="U2" t="s">
        <v>494</v>
      </c>
      <c r="V2" t="s">
        <v>495</v>
      </c>
      <c r="W2" t="s">
        <v>497</v>
      </c>
    </row>
    <row r="3" spans="1:23" ht="22" customHeight="1" x14ac:dyDescent="0.3">
      <c r="A3" s="5">
        <v>44042</v>
      </c>
      <c r="B3" s="10" t="str">
        <f t="shared" ref="B3:B66" si="1">TEXT(A3,"mmmm,yyyy")</f>
        <v>July,2020</v>
      </c>
      <c r="C3" s="10" t="str">
        <f t="shared" ref="C3:C66" si="2">B3&amp;"´"</f>
        <v>July,2020´</v>
      </c>
      <c r="D3" s="6" t="s">
        <v>12</v>
      </c>
      <c r="E3" s="8" t="s">
        <v>533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19</v>
      </c>
      <c r="K3" s="6" t="s">
        <v>20</v>
      </c>
      <c r="L3" s="7">
        <v>1</v>
      </c>
      <c r="M3" s="7">
        <v>10820</v>
      </c>
      <c r="N3" s="7">
        <v>10.82</v>
      </c>
      <c r="O3" s="7">
        <v>64200</v>
      </c>
      <c r="P3" t="str">
        <f t="shared" ref="P3:P66" si="3">IF(ISNUMBER(SEARCH("2,4-D",K3)),"2,4-Dichlorophenoxyacetic acid",IF(ISNUMBER(SEARCH("FIPRONIL",K3)),"Fipronil",IF(ISNUMBER(SEARCH("GLYPHOSATE",K3)),"Glyphosate",IF(ISNUMBER(SEARCH("IMIDACLOPRID",K3)),"Imidacloprid",IF(ISNUMBER(SEARCH("TEBUTHIURON",K3)),"Tebuthiuron",IF(ISNUMBER(SEARCH("ATRAZINE",K3)),"Atrazine",IF(ISNUMBER(SEARCH("THIODICARB",K3)),"Thiodicarb",IF(ISNUMBER(SEARCH("MEPIQUAT",K3)),"Mepiquat","FIX IT!"))))))))</f>
        <v>Fipronil</v>
      </c>
      <c r="Q3" t="str">
        <f t="shared" ref="Q2:Q21" si="4">VLOOKUP(P3,U:W,2,FALSE)</f>
        <v>Rainil</v>
      </c>
      <c r="R3" t="str">
        <f t="shared" si="0"/>
        <v>Insecticide</v>
      </c>
      <c r="S3">
        <f t="shared" ref="S3:S66" si="5">O3/M3</f>
        <v>5.933456561922366</v>
      </c>
      <c r="U3" t="s">
        <v>498</v>
      </c>
      <c r="V3" t="s">
        <v>499</v>
      </c>
      <c r="W3" t="s">
        <v>500</v>
      </c>
    </row>
    <row r="4" spans="1:23" ht="22" customHeight="1" x14ac:dyDescent="0.3">
      <c r="A4" s="2">
        <v>44042</v>
      </c>
      <c r="B4" s="10" t="str">
        <f t="shared" si="1"/>
        <v>July,2020</v>
      </c>
      <c r="C4" s="10" t="str">
        <f t="shared" si="2"/>
        <v>July,2020´</v>
      </c>
      <c r="D4" s="3" t="s">
        <v>12</v>
      </c>
      <c r="E4" s="8" t="s">
        <v>533</v>
      </c>
      <c r="F4" s="3" t="s">
        <v>13</v>
      </c>
      <c r="G4" s="3" t="s">
        <v>14</v>
      </c>
      <c r="H4" s="3" t="s">
        <v>21</v>
      </c>
      <c r="I4" s="3" t="s">
        <v>16</v>
      </c>
      <c r="J4" s="3" t="s">
        <v>22</v>
      </c>
      <c r="K4" s="3" t="s">
        <v>23</v>
      </c>
      <c r="L4" s="4">
        <v>10</v>
      </c>
      <c r="M4" s="4">
        <v>129130.01</v>
      </c>
      <c r="N4" s="4">
        <v>129.13</v>
      </c>
      <c r="O4" s="4">
        <v>373000</v>
      </c>
      <c r="P4" t="str">
        <f t="shared" si="3"/>
        <v>Glyphosate</v>
      </c>
      <c r="Q4" t="str">
        <f t="shared" si="4"/>
        <v>Gly Star</v>
      </c>
      <c r="R4" t="str">
        <f t="shared" si="0"/>
        <v>Herbicide</v>
      </c>
      <c r="S4">
        <f t="shared" si="5"/>
        <v>2.8885616906557972</v>
      </c>
      <c r="U4" t="s">
        <v>501</v>
      </c>
      <c r="V4" t="s">
        <v>519</v>
      </c>
      <c r="W4" t="s">
        <v>497</v>
      </c>
    </row>
    <row r="5" spans="1:23" ht="22" customHeight="1" x14ac:dyDescent="0.3">
      <c r="A5" s="5">
        <v>44042</v>
      </c>
      <c r="B5" s="10" t="str">
        <f t="shared" si="1"/>
        <v>July,2020</v>
      </c>
      <c r="C5" s="10" t="str">
        <f t="shared" si="2"/>
        <v>July,2020´</v>
      </c>
      <c r="D5" s="6" t="s">
        <v>12</v>
      </c>
      <c r="E5" s="8" t="s">
        <v>533</v>
      </c>
      <c r="F5" s="6" t="s">
        <v>13</v>
      </c>
      <c r="G5" s="6" t="s">
        <v>24</v>
      </c>
      <c r="H5" s="6" t="s">
        <v>21</v>
      </c>
      <c r="I5" s="6" t="s">
        <v>16</v>
      </c>
      <c r="J5" s="6" t="s">
        <v>25</v>
      </c>
      <c r="K5" s="6" t="s">
        <v>26</v>
      </c>
      <c r="L5" s="7">
        <v>2</v>
      </c>
      <c r="M5" s="7">
        <v>20132</v>
      </c>
      <c r="N5" s="7">
        <v>20.13</v>
      </c>
      <c r="O5" s="7">
        <v>405000</v>
      </c>
      <c r="P5" t="str">
        <f t="shared" si="3"/>
        <v>Imidacloprid</v>
      </c>
      <c r="Q5" t="str">
        <f t="shared" si="4"/>
        <v>Not Identified</v>
      </c>
      <c r="R5" t="str">
        <f t="shared" si="0"/>
        <v>Herbicide</v>
      </c>
      <c r="S5">
        <f t="shared" si="5"/>
        <v>20.117226306377905</v>
      </c>
      <c r="U5" t="s">
        <v>502</v>
      </c>
      <c r="V5" t="s">
        <v>495</v>
      </c>
      <c r="W5" t="s">
        <v>500</v>
      </c>
    </row>
    <row r="6" spans="1:23" ht="22" customHeight="1" x14ac:dyDescent="0.3">
      <c r="A6" s="2">
        <v>44042</v>
      </c>
      <c r="B6" s="10" t="str">
        <f t="shared" si="1"/>
        <v>July,2020</v>
      </c>
      <c r="C6" s="10" t="str">
        <f t="shared" si="2"/>
        <v>July,2020´</v>
      </c>
      <c r="D6" s="3" t="s">
        <v>12</v>
      </c>
      <c r="E6" s="8" t="s">
        <v>533</v>
      </c>
      <c r="F6" s="3" t="s">
        <v>13</v>
      </c>
      <c r="G6" s="3" t="s">
        <v>14</v>
      </c>
      <c r="H6" s="3" t="s">
        <v>15</v>
      </c>
      <c r="I6" s="3" t="s">
        <v>16</v>
      </c>
      <c r="J6" s="3" t="s">
        <v>17</v>
      </c>
      <c r="K6" s="3" t="s">
        <v>27</v>
      </c>
      <c r="L6" s="4">
        <v>10</v>
      </c>
      <c r="M6" s="4">
        <v>129039.99</v>
      </c>
      <c r="N6" s="4">
        <v>129.04</v>
      </c>
      <c r="O6" s="4">
        <v>928000</v>
      </c>
      <c r="P6" t="str">
        <f t="shared" si="3"/>
        <v>2,4-Dichlorophenoxyacetic acid</v>
      </c>
      <c r="Q6" t="str">
        <f t="shared" si="4"/>
        <v>Not Identified</v>
      </c>
      <c r="R6" t="str">
        <f t="shared" si="0"/>
        <v>Herbicide</v>
      </c>
      <c r="S6">
        <f t="shared" si="5"/>
        <v>7.1915690632028095</v>
      </c>
      <c r="U6" t="s">
        <v>503</v>
      </c>
      <c r="V6" t="s">
        <v>504</v>
      </c>
      <c r="W6" t="s">
        <v>497</v>
      </c>
    </row>
    <row r="7" spans="1:23" ht="22" customHeight="1" x14ac:dyDescent="0.3">
      <c r="A7" s="5">
        <v>44042</v>
      </c>
      <c r="B7" s="10" t="str">
        <f t="shared" si="1"/>
        <v>July,2020</v>
      </c>
      <c r="C7" s="10" t="str">
        <f t="shared" si="2"/>
        <v>July,2020´</v>
      </c>
      <c r="D7" s="6" t="s">
        <v>12</v>
      </c>
      <c r="E7" s="8" t="s">
        <v>533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28</v>
      </c>
      <c r="K7" s="6" t="s">
        <v>29</v>
      </c>
      <c r="L7" s="7">
        <v>4</v>
      </c>
      <c r="M7" s="7">
        <v>43362</v>
      </c>
      <c r="N7" s="7">
        <v>43.36</v>
      </c>
      <c r="O7" s="7">
        <v>143000</v>
      </c>
      <c r="P7" t="str">
        <f t="shared" si="3"/>
        <v>Tebuthiuron</v>
      </c>
      <c r="Q7" t="str">
        <f t="shared" si="4"/>
        <v>Entoar</v>
      </c>
      <c r="R7" t="str">
        <f t="shared" si="0"/>
        <v>Herbicide</v>
      </c>
      <c r="S7">
        <f t="shared" si="5"/>
        <v>3.297818366311517</v>
      </c>
      <c r="U7">
        <v>0</v>
      </c>
      <c r="V7">
        <v>0</v>
      </c>
      <c r="W7">
        <v>0</v>
      </c>
    </row>
    <row r="8" spans="1:23" ht="22" customHeight="1" x14ac:dyDescent="0.3">
      <c r="A8" s="2">
        <v>44042</v>
      </c>
      <c r="B8" s="10" t="str">
        <f t="shared" si="1"/>
        <v>July,2020</v>
      </c>
      <c r="C8" s="10" t="str">
        <f t="shared" si="2"/>
        <v>July,2020´</v>
      </c>
      <c r="D8" s="3" t="s">
        <v>12</v>
      </c>
      <c r="E8" s="8" t="s">
        <v>533</v>
      </c>
      <c r="F8" s="3" t="s">
        <v>13</v>
      </c>
      <c r="G8" s="3" t="s">
        <v>14</v>
      </c>
      <c r="H8" s="3" t="s">
        <v>21</v>
      </c>
      <c r="I8" s="3" t="s">
        <v>16</v>
      </c>
      <c r="J8" s="3" t="s">
        <v>22</v>
      </c>
      <c r="K8" s="3" t="s">
        <v>23</v>
      </c>
      <c r="L8" s="4">
        <v>10</v>
      </c>
      <c r="M8" s="4">
        <v>129130.01</v>
      </c>
      <c r="N8" s="4">
        <v>129.13</v>
      </c>
      <c r="O8" s="4">
        <v>373000</v>
      </c>
      <c r="P8" t="str">
        <f t="shared" si="3"/>
        <v>Glyphosate</v>
      </c>
      <c r="Q8" t="str">
        <f t="shared" si="4"/>
        <v>Gly Star</v>
      </c>
      <c r="R8" t="str">
        <f t="shared" si="0"/>
        <v>Herbicide</v>
      </c>
      <c r="S8">
        <f t="shared" si="5"/>
        <v>2.8885616906557972</v>
      </c>
      <c r="U8" t="s">
        <v>506</v>
      </c>
      <c r="V8" t="s">
        <v>495</v>
      </c>
      <c r="W8" t="s">
        <v>500</v>
      </c>
    </row>
    <row r="9" spans="1:23" ht="22" customHeight="1" x14ac:dyDescent="0.3">
      <c r="A9" s="5">
        <v>44042</v>
      </c>
      <c r="B9" s="10" t="str">
        <f t="shared" si="1"/>
        <v>July,2020</v>
      </c>
      <c r="C9" s="10" t="str">
        <f t="shared" si="2"/>
        <v>July,2020´</v>
      </c>
      <c r="D9" s="6" t="s">
        <v>12</v>
      </c>
      <c r="E9" s="8" t="s">
        <v>533</v>
      </c>
      <c r="F9" s="6" t="s">
        <v>13</v>
      </c>
      <c r="G9" s="6" t="s">
        <v>14</v>
      </c>
      <c r="H9" s="6" t="s">
        <v>15</v>
      </c>
      <c r="I9" s="6" t="s">
        <v>16</v>
      </c>
      <c r="J9" s="6" t="s">
        <v>17</v>
      </c>
      <c r="K9" s="6" t="s">
        <v>27</v>
      </c>
      <c r="L9" s="7">
        <v>10</v>
      </c>
      <c r="M9" s="7">
        <v>129039.99</v>
      </c>
      <c r="N9" s="7">
        <v>129.04</v>
      </c>
      <c r="O9" s="7">
        <v>928000</v>
      </c>
      <c r="P9" t="str">
        <f t="shared" si="3"/>
        <v>2,4-Dichlorophenoxyacetic acid</v>
      </c>
      <c r="Q9" t="str">
        <f t="shared" si="4"/>
        <v>Not Identified</v>
      </c>
      <c r="R9" t="str">
        <f t="shared" si="0"/>
        <v>Herbicide</v>
      </c>
      <c r="S9">
        <f t="shared" si="5"/>
        <v>7.1915690632028095</v>
      </c>
      <c r="U9" t="s">
        <v>507</v>
      </c>
      <c r="V9" t="s">
        <v>495</v>
      </c>
      <c r="W9" t="s">
        <v>496</v>
      </c>
    </row>
    <row r="10" spans="1:23" ht="22" customHeight="1" x14ac:dyDescent="0.3">
      <c r="A10" s="2">
        <v>44042</v>
      </c>
      <c r="B10" s="10" t="str">
        <f t="shared" si="1"/>
        <v>July,2020</v>
      </c>
      <c r="C10" s="10" t="str">
        <f t="shared" si="2"/>
        <v>July,2020´</v>
      </c>
      <c r="D10" s="3" t="s">
        <v>12</v>
      </c>
      <c r="E10" s="8" t="s">
        <v>533</v>
      </c>
      <c r="F10" s="3" t="s">
        <v>13</v>
      </c>
      <c r="G10" s="3" t="s">
        <v>30</v>
      </c>
      <c r="H10" s="3" t="s">
        <v>21</v>
      </c>
      <c r="I10" s="3" t="s">
        <v>16</v>
      </c>
      <c r="J10" s="3" t="s">
        <v>22</v>
      </c>
      <c r="K10" s="3" t="s">
        <v>31</v>
      </c>
      <c r="L10" s="4">
        <v>10</v>
      </c>
      <c r="M10" s="4">
        <v>180750</v>
      </c>
      <c r="N10" s="4">
        <v>180.75</v>
      </c>
      <c r="O10" s="4">
        <v>523000</v>
      </c>
      <c r="P10" t="str">
        <f t="shared" si="3"/>
        <v>Glyphosate</v>
      </c>
      <c r="Q10" t="str">
        <f t="shared" si="4"/>
        <v>Gly Star</v>
      </c>
      <c r="R10" t="str">
        <f t="shared" si="0"/>
        <v>Herbicide</v>
      </c>
      <c r="S10">
        <f t="shared" si="5"/>
        <v>2.8934993084370677</v>
      </c>
      <c r="U10" t="s">
        <v>509</v>
      </c>
      <c r="V10" t="s">
        <v>495</v>
      </c>
      <c r="W10" t="s">
        <v>496</v>
      </c>
    </row>
    <row r="11" spans="1:23" ht="22" customHeight="1" x14ac:dyDescent="0.3">
      <c r="A11" s="5">
        <v>44042</v>
      </c>
      <c r="B11" s="10" t="str">
        <f t="shared" si="1"/>
        <v>July,2020</v>
      </c>
      <c r="C11" s="10" t="str">
        <f t="shared" si="2"/>
        <v>July,2020´</v>
      </c>
      <c r="D11" s="6" t="s">
        <v>12</v>
      </c>
      <c r="E11" s="8" t="s">
        <v>533</v>
      </c>
      <c r="F11" s="6" t="s">
        <v>13</v>
      </c>
      <c r="G11" s="6" t="s">
        <v>30</v>
      </c>
      <c r="H11" s="6" t="s">
        <v>21</v>
      </c>
      <c r="I11" s="6" t="s">
        <v>16</v>
      </c>
      <c r="J11" s="6" t="s">
        <v>22</v>
      </c>
      <c r="K11" s="6" t="s">
        <v>32</v>
      </c>
      <c r="L11" s="7">
        <v>10</v>
      </c>
      <c r="M11" s="7">
        <v>180750</v>
      </c>
      <c r="N11" s="7">
        <v>180.75</v>
      </c>
      <c r="O11" s="7">
        <v>523000</v>
      </c>
      <c r="P11" t="str">
        <f t="shared" si="3"/>
        <v>Glyphosate</v>
      </c>
      <c r="Q11" t="str">
        <f t="shared" si="4"/>
        <v>Gly Star</v>
      </c>
      <c r="R11" t="str">
        <f t="shared" si="0"/>
        <v>Herbicide</v>
      </c>
      <c r="S11">
        <f t="shared" si="5"/>
        <v>2.8934993084370677</v>
      </c>
      <c r="U11" t="s">
        <v>511</v>
      </c>
      <c r="V11" t="s">
        <v>495</v>
      </c>
      <c r="W11" t="s">
        <v>512</v>
      </c>
    </row>
    <row r="12" spans="1:23" ht="22" customHeight="1" x14ac:dyDescent="0.3">
      <c r="A12" s="2">
        <v>44039</v>
      </c>
      <c r="B12" s="10" t="str">
        <f t="shared" si="1"/>
        <v>July,2020</v>
      </c>
      <c r="C12" s="10" t="str">
        <f t="shared" si="2"/>
        <v>July,2020´</v>
      </c>
      <c r="D12" s="3" t="s">
        <v>12</v>
      </c>
      <c r="E12" s="8" t="s">
        <v>533</v>
      </c>
      <c r="F12" s="3" t="s">
        <v>13</v>
      </c>
      <c r="G12" s="3" t="s">
        <v>14</v>
      </c>
      <c r="H12" s="3" t="s">
        <v>15</v>
      </c>
      <c r="I12" s="3" t="s">
        <v>16</v>
      </c>
      <c r="J12" s="3" t="s">
        <v>33</v>
      </c>
      <c r="K12" s="3" t="s">
        <v>34</v>
      </c>
      <c r="L12" s="4">
        <v>14</v>
      </c>
      <c r="M12" s="4">
        <v>158508</v>
      </c>
      <c r="N12" s="4">
        <v>158.51</v>
      </c>
      <c r="O12" s="4">
        <v>231000</v>
      </c>
      <c r="P12" t="str">
        <f t="shared" si="3"/>
        <v>Atrazine</v>
      </c>
      <c r="Q12" t="str">
        <f t="shared" si="4"/>
        <v>Atanor</v>
      </c>
      <c r="R12" t="str">
        <f t="shared" si="0"/>
        <v>Herbicide</v>
      </c>
      <c r="S12">
        <f t="shared" si="5"/>
        <v>1.4573396926338102</v>
      </c>
      <c r="U12" t="s">
        <v>513</v>
      </c>
      <c r="V12" t="s">
        <v>495</v>
      </c>
      <c r="W12" t="s">
        <v>514</v>
      </c>
    </row>
    <row r="13" spans="1:23" ht="22" customHeight="1" x14ac:dyDescent="0.3">
      <c r="A13" s="5">
        <v>44039</v>
      </c>
      <c r="B13" s="10" t="str">
        <f t="shared" si="1"/>
        <v>July,2020</v>
      </c>
      <c r="C13" s="10" t="str">
        <f t="shared" si="2"/>
        <v>July,2020´</v>
      </c>
      <c r="D13" s="6" t="s">
        <v>12</v>
      </c>
      <c r="E13" s="8" t="s">
        <v>533</v>
      </c>
      <c r="F13" s="6" t="s">
        <v>13</v>
      </c>
      <c r="G13" s="6" t="s">
        <v>24</v>
      </c>
      <c r="H13" s="6" t="s">
        <v>21</v>
      </c>
      <c r="I13" s="6" t="s">
        <v>16</v>
      </c>
      <c r="J13" s="6" t="s">
        <v>35</v>
      </c>
      <c r="K13" s="6" t="s">
        <v>36</v>
      </c>
      <c r="L13" s="7">
        <v>2</v>
      </c>
      <c r="M13" s="7">
        <v>12400</v>
      </c>
      <c r="N13" s="7">
        <v>12.4</v>
      </c>
      <c r="O13" s="7">
        <v>73600</v>
      </c>
      <c r="P13" t="str">
        <f t="shared" si="3"/>
        <v>Thiodicarb</v>
      </c>
      <c r="Q13" t="str">
        <f t="shared" si="4"/>
        <v>Not Identified</v>
      </c>
      <c r="R13" t="str">
        <f t="shared" si="0"/>
        <v>Herbicide</v>
      </c>
      <c r="S13">
        <f t="shared" si="5"/>
        <v>5.935483870967742</v>
      </c>
      <c r="U13" t="s">
        <v>515</v>
      </c>
      <c r="V13" t="s">
        <v>495</v>
      </c>
      <c r="W13" t="s">
        <v>496</v>
      </c>
    </row>
    <row r="14" spans="1:23" ht="22" customHeight="1" x14ac:dyDescent="0.3">
      <c r="A14" s="2">
        <v>44039</v>
      </c>
      <c r="B14" s="10" t="str">
        <f t="shared" si="1"/>
        <v>July,2020</v>
      </c>
      <c r="C14" s="10" t="str">
        <f t="shared" si="2"/>
        <v>July,2020´</v>
      </c>
      <c r="D14" s="3" t="s">
        <v>12</v>
      </c>
      <c r="E14" s="8" t="s">
        <v>533</v>
      </c>
      <c r="F14" s="3" t="s">
        <v>13</v>
      </c>
      <c r="G14" s="3" t="s">
        <v>14</v>
      </c>
      <c r="H14" s="3" t="s">
        <v>15</v>
      </c>
      <c r="I14" s="3" t="s">
        <v>16</v>
      </c>
      <c r="J14" s="3" t="s">
        <v>33</v>
      </c>
      <c r="K14" s="3" t="s">
        <v>34</v>
      </c>
      <c r="L14" s="4">
        <v>14</v>
      </c>
      <c r="M14" s="4">
        <v>158508</v>
      </c>
      <c r="N14" s="4">
        <v>158.51</v>
      </c>
      <c r="O14" s="4">
        <v>231000</v>
      </c>
      <c r="P14" t="str">
        <f t="shared" si="3"/>
        <v>Atrazine</v>
      </c>
      <c r="Q14" t="str">
        <f t="shared" si="4"/>
        <v>Atanor</v>
      </c>
      <c r="R14" t="str">
        <f t="shared" si="0"/>
        <v>Herbicide</v>
      </c>
      <c r="S14">
        <f t="shared" si="5"/>
        <v>1.4573396926338102</v>
      </c>
      <c r="U14" t="s">
        <v>516</v>
      </c>
      <c r="V14" t="s">
        <v>495</v>
      </c>
      <c r="W14" t="s">
        <v>512</v>
      </c>
    </row>
    <row r="15" spans="1:23" ht="22" customHeight="1" x14ac:dyDescent="0.3">
      <c r="A15" s="5">
        <v>44039</v>
      </c>
      <c r="B15" s="10" t="str">
        <f t="shared" si="1"/>
        <v>July,2020</v>
      </c>
      <c r="C15" s="10" t="str">
        <f t="shared" si="2"/>
        <v>July,2020´</v>
      </c>
      <c r="D15" s="6" t="s">
        <v>12</v>
      </c>
      <c r="E15" s="8" t="s">
        <v>533</v>
      </c>
      <c r="F15" s="6" t="s">
        <v>13</v>
      </c>
      <c r="G15" s="6" t="s">
        <v>37</v>
      </c>
      <c r="H15" s="6" t="s">
        <v>21</v>
      </c>
      <c r="I15" s="6" t="s">
        <v>16</v>
      </c>
      <c r="J15" s="6" t="s">
        <v>38</v>
      </c>
      <c r="K15" s="6" t="s">
        <v>39</v>
      </c>
      <c r="L15" s="7">
        <v>4</v>
      </c>
      <c r="M15" s="7">
        <v>33240</v>
      </c>
      <c r="N15" s="7">
        <v>33.24</v>
      </c>
      <c r="O15" s="7">
        <v>668000</v>
      </c>
      <c r="P15" t="str">
        <f t="shared" si="3"/>
        <v>Mepiquat</v>
      </c>
      <c r="Q15" t="str">
        <f t="shared" si="4"/>
        <v>Not Identified</v>
      </c>
      <c r="R15" t="str">
        <f t="shared" si="0"/>
        <v>Herbicide</v>
      </c>
      <c r="S15">
        <f t="shared" si="5"/>
        <v>20.096269554753309</v>
      </c>
      <c r="U15" t="s">
        <v>517</v>
      </c>
      <c r="V15" t="s">
        <v>518</v>
      </c>
      <c r="W15" t="s">
        <v>497</v>
      </c>
    </row>
    <row r="16" spans="1:23" ht="22" customHeight="1" x14ac:dyDescent="0.3">
      <c r="A16" s="2">
        <v>44039</v>
      </c>
      <c r="B16" s="10" t="str">
        <f t="shared" si="1"/>
        <v>July,2020</v>
      </c>
      <c r="C16" s="10" t="str">
        <f t="shared" si="2"/>
        <v>July,2020´</v>
      </c>
      <c r="D16" s="3" t="s">
        <v>12</v>
      </c>
      <c r="E16" s="8" t="s">
        <v>533</v>
      </c>
      <c r="F16" s="3" t="s">
        <v>13</v>
      </c>
      <c r="G16" s="3" t="s">
        <v>14</v>
      </c>
      <c r="H16" s="3" t="s">
        <v>15</v>
      </c>
      <c r="I16" s="3" t="s">
        <v>16</v>
      </c>
      <c r="J16" s="3" t="s">
        <v>33</v>
      </c>
      <c r="K16" s="3" t="s">
        <v>34</v>
      </c>
      <c r="L16" s="4">
        <v>14</v>
      </c>
      <c r="M16" s="4">
        <v>158508</v>
      </c>
      <c r="N16" s="4">
        <v>158.51</v>
      </c>
      <c r="O16" s="4">
        <v>231000</v>
      </c>
      <c r="P16" t="str">
        <f t="shared" si="3"/>
        <v>Atrazine</v>
      </c>
      <c r="Q16" t="str">
        <f t="shared" si="4"/>
        <v>Atanor</v>
      </c>
      <c r="R16" t="str">
        <f t="shared" si="0"/>
        <v>Herbicide</v>
      </c>
      <c r="S16">
        <f t="shared" si="5"/>
        <v>1.4573396926338102</v>
      </c>
      <c r="U16" t="s">
        <v>520</v>
      </c>
      <c r="V16" t="s">
        <v>510</v>
      </c>
      <c r="W16" t="s">
        <v>497</v>
      </c>
    </row>
    <row r="17" spans="1:23" ht="22" customHeight="1" x14ac:dyDescent="0.3">
      <c r="A17" s="5">
        <v>44039</v>
      </c>
      <c r="B17" s="10" t="str">
        <f t="shared" si="1"/>
        <v>July,2020</v>
      </c>
      <c r="C17" s="10" t="str">
        <f t="shared" si="2"/>
        <v>July,2020´</v>
      </c>
      <c r="D17" s="6" t="s">
        <v>12</v>
      </c>
      <c r="E17" s="8" t="s">
        <v>533</v>
      </c>
      <c r="F17" s="6" t="s">
        <v>13</v>
      </c>
      <c r="G17" s="6" t="s">
        <v>14</v>
      </c>
      <c r="H17" s="6" t="s">
        <v>15</v>
      </c>
      <c r="I17" s="6" t="s">
        <v>16</v>
      </c>
      <c r="J17" s="6" t="s">
        <v>33</v>
      </c>
      <c r="K17" s="6" t="s">
        <v>34</v>
      </c>
      <c r="L17" s="7">
        <v>14</v>
      </c>
      <c r="M17" s="7">
        <v>158508</v>
      </c>
      <c r="N17" s="7">
        <v>158.51</v>
      </c>
      <c r="O17" s="7">
        <v>231000</v>
      </c>
      <c r="P17" t="str">
        <f t="shared" si="3"/>
        <v>Atrazine</v>
      </c>
      <c r="Q17" t="str">
        <f t="shared" si="4"/>
        <v>Atanor</v>
      </c>
      <c r="R17" t="str">
        <f t="shared" si="0"/>
        <v>Herbicide</v>
      </c>
      <c r="S17">
        <f t="shared" si="5"/>
        <v>1.4573396926338102</v>
      </c>
      <c r="U17" t="s">
        <v>521</v>
      </c>
      <c r="V17" t="s">
        <v>522</v>
      </c>
      <c r="W17" t="s">
        <v>512</v>
      </c>
    </row>
    <row r="18" spans="1:23" ht="22" customHeight="1" x14ac:dyDescent="0.3">
      <c r="A18" s="2">
        <v>44039</v>
      </c>
      <c r="B18" s="10" t="str">
        <f t="shared" si="1"/>
        <v>July,2020</v>
      </c>
      <c r="C18" s="10" t="str">
        <f t="shared" si="2"/>
        <v>July,2020´</v>
      </c>
      <c r="D18" s="3" t="s">
        <v>12</v>
      </c>
      <c r="E18" s="8" t="s">
        <v>533</v>
      </c>
      <c r="F18" s="3" t="s">
        <v>13</v>
      </c>
      <c r="G18" s="3" t="s">
        <v>24</v>
      </c>
      <c r="H18" s="3" t="s">
        <v>21</v>
      </c>
      <c r="I18" s="3" t="s">
        <v>16</v>
      </c>
      <c r="J18" s="3" t="s">
        <v>25</v>
      </c>
      <c r="K18" s="3" t="s">
        <v>40</v>
      </c>
      <c r="L18" s="4">
        <v>6</v>
      </c>
      <c r="M18" s="4">
        <v>60396</v>
      </c>
      <c r="N18" s="4">
        <v>60.4</v>
      </c>
      <c r="O18" s="4">
        <v>1214000</v>
      </c>
      <c r="P18" t="str">
        <f t="shared" si="3"/>
        <v>Imidacloprid</v>
      </c>
      <c r="Q18" t="str">
        <f t="shared" si="4"/>
        <v>Not Identified</v>
      </c>
      <c r="R18" t="str">
        <f t="shared" si="0"/>
        <v>Herbicide</v>
      </c>
      <c r="S18">
        <f t="shared" si="5"/>
        <v>20.10066891847142</v>
      </c>
      <c r="U18" t="s">
        <v>523</v>
      </c>
      <c r="V18" t="s">
        <v>495</v>
      </c>
      <c r="W18" t="s">
        <v>497</v>
      </c>
    </row>
    <row r="19" spans="1:23" ht="22" customHeight="1" x14ac:dyDescent="0.3">
      <c r="A19" s="5">
        <v>44039</v>
      </c>
      <c r="B19" s="10" t="str">
        <f t="shared" si="1"/>
        <v>July,2020</v>
      </c>
      <c r="C19" s="10" t="str">
        <f t="shared" si="2"/>
        <v>July,2020´</v>
      </c>
      <c r="D19" s="6" t="s">
        <v>12</v>
      </c>
      <c r="E19" s="8" t="s">
        <v>533</v>
      </c>
      <c r="F19" s="6" t="s">
        <v>13</v>
      </c>
      <c r="G19" s="6" t="s">
        <v>41</v>
      </c>
      <c r="H19" s="6" t="s">
        <v>42</v>
      </c>
      <c r="I19" s="6" t="s">
        <v>16</v>
      </c>
      <c r="J19" s="6" t="s">
        <v>43</v>
      </c>
      <c r="K19" s="6" t="s">
        <v>44</v>
      </c>
      <c r="L19" s="7">
        <v>7</v>
      </c>
      <c r="M19" s="7">
        <v>108450</v>
      </c>
      <c r="N19" s="7">
        <v>108.45</v>
      </c>
      <c r="O19" s="7">
        <v>310000</v>
      </c>
      <c r="P19" t="str">
        <f>IF(ISNUMBER(SEARCH("ISOPROPYLAMINE",K19)),"Isopropylamine",IF(ISNUMBER(SEARCH("CARBENDAZIM",K19)),"Carbendazim",IF(ISNUMBER(SEARCH("CHLORPYRIFOS",K19)),"Chlorpyrifos",IF(ISNUMBER(SEARCH("DIMETHYLAMINE",K19)),"Dimethylamine",IF(ISNUMBER(SEARCH("TEBUCONAZOLE",K19)),"Tebuconazole",IF(ISNUMBER(SEARCH("AMETRYN",K19)),"Ametryn",IF(ISNUMBER(SEARCH("DIURON",K19)),"Diuron","FIX IT!")))))))</f>
        <v>Isopropylamine</v>
      </c>
      <c r="Q19" t="str">
        <f t="shared" si="4"/>
        <v>Not Identified</v>
      </c>
      <c r="R19" t="str">
        <f t="shared" si="0"/>
        <v>Herbicide</v>
      </c>
      <c r="S19">
        <f t="shared" si="5"/>
        <v>2.8584601198709083</v>
      </c>
      <c r="U19" t="s">
        <v>524</v>
      </c>
      <c r="V19" t="s">
        <v>525</v>
      </c>
      <c r="W19" t="s">
        <v>497</v>
      </c>
    </row>
    <row r="20" spans="1:23" ht="22" customHeight="1" x14ac:dyDescent="0.3">
      <c r="A20" s="2">
        <v>44038</v>
      </c>
      <c r="B20" s="10" t="str">
        <f t="shared" si="1"/>
        <v>July,2020</v>
      </c>
      <c r="C20" s="10" t="str">
        <f t="shared" si="2"/>
        <v>July,2020´</v>
      </c>
      <c r="D20" s="3" t="s">
        <v>12</v>
      </c>
      <c r="E20" s="8" t="s">
        <v>533</v>
      </c>
      <c r="F20" s="3" t="s">
        <v>13</v>
      </c>
      <c r="G20" s="3" t="s">
        <v>45</v>
      </c>
      <c r="H20" s="3" t="s">
        <v>21</v>
      </c>
      <c r="I20" s="3" t="s">
        <v>16</v>
      </c>
      <c r="J20" s="3" t="s">
        <v>46</v>
      </c>
      <c r="K20" s="3" t="s">
        <v>47</v>
      </c>
      <c r="L20" s="4">
        <v>4</v>
      </c>
      <c r="M20" s="4">
        <v>48200</v>
      </c>
      <c r="N20" s="4">
        <v>48.2</v>
      </c>
      <c r="O20" s="4">
        <v>667000</v>
      </c>
      <c r="P20" t="str">
        <f t="shared" ref="P20:P27" si="6">IF(ISNUMBER(SEARCH("ISOPROPYLAMINE",K20)),"Isopropylamine",IF(ISNUMBER(SEARCH("CARBENDAZIM",K20)),"Carbendazim",IF(ISNUMBER(SEARCH("CHLORPYRIFOS",K20)),"Chlorpyrifos",IF(ISNUMBER(SEARCH("DIMETHYLAMINE",K20)),"Dimethylamine",IF(ISNUMBER(SEARCH("TEBUCONAZOLE",K20)),"Tebuconazole",IF(ISNUMBER(SEARCH("AMETRYN",K20)),"Ametryn",IF(ISNUMBER(SEARCH("DIURON",K20)),"Diuron","FIX IT!")))))))</f>
        <v>Carbendazim</v>
      </c>
      <c r="Q20" t="str">
        <f t="shared" si="4"/>
        <v>Not Identified</v>
      </c>
      <c r="R20" t="str">
        <f t="shared" si="0"/>
        <v>Herbicide</v>
      </c>
      <c r="S20">
        <f t="shared" si="5"/>
        <v>13.838174273858922</v>
      </c>
      <c r="U20" t="s">
        <v>526</v>
      </c>
      <c r="V20" t="s">
        <v>495</v>
      </c>
      <c r="W20" t="s">
        <v>497</v>
      </c>
    </row>
    <row r="21" spans="1:23" ht="22" customHeight="1" x14ac:dyDescent="0.3">
      <c r="A21" s="5">
        <v>44038</v>
      </c>
      <c r="B21" s="10" t="str">
        <f t="shared" si="1"/>
        <v>July,2020</v>
      </c>
      <c r="C21" s="10" t="str">
        <f t="shared" si="2"/>
        <v>July,2020´</v>
      </c>
      <c r="D21" s="6" t="s">
        <v>12</v>
      </c>
      <c r="E21" s="8" t="s">
        <v>533</v>
      </c>
      <c r="F21" s="6" t="s">
        <v>13</v>
      </c>
      <c r="G21" s="6" t="s">
        <v>24</v>
      </c>
      <c r="H21" s="6" t="s">
        <v>21</v>
      </c>
      <c r="I21" s="6" t="s">
        <v>16</v>
      </c>
      <c r="J21" s="6" t="s">
        <v>48</v>
      </c>
      <c r="K21" s="6" t="s">
        <v>49</v>
      </c>
      <c r="L21" s="7">
        <v>8</v>
      </c>
      <c r="M21" s="7">
        <v>173952</v>
      </c>
      <c r="N21" s="7">
        <v>173.95</v>
      </c>
      <c r="O21" s="7">
        <v>3496000</v>
      </c>
      <c r="P21" t="str">
        <f t="shared" si="6"/>
        <v>Chlorpyrifos</v>
      </c>
      <c r="Q21" t="str">
        <f t="shared" si="4"/>
        <v>Not Identified</v>
      </c>
      <c r="R21" t="str">
        <f t="shared" si="0"/>
        <v>Herbicide</v>
      </c>
      <c r="S21">
        <f t="shared" si="5"/>
        <v>20.097498160412069</v>
      </c>
      <c r="U21" t="s">
        <v>527</v>
      </c>
      <c r="V21" t="s">
        <v>528</v>
      </c>
      <c r="W21" t="s">
        <v>500</v>
      </c>
    </row>
    <row r="22" spans="1:23" ht="22" customHeight="1" x14ac:dyDescent="0.3">
      <c r="A22" s="2">
        <v>44034</v>
      </c>
      <c r="B22" s="10" t="str">
        <f t="shared" si="1"/>
        <v>July,2020</v>
      </c>
      <c r="C22" s="10" t="str">
        <f t="shared" si="2"/>
        <v>July,2020´</v>
      </c>
      <c r="D22" s="3" t="s">
        <v>12</v>
      </c>
      <c r="E22" s="8" t="s">
        <v>533</v>
      </c>
      <c r="F22" s="3" t="s">
        <v>13</v>
      </c>
      <c r="G22" s="3" t="s">
        <v>50</v>
      </c>
      <c r="H22" s="3" t="s">
        <v>51</v>
      </c>
      <c r="I22" s="3" t="s">
        <v>16</v>
      </c>
      <c r="J22" s="3" t="s">
        <v>52</v>
      </c>
      <c r="K22" s="3" t="s">
        <v>53</v>
      </c>
      <c r="L22" s="4">
        <v>6</v>
      </c>
      <c r="M22" s="4">
        <v>110080</v>
      </c>
      <c r="N22" s="4">
        <v>110.08</v>
      </c>
      <c r="O22" s="4">
        <v>240000</v>
      </c>
      <c r="P22" t="str">
        <f t="shared" si="6"/>
        <v>Dimethylamine</v>
      </c>
      <c r="Q22" t="str">
        <f t="shared" ref="Q22:Q53" si="7">VLOOKUP(P22,U:W,2,FALSE)</f>
        <v>Not Identified</v>
      </c>
      <c r="R22" t="s">
        <v>496</v>
      </c>
      <c r="S22">
        <f t="shared" si="5"/>
        <v>2.1802325581395348</v>
      </c>
      <c r="U22" t="s">
        <v>529</v>
      </c>
      <c r="V22" t="s">
        <v>530</v>
      </c>
      <c r="W22" t="s">
        <v>497</v>
      </c>
    </row>
    <row r="23" spans="1:23" ht="22" customHeight="1" x14ac:dyDescent="0.3">
      <c r="A23" s="5">
        <v>44032</v>
      </c>
      <c r="B23" s="10" t="str">
        <f t="shared" si="1"/>
        <v>July,2020</v>
      </c>
      <c r="C23" s="10" t="str">
        <f t="shared" si="2"/>
        <v>July,2020´</v>
      </c>
      <c r="D23" s="6" t="s">
        <v>12</v>
      </c>
      <c r="E23" s="8" t="s">
        <v>533</v>
      </c>
      <c r="F23" s="6" t="s">
        <v>13</v>
      </c>
      <c r="G23" s="6" t="s">
        <v>24</v>
      </c>
      <c r="H23" s="6" t="s">
        <v>21</v>
      </c>
      <c r="I23" s="6" t="s">
        <v>16</v>
      </c>
      <c r="J23" s="6" t="s">
        <v>48</v>
      </c>
      <c r="K23" s="6" t="s">
        <v>49</v>
      </c>
      <c r="L23" s="7">
        <v>8</v>
      </c>
      <c r="M23" s="7">
        <v>173952</v>
      </c>
      <c r="N23" s="7">
        <v>173.95</v>
      </c>
      <c r="O23" s="7">
        <v>3496000</v>
      </c>
      <c r="P23" t="str">
        <f t="shared" si="6"/>
        <v>Chlorpyrifos</v>
      </c>
      <c r="Q23" t="str">
        <f t="shared" si="7"/>
        <v>Not Identified</v>
      </c>
      <c r="R23" t="str">
        <f>VLOOKUP(Q23,V:X,2,FALSE)</f>
        <v>Herbicide</v>
      </c>
      <c r="S23">
        <f t="shared" si="5"/>
        <v>20.097498160412069</v>
      </c>
      <c r="U23" t="s">
        <v>505</v>
      </c>
      <c r="V23" t="s">
        <v>531</v>
      </c>
      <c r="W23" t="s">
        <v>497</v>
      </c>
    </row>
    <row r="24" spans="1:23" ht="22" customHeight="1" x14ac:dyDescent="0.3">
      <c r="A24" s="2">
        <v>44032</v>
      </c>
      <c r="B24" s="10" t="str">
        <f t="shared" si="1"/>
        <v>July,2020</v>
      </c>
      <c r="C24" s="10" t="str">
        <f t="shared" si="2"/>
        <v>July,2020´</v>
      </c>
      <c r="D24" s="3" t="s">
        <v>12</v>
      </c>
      <c r="E24" s="8" t="s">
        <v>533</v>
      </c>
      <c r="F24" s="3" t="s">
        <v>13</v>
      </c>
      <c r="G24" s="3" t="s">
        <v>14</v>
      </c>
      <c r="H24" s="3" t="s">
        <v>15</v>
      </c>
      <c r="I24" s="3" t="s">
        <v>16</v>
      </c>
      <c r="J24" s="3" t="s">
        <v>48</v>
      </c>
      <c r="K24" s="3" t="s">
        <v>54</v>
      </c>
      <c r="L24" s="4">
        <v>8</v>
      </c>
      <c r="M24" s="4">
        <v>103064</v>
      </c>
      <c r="N24" s="4">
        <v>103.06</v>
      </c>
      <c r="O24" s="4">
        <v>2071000</v>
      </c>
      <c r="P24" t="str">
        <f t="shared" si="6"/>
        <v>Chlorpyrifos</v>
      </c>
      <c r="Q24" t="str">
        <f t="shared" si="7"/>
        <v>Not Identified</v>
      </c>
      <c r="R24" t="str">
        <f>VLOOKUP(Q24,V:X,2,FALSE)</f>
        <v>Herbicide</v>
      </c>
      <c r="S24">
        <f t="shared" si="5"/>
        <v>20.094310331444539</v>
      </c>
    </row>
    <row r="25" spans="1:23" ht="22" customHeight="1" x14ac:dyDescent="0.3">
      <c r="A25" s="5">
        <v>44032</v>
      </c>
      <c r="B25" s="10" t="str">
        <f t="shared" si="1"/>
        <v>July,2020</v>
      </c>
      <c r="C25" s="10" t="str">
        <f t="shared" si="2"/>
        <v>July,2020´</v>
      </c>
      <c r="D25" s="6" t="s">
        <v>12</v>
      </c>
      <c r="E25" s="8" t="s">
        <v>533</v>
      </c>
      <c r="F25" s="6" t="s">
        <v>13</v>
      </c>
      <c r="G25" s="6" t="s">
        <v>55</v>
      </c>
      <c r="H25" s="6" t="s">
        <v>56</v>
      </c>
      <c r="I25" s="6" t="s">
        <v>16</v>
      </c>
      <c r="J25" s="6" t="s">
        <v>52</v>
      </c>
      <c r="K25" s="6" t="s">
        <v>57</v>
      </c>
      <c r="L25" s="7">
        <v>4</v>
      </c>
      <c r="M25" s="7">
        <v>73447</v>
      </c>
      <c r="N25" s="7">
        <v>73.45</v>
      </c>
      <c r="O25" s="7">
        <v>87900</v>
      </c>
      <c r="P25" t="str">
        <f t="shared" si="6"/>
        <v>Dimethylamine</v>
      </c>
      <c r="Q25" t="str">
        <f t="shared" si="7"/>
        <v>Not Identified</v>
      </c>
      <c r="R25" t="s">
        <v>496</v>
      </c>
      <c r="S25">
        <f t="shared" si="5"/>
        <v>1.1967813525399267</v>
      </c>
    </row>
    <row r="26" spans="1:23" ht="22" customHeight="1" x14ac:dyDescent="0.3">
      <c r="A26" s="2">
        <v>44032</v>
      </c>
      <c r="B26" s="10" t="str">
        <f t="shared" si="1"/>
        <v>July,2020</v>
      </c>
      <c r="C26" s="10" t="str">
        <f t="shared" si="2"/>
        <v>July,2020´</v>
      </c>
      <c r="D26" s="3" t="s">
        <v>12</v>
      </c>
      <c r="E26" s="8" t="s">
        <v>533</v>
      </c>
      <c r="F26" s="3" t="s">
        <v>13</v>
      </c>
      <c r="G26" s="3" t="s">
        <v>24</v>
      </c>
      <c r="H26" s="3" t="s">
        <v>21</v>
      </c>
      <c r="I26" s="3" t="s">
        <v>16</v>
      </c>
      <c r="J26" s="3" t="s">
        <v>58</v>
      </c>
      <c r="K26" s="3" t="s">
        <v>59</v>
      </c>
      <c r="L26" s="4">
        <v>2</v>
      </c>
      <c r="M26" s="4">
        <v>15168</v>
      </c>
      <c r="N26" s="4">
        <v>15.17</v>
      </c>
      <c r="O26" s="4">
        <v>210000</v>
      </c>
      <c r="P26" t="str">
        <f t="shared" si="6"/>
        <v>Tebuconazole</v>
      </c>
      <c r="Q26" t="str">
        <f t="shared" si="7"/>
        <v>Not Identified</v>
      </c>
      <c r="R26" t="str">
        <f t="shared" ref="R26:R52" si="8">VLOOKUP(Q26,V:X,2,FALSE)</f>
        <v>Herbicide</v>
      </c>
      <c r="S26">
        <f t="shared" si="5"/>
        <v>13.844936708860759</v>
      </c>
    </row>
    <row r="27" spans="1:23" ht="22" customHeight="1" x14ac:dyDescent="0.3">
      <c r="A27" s="5">
        <v>44032</v>
      </c>
      <c r="B27" s="10" t="str">
        <f t="shared" si="1"/>
        <v>July,2020</v>
      </c>
      <c r="C27" s="10" t="str">
        <f t="shared" si="2"/>
        <v>July,2020´</v>
      </c>
      <c r="D27" s="6" t="s">
        <v>12</v>
      </c>
      <c r="E27" s="8" t="s">
        <v>533</v>
      </c>
      <c r="F27" s="6" t="s">
        <v>13</v>
      </c>
      <c r="G27" s="6" t="s">
        <v>41</v>
      </c>
      <c r="H27" s="6" t="s">
        <v>42</v>
      </c>
      <c r="I27" s="6" t="s">
        <v>16</v>
      </c>
      <c r="J27" s="6" t="s">
        <v>43</v>
      </c>
      <c r="K27" s="6" t="s">
        <v>60</v>
      </c>
      <c r="L27" s="7">
        <v>7</v>
      </c>
      <c r="M27" s="7">
        <v>108380</v>
      </c>
      <c r="N27" s="7">
        <v>108.38</v>
      </c>
      <c r="O27" s="7">
        <v>310000</v>
      </c>
      <c r="P27" t="str">
        <f t="shared" si="6"/>
        <v>Isopropylamine</v>
      </c>
      <c r="Q27" t="str">
        <f t="shared" si="7"/>
        <v>Not Identified</v>
      </c>
      <c r="R27" t="str">
        <f t="shared" si="8"/>
        <v>Herbicide</v>
      </c>
      <c r="S27">
        <f t="shared" si="5"/>
        <v>2.8603063295811033</v>
      </c>
    </row>
    <row r="28" spans="1:23" ht="22" customHeight="1" x14ac:dyDescent="0.3">
      <c r="A28" s="2">
        <v>44031</v>
      </c>
      <c r="B28" s="10" t="str">
        <f t="shared" si="1"/>
        <v>July,2020</v>
      </c>
      <c r="C28" s="10" t="str">
        <f t="shared" si="2"/>
        <v>July,2020´</v>
      </c>
      <c r="D28" s="3" t="s">
        <v>12</v>
      </c>
      <c r="E28" s="8" t="s">
        <v>533</v>
      </c>
      <c r="F28" s="3" t="s">
        <v>13</v>
      </c>
      <c r="G28" s="3" t="s">
        <v>14</v>
      </c>
      <c r="H28" s="3" t="s">
        <v>15</v>
      </c>
      <c r="I28" s="3" t="s">
        <v>16</v>
      </c>
      <c r="J28" s="3" t="s">
        <v>17</v>
      </c>
      <c r="K28" s="3" t="s">
        <v>27</v>
      </c>
      <c r="L28" s="4">
        <v>10</v>
      </c>
      <c r="M28" s="4">
        <v>129039.99</v>
      </c>
      <c r="N28" s="4">
        <v>129.04</v>
      </c>
      <c r="O28" s="4">
        <v>928000</v>
      </c>
      <c r="P28" t="str">
        <f t="shared" si="3"/>
        <v>2,4-Dichlorophenoxyacetic acid</v>
      </c>
      <c r="Q28" t="str">
        <f t="shared" si="7"/>
        <v>Not Identified</v>
      </c>
      <c r="R28" t="str">
        <f t="shared" si="8"/>
        <v>Herbicide</v>
      </c>
      <c r="S28">
        <f t="shared" si="5"/>
        <v>7.1915690632028095</v>
      </c>
    </row>
    <row r="29" spans="1:23" ht="22" customHeight="1" x14ac:dyDescent="0.3">
      <c r="A29" s="5">
        <v>44031</v>
      </c>
      <c r="B29" s="10" t="str">
        <f t="shared" si="1"/>
        <v>July,2020</v>
      </c>
      <c r="C29" s="10" t="str">
        <f t="shared" si="2"/>
        <v>July,2020´</v>
      </c>
      <c r="D29" s="6" t="s">
        <v>12</v>
      </c>
      <c r="E29" s="8" t="s">
        <v>533</v>
      </c>
      <c r="F29" s="6" t="s">
        <v>13</v>
      </c>
      <c r="G29" s="6" t="s">
        <v>14</v>
      </c>
      <c r="H29" s="6" t="s">
        <v>15</v>
      </c>
      <c r="I29" s="6" t="s">
        <v>16</v>
      </c>
      <c r="J29" s="6" t="s">
        <v>17</v>
      </c>
      <c r="K29" s="6" t="s">
        <v>61</v>
      </c>
      <c r="L29" s="7">
        <v>8</v>
      </c>
      <c r="M29" s="7">
        <v>103404</v>
      </c>
      <c r="N29" s="7">
        <v>103.4</v>
      </c>
      <c r="O29" s="7">
        <v>744000</v>
      </c>
      <c r="P29" t="str">
        <f t="shared" si="3"/>
        <v>2,4-Dichlorophenoxyacetic acid</v>
      </c>
      <c r="Q29" t="str">
        <f t="shared" si="7"/>
        <v>Not Identified</v>
      </c>
      <c r="R29" t="str">
        <f t="shared" si="8"/>
        <v>Herbicide</v>
      </c>
      <c r="S29">
        <f t="shared" si="5"/>
        <v>7.1950794940234424</v>
      </c>
    </row>
    <row r="30" spans="1:23" ht="22" customHeight="1" x14ac:dyDescent="0.3">
      <c r="A30" s="2">
        <v>44031</v>
      </c>
      <c r="B30" s="10" t="str">
        <f t="shared" si="1"/>
        <v>July,2020</v>
      </c>
      <c r="C30" s="10" t="str">
        <f t="shared" si="2"/>
        <v>July,2020´</v>
      </c>
      <c r="D30" s="3" t="s">
        <v>12</v>
      </c>
      <c r="E30" s="8" t="s">
        <v>533</v>
      </c>
      <c r="F30" s="3" t="s">
        <v>13</v>
      </c>
      <c r="G30" s="3" t="s">
        <v>14</v>
      </c>
      <c r="H30" s="3" t="s">
        <v>15</v>
      </c>
      <c r="I30" s="3" t="s">
        <v>16</v>
      </c>
      <c r="J30" s="3" t="s">
        <v>62</v>
      </c>
      <c r="K30" s="3" t="s">
        <v>63</v>
      </c>
      <c r="L30" s="4">
        <v>10</v>
      </c>
      <c r="M30" s="4">
        <v>113610</v>
      </c>
      <c r="N30" s="4">
        <v>113.61</v>
      </c>
      <c r="O30" s="4">
        <v>376000</v>
      </c>
      <c r="P30" t="str">
        <f t="shared" si="3"/>
        <v>Glyphosate</v>
      </c>
      <c r="Q30" t="str">
        <f t="shared" si="7"/>
        <v>Gly Star</v>
      </c>
      <c r="R30" t="str">
        <f t="shared" si="8"/>
        <v>Herbicide</v>
      </c>
      <c r="S30">
        <f t="shared" si="5"/>
        <v>3.3095678197341782</v>
      </c>
    </row>
    <row r="31" spans="1:23" ht="22" customHeight="1" x14ac:dyDescent="0.3">
      <c r="A31" s="5">
        <v>44031</v>
      </c>
      <c r="B31" s="10" t="str">
        <f t="shared" si="1"/>
        <v>July,2020</v>
      </c>
      <c r="C31" s="10" t="str">
        <f t="shared" si="2"/>
        <v>July,2020´</v>
      </c>
      <c r="D31" s="6" t="s">
        <v>12</v>
      </c>
      <c r="E31" s="8" t="s">
        <v>533</v>
      </c>
      <c r="F31" s="6" t="s">
        <v>13</v>
      </c>
      <c r="G31" s="6" t="s">
        <v>14</v>
      </c>
      <c r="H31" s="6" t="s">
        <v>15</v>
      </c>
      <c r="I31" s="6" t="s">
        <v>16</v>
      </c>
      <c r="J31" s="6" t="s">
        <v>62</v>
      </c>
      <c r="K31" s="6" t="s">
        <v>64</v>
      </c>
      <c r="L31" s="7">
        <v>10</v>
      </c>
      <c r="M31" s="7">
        <v>128380.01</v>
      </c>
      <c r="N31" s="7">
        <v>128.38</v>
      </c>
      <c r="O31" s="7">
        <v>425000</v>
      </c>
      <c r="P31" t="str">
        <f t="shared" si="3"/>
        <v>Glyphosate</v>
      </c>
      <c r="Q31" t="str">
        <f t="shared" si="7"/>
        <v>Gly Star</v>
      </c>
      <c r="R31" t="str">
        <f t="shared" si="8"/>
        <v>Herbicide</v>
      </c>
      <c r="S31">
        <f t="shared" si="5"/>
        <v>3.3104842412771274</v>
      </c>
    </row>
    <row r="32" spans="1:23" ht="22" customHeight="1" x14ac:dyDescent="0.3">
      <c r="A32" s="2">
        <v>44031</v>
      </c>
      <c r="B32" s="10" t="str">
        <f t="shared" si="1"/>
        <v>July,2020</v>
      </c>
      <c r="C32" s="10" t="str">
        <f t="shared" si="2"/>
        <v>July,2020´</v>
      </c>
      <c r="D32" s="3" t="s">
        <v>12</v>
      </c>
      <c r="E32" s="8" t="s">
        <v>533</v>
      </c>
      <c r="F32" s="3" t="s">
        <v>13</v>
      </c>
      <c r="G32" s="3" t="s">
        <v>14</v>
      </c>
      <c r="H32" s="3" t="s">
        <v>15</v>
      </c>
      <c r="I32" s="3" t="s">
        <v>16</v>
      </c>
      <c r="J32" s="3" t="s">
        <v>17</v>
      </c>
      <c r="K32" s="3" t="s">
        <v>27</v>
      </c>
      <c r="L32" s="4">
        <v>10</v>
      </c>
      <c r="M32" s="4">
        <v>129039.99</v>
      </c>
      <c r="N32" s="4">
        <v>129.04</v>
      </c>
      <c r="O32" s="4">
        <v>928000</v>
      </c>
      <c r="P32" t="str">
        <f t="shared" si="3"/>
        <v>2,4-Dichlorophenoxyacetic acid</v>
      </c>
      <c r="Q32" t="str">
        <f t="shared" si="7"/>
        <v>Not Identified</v>
      </c>
      <c r="R32" t="str">
        <f t="shared" si="8"/>
        <v>Herbicide</v>
      </c>
      <c r="S32">
        <f t="shared" si="5"/>
        <v>7.1915690632028095</v>
      </c>
    </row>
    <row r="33" spans="1:19" ht="22" customHeight="1" x14ac:dyDescent="0.3">
      <c r="A33" s="5">
        <v>44029</v>
      </c>
      <c r="B33" s="10" t="str">
        <f t="shared" si="1"/>
        <v>July,2020</v>
      </c>
      <c r="C33" s="10" t="str">
        <f t="shared" si="2"/>
        <v>July,2020´</v>
      </c>
      <c r="D33" s="6" t="s">
        <v>12</v>
      </c>
      <c r="E33" s="8" t="s">
        <v>533</v>
      </c>
      <c r="F33" s="6" t="s">
        <v>13</v>
      </c>
      <c r="G33" s="6" t="s">
        <v>65</v>
      </c>
      <c r="H33" s="6" t="s">
        <v>15</v>
      </c>
      <c r="I33" s="6" t="s">
        <v>16</v>
      </c>
      <c r="J33" s="6" t="s">
        <v>62</v>
      </c>
      <c r="K33" s="6" t="s">
        <v>66</v>
      </c>
      <c r="L33" s="7">
        <v>10</v>
      </c>
      <c r="M33" s="7">
        <v>128380.01</v>
      </c>
      <c r="N33" s="7">
        <v>128.38</v>
      </c>
      <c r="O33" s="7">
        <v>425000</v>
      </c>
      <c r="P33" t="str">
        <f t="shared" si="3"/>
        <v>Glyphosate</v>
      </c>
      <c r="Q33" t="str">
        <f t="shared" si="7"/>
        <v>Gly Star</v>
      </c>
      <c r="R33" t="str">
        <f t="shared" si="8"/>
        <v>Herbicide</v>
      </c>
      <c r="S33">
        <f t="shared" si="5"/>
        <v>3.3104842412771274</v>
      </c>
    </row>
    <row r="34" spans="1:19" ht="22" customHeight="1" x14ac:dyDescent="0.3">
      <c r="A34" s="2">
        <v>44029</v>
      </c>
      <c r="B34" s="10" t="str">
        <f t="shared" si="1"/>
        <v>July,2020</v>
      </c>
      <c r="C34" s="10" t="str">
        <f t="shared" si="2"/>
        <v>July,2020´</v>
      </c>
      <c r="D34" s="3" t="s">
        <v>12</v>
      </c>
      <c r="E34" s="8" t="s">
        <v>533</v>
      </c>
      <c r="F34" s="3" t="s">
        <v>13</v>
      </c>
      <c r="G34" s="3" t="s">
        <v>14</v>
      </c>
      <c r="H34" s="3" t="s">
        <v>15</v>
      </c>
      <c r="I34" s="3" t="s">
        <v>16</v>
      </c>
      <c r="J34" s="3" t="s">
        <v>48</v>
      </c>
      <c r="K34" s="3" t="s">
        <v>67</v>
      </c>
      <c r="L34" s="4">
        <v>8</v>
      </c>
      <c r="M34" s="4">
        <v>103064</v>
      </c>
      <c r="N34" s="4">
        <v>103.06</v>
      </c>
      <c r="O34" s="4">
        <v>2071000</v>
      </c>
      <c r="P34" t="str">
        <f>IF(ISNUMBER(SEARCH("ISOPROPYLAMINE",K34)),"Isopropylamine",IF(ISNUMBER(SEARCH("CARBENDAZIM",K34)),"Carbendazim",IF(ISNUMBER(SEARCH("CHLORPYRIFOS",K34)),"Chlorpyrifos",IF(ISNUMBER(SEARCH("DIMETHYLAMINE",K34)),"Dimethylamine",IF(ISNUMBER(SEARCH("TEBUCONAZOLE",K34)),"Tebuconazole",IF(ISNUMBER(SEARCH("AMETRYN",K34)),"Ametryn",IF(ISNUMBER(SEARCH("DIURON",K34)),"Diuron","FIX IT!")))))))</f>
        <v>Chlorpyrifos</v>
      </c>
      <c r="Q34" t="str">
        <f t="shared" si="7"/>
        <v>Not Identified</v>
      </c>
      <c r="R34" t="str">
        <f t="shared" si="8"/>
        <v>Herbicide</v>
      </c>
      <c r="S34">
        <f t="shared" si="5"/>
        <v>20.094310331444539</v>
      </c>
    </row>
    <row r="35" spans="1:19" ht="22" customHeight="1" x14ac:dyDescent="0.3">
      <c r="A35" s="5">
        <v>44029</v>
      </c>
      <c r="B35" s="10" t="str">
        <f t="shared" si="1"/>
        <v>July,2020</v>
      </c>
      <c r="C35" s="10" t="str">
        <f t="shared" si="2"/>
        <v>July,2020´</v>
      </c>
      <c r="D35" s="6" t="s">
        <v>12</v>
      </c>
      <c r="E35" s="8" t="s">
        <v>533</v>
      </c>
      <c r="F35" s="6" t="s">
        <v>13</v>
      </c>
      <c r="G35" s="6" t="s">
        <v>14</v>
      </c>
      <c r="H35" s="6" t="s">
        <v>15</v>
      </c>
      <c r="I35" s="6" t="s">
        <v>16</v>
      </c>
      <c r="J35" s="6" t="s">
        <v>62</v>
      </c>
      <c r="K35" s="6" t="s">
        <v>68</v>
      </c>
      <c r="L35" s="7">
        <v>12</v>
      </c>
      <c r="M35" s="7">
        <v>136332</v>
      </c>
      <c r="N35" s="7">
        <v>136.33000000000001</v>
      </c>
      <c r="O35" s="7">
        <v>451000</v>
      </c>
      <c r="P35" t="str">
        <f t="shared" si="3"/>
        <v>Glyphosate</v>
      </c>
      <c r="Q35" t="str">
        <f t="shared" si="7"/>
        <v>Gly Star</v>
      </c>
      <c r="R35" t="str">
        <f t="shared" si="8"/>
        <v>Herbicide</v>
      </c>
      <c r="S35">
        <f t="shared" si="5"/>
        <v>3.3081008127218849</v>
      </c>
    </row>
    <row r="36" spans="1:19" ht="22" customHeight="1" x14ac:dyDescent="0.3">
      <c r="A36" s="2">
        <v>44029</v>
      </c>
      <c r="B36" s="10" t="str">
        <f t="shared" si="1"/>
        <v>July,2020</v>
      </c>
      <c r="C36" s="10" t="str">
        <f t="shared" si="2"/>
        <v>July,2020´</v>
      </c>
      <c r="D36" s="3" t="s">
        <v>12</v>
      </c>
      <c r="E36" s="8" t="s">
        <v>533</v>
      </c>
      <c r="F36" s="3" t="s">
        <v>13</v>
      </c>
      <c r="G36" s="3" t="s">
        <v>14</v>
      </c>
      <c r="H36" s="3" t="s">
        <v>15</v>
      </c>
      <c r="I36" s="3" t="s">
        <v>16</v>
      </c>
      <c r="J36" s="3" t="s">
        <v>62</v>
      </c>
      <c r="K36" s="3" t="s">
        <v>69</v>
      </c>
      <c r="L36" s="4">
        <v>10</v>
      </c>
      <c r="M36" s="4">
        <v>128380.01</v>
      </c>
      <c r="N36" s="4">
        <v>128.38</v>
      </c>
      <c r="O36" s="4">
        <v>425000</v>
      </c>
      <c r="P36" t="str">
        <f t="shared" si="3"/>
        <v>Glyphosate</v>
      </c>
      <c r="Q36" t="str">
        <f t="shared" si="7"/>
        <v>Gly Star</v>
      </c>
      <c r="R36" t="str">
        <f t="shared" si="8"/>
        <v>Herbicide</v>
      </c>
      <c r="S36">
        <f t="shared" si="5"/>
        <v>3.3104842412771274</v>
      </c>
    </row>
    <row r="37" spans="1:19" ht="22" customHeight="1" x14ac:dyDescent="0.3">
      <c r="A37" s="5">
        <v>44029</v>
      </c>
      <c r="B37" s="10" t="str">
        <f t="shared" si="1"/>
        <v>July,2020</v>
      </c>
      <c r="C37" s="10" t="str">
        <f t="shared" si="2"/>
        <v>July,2020´</v>
      </c>
      <c r="D37" s="6" t="s">
        <v>12</v>
      </c>
      <c r="E37" s="8" t="s">
        <v>533</v>
      </c>
      <c r="F37" s="6" t="s">
        <v>13</v>
      </c>
      <c r="G37" s="6" t="s">
        <v>24</v>
      </c>
      <c r="H37" s="6" t="s">
        <v>21</v>
      </c>
      <c r="I37" s="6" t="s">
        <v>16</v>
      </c>
      <c r="J37" s="6" t="s">
        <v>25</v>
      </c>
      <c r="K37" s="6" t="s">
        <v>70</v>
      </c>
      <c r="L37" s="7">
        <v>2</v>
      </c>
      <c r="M37" s="7">
        <v>20120</v>
      </c>
      <c r="N37" s="7">
        <v>20.12</v>
      </c>
      <c r="O37" s="7">
        <v>404000</v>
      </c>
      <c r="P37" t="str">
        <f t="shared" si="3"/>
        <v>Imidacloprid</v>
      </c>
      <c r="Q37" t="str">
        <f t="shared" si="7"/>
        <v>Not Identified</v>
      </c>
      <c r="R37" t="str">
        <f t="shared" si="8"/>
        <v>Herbicide</v>
      </c>
      <c r="S37">
        <f t="shared" si="5"/>
        <v>20.079522862823062</v>
      </c>
    </row>
    <row r="38" spans="1:19" ht="22" customHeight="1" x14ac:dyDescent="0.3">
      <c r="A38" s="2">
        <v>44029</v>
      </c>
      <c r="B38" s="10" t="str">
        <f t="shared" si="1"/>
        <v>July,2020</v>
      </c>
      <c r="C38" s="10" t="str">
        <f t="shared" si="2"/>
        <v>July,2020´</v>
      </c>
      <c r="D38" s="3" t="s">
        <v>12</v>
      </c>
      <c r="E38" s="8" t="s">
        <v>533</v>
      </c>
      <c r="F38" s="3" t="s">
        <v>13</v>
      </c>
      <c r="G38" s="3" t="s">
        <v>14</v>
      </c>
      <c r="H38" s="3" t="s">
        <v>15</v>
      </c>
      <c r="I38" s="3" t="s">
        <v>16</v>
      </c>
      <c r="J38" s="3" t="s">
        <v>62</v>
      </c>
      <c r="K38" s="3" t="s">
        <v>68</v>
      </c>
      <c r="L38" s="4">
        <v>12</v>
      </c>
      <c r="M38" s="4">
        <v>136332</v>
      </c>
      <c r="N38" s="4">
        <v>136.33000000000001</v>
      </c>
      <c r="O38" s="4">
        <v>451000</v>
      </c>
      <c r="P38" t="str">
        <f t="shared" si="3"/>
        <v>Glyphosate</v>
      </c>
      <c r="Q38" t="str">
        <f t="shared" si="7"/>
        <v>Gly Star</v>
      </c>
      <c r="R38" t="str">
        <f t="shared" si="8"/>
        <v>Herbicide</v>
      </c>
      <c r="S38">
        <f t="shared" si="5"/>
        <v>3.3081008127218849</v>
      </c>
    </row>
    <row r="39" spans="1:19" ht="22" customHeight="1" x14ac:dyDescent="0.3">
      <c r="A39" s="5">
        <v>44029</v>
      </c>
      <c r="B39" s="10" t="str">
        <f t="shared" si="1"/>
        <v>July,2020</v>
      </c>
      <c r="C39" s="10" t="str">
        <f t="shared" si="2"/>
        <v>July,2020´</v>
      </c>
      <c r="D39" s="6" t="s">
        <v>12</v>
      </c>
      <c r="E39" s="8" t="s">
        <v>533</v>
      </c>
      <c r="F39" s="6" t="s">
        <v>13</v>
      </c>
      <c r="G39" s="6" t="s">
        <v>65</v>
      </c>
      <c r="H39" s="6" t="s">
        <v>15</v>
      </c>
      <c r="I39" s="6" t="s">
        <v>16</v>
      </c>
      <c r="J39" s="6" t="s">
        <v>62</v>
      </c>
      <c r="K39" s="6" t="s">
        <v>71</v>
      </c>
      <c r="L39" s="7">
        <v>12</v>
      </c>
      <c r="M39" s="7">
        <v>154056</v>
      </c>
      <c r="N39" s="7">
        <v>154.06</v>
      </c>
      <c r="O39" s="7">
        <v>510000</v>
      </c>
      <c r="P39" t="str">
        <f t="shared" si="3"/>
        <v>Glyphosate</v>
      </c>
      <c r="Q39" t="str">
        <f t="shared" si="7"/>
        <v>Gly Star</v>
      </c>
      <c r="R39" t="str">
        <f t="shared" si="8"/>
        <v>Herbicide</v>
      </c>
      <c r="S39">
        <f t="shared" si="5"/>
        <v>3.3104844991431688</v>
      </c>
    </row>
    <row r="40" spans="1:19" ht="22" customHeight="1" x14ac:dyDescent="0.3">
      <c r="A40" s="2">
        <v>44023</v>
      </c>
      <c r="B40" s="10" t="str">
        <f t="shared" si="1"/>
        <v>July,2020</v>
      </c>
      <c r="C40" s="10" t="str">
        <f t="shared" si="2"/>
        <v>July,2020´</v>
      </c>
      <c r="D40" s="3" t="s">
        <v>12</v>
      </c>
      <c r="E40" s="8" t="s">
        <v>533</v>
      </c>
      <c r="F40" s="3" t="s">
        <v>13</v>
      </c>
      <c r="G40" s="3" t="s">
        <v>14</v>
      </c>
      <c r="H40" s="3" t="s">
        <v>15</v>
      </c>
      <c r="I40" s="3" t="s">
        <v>16</v>
      </c>
      <c r="J40" s="3" t="s">
        <v>28</v>
      </c>
      <c r="K40" s="3" t="s">
        <v>72</v>
      </c>
      <c r="L40" s="4">
        <v>4</v>
      </c>
      <c r="M40" s="4">
        <v>42208</v>
      </c>
      <c r="N40" s="4">
        <v>42.21</v>
      </c>
      <c r="O40" s="4">
        <v>140000</v>
      </c>
      <c r="P40" t="str">
        <f t="shared" si="3"/>
        <v>Tebuthiuron</v>
      </c>
      <c r="Q40" t="str">
        <f t="shared" si="7"/>
        <v>Entoar</v>
      </c>
      <c r="R40" t="str">
        <f t="shared" si="8"/>
        <v>Herbicide</v>
      </c>
      <c r="S40">
        <f t="shared" si="5"/>
        <v>3.3169067475360121</v>
      </c>
    </row>
    <row r="41" spans="1:19" ht="22" customHeight="1" x14ac:dyDescent="0.3">
      <c r="A41" s="5">
        <v>44023</v>
      </c>
      <c r="B41" s="10" t="str">
        <f t="shared" si="1"/>
        <v>July,2020</v>
      </c>
      <c r="C41" s="10" t="str">
        <f t="shared" si="2"/>
        <v>July,2020´</v>
      </c>
      <c r="D41" s="6" t="s">
        <v>12</v>
      </c>
      <c r="E41" s="8" t="s">
        <v>533</v>
      </c>
      <c r="F41" s="6" t="s">
        <v>13</v>
      </c>
      <c r="G41" s="6" t="s">
        <v>41</v>
      </c>
      <c r="H41" s="6" t="s">
        <v>21</v>
      </c>
      <c r="I41" s="6" t="s">
        <v>16</v>
      </c>
      <c r="J41" s="6" t="s">
        <v>43</v>
      </c>
      <c r="K41" s="6" t="s">
        <v>73</v>
      </c>
      <c r="L41" s="7">
        <v>7</v>
      </c>
      <c r="M41" s="7">
        <v>108500</v>
      </c>
      <c r="N41" s="7">
        <v>108.5</v>
      </c>
      <c r="O41" s="7">
        <v>310000</v>
      </c>
      <c r="P41" t="str">
        <f>IF(ISNUMBER(SEARCH("ISOPROPYLAMINE",K41)),"Isopropylamine",IF(ISNUMBER(SEARCH("CARBENDAZIM",K41)),"Carbendazim",IF(ISNUMBER(SEARCH("CHLORPYRIFOS",K41)),"Chlorpyrifos",IF(ISNUMBER(SEARCH("DIMETHYLAMINE",K41)),"Dimethylamine",IF(ISNUMBER(SEARCH("TEBUCONAZOLE",K41)),"Tebuconazole",IF(ISNUMBER(SEARCH("AMETRYN",K41)),"Ametryn",IF(ISNUMBER(SEARCH("DIURON",K41)),"Diuron","FIX IT!")))))))</f>
        <v>Isopropylamine</v>
      </c>
      <c r="Q41" t="str">
        <f t="shared" si="7"/>
        <v>Not Identified</v>
      </c>
      <c r="R41" t="str">
        <f t="shared" si="8"/>
        <v>Herbicide</v>
      </c>
      <c r="S41">
        <f t="shared" si="5"/>
        <v>2.8571428571428572</v>
      </c>
    </row>
    <row r="42" spans="1:19" ht="22" customHeight="1" x14ac:dyDescent="0.3">
      <c r="A42" s="2">
        <v>44022</v>
      </c>
      <c r="B42" s="10" t="str">
        <f t="shared" si="1"/>
        <v>July,2020</v>
      </c>
      <c r="C42" s="10" t="str">
        <f t="shared" si="2"/>
        <v>July,2020´</v>
      </c>
      <c r="D42" s="3" t="s">
        <v>12</v>
      </c>
      <c r="E42" s="8" t="s">
        <v>533</v>
      </c>
      <c r="F42" s="3" t="s">
        <v>13</v>
      </c>
      <c r="G42" s="3" t="s">
        <v>24</v>
      </c>
      <c r="H42" s="3" t="s">
        <v>21</v>
      </c>
      <c r="I42" s="3" t="s">
        <v>16</v>
      </c>
      <c r="J42" s="3" t="s">
        <v>25</v>
      </c>
      <c r="K42" s="3" t="s">
        <v>74</v>
      </c>
      <c r="L42" s="4">
        <v>2</v>
      </c>
      <c r="M42" s="4">
        <v>20160</v>
      </c>
      <c r="N42" s="4">
        <v>20.16</v>
      </c>
      <c r="O42" s="4">
        <v>405000</v>
      </c>
      <c r="P42" t="str">
        <f t="shared" si="3"/>
        <v>Imidacloprid</v>
      </c>
      <c r="Q42" t="str">
        <f t="shared" si="7"/>
        <v>Not Identified</v>
      </c>
      <c r="R42" t="str">
        <f t="shared" si="8"/>
        <v>Herbicide</v>
      </c>
      <c r="S42">
        <f t="shared" si="5"/>
        <v>20.089285714285715</v>
      </c>
    </row>
    <row r="43" spans="1:19" ht="22" customHeight="1" x14ac:dyDescent="0.3">
      <c r="A43" s="5">
        <v>44022</v>
      </c>
      <c r="B43" s="10" t="str">
        <f t="shared" si="1"/>
        <v>July,2020</v>
      </c>
      <c r="C43" s="10" t="str">
        <f t="shared" si="2"/>
        <v>July,2020´</v>
      </c>
      <c r="D43" s="6" t="s">
        <v>12</v>
      </c>
      <c r="E43" s="8" t="s">
        <v>533</v>
      </c>
      <c r="F43" s="6" t="s">
        <v>13</v>
      </c>
      <c r="G43" s="6" t="s">
        <v>14</v>
      </c>
      <c r="H43" s="6" t="s">
        <v>15</v>
      </c>
      <c r="I43" s="6" t="s">
        <v>16</v>
      </c>
      <c r="J43" s="6" t="s">
        <v>62</v>
      </c>
      <c r="K43" s="6" t="s">
        <v>75</v>
      </c>
      <c r="L43" s="7">
        <v>10</v>
      </c>
      <c r="M43" s="7">
        <v>128380.01</v>
      </c>
      <c r="N43" s="7">
        <v>128.38</v>
      </c>
      <c r="O43" s="7">
        <v>425000</v>
      </c>
      <c r="P43" t="str">
        <f t="shared" si="3"/>
        <v>Glyphosate</v>
      </c>
      <c r="Q43" t="str">
        <f t="shared" si="7"/>
        <v>Gly Star</v>
      </c>
      <c r="R43" t="str">
        <f t="shared" si="8"/>
        <v>Herbicide</v>
      </c>
      <c r="S43">
        <f t="shared" si="5"/>
        <v>3.3104842412771274</v>
      </c>
    </row>
    <row r="44" spans="1:19" ht="22" customHeight="1" x14ac:dyDescent="0.3">
      <c r="A44" s="2">
        <v>44021</v>
      </c>
      <c r="B44" s="10" t="str">
        <f t="shared" si="1"/>
        <v>July,2020</v>
      </c>
      <c r="C44" s="10" t="str">
        <f t="shared" si="2"/>
        <v>July,2020´</v>
      </c>
      <c r="D44" s="3" t="s">
        <v>12</v>
      </c>
      <c r="E44" s="8" t="s">
        <v>533</v>
      </c>
      <c r="F44" s="3" t="s">
        <v>13</v>
      </c>
      <c r="G44" s="3" t="s">
        <v>14</v>
      </c>
      <c r="H44" s="3" t="s">
        <v>15</v>
      </c>
      <c r="I44" s="3" t="s">
        <v>16</v>
      </c>
      <c r="J44" s="3" t="s">
        <v>19</v>
      </c>
      <c r="K44" s="3" t="s">
        <v>76</v>
      </c>
      <c r="L44" s="4">
        <v>1</v>
      </c>
      <c r="M44" s="4">
        <v>10820</v>
      </c>
      <c r="N44" s="4">
        <v>10.82</v>
      </c>
      <c r="O44" s="4">
        <v>64200</v>
      </c>
      <c r="P44" t="str">
        <f t="shared" si="3"/>
        <v>Fipronil</v>
      </c>
      <c r="Q44" t="str">
        <f t="shared" si="7"/>
        <v>Rainil</v>
      </c>
      <c r="R44" t="str">
        <f t="shared" si="8"/>
        <v>Insecticide</v>
      </c>
      <c r="S44">
        <f t="shared" si="5"/>
        <v>5.933456561922366</v>
      </c>
    </row>
    <row r="45" spans="1:19" ht="22" customHeight="1" x14ac:dyDescent="0.3">
      <c r="A45" s="5">
        <v>44021</v>
      </c>
      <c r="B45" s="10" t="str">
        <f t="shared" si="1"/>
        <v>July,2020</v>
      </c>
      <c r="C45" s="10" t="str">
        <f t="shared" si="2"/>
        <v>July,2020´</v>
      </c>
      <c r="D45" s="6" t="s">
        <v>12</v>
      </c>
      <c r="E45" s="8" t="s">
        <v>533</v>
      </c>
      <c r="F45" s="6" t="s">
        <v>13</v>
      </c>
      <c r="G45" s="6" t="s">
        <v>14</v>
      </c>
      <c r="H45" s="6" t="s">
        <v>15</v>
      </c>
      <c r="I45" s="6" t="s">
        <v>16</v>
      </c>
      <c r="J45" s="6" t="s">
        <v>62</v>
      </c>
      <c r="K45" s="6" t="s">
        <v>77</v>
      </c>
      <c r="L45" s="7">
        <v>8</v>
      </c>
      <c r="M45" s="7">
        <v>102704</v>
      </c>
      <c r="N45" s="7">
        <v>102.7</v>
      </c>
      <c r="O45" s="7">
        <v>340000</v>
      </c>
      <c r="P45" t="str">
        <f t="shared" si="3"/>
        <v>Glyphosate</v>
      </c>
      <c r="Q45" t="str">
        <f t="shared" si="7"/>
        <v>Gly Star</v>
      </c>
      <c r="R45" t="str">
        <f t="shared" si="8"/>
        <v>Herbicide</v>
      </c>
      <c r="S45">
        <f t="shared" si="5"/>
        <v>3.3104844991431688</v>
      </c>
    </row>
    <row r="46" spans="1:19" ht="22" customHeight="1" x14ac:dyDescent="0.3">
      <c r="A46" s="2">
        <v>44021</v>
      </c>
      <c r="B46" s="10" t="str">
        <f t="shared" si="1"/>
        <v>July,2020</v>
      </c>
      <c r="C46" s="10" t="str">
        <f t="shared" si="2"/>
        <v>July,2020´</v>
      </c>
      <c r="D46" s="3" t="s">
        <v>12</v>
      </c>
      <c r="E46" s="8" t="s">
        <v>533</v>
      </c>
      <c r="F46" s="3" t="s">
        <v>13</v>
      </c>
      <c r="G46" s="3" t="s">
        <v>65</v>
      </c>
      <c r="H46" s="3" t="s">
        <v>15</v>
      </c>
      <c r="I46" s="3" t="s">
        <v>16</v>
      </c>
      <c r="J46" s="3" t="s">
        <v>78</v>
      </c>
      <c r="K46" s="3" t="s">
        <v>79</v>
      </c>
      <c r="L46" s="4">
        <v>2</v>
      </c>
      <c r="M46" s="4">
        <v>21640</v>
      </c>
      <c r="N46" s="4">
        <v>21.64</v>
      </c>
      <c r="O46" s="4">
        <v>71600</v>
      </c>
      <c r="P46" t="str">
        <f>IF(ISNUMBER(SEARCH("ISOPROPYLAMINE",K46)),"Isopropylamine",IF(ISNUMBER(SEARCH("CARBENDAZIM",K46)),"Carbendazim",IF(ISNUMBER(SEARCH("CHLORPYRIFOS",K46)),"Chlorpyrifos",IF(ISNUMBER(SEARCH("DIMETHYLAMINE",K46)),"Dimethylamine",IF(ISNUMBER(SEARCH("TEBUCONAZOLE",K46)),"Tebuconazole",IF(ISNUMBER(SEARCH("AMETRYN",K46)),"Ametryn",IF(ISNUMBER(SEARCH("DIURON",K46)),"Diuron","FIX IT!")))))))</f>
        <v>Diuron</v>
      </c>
      <c r="Q46" t="str">
        <f t="shared" si="7"/>
        <v>Not Indetified</v>
      </c>
      <c r="R46" t="str">
        <f t="shared" si="8"/>
        <v>Herbicide</v>
      </c>
      <c r="S46">
        <f t="shared" si="5"/>
        <v>3.3086876155268024</v>
      </c>
    </row>
    <row r="47" spans="1:19" ht="22" customHeight="1" x14ac:dyDescent="0.3">
      <c r="A47" s="5">
        <v>44021</v>
      </c>
      <c r="B47" s="10" t="str">
        <f t="shared" si="1"/>
        <v>July,2020</v>
      </c>
      <c r="C47" s="10" t="str">
        <f t="shared" si="2"/>
        <v>July,2020´</v>
      </c>
      <c r="D47" s="6" t="s">
        <v>12</v>
      </c>
      <c r="E47" s="8" t="s">
        <v>533</v>
      </c>
      <c r="F47" s="6" t="s">
        <v>13</v>
      </c>
      <c r="G47" s="6" t="s">
        <v>24</v>
      </c>
      <c r="H47" s="6" t="s">
        <v>21</v>
      </c>
      <c r="I47" s="6" t="s">
        <v>16</v>
      </c>
      <c r="J47" s="6" t="s">
        <v>25</v>
      </c>
      <c r="K47" s="6" t="s">
        <v>70</v>
      </c>
      <c r="L47" s="7">
        <v>2</v>
      </c>
      <c r="M47" s="7">
        <v>20120</v>
      </c>
      <c r="N47" s="7">
        <v>20.12</v>
      </c>
      <c r="O47" s="7">
        <v>404000</v>
      </c>
      <c r="P47" t="str">
        <f t="shared" si="3"/>
        <v>Imidacloprid</v>
      </c>
      <c r="Q47" t="str">
        <f t="shared" si="7"/>
        <v>Not Identified</v>
      </c>
      <c r="R47" t="str">
        <f t="shared" si="8"/>
        <v>Herbicide</v>
      </c>
      <c r="S47">
        <f t="shared" si="5"/>
        <v>20.079522862823062</v>
      </c>
    </row>
    <row r="48" spans="1:19" ht="22" customHeight="1" x14ac:dyDescent="0.3">
      <c r="A48" s="2">
        <v>44021</v>
      </c>
      <c r="B48" s="10" t="str">
        <f t="shared" si="1"/>
        <v>July,2020</v>
      </c>
      <c r="C48" s="10" t="str">
        <f t="shared" si="2"/>
        <v>July,2020´</v>
      </c>
      <c r="D48" s="3" t="s">
        <v>12</v>
      </c>
      <c r="E48" s="8" t="s">
        <v>533</v>
      </c>
      <c r="F48" s="3" t="s">
        <v>13</v>
      </c>
      <c r="G48" s="3" t="s">
        <v>14</v>
      </c>
      <c r="H48" s="3" t="s">
        <v>15</v>
      </c>
      <c r="I48" s="3" t="s">
        <v>16</v>
      </c>
      <c r="J48" s="3" t="s">
        <v>62</v>
      </c>
      <c r="K48" s="3" t="s">
        <v>64</v>
      </c>
      <c r="L48" s="4">
        <v>10</v>
      </c>
      <c r="M48" s="4">
        <v>128380.01</v>
      </c>
      <c r="N48" s="4">
        <v>128.38</v>
      </c>
      <c r="O48" s="4">
        <v>425000</v>
      </c>
      <c r="P48" t="str">
        <f t="shared" si="3"/>
        <v>Glyphosate</v>
      </c>
      <c r="Q48" t="str">
        <f t="shared" si="7"/>
        <v>Gly Star</v>
      </c>
      <c r="R48" t="str">
        <f t="shared" si="8"/>
        <v>Herbicide</v>
      </c>
      <c r="S48">
        <f t="shared" si="5"/>
        <v>3.3104842412771274</v>
      </c>
    </row>
    <row r="49" spans="1:19" ht="22" customHeight="1" x14ac:dyDescent="0.3">
      <c r="A49" s="5">
        <v>44021</v>
      </c>
      <c r="B49" s="10" t="str">
        <f t="shared" si="1"/>
        <v>July,2020</v>
      </c>
      <c r="C49" s="10" t="str">
        <f t="shared" si="2"/>
        <v>July,2020´</v>
      </c>
      <c r="D49" s="6" t="s">
        <v>12</v>
      </c>
      <c r="E49" s="8" t="s">
        <v>533</v>
      </c>
      <c r="F49" s="6" t="s">
        <v>13</v>
      </c>
      <c r="G49" s="6" t="s">
        <v>14</v>
      </c>
      <c r="H49" s="6" t="s">
        <v>15</v>
      </c>
      <c r="I49" s="6" t="s">
        <v>16</v>
      </c>
      <c r="J49" s="6" t="s">
        <v>62</v>
      </c>
      <c r="K49" s="6" t="s">
        <v>80</v>
      </c>
      <c r="L49" s="7">
        <v>12</v>
      </c>
      <c r="M49" s="7">
        <v>136332</v>
      </c>
      <c r="N49" s="7">
        <v>136.33000000000001</v>
      </c>
      <c r="O49" s="7">
        <v>451000</v>
      </c>
      <c r="P49" t="str">
        <f t="shared" si="3"/>
        <v>Glyphosate</v>
      </c>
      <c r="Q49" t="str">
        <f t="shared" si="7"/>
        <v>Gly Star</v>
      </c>
      <c r="R49" t="str">
        <f t="shared" si="8"/>
        <v>Herbicide</v>
      </c>
      <c r="S49">
        <f t="shared" si="5"/>
        <v>3.3081008127218849</v>
      </c>
    </row>
    <row r="50" spans="1:19" ht="22" customHeight="1" x14ac:dyDescent="0.3">
      <c r="A50" s="2">
        <v>44021</v>
      </c>
      <c r="B50" s="10" t="str">
        <f t="shared" si="1"/>
        <v>July,2020</v>
      </c>
      <c r="C50" s="10" t="str">
        <f t="shared" si="2"/>
        <v>July,2020´</v>
      </c>
      <c r="D50" s="3" t="s">
        <v>12</v>
      </c>
      <c r="E50" s="8" t="s">
        <v>533</v>
      </c>
      <c r="F50" s="3" t="s">
        <v>13</v>
      </c>
      <c r="G50" s="3" t="s">
        <v>14</v>
      </c>
      <c r="H50" s="3" t="s">
        <v>15</v>
      </c>
      <c r="I50" s="3" t="s">
        <v>16</v>
      </c>
      <c r="J50" s="3" t="s">
        <v>62</v>
      </c>
      <c r="K50" s="3" t="s">
        <v>81</v>
      </c>
      <c r="L50" s="4">
        <v>10</v>
      </c>
      <c r="M50" s="4">
        <v>128380.01</v>
      </c>
      <c r="N50" s="4">
        <v>128.38</v>
      </c>
      <c r="O50" s="4">
        <v>425000</v>
      </c>
      <c r="P50" t="str">
        <f t="shared" si="3"/>
        <v>Glyphosate</v>
      </c>
      <c r="Q50" t="str">
        <f t="shared" si="7"/>
        <v>Gly Star</v>
      </c>
      <c r="R50" t="str">
        <f t="shared" si="8"/>
        <v>Herbicide</v>
      </c>
      <c r="S50">
        <f t="shared" si="5"/>
        <v>3.3104842412771274</v>
      </c>
    </row>
    <row r="51" spans="1:19" ht="22" customHeight="1" x14ac:dyDescent="0.3">
      <c r="A51" s="5">
        <v>44021</v>
      </c>
      <c r="B51" s="10" t="str">
        <f t="shared" si="1"/>
        <v>July,2020</v>
      </c>
      <c r="C51" s="10" t="str">
        <f t="shared" si="2"/>
        <v>July,2020´</v>
      </c>
      <c r="D51" s="6" t="s">
        <v>12</v>
      </c>
      <c r="E51" s="8" t="s">
        <v>533</v>
      </c>
      <c r="F51" s="6" t="s">
        <v>13</v>
      </c>
      <c r="G51" s="6" t="s">
        <v>14</v>
      </c>
      <c r="H51" s="6" t="s">
        <v>15</v>
      </c>
      <c r="I51" s="6" t="s">
        <v>16</v>
      </c>
      <c r="J51" s="6" t="s">
        <v>62</v>
      </c>
      <c r="K51" s="6" t="s">
        <v>82</v>
      </c>
      <c r="L51" s="7">
        <v>10</v>
      </c>
      <c r="M51" s="7">
        <v>128380.01</v>
      </c>
      <c r="N51" s="7">
        <v>128.38</v>
      </c>
      <c r="O51" s="7">
        <v>425000</v>
      </c>
      <c r="P51" t="str">
        <f t="shared" si="3"/>
        <v>Glyphosate</v>
      </c>
      <c r="Q51" t="str">
        <f t="shared" si="7"/>
        <v>Gly Star</v>
      </c>
      <c r="R51" t="str">
        <f t="shared" si="8"/>
        <v>Herbicide</v>
      </c>
      <c r="S51">
        <f t="shared" si="5"/>
        <v>3.3104842412771274</v>
      </c>
    </row>
    <row r="52" spans="1:19" ht="22" customHeight="1" x14ac:dyDescent="0.3">
      <c r="A52" s="2">
        <v>44021</v>
      </c>
      <c r="B52" s="10" t="str">
        <f t="shared" si="1"/>
        <v>July,2020</v>
      </c>
      <c r="C52" s="10" t="str">
        <f t="shared" si="2"/>
        <v>July,2020´</v>
      </c>
      <c r="D52" s="3" t="s">
        <v>12</v>
      </c>
      <c r="E52" s="8" t="s">
        <v>533</v>
      </c>
      <c r="F52" s="3" t="s">
        <v>13</v>
      </c>
      <c r="G52" s="3" t="s">
        <v>14</v>
      </c>
      <c r="H52" s="3" t="s">
        <v>15</v>
      </c>
      <c r="I52" s="3" t="s">
        <v>16</v>
      </c>
      <c r="J52" s="3" t="s">
        <v>78</v>
      </c>
      <c r="K52" s="3" t="s">
        <v>83</v>
      </c>
      <c r="L52" s="4">
        <v>4</v>
      </c>
      <c r="M52" s="4">
        <v>47100</v>
      </c>
      <c r="N52" s="4">
        <v>47.1</v>
      </c>
      <c r="O52" s="4">
        <v>156000</v>
      </c>
      <c r="P52" t="str">
        <f t="shared" si="3"/>
        <v>Atrazine</v>
      </c>
      <c r="Q52" t="str">
        <f t="shared" si="7"/>
        <v>Atanor</v>
      </c>
      <c r="R52" t="str">
        <f t="shared" si="8"/>
        <v>Herbicide</v>
      </c>
      <c r="S52">
        <f t="shared" si="5"/>
        <v>3.3121019108280256</v>
      </c>
    </row>
    <row r="53" spans="1:19" ht="22" customHeight="1" x14ac:dyDescent="0.3">
      <c r="A53" s="5">
        <v>44020</v>
      </c>
      <c r="B53" s="10" t="str">
        <f t="shared" si="1"/>
        <v>July,2020</v>
      </c>
      <c r="C53" s="10" t="str">
        <f t="shared" si="2"/>
        <v>July,2020´</v>
      </c>
      <c r="D53" s="6" t="s">
        <v>12</v>
      </c>
      <c r="E53" s="8" t="s">
        <v>533</v>
      </c>
      <c r="F53" s="6" t="s">
        <v>13</v>
      </c>
      <c r="G53" s="6" t="s">
        <v>50</v>
      </c>
      <c r="H53" s="6" t="s">
        <v>51</v>
      </c>
      <c r="I53" s="6" t="s">
        <v>16</v>
      </c>
      <c r="J53" s="6" t="s">
        <v>52</v>
      </c>
      <c r="K53" s="6" t="s">
        <v>84</v>
      </c>
      <c r="L53" s="7">
        <v>5</v>
      </c>
      <c r="M53" s="7">
        <v>91920</v>
      </c>
      <c r="N53" s="7">
        <v>91.92</v>
      </c>
      <c r="O53" s="7">
        <v>201000</v>
      </c>
      <c r="P53" t="str">
        <f t="shared" ref="P53:P54" si="9">IF(ISNUMBER(SEARCH("ISOPROPYLAMINE",K53)),"Isopropylamine",IF(ISNUMBER(SEARCH("CARBENDAZIM",K53)),"Carbendazim",IF(ISNUMBER(SEARCH("CHLORPYRIFOS",K53)),"Chlorpyrifos",IF(ISNUMBER(SEARCH("DIMETHYLAMINE",K53)),"Dimethylamine",IF(ISNUMBER(SEARCH("TEBUCONAZOLE",K53)),"Tebuconazole",IF(ISNUMBER(SEARCH("AMETRYN",K53)),"Ametryn",IF(ISNUMBER(SEARCH("DIURON",K53)),"Diuron","FIX IT!")))))))</f>
        <v>Dimethylamine</v>
      </c>
      <c r="Q53" t="str">
        <f t="shared" si="7"/>
        <v>Not Identified</v>
      </c>
      <c r="R53" t="s">
        <v>496</v>
      </c>
      <c r="S53">
        <f t="shared" si="5"/>
        <v>2.1866840731070498</v>
      </c>
    </row>
    <row r="54" spans="1:19" ht="22" customHeight="1" x14ac:dyDescent="0.3">
      <c r="A54" s="2">
        <v>44018</v>
      </c>
      <c r="B54" s="10" t="str">
        <f t="shared" si="1"/>
        <v>July,2020</v>
      </c>
      <c r="C54" s="10" t="str">
        <f t="shared" si="2"/>
        <v>July,2020´</v>
      </c>
      <c r="D54" s="3" t="s">
        <v>12</v>
      </c>
      <c r="E54" s="8" t="s">
        <v>533</v>
      </c>
      <c r="F54" s="3" t="s">
        <v>13</v>
      </c>
      <c r="G54" s="3" t="s">
        <v>85</v>
      </c>
      <c r="H54" s="3" t="s">
        <v>56</v>
      </c>
      <c r="I54" s="3" t="s">
        <v>16</v>
      </c>
      <c r="J54" s="3" t="s">
        <v>52</v>
      </c>
      <c r="K54" s="3" t="s">
        <v>86</v>
      </c>
      <c r="L54" s="4">
        <v>7</v>
      </c>
      <c r="M54" s="4">
        <v>129554.99</v>
      </c>
      <c r="N54" s="4">
        <v>129.55000000000001</v>
      </c>
      <c r="O54" s="4">
        <v>155000</v>
      </c>
      <c r="P54" t="str">
        <f t="shared" si="9"/>
        <v>Dimethylamine</v>
      </c>
      <c r="Q54" t="str">
        <f t="shared" ref="Q54:Q85" si="10">VLOOKUP(P54,U:W,2,FALSE)</f>
        <v>Not Identified</v>
      </c>
      <c r="R54" t="s">
        <v>496</v>
      </c>
      <c r="S54">
        <f t="shared" si="5"/>
        <v>1.1964031644014637</v>
      </c>
    </row>
    <row r="55" spans="1:19" ht="22" customHeight="1" x14ac:dyDescent="0.3">
      <c r="A55" s="5">
        <v>44017</v>
      </c>
      <c r="B55" s="10" t="str">
        <f t="shared" si="1"/>
        <v>July,2020</v>
      </c>
      <c r="C55" s="10" t="str">
        <f t="shared" si="2"/>
        <v>July,2020´</v>
      </c>
      <c r="D55" s="6" t="s">
        <v>12</v>
      </c>
      <c r="E55" s="8" t="s">
        <v>533</v>
      </c>
      <c r="F55" s="6" t="s">
        <v>13</v>
      </c>
      <c r="G55" s="6" t="s">
        <v>14</v>
      </c>
      <c r="H55" s="6" t="s">
        <v>15</v>
      </c>
      <c r="I55" s="6" t="s">
        <v>16</v>
      </c>
      <c r="J55" s="6" t="s">
        <v>17</v>
      </c>
      <c r="K55" s="6" t="s">
        <v>27</v>
      </c>
      <c r="L55" s="7">
        <v>10</v>
      </c>
      <c r="M55" s="7">
        <v>129039.99</v>
      </c>
      <c r="N55" s="7">
        <v>129.04</v>
      </c>
      <c r="O55" s="7">
        <v>928000</v>
      </c>
      <c r="P55" t="str">
        <f t="shared" si="3"/>
        <v>2,4-Dichlorophenoxyacetic acid</v>
      </c>
      <c r="Q55" t="str">
        <f t="shared" si="10"/>
        <v>Not Identified</v>
      </c>
      <c r="R55" t="str">
        <f t="shared" ref="R55:R66" si="11">VLOOKUP(Q55,V:X,2,FALSE)</f>
        <v>Herbicide</v>
      </c>
      <c r="S55">
        <f t="shared" si="5"/>
        <v>7.1915690632028095</v>
      </c>
    </row>
    <row r="56" spans="1:19" ht="22" customHeight="1" x14ac:dyDescent="0.3">
      <c r="A56" s="2">
        <v>44017</v>
      </c>
      <c r="B56" s="10" t="str">
        <f t="shared" si="1"/>
        <v>July,2020</v>
      </c>
      <c r="C56" s="10" t="str">
        <f t="shared" si="2"/>
        <v>July,2020´</v>
      </c>
      <c r="D56" s="3" t="s">
        <v>12</v>
      </c>
      <c r="E56" s="8" t="s">
        <v>533</v>
      </c>
      <c r="F56" s="3" t="s">
        <v>13</v>
      </c>
      <c r="G56" s="3" t="s">
        <v>14</v>
      </c>
      <c r="H56" s="3" t="s">
        <v>15</v>
      </c>
      <c r="I56" s="3" t="s">
        <v>16</v>
      </c>
      <c r="J56" s="3" t="s">
        <v>62</v>
      </c>
      <c r="K56" s="3" t="s">
        <v>66</v>
      </c>
      <c r="L56" s="4">
        <v>10</v>
      </c>
      <c r="M56" s="4">
        <v>128380.01</v>
      </c>
      <c r="N56" s="4">
        <v>128.38</v>
      </c>
      <c r="O56" s="4">
        <v>425000</v>
      </c>
      <c r="P56" t="str">
        <f t="shared" si="3"/>
        <v>Glyphosate</v>
      </c>
      <c r="Q56" t="str">
        <f t="shared" si="10"/>
        <v>Gly Star</v>
      </c>
      <c r="R56" t="str">
        <f t="shared" si="11"/>
        <v>Herbicide</v>
      </c>
      <c r="S56">
        <f t="shared" si="5"/>
        <v>3.3104842412771274</v>
      </c>
    </row>
    <row r="57" spans="1:19" ht="22" customHeight="1" x14ac:dyDescent="0.3">
      <c r="A57" s="5">
        <v>44017</v>
      </c>
      <c r="B57" s="10" t="str">
        <f t="shared" si="1"/>
        <v>July,2020</v>
      </c>
      <c r="C57" s="10" t="str">
        <f t="shared" si="2"/>
        <v>July,2020´</v>
      </c>
      <c r="D57" s="6" t="s">
        <v>12</v>
      </c>
      <c r="E57" s="8" t="s">
        <v>533</v>
      </c>
      <c r="F57" s="6" t="s">
        <v>13</v>
      </c>
      <c r="G57" s="6" t="s">
        <v>14</v>
      </c>
      <c r="H57" s="6" t="s">
        <v>15</v>
      </c>
      <c r="I57" s="6" t="s">
        <v>16</v>
      </c>
      <c r="J57" s="6" t="s">
        <v>62</v>
      </c>
      <c r="K57" s="6" t="s">
        <v>69</v>
      </c>
      <c r="L57" s="7">
        <v>10</v>
      </c>
      <c r="M57" s="7">
        <v>128380.01</v>
      </c>
      <c r="N57" s="7">
        <v>128.38</v>
      </c>
      <c r="O57" s="7">
        <v>425000</v>
      </c>
      <c r="P57" t="str">
        <f t="shared" si="3"/>
        <v>Glyphosate</v>
      </c>
      <c r="Q57" t="str">
        <f t="shared" si="10"/>
        <v>Gly Star</v>
      </c>
      <c r="R57" t="str">
        <f t="shared" si="11"/>
        <v>Herbicide</v>
      </c>
      <c r="S57">
        <f t="shared" si="5"/>
        <v>3.3104842412771274</v>
      </c>
    </row>
    <row r="58" spans="1:19" ht="22" customHeight="1" x14ac:dyDescent="0.3">
      <c r="A58" s="2">
        <v>44017</v>
      </c>
      <c r="B58" s="10" t="str">
        <f t="shared" si="1"/>
        <v>July,2020</v>
      </c>
      <c r="C58" s="10" t="str">
        <f t="shared" si="2"/>
        <v>July,2020´</v>
      </c>
      <c r="D58" s="3" t="s">
        <v>12</v>
      </c>
      <c r="E58" s="8" t="s">
        <v>533</v>
      </c>
      <c r="F58" s="3" t="s">
        <v>13</v>
      </c>
      <c r="G58" s="3" t="s">
        <v>14</v>
      </c>
      <c r="H58" s="3" t="s">
        <v>15</v>
      </c>
      <c r="I58" s="3" t="s">
        <v>16</v>
      </c>
      <c r="J58" s="3" t="s">
        <v>62</v>
      </c>
      <c r="K58" s="3" t="s">
        <v>69</v>
      </c>
      <c r="L58" s="4">
        <v>10</v>
      </c>
      <c r="M58" s="4">
        <v>128380.01</v>
      </c>
      <c r="N58" s="4">
        <v>128.38</v>
      </c>
      <c r="O58" s="4">
        <v>425000</v>
      </c>
      <c r="P58" t="str">
        <f t="shared" si="3"/>
        <v>Glyphosate</v>
      </c>
      <c r="Q58" t="str">
        <f t="shared" si="10"/>
        <v>Gly Star</v>
      </c>
      <c r="R58" t="str">
        <f t="shared" si="11"/>
        <v>Herbicide</v>
      </c>
      <c r="S58">
        <f t="shared" si="5"/>
        <v>3.3104842412771274</v>
      </c>
    </row>
    <row r="59" spans="1:19" ht="22" customHeight="1" x14ac:dyDescent="0.3">
      <c r="A59" s="5">
        <v>44017</v>
      </c>
      <c r="B59" s="10" t="str">
        <f t="shared" si="1"/>
        <v>July,2020</v>
      </c>
      <c r="C59" s="10" t="str">
        <f t="shared" si="2"/>
        <v>July,2020´</v>
      </c>
      <c r="D59" s="6" t="s">
        <v>12</v>
      </c>
      <c r="E59" s="8" t="s">
        <v>533</v>
      </c>
      <c r="F59" s="6" t="s">
        <v>13</v>
      </c>
      <c r="G59" s="6" t="s">
        <v>14</v>
      </c>
      <c r="H59" s="6" t="s">
        <v>15</v>
      </c>
      <c r="I59" s="6" t="s">
        <v>16</v>
      </c>
      <c r="J59" s="6" t="s">
        <v>87</v>
      </c>
      <c r="K59" s="6" t="s">
        <v>88</v>
      </c>
      <c r="L59" s="7">
        <v>6</v>
      </c>
      <c r="M59" s="7">
        <v>61932</v>
      </c>
      <c r="N59" s="7">
        <v>61.93</v>
      </c>
      <c r="O59" s="7">
        <v>90100</v>
      </c>
      <c r="P59" t="str">
        <f>IF(ISNUMBER(SEARCH("ISOPROPYLAMINE",K59)),"Isopropylamine",IF(ISNUMBER(SEARCH("CARBENDAZIM",K59)),"Carbendazim",IF(ISNUMBER(SEARCH("CHLORPYRIFOS",K59)),"Chlorpyrifos",IF(ISNUMBER(SEARCH("DIMETHYLAMINE",K59)),"Dimethylamine",IF(ISNUMBER(SEARCH("TEBUCONAZOLE",K59)),"Tebuconazole",IF(ISNUMBER(SEARCH("AMETRYN",K59)),"Ametryn",IF(ISNUMBER(SEARCH("DIURON",K59)),"Diuron","FIX IT!")))))))</f>
        <v>Ametryn</v>
      </c>
      <c r="Q59" t="str">
        <f t="shared" si="10"/>
        <v>Evik</v>
      </c>
      <c r="R59" t="str">
        <f t="shared" si="11"/>
        <v>Herbicide</v>
      </c>
      <c r="S59">
        <f t="shared" si="5"/>
        <v>1.4548214170380418</v>
      </c>
    </row>
    <row r="60" spans="1:19" ht="22" customHeight="1" x14ac:dyDescent="0.3">
      <c r="A60" s="2">
        <v>44017</v>
      </c>
      <c r="B60" s="10" t="str">
        <f t="shared" si="1"/>
        <v>July,2020</v>
      </c>
      <c r="C60" s="10" t="str">
        <f t="shared" si="2"/>
        <v>July,2020´</v>
      </c>
      <c r="D60" s="3" t="s">
        <v>12</v>
      </c>
      <c r="E60" s="8" t="s">
        <v>533</v>
      </c>
      <c r="F60" s="3" t="s">
        <v>13</v>
      </c>
      <c r="G60" s="3" t="s">
        <v>14</v>
      </c>
      <c r="H60" s="3" t="s">
        <v>15</v>
      </c>
      <c r="I60" s="3" t="s">
        <v>16</v>
      </c>
      <c r="J60" s="3" t="s">
        <v>17</v>
      </c>
      <c r="K60" s="3" t="s">
        <v>18</v>
      </c>
      <c r="L60" s="4">
        <v>10</v>
      </c>
      <c r="M60" s="4">
        <v>129255.01</v>
      </c>
      <c r="N60" s="4">
        <v>129.26</v>
      </c>
      <c r="O60" s="4">
        <v>930000</v>
      </c>
      <c r="P60" t="str">
        <f t="shared" si="3"/>
        <v>2,4-Dichlorophenoxyacetic acid</v>
      </c>
      <c r="Q60" t="str">
        <f t="shared" si="10"/>
        <v>Not Identified</v>
      </c>
      <c r="R60" t="str">
        <f t="shared" si="11"/>
        <v>Herbicide</v>
      </c>
      <c r="S60">
        <f t="shared" si="5"/>
        <v>7.1950789373657553</v>
      </c>
    </row>
    <row r="61" spans="1:19" ht="22" customHeight="1" x14ac:dyDescent="0.3">
      <c r="A61" s="5">
        <v>44017</v>
      </c>
      <c r="B61" s="10" t="str">
        <f t="shared" si="1"/>
        <v>July,2020</v>
      </c>
      <c r="C61" s="10" t="str">
        <f t="shared" si="2"/>
        <v>July,2020´</v>
      </c>
      <c r="D61" s="6" t="s">
        <v>12</v>
      </c>
      <c r="E61" s="8" t="s">
        <v>533</v>
      </c>
      <c r="F61" s="6" t="s">
        <v>13</v>
      </c>
      <c r="G61" s="6" t="s">
        <v>14</v>
      </c>
      <c r="H61" s="6" t="s">
        <v>15</v>
      </c>
      <c r="I61" s="6" t="s">
        <v>16</v>
      </c>
      <c r="J61" s="6" t="s">
        <v>48</v>
      </c>
      <c r="K61" s="6" t="s">
        <v>89</v>
      </c>
      <c r="L61" s="7">
        <v>10</v>
      </c>
      <c r="M61" s="7">
        <v>128830</v>
      </c>
      <c r="N61" s="7">
        <v>128.83000000000001</v>
      </c>
      <c r="O61" s="7">
        <v>2589000</v>
      </c>
      <c r="P61" t="str">
        <f>IF(ISNUMBER(SEARCH("ISOPROPYLAMINE",K61)),"Isopropylamine",IF(ISNUMBER(SEARCH("CARBENDAZIM",K61)),"Carbendazim",IF(ISNUMBER(SEARCH("CHLORPYRIFOS",K61)),"Chlorpyrifos",IF(ISNUMBER(SEARCH("DIMETHYLAMINE",K61)),"Dimethylamine",IF(ISNUMBER(SEARCH("TEBUCONAZOLE",K61)),"Tebuconazole",IF(ISNUMBER(SEARCH("AMETRYN",K61)),"Ametryn",IF(ISNUMBER(SEARCH("DIURON",K61)),"Diuron","FIX IT!")))))))</f>
        <v>Chlorpyrifos</v>
      </c>
      <c r="Q61" t="str">
        <f t="shared" si="10"/>
        <v>Not Identified</v>
      </c>
      <c r="R61" t="str">
        <f t="shared" si="11"/>
        <v>Herbicide</v>
      </c>
      <c r="S61">
        <f t="shared" si="5"/>
        <v>20.096250873243811</v>
      </c>
    </row>
    <row r="62" spans="1:19" ht="22" customHeight="1" x14ac:dyDescent="0.3">
      <c r="A62" s="2">
        <v>44017</v>
      </c>
      <c r="B62" s="10" t="str">
        <f t="shared" si="1"/>
        <v>July,2020</v>
      </c>
      <c r="C62" s="10" t="str">
        <f t="shared" si="2"/>
        <v>July,2020´</v>
      </c>
      <c r="D62" s="3" t="s">
        <v>12</v>
      </c>
      <c r="E62" s="8" t="s">
        <v>533</v>
      </c>
      <c r="F62" s="3" t="s">
        <v>13</v>
      </c>
      <c r="G62" s="3" t="s">
        <v>14</v>
      </c>
      <c r="H62" s="3" t="s">
        <v>15</v>
      </c>
      <c r="I62" s="3" t="s">
        <v>16</v>
      </c>
      <c r="J62" s="3" t="s">
        <v>62</v>
      </c>
      <c r="K62" s="3" t="s">
        <v>90</v>
      </c>
      <c r="L62" s="4">
        <v>10</v>
      </c>
      <c r="M62" s="4">
        <v>128380.01</v>
      </c>
      <c r="N62" s="4">
        <v>128.38</v>
      </c>
      <c r="O62" s="4">
        <v>425000</v>
      </c>
      <c r="P62" t="str">
        <f t="shared" si="3"/>
        <v>Glyphosate</v>
      </c>
      <c r="Q62" t="str">
        <f t="shared" si="10"/>
        <v>Gly Star</v>
      </c>
      <c r="R62" t="str">
        <f t="shared" si="11"/>
        <v>Herbicide</v>
      </c>
      <c r="S62">
        <f t="shared" si="5"/>
        <v>3.3104842412771274</v>
      </c>
    </row>
    <row r="63" spans="1:19" ht="22" customHeight="1" x14ac:dyDescent="0.3">
      <c r="A63" s="5">
        <v>44017</v>
      </c>
      <c r="B63" s="10" t="str">
        <f t="shared" si="1"/>
        <v>July,2020</v>
      </c>
      <c r="C63" s="10" t="str">
        <f t="shared" si="2"/>
        <v>July,2020´</v>
      </c>
      <c r="D63" s="6" t="s">
        <v>12</v>
      </c>
      <c r="E63" s="8" t="s">
        <v>533</v>
      </c>
      <c r="F63" s="6" t="s">
        <v>13</v>
      </c>
      <c r="G63" s="6" t="s">
        <v>91</v>
      </c>
      <c r="H63" s="6" t="s">
        <v>21</v>
      </c>
      <c r="I63" s="6" t="s">
        <v>16</v>
      </c>
      <c r="J63" s="6" t="s">
        <v>46</v>
      </c>
      <c r="K63" s="6" t="s">
        <v>92</v>
      </c>
      <c r="L63" s="7">
        <v>4</v>
      </c>
      <c r="M63" s="7">
        <v>48240</v>
      </c>
      <c r="N63" s="7">
        <v>48.24</v>
      </c>
      <c r="O63" s="7">
        <v>667000</v>
      </c>
      <c r="P63" t="str">
        <f>IF(ISNUMBER(SEARCH("ISOPROPYLAMINE",K63)),"Isopropylamine",IF(ISNUMBER(SEARCH("CARBENDAZIM",K63)),"Carbendazim",IF(ISNUMBER(SEARCH("CHLORPYRIFOS",K63)),"Chlorpyrifos",IF(ISNUMBER(SEARCH("DIMETHYLAMINE",K63)),"Dimethylamine",IF(ISNUMBER(SEARCH("TEBUCONAZOLE",K63)),"Tebuconazole",IF(ISNUMBER(SEARCH("AMETRYN",K63)),"Ametryn",IF(ISNUMBER(SEARCH("DIURON",K63)),"Diuron","FIX IT!")))))))</f>
        <v>Carbendazim</v>
      </c>
      <c r="Q63" t="str">
        <f t="shared" si="10"/>
        <v>Not Identified</v>
      </c>
      <c r="R63" t="str">
        <f t="shared" si="11"/>
        <v>Herbicide</v>
      </c>
      <c r="S63">
        <f t="shared" si="5"/>
        <v>13.82669983416252</v>
      </c>
    </row>
    <row r="64" spans="1:19" ht="22" customHeight="1" x14ac:dyDescent="0.3">
      <c r="A64" s="2">
        <v>44017</v>
      </c>
      <c r="B64" s="10" t="str">
        <f t="shared" si="1"/>
        <v>July,2020</v>
      </c>
      <c r="C64" s="10" t="str">
        <f t="shared" si="2"/>
        <v>July,2020´</v>
      </c>
      <c r="D64" s="3" t="s">
        <v>12</v>
      </c>
      <c r="E64" s="8" t="s">
        <v>533</v>
      </c>
      <c r="F64" s="3" t="s">
        <v>13</v>
      </c>
      <c r="G64" s="3" t="s">
        <v>14</v>
      </c>
      <c r="H64" s="3" t="s">
        <v>15</v>
      </c>
      <c r="I64" s="3" t="s">
        <v>16</v>
      </c>
      <c r="J64" s="3" t="s">
        <v>62</v>
      </c>
      <c r="K64" s="3" t="s">
        <v>90</v>
      </c>
      <c r="L64" s="4">
        <v>10</v>
      </c>
      <c r="M64" s="4">
        <v>128380.01</v>
      </c>
      <c r="N64" s="4">
        <v>128.38</v>
      </c>
      <c r="O64" s="4">
        <v>425000</v>
      </c>
      <c r="P64" t="str">
        <f t="shared" si="3"/>
        <v>Glyphosate</v>
      </c>
      <c r="Q64" t="str">
        <f t="shared" si="10"/>
        <v>Gly Star</v>
      </c>
      <c r="R64" t="str">
        <f t="shared" si="11"/>
        <v>Herbicide</v>
      </c>
      <c r="S64">
        <f t="shared" si="5"/>
        <v>3.3104842412771274</v>
      </c>
    </row>
    <row r="65" spans="1:19" ht="22" customHeight="1" x14ac:dyDescent="0.3">
      <c r="A65" s="5">
        <v>44015</v>
      </c>
      <c r="B65" s="10" t="str">
        <f t="shared" si="1"/>
        <v>July,2020</v>
      </c>
      <c r="C65" s="10" t="str">
        <f t="shared" si="2"/>
        <v>July,2020´</v>
      </c>
      <c r="D65" s="6" t="s">
        <v>12</v>
      </c>
      <c r="E65" s="8" t="s">
        <v>533</v>
      </c>
      <c r="F65" s="6" t="s">
        <v>13</v>
      </c>
      <c r="G65" s="6" t="s">
        <v>14</v>
      </c>
      <c r="H65" s="6" t="s">
        <v>15</v>
      </c>
      <c r="I65" s="6" t="s">
        <v>16</v>
      </c>
      <c r="J65" s="6" t="s">
        <v>62</v>
      </c>
      <c r="K65" s="6" t="s">
        <v>69</v>
      </c>
      <c r="L65" s="7">
        <v>10</v>
      </c>
      <c r="M65" s="7">
        <v>128380.01</v>
      </c>
      <c r="N65" s="7">
        <v>128.38</v>
      </c>
      <c r="O65" s="7">
        <v>425000</v>
      </c>
      <c r="P65" t="str">
        <f t="shared" si="3"/>
        <v>Glyphosate</v>
      </c>
      <c r="Q65" t="str">
        <f t="shared" si="10"/>
        <v>Gly Star</v>
      </c>
      <c r="R65" t="str">
        <f t="shared" si="11"/>
        <v>Herbicide</v>
      </c>
      <c r="S65">
        <f t="shared" si="5"/>
        <v>3.3104842412771274</v>
      </c>
    </row>
    <row r="66" spans="1:19" ht="22" customHeight="1" x14ac:dyDescent="0.3">
      <c r="A66" s="2">
        <v>44015</v>
      </c>
      <c r="B66" s="10" t="str">
        <f t="shared" si="1"/>
        <v>July,2020</v>
      </c>
      <c r="C66" s="10" t="str">
        <f t="shared" si="2"/>
        <v>July,2020´</v>
      </c>
      <c r="D66" s="3" t="s">
        <v>12</v>
      </c>
      <c r="E66" s="8" t="s">
        <v>533</v>
      </c>
      <c r="F66" s="3" t="s">
        <v>13</v>
      </c>
      <c r="G66" s="3" t="s">
        <v>24</v>
      </c>
      <c r="H66" s="3" t="s">
        <v>21</v>
      </c>
      <c r="I66" s="3" t="s">
        <v>16</v>
      </c>
      <c r="J66" s="3" t="s">
        <v>25</v>
      </c>
      <c r="K66" s="3" t="s">
        <v>93</v>
      </c>
      <c r="L66" s="4">
        <v>2</v>
      </c>
      <c r="M66" s="4">
        <v>20132</v>
      </c>
      <c r="N66" s="4">
        <v>20.13</v>
      </c>
      <c r="O66" s="4">
        <v>405000</v>
      </c>
      <c r="P66" t="str">
        <f t="shared" si="3"/>
        <v>Imidacloprid</v>
      </c>
      <c r="Q66" t="str">
        <f t="shared" si="10"/>
        <v>Not Identified</v>
      </c>
      <c r="R66" t="str">
        <f t="shared" si="11"/>
        <v>Herbicide</v>
      </c>
      <c r="S66">
        <f t="shared" si="5"/>
        <v>20.117226306377905</v>
      </c>
    </row>
    <row r="67" spans="1:19" ht="22" customHeight="1" x14ac:dyDescent="0.3">
      <c r="A67" s="5">
        <v>44011</v>
      </c>
      <c r="B67" s="10" t="str">
        <f t="shared" ref="B67:B130" si="12">TEXT(A67,"mmmm,yyyy")</f>
        <v>June,2020</v>
      </c>
      <c r="C67" s="10" t="str">
        <f t="shared" ref="C67:C130" si="13">B67&amp;"´"</f>
        <v>June,2020´</v>
      </c>
      <c r="D67" s="6" t="s">
        <v>12</v>
      </c>
      <c r="E67" s="8" t="s">
        <v>533</v>
      </c>
      <c r="F67" s="6" t="s">
        <v>13</v>
      </c>
      <c r="G67" s="6" t="s">
        <v>85</v>
      </c>
      <c r="H67" s="6" t="s">
        <v>56</v>
      </c>
      <c r="I67" s="6" t="s">
        <v>16</v>
      </c>
      <c r="J67" s="6" t="s">
        <v>52</v>
      </c>
      <c r="K67" s="6" t="s">
        <v>94</v>
      </c>
      <c r="L67" s="7">
        <v>7</v>
      </c>
      <c r="M67" s="7">
        <v>129909</v>
      </c>
      <c r="N67" s="7">
        <v>129.91</v>
      </c>
      <c r="O67" s="7">
        <v>157000</v>
      </c>
      <c r="P67" t="str">
        <f>IF(ISNUMBER(SEARCH("ISOPROPYLAMINE",K67)),"Isopropylamine",IF(ISNUMBER(SEARCH("CARBENDAZIM",K67)),"Carbendazim",IF(ISNUMBER(SEARCH("CHLORPYRIFOS",K67)),"Chlorpyrifos",IF(ISNUMBER(SEARCH("DIMETHYLAMINE",K67)),"Dimethylamine",IF(ISNUMBER(SEARCH("TEBUCONAZOLE",K67)),"Tebuconazole",IF(ISNUMBER(SEARCH("AMETRYN",K67)),"Ametryn",IF(ISNUMBER(SEARCH("DIURON",K67)),"Diuron","FIX IT!")))))))</f>
        <v>Dimethylamine</v>
      </c>
      <c r="Q67" t="str">
        <f t="shared" si="10"/>
        <v>Not Identified</v>
      </c>
      <c r="R67" t="s">
        <v>496</v>
      </c>
      <c r="S67">
        <f t="shared" ref="S67:S130" si="14">O67/M67</f>
        <v>1.2085382844914516</v>
      </c>
    </row>
    <row r="68" spans="1:19" ht="22" customHeight="1" x14ac:dyDescent="0.3">
      <c r="A68" s="2">
        <v>44011</v>
      </c>
      <c r="B68" s="10" t="str">
        <f t="shared" si="12"/>
        <v>June,2020</v>
      </c>
      <c r="C68" s="10" t="str">
        <f t="shared" si="13"/>
        <v>June,2020´</v>
      </c>
      <c r="D68" s="3" t="s">
        <v>12</v>
      </c>
      <c r="E68" s="8" t="s">
        <v>533</v>
      </c>
      <c r="F68" s="3" t="s">
        <v>13</v>
      </c>
      <c r="G68" s="3" t="s">
        <v>14</v>
      </c>
      <c r="H68" s="3" t="s">
        <v>15</v>
      </c>
      <c r="I68" s="3" t="s">
        <v>16</v>
      </c>
      <c r="J68" s="3" t="s">
        <v>62</v>
      </c>
      <c r="K68" s="3" t="s">
        <v>95</v>
      </c>
      <c r="L68" s="4">
        <v>10</v>
      </c>
      <c r="M68" s="4">
        <v>128380.01</v>
      </c>
      <c r="N68" s="4">
        <v>128.38</v>
      </c>
      <c r="O68" s="4">
        <v>449000</v>
      </c>
      <c r="P68" t="str">
        <f t="shared" ref="P68:P125" si="15">IF(ISNUMBER(SEARCH("2,4-D",K68)),"2,4-Dichlorophenoxyacetic acid",IF(ISNUMBER(SEARCH("FIPRONIL",K68)),"Fipronil",IF(ISNUMBER(SEARCH("GLYPHOSATE",K68)),"Glyphosate",IF(ISNUMBER(SEARCH("IMIDACLOPRID",K68)),"Imidacloprid",IF(ISNUMBER(SEARCH("TEBUTHIURON",K68)),"Tebuthiuron",IF(ISNUMBER(SEARCH("ATRAZINE",K68)),"Atrazine",IF(ISNUMBER(SEARCH("THIODICARB",K68)),"Thiodicarb",IF(ISNUMBER(SEARCH("MEPIQUAT",K68)),"Mepiquat","FIX IT!"))))))))</f>
        <v>Glyphosate</v>
      </c>
      <c r="Q68" t="str">
        <f t="shared" si="10"/>
        <v>Gly Star</v>
      </c>
      <c r="R68" t="str">
        <f t="shared" ref="R68:R101" si="16">VLOOKUP(Q68,V:X,2,FALSE)</f>
        <v>Herbicide</v>
      </c>
      <c r="S68">
        <f t="shared" si="14"/>
        <v>3.4974292337257182</v>
      </c>
    </row>
    <row r="69" spans="1:19" ht="22" customHeight="1" x14ac:dyDescent="0.3">
      <c r="A69" s="5">
        <v>44011</v>
      </c>
      <c r="B69" s="10" t="str">
        <f t="shared" si="12"/>
        <v>June,2020</v>
      </c>
      <c r="C69" s="10" t="str">
        <f t="shared" si="13"/>
        <v>June,2020´</v>
      </c>
      <c r="D69" s="6" t="s">
        <v>12</v>
      </c>
      <c r="E69" s="8" t="s">
        <v>533</v>
      </c>
      <c r="F69" s="6" t="s">
        <v>13</v>
      </c>
      <c r="G69" s="6" t="s">
        <v>14</v>
      </c>
      <c r="H69" s="6" t="s">
        <v>15</v>
      </c>
      <c r="I69" s="6" t="s">
        <v>16</v>
      </c>
      <c r="J69" s="6" t="s">
        <v>62</v>
      </c>
      <c r="K69" s="6" t="s">
        <v>95</v>
      </c>
      <c r="L69" s="7">
        <v>10</v>
      </c>
      <c r="M69" s="7">
        <v>128380.01</v>
      </c>
      <c r="N69" s="7">
        <v>128.38</v>
      </c>
      <c r="O69" s="7">
        <v>449000</v>
      </c>
      <c r="P69" t="str">
        <f t="shared" si="15"/>
        <v>Glyphosate</v>
      </c>
      <c r="Q69" t="str">
        <f t="shared" si="10"/>
        <v>Gly Star</v>
      </c>
      <c r="R69" t="str">
        <f t="shared" si="16"/>
        <v>Herbicide</v>
      </c>
      <c r="S69">
        <f t="shared" si="14"/>
        <v>3.4974292337257182</v>
      </c>
    </row>
    <row r="70" spans="1:19" ht="22" customHeight="1" x14ac:dyDescent="0.3">
      <c r="A70" s="5">
        <v>44011</v>
      </c>
      <c r="B70" s="10" t="str">
        <f t="shared" si="12"/>
        <v>June,2020</v>
      </c>
      <c r="C70" s="10" t="str">
        <f t="shared" si="13"/>
        <v>June,2020´</v>
      </c>
      <c r="D70" s="6" t="s">
        <v>12</v>
      </c>
      <c r="E70" s="8" t="s">
        <v>533</v>
      </c>
      <c r="F70" s="6" t="s">
        <v>13</v>
      </c>
      <c r="G70" s="6" t="s">
        <v>14</v>
      </c>
      <c r="H70" s="6" t="s">
        <v>15</v>
      </c>
      <c r="I70" s="6" t="s">
        <v>16</v>
      </c>
      <c r="J70" s="6" t="s">
        <v>62</v>
      </c>
      <c r="K70" s="6" t="s">
        <v>90</v>
      </c>
      <c r="L70" s="7">
        <v>10</v>
      </c>
      <c r="M70" s="7">
        <v>128380.01</v>
      </c>
      <c r="N70" s="7">
        <v>128.38</v>
      </c>
      <c r="O70" s="7">
        <v>449000</v>
      </c>
      <c r="P70" t="str">
        <f t="shared" si="15"/>
        <v>Glyphosate</v>
      </c>
      <c r="Q70" t="str">
        <f t="shared" si="10"/>
        <v>Gly Star</v>
      </c>
      <c r="R70" t="str">
        <f t="shared" si="16"/>
        <v>Herbicide</v>
      </c>
      <c r="S70">
        <f t="shared" si="14"/>
        <v>3.4974292337257182</v>
      </c>
    </row>
    <row r="71" spans="1:19" ht="22" customHeight="1" x14ac:dyDescent="0.3">
      <c r="A71" s="2">
        <v>44011</v>
      </c>
      <c r="B71" s="10" t="str">
        <f t="shared" si="12"/>
        <v>June,2020</v>
      </c>
      <c r="C71" s="10" t="str">
        <f t="shared" si="13"/>
        <v>June,2020´</v>
      </c>
      <c r="D71" s="3" t="s">
        <v>12</v>
      </c>
      <c r="E71" s="8" t="s">
        <v>533</v>
      </c>
      <c r="F71" s="3" t="s">
        <v>13</v>
      </c>
      <c r="G71" s="3" t="s">
        <v>14</v>
      </c>
      <c r="H71" s="3" t="s">
        <v>15</v>
      </c>
      <c r="I71" s="3" t="s">
        <v>16</v>
      </c>
      <c r="J71" s="3" t="s">
        <v>62</v>
      </c>
      <c r="K71" s="3" t="s">
        <v>90</v>
      </c>
      <c r="L71" s="4">
        <v>10</v>
      </c>
      <c r="M71" s="4">
        <v>128380.01</v>
      </c>
      <c r="N71" s="4">
        <v>128.38</v>
      </c>
      <c r="O71" s="4">
        <v>449000</v>
      </c>
      <c r="P71" t="str">
        <f t="shared" si="15"/>
        <v>Glyphosate</v>
      </c>
      <c r="Q71" t="str">
        <f t="shared" si="10"/>
        <v>Gly Star</v>
      </c>
      <c r="R71" t="str">
        <f t="shared" si="16"/>
        <v>Herbicide</v>
      </c>
      <c r="S71">
        <f t="shared" si="14"/>
        <v>3.4974292337257182</v>
      </c>
    </row>
    <row r="72" spans="1:19" ht="22" customHeight="1" x14ac:dyDescent="0.3">
      <c r="A72" s="5">
        <v>44011</v>
      </c>
      <c r="B72" s="10" t="str">
        <f t="shared" si="12"/>
        <v>June,2020</v>
      </c>
      <c r="C72" s="10" t="str">
        <f t="shared" si="13"/>
        <v>June,2020´</v>
      </c>
      <c r="D72" s="6" t="s">
        <v>12</v>
      </c>
      <c r="E72" s="8" t="s">
        <v>533</v>
      </c>
      <c r="F72" s="6" t="s">
        <v>13</v>
      </c>
      <c r="G72" s="6" t="s">
        <v>14</v>
      </c>
      <c r="H72" s="6" t="s">
        <v>15</v>
      </c>
      <c r="I72" s="6" t="s">
        <v>16</v>
      </c>
      <c r="J72" s="6" t="s">
        <v>33</v>
      </c>
      <c r="K72" s="6" t="s">
        <v>96</v>
      </c>
      <c r="L72" s="7">
        <v>12</v>
      </c>
      <c r="M72" s="7">
        <v>135864</v>
      </c>
      <c r="N72" s="7">
        <v>135.86000000000001</v>
      </c>
      <c r="O72" s="7">
        <v>218000</v>
      </c>
      <c r="P72" t="str">
        <f t="shared" si="15"/>
        <v>2,4-Dichlorophenoxyacetic acid</v>
      </c>
      <c r="Q72" t="str">
        <f t="shared" si="10"/>
        <v>Not Identified</v>
      </c>
      <c r="R72" t="str">
        <f t="shared" si="16"/>
        <v>Herbicide</v>
      </c>
      <c r="S72">
        <f t="shared" si="14"/>
        <v>1.604545722192781</v>
      </c>
    </row>
    <row r="73" spans="1:19" ht="22" customHeight="1" x14ac:dyDescent="0.3">
      <c r="A73" s="2">
        <v>44011</v>
      </c>
      <c r="B73" s="10" t="str">
        <f t="shared" si="12"/>
        <v>June,2020</v>
      </c>
      <c r="C73" s="10" t="str">
        <f t="shared" si="13"/>
        <v>June,2020´</v>
      </c>
      <c r="D73" s="3" t="s">
        <v>12</v>
      </c>
      <c r="E73" s="8" t="s">
        <v>533</v>
      </c>
      <c r="F73" s="3" t="s">
        <v>13</v>
      </c>
      <c r="G73" s="3" t="s">
        <v>14</v>
      </c>
      <c r="H73" s="3" t="s">
        <v>15</v>
      </c>
      <c r="I73" s="3" t="s">
        <v>16</v>
      </c>
      <c r="J73" s="3" t="s">
        <v>17</v>
      </c>
      <c r="K73" s="3" t="s">
        <v>18</v>
      </c>
      <c r="L73" s="4">
        <v>10</v>
      </c>
      <c r="M73" s="4">
        <v>129255.01</v>
      </c>
      <c r="N73" s="4">
        <v>129.26</v>
      </c>
      <c r="O73" s="4">
        <v>1005000</v>
      </c>
      <c r="P73" t="str">
        <f t="shared" si="15"/>
        <v>2,4-Dichlorophenoxyacetic acid</v>
      </c>
      <c r="Q73" t="str">
        <f t="shared" si="10"/>
        <v>Not Identified</v>
      </c>
      <c r="R73" t="str">
        <f t="shared" si="16"/>
        <v>Herbicide</v>
      </c>
      <c r="S73">
        <f t="shared" si="14"/>
        <v>7.7753272387662191</v>
      </c>
    </row>
    <row r="74" spans="1:19" ht="22" customHeight="1" x14ac:dyDescent="0.3">
      <c r="A74" s="5">
        <v>44011</v>
      </c>
      <c r="B74" s="10" t="str">
        <f t="shared" si="12"/>
        <v>June,2020</v>
      </c>
      <c r="C74" s="10" t="str">
        <f t="shared" si="13"/>
        <v>June,2020´</v>
      </c>
      <c r="D74" s="6" t="s">
        <v>12</v>
      </c>
      <c r="E74" s="8" t="s">
        <v>533</v>
      </c>
      <c r="F74" s="6" t="s">
        <v>13</v>
      </c>
      <c r="G74" s="6" t="s">
        <v>14</v>
      </c>
      <c r="H74" s="6" t="s">
        <v>15</v>
      </c>
      <c r="I74" s="6" t="s">
        <v>16</v>
      </c>
      <c r="J74" s="6" t="s">
        <v>62</v>
      </c>
      <c r="K74" s="6" t="s">
        <v>81</v>
      </c>
      <c r="L74" s="7">
        <v>10</v>
      </c>
      <c r="M74" s="7">
        <v>128380.01</v>
      </c>
      <c r="N74" s="7">
        <v>128.38</v>
      </c>
      <c r="O74" s="7">
        <v>449000</v>
      </c>
      <c r="P74" t="str">
        <f t="shared" si="15"/>
        <v>Glyphosate</v>
      </c>
      <c r="Q74" t="str">
        <f t="shared" si="10"/>
        <v>Gly Star</v>
      </c>
      <c r="R74" t="str">
        <f t="shared" si="16"/>
        <v>Herbicide</v>
      </c>
      <c r="S74">
        <f t="shared" si="14"/>
        <v>3.4974292337257182</v>
      </c>
    </row>
    <row r="75" spans="1:19" ht="22" customHeight="1" x14ac:dyDescent="0.3">
      <c r="A75" s="2">
        <v>44011</v>
      </c>
      <c r="B75" s="10" t="str">
        <f t="shared" si="12"/>
        <v>June,2020</v>
      </c>
      <c r="C75" s="10" t="str">
        <f t="shared" si="13"/>
        <v>June,2020´</v>
      </c>
      <c r="D75" s="3" t="s">
        <v>12</v>
      </c>
      <c r="E75" s="8" t="s">
        <v>533</v>
      </c>
      <c r="F75" s="3" t="s">
        <v>13</v>
      </c>
      <c r="G75" s="3" t="s">
        <v>14</v>
      </c>
      <c r="H75" s="3" t="s">
        <v>15</v>
      </c>
      <c r="I75" s="3" t="s">
        <v>16</v>
      </c>
      <c r="J75" s="3" t="s">
        <v>62</v>
      </c>
      <c r="K75" s="3" t="s">
        <v>97</v>
      </c>
      <c r="L75" s="4">
        <v>10</v>
      </c>
      <c r="M75" s="4">
        <v>128380.01</v>
      </c>
      <c r="N75" s="4">
        <v>128.38</v>
      </c>
      <c r="O75" s="4">
        <v>449000</v>
      </c>
      <c r="P75" t="str">
        <f t="shared" si="15"/>
        <v>Glyphosate</v>
      </c>
      <c r="Q75" t="str">
        <f t="shared" si="10"/>
        <v>Gly Star</v>
      </c>
      <c r="R75" t="str">
        <f t="shared" si="16"/>
        <v>Herbicide</v>
      </c>
      <c r="S75">
        <f t="shared" si="14"/>
        <v>3.4974292337257182</v>
      </c>
    </row>
    <row r="76" spans="1:19" ht="22" customHeight="1" x14ac:dyDescent="0.3">
      <c r="A76" s="5">
        <v>44011</v>
      </c>
      <c r="B76" s="10" t="str">
        <f t="shared" si="12"/>
        <v>June,2020</v>
      </c>
      <c r="C76" s="10" t="str">
        <f t="shared" si="13"/>
        <v>June,2020´</v>
      </c>
      <c r="D76" s="6" t="s">
        <v>12</v>
      </c>
      <c r="E76" s="8" t="s">
        <v>533</v>
      </c>
      <c r="F76" s="6" t="s">
        <v>13</v>
      </c>
      <c r="G76" s="6" t="s">
        <v>14</v>
      </c>
      <c r="H76" s="6" t="s">
        <v>15</v>
      </c>
      <c r="I76" s="6" t="s">
        <v>16</v>
      </c>
      <c r="J76" s="6" t="s">
        <v>62</v>
      </c>
      <c r="K76" s="6" t="s">
        <v>64</v>
      </c>
      <c r="L76" s="7">
        <v>10</v>
      </c>
      <c r="M76" s="7">
        <v>128380.01</v>
      </c>
      <c r="N76" s="7">
        <v>128.38</v>
      </c>
      <c r="O76" s="7">
        <v>449000</v>
      </c>
      <c r="P76" t="str">
        <f t="shared" si="15"/>
        <v>Glyphosate</v>
      </c>
      <c r="Q76" t="str">
        <f t="shared" si="10"/>
        <v>Gly Star</v>
      </c>
      <c r="R76" t="str">
        <f t="shared" si="16"/>
        <v>Herbicide</v>
      </c>
      <c r="S76">
        <f t="shared" si="14"/>
        <v>3.4974292337257182</v>
      </c>
    </row>
    <row r="77" spans="1:19" ht="22" customHeight="1" x14ac:dyDescent="0.3">
      <c r="A77" s="2">
        <v>44011</v>
      </c>
      <c r="B77" s="10" t="str">
        <f t="shared" si="12"/>
        <v>June,2020</v>
      </c>
      <c r="C77" s="10" t="str">
        <f t="shared" si="13"/>
        <v>June,2020´</v>
      </c>
      <c r="D77" s="3" t="s">
        <v>12</v>
      </c>
      <c r="E77" s="8" t="s">
        <v>533</v>
      </c>
      <c r="F77" s="3" t="s">
        <v>13</v>
      </c>
      <c r="G77" s="3" t="s">
        <v>14</v>
      </c>
      <c r="H77" s="3" t="s">
        <v>15</v>
      </c>
      <c r="I77" s="3" t="s">
        <v>16</v>
      </c>
      <c r="J77" s="3" t="s">
        <v>33</v>
      </c>
      <c r="K77" s="3" t="s">
        <v>98</v>
      </c>
      <c r="L77" s="4">
        <v>10</v>
      </c>
      <c r="M77" s="4">
        <v>113220</v>
      </c>
      <c r="N77" s="4">
        <v>113.22</v>
      </c>
      <c r="O77" s="4">
        <v>182000</v>
      </c>
      <c r="P77" t="str">
        <f t="shared" si="15"/>
        <v>2,4-Dichlorophenoxyacetic acid</v>
      </c>
      <c r="Q77" t="str">
        <f t="shared" si="10"/>
        <v>Not Identified</v>
      </c>
      <c r="R77" t="str">
        <f t="shared" si="16"/>
        <v>Herbicide</v>
      </c>
      <c r="S77">
        <f t="shared" si="14"/>
        <v>1.6074898427839603</v>
      </c>
    </row>
    <row r="78" spans="1:19" ht="22" customHeight="1" x14ac:dyDescent="0.3">
      <c r="A78" s="5">
        <v>44011</v>
      </c>
      <c r="B78" s="10" t="str">
        <f t="shared" si="12"/>
        <v>June,2020</v>
      </c>
      <c r="C78" s="10" t="str">
        <f t="shared" si="13"/>
        <v>June,2020´</v>
      </c>
      <c r="D78" s="6" t="s">
        <v>12</v>
      </c>
      <c r="E78" s="8" t="s">
        <v>533</v>
      </c>
      <c r="F78" s="6" t="s">
        <v>13</v>
      </c>
      <c r="G78" s="6" t="s">
        <v>14</v>
      </c>
      <c r="H78" s="6" t="s">
        <v>15</v>
      </c>
      <c r="I78" s="6" t="s">
        <v>16</v>
      </c>
      <c r="J78" s="6" t="s">
        <v>62</v>
      </c>
      <c r="K78" s="6" t="s">
        <v>64</v>
      </c>
      <c r="L78" s="7">
        <v>10</v>
      </c>
      <c r="M78" s="7">
        <v>128380.01</v>
      </c>
      <c r="N78" s="7">
        <v>128.38</v>
      </c>
      <c r="O78" s="7">
        <v>449000</v>
      </c>
      <c r="P78" t="str">
        <f t="shared" si="15"/>
        <v>Glyphosate</v>
      </c>
      <c r="Q78" t="str">
        <f t="shared" si="10"/>
        <v>Gly Star</v>
      </c>
      <c r="R78" t="str">
        <f t="shared" si="16"/>
        <v>Herbicide</v>
      </c>
      <c r="S78">
        <f t="shared" si="14"/>
        <v>3.4974292337257182</v>
      </c>
    </row>
    <row r="79" spans="1:19" ht="22" customHeight="1" x14ac:dyDescent="0.3">
      <c r="A79" s="2">
        <v>44011</v>
      </c>
      <c r="B79" s="10" t="str">
        <f t="shared" si="12"/>
        <v>June,2020</v>
      </c>
      <c r="C79" s="10" t="str">
        <f t="shared" si="13"/>
        <v>June,2020´</v>
      </c>
      <c r="D79" s="3" t="s">
        <v>12</v>
      </c>
      <c r="E79" s="8" t="s">
        <v>533</v>
      </c>
      <c r="F79" s="3" t="s">
        <v>13</v>
      </c>
      <c r="G79" s="3" t="s">
        <v>14</v>
      </c>
      <c r="H79" s="3" t="s">
        <v>15</v>
      </c>
      <c r="I79" s="3" t="s">
        <v>16</v>
      </c>
      <c r="J79" s="3" t="s">
        <v>78</v>
      </c>
      <c r="K79" s="3" t="s">
        <v>99</v>
      </c>
      <c r="L79" s="4">
        <v>2</v>
      </c>
      <c r="M79" s="4">
        <v>21640</v>
      </c>
      <c r="N79" s="4">
        <v>21.64</v>
      </c>
      <c r="O79" s="4">
        <v>75700</v>
      </c>
      <c r="P79" t="str">
        <f t="shared" si="15"/>
        <v>2,4-Dichlorophenoxyacetic acid</v>
      </c>
      <c r="Q79" t="str">
        <f t="shared" si="10"/>
        <v>Not Identified</v>
      </c>
      <c r="R79" t="str">
        <f t="shared" si="16"/>
        <v>Herbicide</v>
      </c>
      <c r="S79">
        <f t="shared" si="14"/>
        <v>3.4981515711645104</v>
      </c>
    </row>
    <row r="80" spans="1:19" ht="22" customHeight="1" x14ac:dyDescent="0.3">
      <c r="A80" s="5">
        <v>44011</v>
      </c>
      <c r="B80" s="10" t="str">
        <f t="shared" si="12"/>
        <v>June,2020</v>
      </c>
      <c r="C80" s="10" t="str">
        <f t="shared" si="13"/>
        <v>June,2020´</v>
      </c>
      <c r="D80" s="6" t="s">
        <v>12</v>
      </c>
      <c r="E80" s="8" t="s">
        <v>533</v>
      </c>
      <c r="F80" s="6" t="s">
        <v>13</v>
      </c>
      <c r="G80" s="6" t="s">
        <v>14</v>
      </c>
      <c r="H80" s="6" t="s">
        <v>15</v>
      </c>
      <c r="I80" s="6" t="s">
        <v>16</v>
      </c>
      <c r="J80" s="6" t="s">
        <v>33</v>
      </c>
      <c r="K80" s="6" t="s">
        <v>100</v>
      </c>
      <c r="L80" s="7">
        <v>12</v>
      </c>
      <c r="M80" s="7">
        <v>135864</v>
      </c>
      <c r="N80" s="7">
        <v>135.86000000000001</v>
      </c>
      <c r="O80" s="7">
        <v>218000</v>
      </c>
      <c r="P80" t="str">
        <f t="shared" si="15"/>
        <v>2,4-Dichlorophenoxyacetic acid</v>
      </c>
      <c r="Q80" t="str">
        <f t="shared" si="10"/>
        <v>Not Identified</v>
      </c>
      <c r="R80" t="str">
        <f t="shared" si="16"/>
        <v>Herbicide</v>
      </c>
      <c r="S80">
        <f t="shared" si="14"/>
        <v>1.604545722192781</v>
      </c>
    </row>
    <row r="81" spans="1:19" ht="22" customHeight="1" x14ac:dyDescent="0.3">
      <c r="A81" s="2">
        <v>44011</v>
      </c>
      <c r="B81" s="10" t="str">
        <f t="shared" si="12"/>
        <v>June,2020</v>
      </c>
      <c r="C81" s="10" t="str">
        <f t="shared" si="13"/>
        <v>June,2020´</v>
      </c>
      <c r="D81" s="3" t="s">
        <v>12</v>
      </c>
      <c r="E81" s="8" t="s">
        <v>533</v>
      </c>
      <c r="F81" s="3" t="s">
        <v>13</v>
      </c>
      <c r="G81" s="3" t="s">
        <v>14</v>
      </c>
      <c r="H81" s="3" t="s">
        <v>15</v>
      </c>
      <c r="I81" s="3" t="s">
        <v>16</v>
      </c>
      <c r="J81" s="3" t="s">
        <v>17</v>
      </c>
      <c r="K81" s="3" t="s">
        <v>27</v>
      </c>
      <c r="L81" s="4">
        <v>10</v>
      </c>
      <c r="M81" s="4">
        <v>129039.99</v>
      </c>
      <c r="N81" s="4">
        <v>129.04</v>
      </c>
      <c r="O81" s="4">
        <v>1003000</v>
      </c>
      <c r="P81" t="str">
        <f t="shared" si="15"/>
        <v>2,4-Dichlorophenoxyacetic acid</v>
      </c>
      <c r="Q81" t="str">
        <f t="shared" si="10"/>
        <v>Not Identified</v>
      </c>
      <c r="R81" t="str">
        <f t="shared" si="16"/>
        <v>Herbicide</v>
      </c>
      <c r="S81">
        <f t="shared" si="14"/>
        <v>7.7727842353366574</v>
      </c>
    </row>
    <row r="82" spans="1:19" ht="22" customHeight="1" x14ac:dyDescent="0.3">
      <c r="A82" s="5">
        <v>44011</v>
      </c>
      <c r="B82" s="10" t="str">
        <f t="shared" si="12"/>
        <v>June,2020</v>
      </c>
      <c r="C82" s="10" t="str">
        <f t="shared" si="13"/>
        <v>June,2020´</v>
      </c>
      <c r="D82" s="6" t="s">
        <v>12</v>
      </c>
      <c r="E82" s="8" t="s">
        <v>533</v>
      </c>
      <c r="F82" s="6" t="s">
        <v>13</v>
      </c>
      <c r="G82" s="6" t="s">
        <v>14</v>
      </c>
      <c r="H82" s="6" t="s">
        <v>15</v>
      </c>
      <c r="I82" s="6" t="s">
        <v>16</v>
      </c>
      <c r="J82" s="6" t="s">
        <v>33</v>
      </c>
      <c r="K82" s="6" t="s">
        <v>101</v>
      </c>
      <c r="L82" s="7">
        <v>10</v>
      </c>
      <c r="M82" s="7">
        <v>113220</v>
      </c>
      <c r="N82" s="7">
        <v>113.22</v>
      </c>
      <c r="O82" s="7">
        <v>182000</v>
      </c>
      <c r="P82" t="str">
        <f t="shared" si="15"/>
        <v>2,4-Dichlorophenoxyacetic acid</v>
      </c>
      <c r="Q82" t="str">
        <f t="shared" si="10"/>
        <v>Not Identified</v>
      </c>
      <c r="R82" t="str">
        <f t="shared" si="16"/>
        <v>Herbicide</v>
      </c>
      <c r="S82">
        <f t="shared" si="14"/>
        <v>1.6074898427839603</v>
      </c>
    </row>
    <row r="83" spans="1:19" ht="22" customHeight="1" x14ac:dyDescent="0.3">
      <c r="A83" s="2">
        <v>44011</v>
      </c>
      <c r="B83" s="10" t="str">
        <f t="shared" si="12"/>
        <v>June,2020</v>
      </c>
      <c r="C83" s="10" t="str">
        <f t="shared" si="13"/>
        <v>June,2020´</v>
      </c>
      <c r="D83" s="3" t="s">
        <v>12</v>
      </c>
      <c r="E83" s="8" t="s">
        <v>533</v>
      </c>
      <c r="F83" s="3" t="s">
        <v>13</v>
      </c>
      <c r="G83" s="3" t="s">
        <v>14</v>
      </c>
      <c r="H83" s="3" t="s">
        <v>15</v>
      </c>
      <c r="I83" s="3" t="s">
        <v>16</v>
      </c>
      <c r="J83" s="3" t="s">
        <v>17</v>
      </c>
      <c r="K83" s="3" t="s">
        <v>61</v>
      </c>
      <c r="L83" s="4">
        <v>8</v>
      </c>
      <c r="M83" s="4">
        <v>103404</v>
      </c>
      <c r="N83" s="4">
        <v>103.4</v>
      </c>
      <c r="O83" s="4">
        <v>804000</v>
      </c>
      <c r="P83" t="str">
        <f t="shared" si="15"/>
        <v>2,4-Dichlorophenoxyacetic acid</v>
      </c>
      <c r="Q83" t="str">
        <f t="shared" si="10"/>
        <v>Not Identified</v>
      </c>
      <c r="R83" t="str">
        <f t="shared" si="16"/>
        <v>Herbicide</v>
      </c>
      <c r="S83">
        <f t="shared" si="14"/>
        <v>7.7753278403156552</v>
      </c>
    </row>
    <row r="84" spans="1:19" ht="22" customHeight="1" x14ac:dyDescent="0.3">
      <c r="A84" s="2">
        <v>44011</v>
      </c>
      <c r="B84" s="10" t="str">
        <f t="shared" si="12"/>
        <v>June,2020</v>
      </c>
      <c r="C84" s="10" t="str">
        <f t="shared" si="13"/>
        <v>June,2020´</v>
      </c>
      <c r="D84" s="3" t="s">
        <v>12</v>
      </c>
      <c r="E84" s="8" t="s">
        <v>533</v>
      </c>
      <c r="F84" s="3" t="s">
        <v>13</v>
      </c>
      <c r="G84" s="3" t="s">
        <v>14</v>
      </c>
      <c r="H84" s="3" t="s">
        <v>15</v>
      </c>
      <c r="I84" s="3" t="s">
        <v>16</v>
      </c>
      <c r="J84" s="3" t="s">
        <v>62</v>
      </c>
      <c r="K84" s="3" t="s">
        <v>90</v>
      </c>
      <c r="L84" s="4">
        <v>10</v>
      </c>
      <c r="M84" s="4">
        <v>128380.01</v>
      </c>
      <c r="N84" s="4">
        <v>128.38</v>
      </c>
      <c r="O84" s="4">
        <v>449000</v>
      </c>
      <c r="P84" t="str">
        <f t="shared" si="15"/>
        <v>Glyphosate</v>
      </c>
      <c r="Q84" t="str">
        <f t="shared" si="10"/>
        <v>Gly Star</v>
      </c>
      <c r="R84" t="str">
        <f t="shared" si="16"/>
        <v>Herbicide</v>
      </c>
      <c r="S84">
        <f t="shared" si="14"/>
        <v>3.4974292337257182</v>
      </c>
    </row>
    <row r="85" spans="1:19" ht="22" customHeight="1" x14ac:dyDescent="0.3">
      <c r="A85" s="5">
        <v>44011</v>
      </c>
      <c r="B85" s="10" t="str">
        <f t="shared" si="12"/>
        <v>June,2020</v>
      </c>
      <c r="C85" s="10" t="str">
        <f t="shared" si="13"/>
        <v>June,2020´</v>
      </c>
      <c r="D85" s="6" t="s">
        <v>12</v>
      </c>
      <c r="E85" s="8" t="s">
        <v>533</v>
      </c>
      <c r="F85" s="6" t="s">
        <v>13</v>
      </c>
      <c r="G85" s="6" t="s">
        <v>14</v>
      </c>
      <c r="H85" s="6" t="s">
        <v>15</v>
      </c>
      <c r="I85" s="6" t="s">
        <v>16</v>
      </c>
      <c r="J85" s="6" t="s">
        <v>62</v>
      </c>
      <c r="K85" s="6" t="s">
        <v>64</v>
      </c>
      <c r="L85" s="7">
        <v>10</v>
      </c>
      <c r="M85" s="7">
        <v>128380.01</v>
      </c>
      <c r="N85" s="7">
        <v>128.38</v>
      </c>
      <c r="O85" s="7">
        <v>449000</v>
      </c>
      <c r="P85" t="str">
        <f t="shared" si="15"/>
        <v>Glyphosate</v>
      </c>
      <c r="Q85" t="str">
        <f t="shared" si="10"/>
        <v>Gly Star</v>
      </c>
      <c r="R85" t="str">
        <f t="shared" si="16"/>
        <v>Herbicide</v>
      </c>
      <c r="S85">
        <f t="shared" si="14"/>
        <v>3.4974292337257182</v>
      </c>
    </row>
    <row r="86" spans="1:19" ht="22" customHeight="1" x14ac:dyDescent="0.3">
      <c r="A86" s="2">
        <v>44008</v>
      </c>
      <c r="B86" s="10" t="str">
        <f t="shared" si="12"/>
        <v>June,2020</v>
      </c>
      <c r="C86" s="10" t="str">
        <f t="shared" si="13"/>
        <v>June,2020´</v>
      </c>
      <c r="D86" s="3" t="s">
        <v>12</v>
      </c>
      <c r="E86" s="8" t="s">
        <v>533</v>
      </c>
      <c r="F86" s="3" t="s">
        <v>13</v>
      </c>
      <c r="G86" s="3" t="s">
        <v>24</v>
      </c>
      <c r="H86" s="3" t="s">
        <v>21</v>
      </c>
      <c r="I86" s="3" t="s">
        <v>16</v>
      </c>
      <c r="J86" s="3" t="s">
        <v>58</v>
      </c>
      <c r="K86" s="3" t="s">
        <v>102</v>
      </c>
      <c r="L86" s="4">
        <v>2</v>
      </c>
      <c r="M86" s="4">
        <v>20200</v>
      </c>
      <c r="N86" s="4">
        <v>20.2</v>
      </c>
      <c r="O86" s="4">
        <v>277000</v>
      </c>
      <c r="P86" t="str">
        <f>IF(ISNUMBER(SEARCH("FLUTRIAFOL",K86)),"Flutriafol",IF(ISNUMBER(SEARCH("PARAQUAT",K86)),"Paraquat",IF(ISNUMBER(SEARCH("4-D",K86)),"2,4-Dichlorophenoxyacetic acid",IF(ISNUMBER(SEARCH("HEXAZINONE",K86)),"Hexazinone",IF(ISNUMBER(SEARCH("DIUROM",K86)),"Diurom",IF(ISNUMBER(SEARCH("CLORPIRIFOS",K86)),"Chlorpyrifos",IF(ISNUMBER(SEARCH("NICOSULFURON",K86)),"Nicosulfuron","FIX IT!")))))))</f>
        <v>Flutriafol</v>
      </c>
      <c r="Q86" t="str">
        <f t="shared" ref="Q86:Q117" si="17">VLOOKUP(P86,U:W,2,FALSE)</f>
        <v>Agrolider</v>
      </c>
      <c r="R86" t="str">
        <f t="shared" si="16"/>
        <v>Fungicide</v>
      </c>
      <c r="S86">
        <f t="shared" si="14"/>
        <v>13.712871287128714</v>
      </c>
    </row>
    <row r="87" spans="1:19" ht="22" customHeight="1" x14ac:dyDescent="0.3">
      <c r="A87" s="5">
        <v>44005</v>
      </c>
      <c r="B87" s="10" t="str">
        <f t="shared" si="12"/>
        <v>June,2020</v>
      </c>
      <c r="C87" s="10" t="str">
        <f t="shared" si="13"/>
        <v>June,2020´</v>
      </c>
      <c r="D87" s="6" t="s">
        <v>12</v>
      </c>
      <c r="E87" s="8" t="s">
        <v>533</v>
      </c>
      <c r="F87" s="6" t="s">
        <v>13</v>
      </c>
      <c r="G87" s="6" t="s">
        <v>14</v>
      </c>
      <c r="H87" s="6" t="s">
        <v>15</v>
      </c>
      <c r="I87" s="6" t="s">
        <v>16</v>
      </c>
      <c r="J87" s="6" t="s">
        <v>62</v>
      </c>
      <c r="K87" s="6" t="s">
        <v>103</v>
      </c>
      <c r="L87" s="7">
        <v>8</v>
      </c>
      <c r="M87" s="7">
        <v>102704</v>
      </c>
      <c r="N87" s="7">
        <v>102.7</v>
      </c>
      <c r="O87" s="7">
        <v>359000</v>
      </c>
      <c r="P87" t="str">
        <f t="shared" si="15"/>
        <v>Glyphosate</v>
      </c>
      <c r="Q87" t="str">
        <f t="shared" si="17"/>
        <v>Gly Star</v>
      </c>
      <c r="R87" t="str">
        <f t="shared" si="16"/>
        <v>Herbicide</v>
      </c>
      <c r="S87">
        <f t="shared" si="14"/>
        <v>3.495482162330581</v>
      </c>
    </row>
    <row r="88" spans="1:19" ht="22" customHeight="1" x14ac:dyDescent="0.3">
      <c r="A88" s="2">
        <v>44005</v>
      </c>
      <c r="B88" s="10" t="str">
        <f t="shared" si="12"/>
        <v>June,2020</v>
      </c>
      <c r="C88" s="10" t="str">
        <f t="shared" si="13"/>
        <v>June,2020´</v>
      </c>
      <c r="D88" s="3" t="s">
        <v>12</v>
      </c>
      <c r="E88" s="8" t="s">
        <v>533</v>
      </c>
      <c r="F88" s="3" t="s">
        <v>13</v>
      </c>
      <c r="G88" s="3" t="s">
        <v>14</v>
      </c>
      <c r="H88" s="3" t="s">
        <v>15</v>
      </c>
      <c r="I88" s="3" t="s">
        <v>16</v>
      </c>
      <c r="J88" s="3" t="s">
        <v>62</v>
      </c>
      <c r="K88" s="3" t="s">
        <v>64</v>
      </c>
      <c r="L88" s="4">
        <v>10</v>
      </c>
      <c r="M88" s="4">
        <v>128380.01</v>
      </c>
      <c r="N88" s="4">
        <v>128.38</v>
      </c>
      <c r="O88" s="4">
        <v>449000</v>
      </c>
      <c r="P88" t="str">
        <f t="shared" si="15"/>
        <v>Glyphosate</v>
      </c>
      <c r="Q88" t="str">
        <f t="shared" si="17"/>
        <v>Gly Star</v>
      </c>
      <c r="R88" t="str">
        <f t="shared" si="16"/>
        <v>Herbicide</v>
      </c>
      <c r="S88">
        <f t="shared" si="14"/>
        <v>3.4974292337257182</v>
      </c>
    </row>
    <row r="89" spans="1:19" ht="22" customHeight="1" x14ac:dyDescent="0.3">
      <c r="A89" s="5">
        <v>44005</v>
      </c>
      <c r="B89" s="10" t="str">
        <f t="shared" si="12"/>
        <v>June,2020</v>
      </c>
      <c r="C89" s="10" t="str">
        <f t="shared" si="13"/>
        <v>June,2020´</v>
      </c>
      <c r="D89" s="6" t="s">
        <v>12</v>
      </c>
      <c r="E89" s="8" t="s">
        <v>533</v>
      </c>
      <c r="F89" s="6" t="s">
        <v>13</v>
      </c>
      <c r="G89" s="6" t="s">
        <v>14</v>
      </c>
      <c r="H89" s="6" t="s">
        <v>15</v>
      </c>
      <c r="I89" s="6" t="s">
        <v>16</v>
      </c>
      <c r="J89" s="6" t="s">
        <v>62</v>
      </c>
      <c r="K89" s="6" t="s">
        <v>64</v>
      </c>
      <c r="L89" s="7">
        <v>10</v>
      </c>
      <c r="M89" s="7">
        <v>128380.01</v>
      </c>
      <c r="N89" s="7">
        <v>128.38</v>
      </c>
      <c r="O89" s="7">
        <v>449000</v>
      </c>
      <c r="P89" t="str">
        <f t="shared" si="15"/>
        <v>Glyphosate</v>
      </c>
      <c r="Q89" t="str">
        <f t="shared" si="17"/>
        <v>Gly Star</v>
      </c>
      <c r="R89" t="str">
        <f t="shared" si="16"/>
        <v>Herbicide</v>
      </c>
      <c r="S89">
        <f t="shared" si="14"/>
        <v>3.4974292337257182</v>
      </c>
    </row>
    <row r="90" spans="1:19" ht="22" customHeight="1" x14ac:dyDescent="0.3">
      <c r="A90" s="2">
        <v>44005</v>
      </c>
      <c r="B90" s="10" t="str">
        <f t="shared" si="12"/>
        <v>June,2020</v>
      </c>
      <c r="C90" s="10" t="str">
        <f t="shared" si="13"/>
        <v>June,2020´</v>
      </c>
      <c r="D90" s="3" t="s">
        <v>12</v>
      </c>
      <c r="E90" s="8" t="s">
        <v>533</v>
      </c>
      <c r="F90" s="3" t="s">
        <v>13</v>
      </c>
      <c r="G90" s="3" t="s">
        <v>14</v>
      </c>
      <c r="H90" s="3" t="s">
        <v>15</v>
      </c>
      <c r="I90" s="3" t="s">
        <v>16</v>
      </c>
      <c r="J90" s="3" t="s">
        <v>62</v>
      </c>
      <c r="K90" s="3" t="s">
        <v>64</v>
      </c>
      <c r="L90" s="4">
        <v>10</v>
      </c>
      <c r="M90" s="4">
        <v>128380.01</v>
      </c>
      <c r="N90" s="4">
        <v>128.38</v>
      </c>
      <c r="O90" s="4">
        <v>449000</v>
      </c>
      <c r="P90" t="str">
        <f t="shared" si="15"/>
        <v>Glyphosate</v>
      </c>
      <c r="Q90" t="str">
        <f t="shared" si="17"/>
        <v>Gly Star</v>
      </c>
      <c r="R90" t="str">
        <f t="shared" si="16"/>
        <v>Herbicide</v>
      </c>
      <c r="S90">
        <f t="shared" si="14"/>
        <v>3.4974292337257182</v>
      </c>
    </row>
    <row r="91" spans="1:19" ht="22" customHeight="1" x14ac:dyDescent="0.3">
      <c r="A91" s="2">
        <v>44005</v>
      </c>
      <c r="B91" s="10" t="str">
        <f t="shared" si="12"/>
        <v>June,2020</v>
      </c>
      <c r="C91" s="10" t="str">
        <f t="shared" si="13"/>
        <v>June,2020´</v>
      </c>
      <c r="D91" s="3" t="s">
        <v>12</v>
      </c>
      <c r="E91" s="8" t="s">
        <v>533</v>
      </c>
      <c r="F91" s="3" t="s">
        <v>13</v>
      </c>
      <c r="G91" s="3" t="s">
        <v>14</v>
      </c>
      <c r="H91" s="3" t="s">
        <v>15</v>
      </c>
      <c r="I91" s="3" t="s">
        <v>16</v>
      </c>
      <c r="J91" s="3" t="s">
        <v>62</v>
      </c>
      <c r="K91" s="3" t="s">
        <v>64</v>
      </c>
      <c r="L91" s="4">
        <v>10</v>
      </c>
      <c r="M91" s="4">
        <v>128380.01</v>
      </c>
      <c r="N91" s="4">
        <v>128.38</v>
      </c>
      <c r="O91" s="4">
        <v>449000</v>
      </c>
      <c r="P91" t="str">
        <f t="shared" si="15"/>
        <v>Glyphosate</v>
      </c>
      <c r="Q91" t="str">
        <f t="shared" si="17"/>
        <v>Gly Star</v>
      </c>
      <c r="R91" t="str">
        <f t="shared" si="16"/>
        <v>Herbicide</v>
      </c>
      <c r="S91">
        <f t="shared" si="14"/>
        <v>3.4974292337257182</v>
      </c>
    </row>
    <row r="92" spans="1:19" ht="22" customHeight="1" x14ac:dyDescent="0.3">
      <c r="A92" s="5">
        <v>44005</v>
      </c>
      <c r="B92" s="10" t="str">
        <f t="shared" si="12"/>
        <v>June,2020</v>
      </c>
      <c r="C92" s="10" t="str">
        <f t="shared" si="13"/>
        <v>June,2020´</v>
      </c>
      <c r="D92" s="6" t="s">
        <v>12</v>
      </c>
      <c r="E92" s="8" t="s">
        <v>533</v>
      </c>
      <c r="F92" s="6" t="s">
        <v>13</v>
      </c>
      <c r="G92" s="6" t="s">
        <v>104</v>
      </c>
      <c r="H92" s="6" t="s">
        <v>42</v>
      </c>
      <c r="I92" s="6" t="s">
        <v>16</v>
      </c>
      <c r="J92" s="6" t="s">
        <v>43</v>
      </c>
      <c r="K92" s="6" t="s">
        <v>105</v>
      </c>
      <c r="L92" s="7">
        <v>7</v>
      </c>
      <c r="M92" s="7">
        <v>108500</v>
      </c>
      <c r="N92" s="7">
        <v>108.5</v>
      </c>
      <c r="O92" s="7">
        <v>308000</v>
      </c>
      <c r="P92" t="str">
        <f t="shared" ref="P92" si="18">IF(ISNUMBER(SEARCH("ISOPROPYLAMINE",K92)),"Isopropylamine",IF(ISNUMBER(SEARCH("CARBENDAZIM",K92)),"Carbendazim",IF(ISNUMBER(SEARCH("CHLORPYRIFOS",K92)),"Chlorpyrifos",IF(ISNUMBER(SEARCH("DIMETHYLAMINE",K92)),"Dimethylamine",IF(ISNUMBER(SEARCH("TEBUCONAZOLE",K92)),"Tebuconazole",IF(ISNUMBER(SEARCH("AMETRYN",K92)),"Ametryn",IF(ISNUMBER(SEARCH("DIURON",K92)),"Diuron","FIX IT!")))))))</f>
        <v>Isopropylamine</v>
      </c>
      <c r="Q92" t="str">
        <f t="shared" si="17"/>
        <v>Not Identified</v>
      </c>
      <c r="R92" t="str">
        <f t="shared" si="16"/>
        <v>Herbicide</v>
      </c>
      <c r="S92">
        <f t="shared" si="14"/>
        <v>2.838709677419355</v>
      </c>
    </row>
    <row r="93" spans="1:19" ht="22" customHeight="1" x14ac:dyDescent="0.3">
      <c r="A93" s="2">
        <v>44000</v>
      </c>
      <c r="B93" s="10" t="str">
        <f t="shared" si="12"/>
        <v>June,2020</v>
      </c>
      <c r="C93" s="10" t="str">
        <f t="shared" si="13"/>
        <v>June,2020´</v>
      </c>
      <c r="D93" s="3" t="s">
        <v>12</v>
      </c>
      <c r="E93" s="8" t="s">
        <v>533</v>
      </c>
      <c r="F93" s="3" t="s">
        <v>13</v>
      </c>
      <c r="G93" s="3" t="s">
        <v>14</v>
      </c>
      <c r="H93" s="3" t="s">
        <v>15</v>
      </c>
      <c r="I93" s="3" t="s">
        <v>16</v>
      </c>
      <c r="J93" s="3" t="s">
        <v>17</v>
      </c>
      <c r="K93" s="3" t="s">
        <v>27</v>
      </c>
      <c r="L93" s="4">
        <v>10</v>
      </c>
      <c r="M93" s="4">
        <v>129039.99</v>
      </c>
      <c r="N93" s="4">
        <v>129.04</v>
      </c>
      <c r="O93" s="4">
        <v>1003000</v>
      </c>
      <c r="P93" t="str">
        <f t="shared" si="15"/>
        <v>2,4-Dichlorophenoxyacetic acid</v>
      </c>
      <c r="Q93" t="str">
        <f t="shared" si="17"/>
        <v>Not Identified</v>
      </c>
      <c r="R93" t="str">
        <f t="shared" si="16"/>
        <v>Herbicide</v>
      </c>
      <c r="S93">
        <f t="shared" si="14"/>
        <v>7.7727842353366574</v>
      </c>
    </row>
    <row r="94" spans="1:19" ht="22" customHeight="1" x14ac:dyDescent="0.3">
      <c r="A94" s="5">
        <v>44000</v>
      </c>
      <c r="B94" s="10" t="str">
        <f t="shared" si="12"/>
        <v>June,2020</v>
      </c>
      <c r="C94" s="10" t="str">
        <f t="shared" si="13"/>
        <v>June,2020´</v>
      </c>
      <c r="D94" s="6" t="s">
        <v>12</v>
      </c>
      <c r="E94" s="8" t="s">
        <v>533</v>
      </c>
      <c r="F94" s="6" t="s">
        <v>13</v>
      </c>
      <c r="G94" s="6" t="s">
        <v>24</v>
      </c>
      <c r="H94" s="6" t="s">
        <v>21</v>
      </c>
      <c r="I94" s="6" t="s">
        <v>16</v>
      </c>
      <c r="J94" s="6" t="s">
        <v>48</v>
      </c>
      <c r="K94" s="6" t="s">
        <v>107</v>
      </c>
      <c r="L94" s="7">
        <v>5</v>
      </c>
      <c r="M94" s="7">
        <v>108720</v>
      </c>
      <c r="N94" s="7">
        <v>108.72</v>
      </c>
      <c r="O94" s="7">
        <v>2379000</v>
      </c>
      <c r="P94" t="str">
        <f>IF(ISNUMBER(SEARCH("ISOPROPYLAMINE",K94)),"Isopropylamine",IF(ISNUMBER(SEARCH("CARBENDAZIM",K94)),"Carbendazim",IF(ISNUMBER(SEARCH("CHLORPYRIFOS",K94)),"Chlorpyrifos",IF(ISNUMBER(SEARCH("DIMETHYLAMINE",K94)),"Dimethylamine",IF(ISNUMBER(SEARCH("TEBUCONAZOLE",K94)),"Tebuconazole",IF(ISNUMBER(SEARCH("AMETRYN",K94)),"Ametryn",IF(ISNUMBER(SEARCH("DIURON",K94)),"Diuron","FIX IT!")))))))</f>
        <v>Chlorpyrifos</v>
      </c>
      <c r="Q94" t="str">
        <f t="shared" si="17"/>
        <v>Not Identified</v>
      </c>
      <c r="R94" t="str">
        <f t="shared" si="16"/>
        <v>Herbicide</v>
      </c>
      <c r="S94">
        <f t="shared" si="14"/>
        <v>21.881898454746135</v>
      </c>
    </row>
    <row r="95" spans="1:19" ht="22" customHeight="1" x14ac:dyDescent="0.3">
      <c r="A95" s="2">
        <v>44000</v>
      </c>
      <c r="B95" s="10" t="str">
        <f t="shared" si="12"/>
        <v>June,2020</v>
      </c>
      <c r="C95" s="10" t="str">
        <f t="shared" si="13"/>
        <v>June,2020´</v>
      </c>
      <c r="D95" s="3" t="s">
        <v>108</v>
      </c>
      <c r="E95" s="8" t="s">
        <v>533</v>
      </c>
      <c r="F95" s="3" t="s">
        <v>13</v>
      </c>
      <c r="G95" s="3" t="s">
        <v>24</v>
      </c>
      <c r="H95" s="3" t="s">
        <v>21</v>
      </c>
      <c r="I95" s="3" t="s">
        <v>16</v>
      </c>
      <c r="J95" s="3" t="s">
        <v>25</v>
      </c>
      <c r="K95" s="3" t="s">
        <v>109</v>
      </c>
      <c r="L95" s="4">
        <v>2</v>
      </c>
      <c r="M95" s="4">
        <v>20132</v>
      </c>
      <c r="N95" s="4">
        <v>20.13</v>
      </c>
      <c r="O95" s="4">
        <v>441000</v>
      </c>
      <c r="P95" t="str">
        <f t="shared" si="15"/>
        <v>Imidacloprid</v>
      </c>
      <c r="Q95" t="str">
        <f t="shared" si="17"/>
        <v>Not Identified</v>
      </c>
      <c r="R95" t="str">
        <f t="shared" si="16"/>
        <v>Herbicide</v>
      </c>
      <c r="S95">
        <f t="shared" si="14"/>
        <v>21.905424200278166</v>
      </c>
    </row>
    <row r="96" spans="1:19" ht="22" customHeight="1" x14ac:dyDescent="0.3">
      <c r="A96" s="5">
        <v>44000</v>
      </c>
      <c r="B96" s="10" t="str">
        <f t="shared" si="12"/>
        <v>June,2020</v>
      </c>
      <c r="C96" s="10" t="str">
        <f t="shared" si="13"/>
        <v>June,2020´</v>
      </c>
      <c r="D96" s="6" t="s">
        <v>12</v>
      </c>
      <c r="E96" s="8" t="s">
        <v>533</v>
      </c>
      <c r="F96" s="6" t="s">
        <v>13</v>
      </c>
      <c r="G96" s="6" t="s">
        <v>24</v>
      </c>
      <c r="H96" s="6" t="s">
        <v>21</v>
      </c>
      <c r="I96" s="6" t="s">
        <v>16</v>
      </c>
      <c r="J96" s="6" t="s">
        <v>19</v>
      </c>
      <c r="K96" s="6" t="s">
        <v>110</v>
      </c>
      <c r="L96" s="7">
        <v>2</v>
      </c>
      <c r="M96" s="7">
        <v>16688</v>
      </c>
      <c r="N96" s="7">
        <v>16.690000000000001</v>
      </c>
      <c r="O96" s="7">
        <v>97500</v>
      </c>
      <c r="P96" t="str">
        <f t="shared" si="15"/>
        <v>Thiodicarb</v>
      </c>
      <c r="Q96" t="str">
        <f t="shared" si="17"/>
        <v>Not Identified</v>
      </c>
      <c r="R96" t="str">
        <f t="shared" si="16"/>
        <v>Herbicide</v>
      </c>
      <c r="S96">
        <f t="shared" si="14"/>
        <v>5.8425215723873443</v>
      </c>
    </row>
    <row r="97" spans="1:19" ht="22" customHeight="1" x14ac:dyDescent="0.3">
      <c r="A97" s="2">
        <v>44000</v>
      </c>
      <c r="B97" s="10" t="str">
        <f t="shared" si="12"/>
        <v>June,2020</v>
      </c>
      <c r="C97" s="10" t="str">
        <f t="shared" si="13"/>
        <v>June,2020´</v>
      </c>
      <c r="D97" s="3" t="s">
        <v>12</v>
      </c>
      <c r="E97" s="8" t="s">
        <v>533</v>
      </c>
      <c r="F97" s="3" t="s">
        <v>13</v>
      </c>
      <c r="G97" s="3" t="s">
        <v>14</v>
      </c>
      <c r="H97" s="3" t="s">
        <v>15</v>
      </c>
      <c r="I97" s="3" t="s">
        <v>16</v>
      </c>
      <c r="J97" s="3" t="s">
        <v>17</v>
      </c>
      <c r="K97" s="3" t="s">
        <v>111</v>
      </c>
      <c r="L97" s="4">
        <v>10</v>
      </c>
      <c r="M97" s="4">
        <v>129039.99</v>
      </c>
      <c r="N97" s="4">
        <v>129.04</v>
      </c>
      <c r="O97" s="4">
        <v>1003000</v>
      </c>
      <c r="P97" t="str">
        <f t="shared" si="15"/>
        <v>2,4-Dichlorophenoxyacetic acid</v>
      </c>
      <c r="Q97" t="str">
        <f t="shared" si="17"/>
        <v>Not Identified</v>
      </c>
      <c r="R97" t="str">
        <f t="shared" si="16"/>
        <v>Herbicide</v>
      </c>
      <c r="S97">
        <f t="shared" si="14"/>
        <v>7.7727842353366574</v>
      </c>
    </row>
    <row r="98" spans="1:19" ht="22" customHeight="1" x14ac:dyDescent="0.3">
      <c r="A98" s="5">
        <v>43997</v>
      </c>
      <c r="B98" s="10" t="str">
        <f t="shared" si="12"/>
        <v>June,2020</v>
      </c>
      <c r="C98" s="10" t="str">
        <f t="shared" si="13"/>
        <v>June,2020´</v>
      </c>
      <c r="D98" s="6" t="s">
        <v>12</v>
      </c>
      <c r="E98" s="8" t="s">
        <v>533</v>
      </c>
      <c r="F98" s="6" t="s">
        <v>13</v>
      </c>
      <c r="G98" s="6" t="s">
        <v>112</v>
      </c>
      <c r="H98" s="6" t="s">
        <v>56</v>
      </c>
      <c r="I98" s="6" t="s">
        <v>16</v>
      </c>
      <c r="J98" s="6" t="s">
        <v>43</v>
      </c>
      <c r="K98" s="6" t="s">
        <v>113</v>
      </c>
      <c r="L98" s="7">
        <v>5</v>
      </c>
      <c r="M98" s="7">
        <v>77829</v>
      </c>
      <c r="N98" s="7">
        <v>77.83</v>
      </c>
      <c r="O98" s="7">
        <v>279000</v>
      </c>
      <c r="P98" t="str">
        <f>IF(ISNUMBER(SEARCH("ISOPROPYLAMINE",K98)),"Isopropylamine",IF(ISNUMBER(SEARCH("CARBENDAZIM",K98)),"Carbendazim",IF(ISNUMBER(SEARCH("CHLORPYRIFOS",K98)),"Chlorpyrifos",IF(ISNUMBER(SEARCH("DIMETHYLAMINE",K98)),"Dimethylamine",IF(ISNUMBER(SEARCH("TEBUCONAZOLE",K98)),"Tebuconazole",IF(ISNUMBER(SEARCH("AMETRYN",K98)),"Ametryn",IF(ISNUMBER(SEARCH("DIURON",K98)),"Diuron","FIX IT!")))))))</f>
        <v>Isopropylamine</v>
      </c>
      <c r="Q98" t="str">
        <f t="shared" si="17"/>
        <v>Not Identified</v>
      </c>
      <c r="R98" t="str">
        <f t="shared" si="16"/>
        <v>Herbicide</v>
      </c>
      <c r="S98">
        <f t="shared" si="14"/>
        <v>3.5847820221254287</v>
      </c>
    </row>
    <row r="99" spans="1:19" ht="22" customHeight="1" x14ac:dyDescent="0.3">
      <c r="A99" s="2">
        <v>43994</v>
      </c>
      <c r="B99" s="10" t="str">
        <f t="shared" si="12"/>
        <v>June,2020</v>
      </c>
      <c r="C99" s="10" t="str">
        <f t="shared" si="13"/>
        <v>June,2020´</v>
      </c>
      <c r="D99" s="3" t="s">
        <v>12</v>
      </c>
      <c r="E99" s="8" t="s">
        <v>533</v>
      </c>
      <c r="F99" s="3" t="s">
        <v>13</v>
      </c>
      <c r="G99" s="3" t="s">
        <v>24</v>
      </c>
      <c r="H99" s="3" t="s">
        <v>21</v>
      </c>
      <c r="I99" s="3" t="s">
        <v>16</v>
      </c>
      <c r="J99" s="3" t="s">
        <v>19</v>
      </c>
      <c r="K99" s="3" t="s">
        <v>110</v>
      </c>
      <c r="L99" s="4">
        <v>2</v>
      </c>
      <c r="M99" s="4">
        <v>16688</v>
      </c>
      <c r="N99" s="4">
        <v>16.690000000000001</v>
      </c>
      <c r="O99" s="4">
        <v>97500</v>
      </c>
      <c r="P99" t="str">
        <f t="shared" si="15"/>
        <v>Thiodicarb</v>
      </c>
      <c r="Q99" t="str">
        <f t="shared" si="17"/>
        <v>Not Identified</v>
      </c>
      <c r="R99" t="str">
        <f t="shared" si="16"/>
        <v>Herbicide</v>
      </c>
      <c r="S99">
        <f t="shared" si="14"/>
        <v>5.8425215723873443</v>
      </c>
    </row>
    <row r="100" spans="1:19" ht="22" customHeight="1" x14ac:dyDescent="0.3">
      <c r="A100" s="5">
        <v>43991</v>
      </c>
      <c r="B100" s="10" t="str">
        <f t="shared" si="12"/>
        <v>June,2020</v>
      </c>
      <c r="C100" s="10" t="str">
        <f t="shared" si="13"/>
        <v>June,2020´</v>
      </c>
      <c r="D100" s="6" t="s">
        <v>12</v>
      </c>
      <c r="E100" s="8" t="s">
        <v>533</v>
      </c>
      <c r="F100" s="6" t="s">
        <v>13</v>
      </c>
      <c r="G100" s="6" t="s">
        <v>112</v>
      </c>
      <c r="H100" s="6" t="s">
        <v>56</v>
      </c>
      <c r="I100" s="6" t="s">
        <v>16</v>
      </c>
      <c r="J100" s="6" t="s">
        <v>43</v>
      </c>
      <c r="K100" s="6" t="s">
        <v>114</v>
      </c>
      <c r="L100" s="7">
        <v>6</v>
      </c>
      <c r="M100" s="7">
        <v>93024</v>
      </c>
      <c r="N100" s="7">
        <v>93.02</v>
      </c>
      <c r="O100" s="7">
        <v>333000</v>
      </c>
      <c r="P100" t="str">
        <f>IF(ISNUMBER(SEARCH("ISOPROPYLAMINE",K100)),"Isopropylamine",IF(ISNUMBER(SEARCH("CARBENDAZIM",K100)),"Carbendazim",IF(ISNUMBER(SEARCH("CHLORPYRIFOS",K100)),"Chlorpyrifos",IF(ISNUMBER(SEARCH("DIMETHYLAMINE",K100)),"Dimethylamine",IF(ISNUMBER(SEARCH("TEBUCONAZOLE",K100)),"Tebuconazole",IF(ISNUMBER(SEARCH("AMETRYN",K100)),"Ametryn",IF(ISNUMBER(SEARCH("DIURON",K100)),"Diuron","FIX IT!")))))))</f>
        <v>Isopropylamine</v>
      </c>
      <c r="Q100" t="str">
        <f t="shared" si="17"/>
        <v>Not Identified</v>
      </c>
      <c r="R100" t="str">
        <f t="shared" si="16"/>
        <v>Herbicide</v>
      </c>
      <c r="S100">
        <f t="shared" si="14"/>
        <v>3.579721362229102</v>
      </c>
    </row>
    <row r="101" spans="1:19" ht="22" customHeight="1" x14ac:dyDescent="0.3">
      <c r="A101" s="2">
        <v>43991</v>
      </c>
      <c r="B101" s="10" t="str">
        <f t="shared" si="12"/>
        <v>June,2020</v>
      </c>
      <c r="C101" s="10" t="str">
        <f t="shared" si="13"/>
        <v>June,2020´</v>
      </c>
      <c r="D101" s="3" t="s">
        <v>12</v>
      </c>
      <c r="E101" s="8" t="s">
        <v>533</v>
      </c>
      <c r="F101" s="3" t="s">
        <v>13</v>
      </c>
      <c r="G101" s="3" t="s">
        <v>14</v>
      </c>
      <c r="H101" s="3" t="s">
        <v>15</v>
      </c>
      <c r="I101" s="3" t="s">
        <v>16</v>
      </c>
      <c r="J101" s="3" t="s">
        <v>62</v>
      </c>
      <c r="K101" s="3" t="s">
        <v>64</v>
      </c>
      <c r="L101" s="4">
        <v>10</v>
      </c>
      <c r="M101" s="4">
        <v>128380.01</v>
      </c>
      <c r="N101" s="4">
        <v>128.38</v>
      </c>
      <c r="O101" s="4">
        <v>449000</v>
      </c>
      <c r="P101" t="str">
        <f t="shared" si="15"/>
        <v>Glyphosate</v>
      </c>
      <c r="Q101" t="str">
        <f t="shared" si="17"/>
        <v>Gly Star</v>
      </c>
      <c r="R101" t="str">
        <f t="shared" si="16"/>
        <v>Herbicide</v>
      </c>
      <c r="S101">
        <f t="shared" si="14"/>
        <v>3.4974292337257182</v>
      </c>
    </row>
    <row r="102" spans="1:19" ht="22" customHeight="1" x14ac:dyDescent="0.3">
      <c r="A102" s="5">
        <v>43991</v>
      </c>
      <c r="B102" s="10" t="str">
        <f t="shared" si="12"/>
        <v>June,2020</v>
      </c>
      <c r="C102" s="10" t="str">
        <f t="shared" si="13"/>
        <v>June,2020´</v>
      </c>
      <c r="D102" s="6" t="s">
        <v>12</v>
      </c>
      <c r="E102" s="8" t="s">
        <v>533</v>
      </c>
      <c r="F102" s="6" t="s">
        <v>13</v>
      </c>
      <c r="G102" s="6" t="s">
        <v>50</v>
      </c>
      <c r="H102" s="6" t="s">
        <v>51</v>
      </c>
      <c r="I102" s="6" t="s">
        <v>16</v>
      </c>
      <c r="J102" s="6" t="s">
        <v>52</v>
      </c>
      <c r="K102" s="6" t="s">
        <v>115</v>
      </c>
      <c r="L102" s="7">
        <v>7</v>
      </c>
      <c r="M102" s="7">
        <v>129420</v>
      </c>
      <c r="N102" s="7">
        <v>129.41999999999999</v>
      </c>
      <c r="O102" s="7">
        <v>262000</v>
      </c>
      <c r="P102" t="str">
        <f t="shared" ref="P102:P103" si="19">IF(ISNUMBER(SEARCH("ISOPROPYLAMINE",K102)),"Isopropylamine",IF(ISNUMBER(SEARCH("CARBENDAZIM",K102)),"Carbendazim",IF(ISNUMBER(SEARCH("CHLORPYRIFOS",K102)),"Chlorpyrifos",IF(ISNUMBER(SEARCH("DIMETHYLAMINE",K102)),"Dimethylamine",IF(ISNUMBER(SEARCH("TEBUCONAZOLE",K102)),"Tebuconazole",IF(ISNUMBER(SEARCH("AMETRYN",K102)),"Ametryn",IF(ISNUMBER(SEARCH("DIURON",K102)),"Diuron","FIX IT!")))))))</f>
        <v>Dimethylamine</v>
      </c>
      <c r="Q102" t="str">
        <f t="shared" si="17"/>
        <v>Not Identified</v>
      </c>
      <c r="R102" t="s">
        <v>496</v>
      </c>
      <c r="S102">
        <f t="shared" si="14"/>
        <v>2.0244166280327613</v>
      </c>
    </row>
    <row r="103" spans="1:19" ht="22" customHeight="1" x14ac:dyDescent="0.3">
      <c r="A103" s="2">
        <v>43991</v>
      </c>
      <c r="B103" s="10" t="str">
        <f t="shared" si="12"/>
        <v>June,2020</v>
      </c>
      <c r="C103" s="10" t="str">
        <f t="shared" si="13"/>
        <v>June,2020´</v>
      </c>
      <c r="D103" s="3" t="s">
        <v>12</v>
      </c>
      <c r="E103" s="8" t="s">
        <v>533</v>
      </c>
      <c r="F103" s="3" t="s">
        <v>13</v>
      </c>
      <c r="G103" s="3" t="s">
        <v>112</v>
      </c>
      <c r="H103" s="3" t="s">
        <v>56</v>
      </c>
      <c r="I103" s="3" t="s">
        <v>16</v>
      </c>
      <c r="J103" s="3" t="s">
        <v>43</v>
      </c>
      <c r="K103" s="3" t="s">
        <v>114</v>
      </c>
      <c r="L103" s="4">
        <v>6</v>
      </c>
      <c r="M103" s="4">
        <v>93305</v>
      </c>
      <c r="N103" s="4">
        <v>93.31</v>
      </c>
      <c r="O103" s="4">
        <v>334000</v>
      </c>
      <c r="P103" t="str">
        <f t="shared" si="19"/>
        <v>Isopropylamine</v>
      </c>
      <c r="Q103" t="str">
        <f t="shared" si="17"/>
        <v>Not Identified</v>
      </c>
      <c r="R103" t="str">
        <f t="shared" ref="R103:R119" si="20">VLOOKUP(Q103,V:X,2,FALSE)</f>
        <v>Herbicide</v>
      </c>
      <c r="S103">
        <f t="shared" si="14"/>
        <v>3.5796581104978298</v>
      </c>
    </row>
    <row r="104" spans="1:19" ht="22" customHeight="1" x14ac:dyDescent="0.3">
      <c r="A104" s="5">
        <v>43989</v>
      </c>
      <c r="B104" s="10" t="str">
        <f t="shared" si="12"/>
        <v>June,2020</v>
      </c>
      <c r="C104" s="10" t="str">
        <f t="shared" si="13"/>
        <v>June,2020´</v>
      </c>
      <c r="D104" s="6" t="s">
        <v>12</v>
      </c>
      <c r="E104" s="8" t="s">
        <v>533</v>
      </c>
      <c r="F104" s="6" t="s">
        <v>13</v>
      </c>
      <c r="G104" s="6" t="s">
        <v>24</v>
      </c>
      <c r="H104" s="6" t="s">
        <v>21</v>
      </c>
      <c r="I104" s="6" t="s">
        <v>16</v>
      </c>
      <c r="J104" s="6" t="s">
        <v>25</v>
      </c>
      <c r="K104" s="6" t="s">
        <v>116</v>
      </c>
      <c r="L104" s="7">
        <v>4</v>
      </c>
      <c r="M104" s="7">
        <v>40320</v>
      </c>
      <c r="N104" s="7">
        <v>40.32</v>
      </c>
      <c r="O104" s="7">
        <v>882000</v>
      </c>
      <c r="P104" t="str">
        <f t="shared" si="15"/>
        <v>Imidacloprid</v>
      </c>
      <c r="Q104" t="str">
        <f t="shared" si="17"/>
        <v>Not Identified</v>
      </c>
      <c r="R104" t="str">
        <f t="shared" si="20"/>
        <v>Herbicide</v>
      </c>
      <c r="S104">
        <f t="shared" si="14"/>
        <v>21.875</v>
      </c>
    </row>
    <row r="105" spans="1:19" ht="22" customHeight="1" x14ac:dyDescent="0.3">
      <c r="A105" s="2">
        <v>43989</v>
      </c>
      <c r="B105" s="10" t="str">
        <f t="shared" si="12"/>
        <v>June,2020</v>
      </c>
      <c r="C105" s="10" t="str">
        <f t="shared" si="13"/>
        <v>June,2020´</v>
      </c>
      <c r="D105" s="3" t="s">
        <v>12</v>
      </c>
      <c r="E105" s="8" t="s">
        <v>533</v>
      </c>
      <c r="F105" s="3" t="s">
        <v>13</v>
      </c>
      <c r="G105" s="3" t="s">
        <v>65</v>
      </c>
      <c r="H105" s="3" t="s">
        <v>15</v>
      </c>
      <c r="I105" s="3" t="s">
        <v>16</v>
      </c>
      <c r="J105" s="3" t="s">
        <v>106</v>
      </c>
      <c r="K105" s="3" t="s">
        <v>117</v>
      </c>
      <c r="L105" s="4">
        <v>10</v>
      </c>
      <c r="M105" s="4">
        <v>127530</v>
      </c>
      <c r="N105" s="4">
        <v>127.53</v>
      </c>
      <c r="O105" s="4">
        <v>446000</v>
      </c>
      <c r="P105" t="str">
        <f t="shared" ref="P105:P108" si="21">IF(ISNUMBER(SEARCH("FLUTRIAFOL",K105)),"Flutriafol",IF(ISNUMBER(SEARCH("PARAQUAT",K105)),"Paraquat",IF(ISNUMBER(SEARCH("4-D",K105)),"2,4-Dichlorophenoxyacetic acid",IF(ISNUMBER(SEARCH("HEXAZINONE",K105)),"Hexazinone",IF(ISNUMBER(SEARCH("DIUROM",K105)),"Diurom",IF(ISNUMBER(SEARCH("CLORPIRIFOS",K105)),"Chlorpyrifos",IF(ISNUMBER(SEARCH("NICOSULFURON",K105)),"Nicosulfuron","FIX IT!")))))))</f>
        <v>Paraquat</v>
      </c>
      <c r="Q105" t="str">
        <f t="shared" si="17"/>
        <v>Not Identified</v>
      </c>
      <c r="R105" t="str">
        <f t="shared" si="20"/>
        <v>Herbicide</v>
      </c>
      <c r="S105">
        <f t="shared" si="14"/>
        <v>3.4972163412530386</v>
      </c>
    </row>
    <row r="106" spans="1:19" ht="22" customHeight="1" x14ac:dyDescent="0.3">
      <c r="A106" s="5">
        <v>43989</v>
      </c>
      <c r="B106" s="10" t="str">
        <f t="shared" si="12"/>
        <v>June,2020</v>
      </c>
      <c r="C106" s="10" t="str">
        <f t="shared" si="13"/>
        <v>June,2020´</v>
      </c>
      <c r="D106" s="6" t="s">
        <v>12</v>
      </c>
      <c r="E106" s="8" t="s">
        <v>533</v>
      </c>
      <c r="F106" s="6" t="s">
        <v>13</v>
      </c>
      <c r="G106" s="6" t="s">
        <v>65</v>
      </c>
      <c r="H106" s="6" t="s">
        <v>15</v>
      </c>
      <c r="I106" s="6" t="s">
        <v>16</v>
      </c>
      <c r="J106" s="6" t="s">
        <v>106</v>
      </c>
      <c r="K106" s="6" t="s">
        <v>118</v>
      </c>
      <c r="L106" s="7">
        <v>12</v>
      </c>
      <c r="M106" s="7">
        <v>153036</v>
      </c>
      <c r="N106" s="7">
        <v>153.04</v>
      </c>
      <c r="O106" s="7">
        <v>536000</v>
      </c>
      <c r="P106" t="str">
        <f t="shared" si="21"/>
        <v>Paraquat</v>
      </c>
      <c r="Q106" t="str">
        <f t="shared" si="17"/>
        <v>Not Identified</v>
      </c>
      <c r="R106" t="str">
        <f t="shared" si="20"/>
        <v>Herbicide</v>
      </c>
      <c r="S106">
        <f t="shared" si="14"/>
        <v>3.5024438694163464</v>
      </c>
    </row>
    <row r="107" spans="1:19" ht="22" customHeight="1" x14ac:dyDescent="0.3">
      <c r="A107" s="2">
        <v>43989</v>
      </c>
      <c r="B107" s="10" t="str">
        <f t="shared" si="12"/>
        <v>June,2020</v>
      </c>
      <c r="C107" s="10" t="str">
        <f t="shared" si="13"/>
        <v>June,2020´</v>
      </c>
      <c r="D107" s="3" t="s">
        <v>12</v>
      </c>
      <c r="E107" s="8" t="s">
        <v>533</v>
      </c>
      <c r="F107" s="3" t="s">
        <v>13</v>
      </c>
      <c r="G107" s="3" t="s">
        <v>91</v>
      </c>
      <c r="H107" s="3" t="s">
        <v>21</v>
      </c>
      <c r="I107" s="3" t="s">
        <v>16</v>
      </c>
      <c r="J107" s="3" t="s">
        <v>28</v>
      </c>
      <c r="K107" s="3" t="s">
        <v>119</v>
      </c>
      <c r="L107" s="4">
        <v>2</v>
      </c>
      <c r="M107" s="4">
        <v>13440</v>
      </c>
      <c r="N107" s="4">
        <v>13.44</v>
      </c>
      <c r="O107" s="4">
        <v>47000</v>
      </c>
      <c r="P107" t="str">
        <f t="shared" si="21"/>
        <v>Hexazinone</v>
      </c>
      <c r="Q107" t="str">
        <f t="shared" si="17"/>
        <v>Broker</v>
      </c>
      <c r="R107" t="str">
        <f t="shared" si="20"/>
        <v>Herbicide</v>
      </c>
      <c r="S107">
        <f t="shared" si="14"/>
        <v>3.4970238095238093</v>
      </c>
    </row>
    <row r="108" spans="1:19" ht="22" customHeight="1" x14ac:dyDescent="0.3">
      <c r="A108" s="5">
        <v>43989</v>
      </c>
      <c r="B108" s="10" t="str">
        <f t="shared" si="12"/>
        <v>June,2020</v>
      </c>
      <c r="C108" s="10" t="str">
        <f t="shared" si="13"/>
        <v>June,2020´</v>
      </c>
      <c r="D108" s="6" t="s">
        <v>12</v>
      </c>
      <c r="E108" s="8" t="s">
        <v>533</v>
      </c>
      <c r="F108" s="6" t="s">
        <v>13</v>
      </c>
      <c r="G108" s="6" t="s">
        <v>65</v>
      </c>
      <c r="H108" s="6" t="s">
        <v>15</v>
      </c>
      <c r="I108" s="6" t="s">
        <v>16</v>
      </c>
      <c r="J108" s="6" t="s">
        <v>106</v>
      </c>
      <c r="K108" s="6" t="s">
        <v>120</v>
      </c>
      <c r="L108" s="7">
        <v>10</v>
      </c>
      <c r="M108" s="7">
        <v>127530</v>
      </c>
      <c r="N108" s="7">
        <v>127.53</v>
      </c>
      <c r="O108" s="7">
        <v>446000</v>
      </c>
      <c r="P108" t="str">
        <f t="shared" si="21"/>
        <v>Paraquat</v>
      </c>
      <c r="Q108" t="str">
        <f t="shared" si="17"/>
        <v>Not Identified</v>
      </c>
      <c r="R108" t="str">
        <f t="shared" si="20"/>
        <v>Herbicide</v>
      </c>
      <c r="S108">
        <f t="shared" si="14"/>
        <v>3.4972163412530386</v>
      </c>
    </row>
    <row r="109" spans="1:19" ht="22" customHeight="1" x14ac:dyDescent="0.3">
      <c r="A109" s="2">
        <v>43989</v>
      </c>
      <c r="B109" s="10" t="str">
        <f t="shared" si="12"/>
        <v>June,2020</v>
      </c>
      <c r="C109" s="10" t="str">
        <f t="shared" si="13"/>
        <v>June,2020´</v>
      </c>
      <c r="D109" s="3" t="s">
        <v>12</v>
      </c>
      <c r="E109" s="8" t="s">
        <v>533</v>
      </c>
      <c r="F109" s="3" t="s">
        <v>13</v>
      </c>
      <c r="G109" s="3" t="s">
        <v>14</v>
      </c>
      <c r="H109" s="3" t="s">
        <v>15</v>
      </c>
      <c r="I109" s="3" t="s">
        <v>16</v>
      </c>
      <c r="J109" s="3" t="s">
        <v>17</v>
      </c>
      <c r="K109" s="3" t="s">
        <v>111</v>
      </c>
      <c r="L109" s="4">
        <v>10</v>
      </c>
      <c r="M109" s="4">
        <v>129039.99</v>
      </c>
      <c r="N109" s="4">
        <v>129.04</v>
      </c>
      <c r="O109" s="4">
        <v>1003000</v>
      </c>
      <c r="P109" t="str">
        <f t="shared" si="15"/>
        <v>2,4-Dichlorophenoxyacetic acid</v>
      </c>
      <c r="Q109" t="str">
        <f t="shared" si="17"/>
        <v>Not Identified</v>
      </c>
      <c r="R109" t="str">
        <f t="shared" si="20"/>
        <v>Herbicide</v>
      </c>
      <c r="S109">
        <f t="shared" si="14"/>
        <v>7.7727842353366574</v>
      </c>
    </row>
    <row r="110" spans="1:19" ht="22" customHeight="1" x14ac:dyDescent="0.3">
      <c r="A110" s="5">
        <v>43989</v>
      </c>
      <c r="B110" s="10" t="str">
        <f t="shared" si="12"/>
        <v>June,2020</v>
      </c>
      <c r="C110" s="10" t="str">
        <f t="shared" si="13"/>
        <v>June,2020´</v>
      </c>
      <c r="D110" s="6" t="s">
        <v>12</v>
      </c>
      <c r="E110" s="8" t="s">
        <v>533</v>
      </c>
      <c r="F110" s="6" t="s">
        <v>13</v>
      </c>
      <c r="G110" s="6" t="s">
        <v>14</v>
      </c>
      <c r="H110" s="6" t="s">
        <v>15</v>
      </c>
      <c r="I110" s="6" t="s">
        <v>16</v>
      </c>
      <c r="J110" s="6" t="s">
        <v>17</v>
      </c>
      <c r="K110" s="6" t="s">
        <v>27</v>
      </c>
      <c r="L110" s="7">
        <v>10</v>
      </c>
      <c r="M110" s="7">
        <v>129039.99</v>
      </c>
      <c r="N110" s="7">
        <v>129.04</v>
      </c>
      <c r="O110" s="7">
        <v>1003000</v>
      </c>
      <c r="P110" t="str">
        <f t="shared" si="15"/>
        <v>2,4-Dichlorophenoxyacetic acid</v>
      </c>
      <c r="Q110" t="str">
        <f t="shared" si="17"/>
        <v>Not Identified</v>
      </c>
      <c r="R110" t="str">
        <f t="shared" si="20"/>
        <v>Herbicide</v>
      </c>
      <c r="S110">
        <f t="shared" si="14"/>
        <v>7.7727842353366574</v>
      </c>
    </row>
    <row r="111" spans="1:19" ht="22" customHeight="1" x14ac:dyDescent="0.3">
      <c r="A111" s="2">
        <v>43987</v>
      </c>
      <c r="B111" s="10" t="str">
        <f t="shared" si="12"/>
        <v>June,2020</v>
      </c>
      <c r="C111" s="10" t="str">
        <f t="shared" si="13"/>
        <v>June,2020´</v>
      </c>
      <c r="D111" s="3" t="s">
        <v>12</v>
      </c>
      <c r="E111" s="8" t="s">
        <v>533</v>
      </c>
      <c r="F111" s="3" t="s">
        <v>13</v>
      </c>
      <c r="G111" s="3" t="s">
        <v>14</v>
      </c>
      <c r="H111" s="3" t="s">
        <v>15</v>
      </c>
      <c r="I111" s="3" t="s">
        <v>16</v>
      </c>
      <c r="J111" s="3" t="s">
        <v>62</v>
      </c>
      <c r="K111" s="3" t="s">
        <v>64</v>
      </c>
      <c r="L111" s="4">
        <v>10</v>
      </c>
      <c r="M111" s="4">
        <v>128380.01</v>
      </c>
      <c r="N111" s="4">
        <v>128.38</v>
      </c>
      <c r="O111" s="4">
        <v>449000</v>
      </c>
      <c r="P111" t="str">
        <f t="shared" si="15"/>
        <v>Glyphosate</v>
      </c>
      <c r="Q111" t="str">
        <f t="shared" si="17"/>
        <v>Gly Star</v>
      </c>
      <c r="R111" t="str">
        <f t="shared" si="20"/>
        <v>Herbicide</v>
      </c>
      <c r="S111">
        <f t="shared" si="14"/>
        <v>3.4974292337257182</v>
      </c>
    </row>
    <row r="112" spans="1:19" ht="22" customHeight="1" x14ac:dyDescent="0.3">
      <c r="A112" s="5">
        <v>43987</v>
      </c>
      <c r="B112" s="10" t="str">
        <f t="shared" si="12"/>
        <v>June,2020</v>
      </c>
      <c r="C112" s="10" t="str">
        <f t="shared" si="13"/>
        <v>June,2020´</v>
      </c>
      <c r="D112" s="6" t="s">
        <v>12</v>
      </c>
      <c r="E112" s="8" t="s">
        <v>533</v>
      </c>
      <c r="F112" s="6" t="s">
        <v>13</v>
      </c>
      <c r="G112" s="6" t="s">
        <v>14</v>
      </c>
      <c r="H112" s="6" t="s">
        <v>15</v>
      </c>
      <c r="I112" s="6" t="s">
        <v>16</v>
      </c>
      <c r="J112" s="6" t="s">
        <v>62</v>
      </c>
      <c r="K112" s="6" t="s">
        <v>121</v>
      </c>
      <c r="L112" s="7">
        <v>10</v>
      </c>
      <c r="M112" s="7">
        <v>113610</v>
      </c>
      <c r="N112" s="7">
        <v>113.61</v>
      </c>
      <c r="O112" s="7">
        <v>398000</v>
      </c>
      <c r="P112" t="str">
        <f t="shared" si="15"/>
        <v>Glyphosate</v>
      </c>
      <c r="Q112" t="str">
        <f t="shared" si="17"/>
        <v>Gly Star</v>
      </c>
      <c r="R112" t="str">
        <f t="shared" si="20"/>
        <v>Herbicide</v>
      </c>
      <c r="S112">
        <f t="shared" si="14"/>
        <v>3.5032127453569228</v>
      </c>
    </row>
    <row r="113" spans="1:19" ht="22" customHeight="1" x14ac:dyDescent="0.3">
      <c r="A113" s="2">
        <v>43987</v>
      </c>
      <c r="B113" s="10" t="str">
        <f t="shared" si="12"/>
        <v>June,2020</v>
      </c>
      <c r="C113" s="10" t="str">
        <f t="shared" si="13"/>
        <v>June,2020´</v>
      </c>
      <c r="D113" s="3" t="s">
        <v>12</v>
      </c>
      <c r="E113" s="8" t="s">
        <v>533</v>
      </c>
      <c r="F113" s="3" t="s">
        <v>13</v>
      </c>
      <c r="G113" s="3" t="s">
        <v>14</v>
      </c>
      <c r="H113" s="3" t="s">
        <v>15</v>
      </c>
      <c r="I113" s="3" t="s">
        <v>16</v>
      </c>
      <c r="J113" s="3" t="s">
        <v>17</v>
      </c>
      <c r="K113" s="3" t="s">
        <v>27</v>
      </c>
      <c r="L113" s="4">
        <v>10</v>
      </c>
      <c r="M113" s="4">
        <v>129039.99</v>
      </c>
      <c r="N113" s="4">
        <v>129.04</v>
      </c>
      <c r="O113" s="4">
        <v>1003000</v>
      </c>
      <c r="P113" t="str">
        <f t="shared" si="15"/>
        <v>2,4-Dichlorophenoxyacetic acid</v>
      </c>
      <c r="Q113" t="str">
        <f t="shared" si="17"/>
        <v>Not Identified</v>
      </c>
      <c r="R113" t="str">
        <f t="shared" si="20"/>
        <v>Herbicide</v>
      </c>
      <c r="S113">
        <f t="shared" si="14"/>
        <v>7.7727842353366574</v>
      </c>
    </row>
    <row r="114" spans="1:19" ht="22" customHeight="1" x14ac:dyDescent="0.3">
      <c r="A114" s="5">
        <v>43987</v>
      </c>
      <c r="B114" s="10" t="str">
        <f t="shared" si="12"/>
        <v>June,2020</v>
      </c>
      <c r="C114" s="10" t="str">
        <f t="shared" si="13"/>
        <v>June,2020´</v>
      </c>
      <c r="D114" s="6" t="s">
        <v>12</v>
      </c>
      <c r="E114" s="8" t="s">
        <v>533</v>
      </c>
      <c r="F114" s="6" t="s">
        <v>13</v>
      </c>
      <c r="G114" s="6" t="s">
        <v>14</v>
      </c>
      <c r="H114" s="6" t="s">
        <v>15</v>
      </c>
      <c r="I114" s="6" t="s">
        <v>16</v>
      </c>
      <c r="J114" s="6" t="s">
        <v>62</v>
      </c>
      <c r="K114" s="6" t="s">
        <v>122</v>
      </c>
      <c r="L114" s="7">
        <v>12</v>
      </c>
      <c r="M114" s="7">
        <v>136332</v>
      </c>
      <c r="N114" s="7">
        <v>136.33000000000001</v>
      </c>
      <c r="O114" s="7">
        <v>477000</v>
      </c>
      <c r="P114" t="str">
        <f t="shared" si="15"/>
        <v>Glyphosate</v>
      </c>
      <c r="Q114" t="str">
        <f t="shared" si="17"/>
        <v>Gly Star</v>
      </c>
      <c r="R114" t="str">
        <f t="shared" si="20"/>
        <v>Herbicide</v>
      </c>
      <c r="S114">
        <f t="shared" si="14"/>
        <v>3.4988117243200421</v>
      </c>
    </row>
    <row r="115" spans="1:19" ht="22" customHeight="1" x14ac:dyDescent="0.3">
      <c r="A115" s="2">
        <v>43987</v>
      </c>
      <c r="B115" s="10" t="str">
        <f t="shared" si="12"/>
        <v>June,2020</v>
      </c>
      <c r="C115" s="10" t="str">
        <f t="shared" si="13"/>
        <v>June,2020´</v>
      </c>
      <c r="D115" s="3" t="s">
        <v>12</v>
      </c>
      <c r="E115" s="8" t="s">
        <v>533</v>
      </c>
      <c r="F115" s="3" t="s">
        <v>13</v>
      </c>
      <c r="G115" s="3" t="s">
        <v>14</v>
      </c>
      <c r="H115" s="3" t="s">
        <v>15</v>
      </c>
      <c r="I115" s="3" t="s">
        <v>16</v>
      </c>
      <c r="J115" s="3" t="s">
        <v>62</v>
      </c>
      <c r="K115" s="3" t="s">
        <v>123</v>
      </c>
      <c r="L115" s="4">
        <v>10</v>
      </c>
      <c r="M115" s="4">
        <v>128380.01</v>
      </c>
      <c r="N115" s="4">
        <v>128.38</v>
      </c>
      <c r="O115" s="4">
        <v>449000</v>
      </c>
      <c r="P115" t="str">
        <f t="shared" si="15"/>
        <v>Glyphosate</v>
      </c>
      <c r="Q115" t="str">
        <f t="shared" si="17"/>
        <v>Gly Star</v>
      </c>
      <c r="R115" t="str">
        <f t="shared" si="20"/>
        <v>Herbicide</v>
      </c>
      <c r="S115">
        <f t="shared" si="14"/>
        <v>3.4974292337257182</v>
      </c>
    </row>
    <row r="116" spans="1:19" ht="22" customHeight="1" x14ac:dyDescent="0.3">
      <c r="A116" s="5">
        <v>43987</v>
      </c>
      <c r="B116" s="10" t="str">
        <f t="shared" si="12"/>
        <v>June,2020</v>
      </c>
      <c r="C116" s="10" t="str">
        <f t="shared" si="13"/>
        <v>June,2020´</v>
      </c>
      <c r="D116" s="6" t="s">
        <v>12</v>
      </c>
      <c r="E116" s="8" t="s">
        <v>533</v>
      </c>
      <c r="F116" s="6" t="s">
        <v>13</v>
      </c>
      <c r="G116" s="6" t="s">
        <v>14</v>
      </c>
      <c r="H116" s="6" t="s">
        <v>15</v>
      </c>
      <c r="I116" s="6" t="s">
        <v>16</v>
      </c>
      <c r="J116" s="6" t="s">
        <v>62</v>
      </c>
      <c r="K116" s="6" t="s">
        <v>64</v>
      </c>
      <c r="L116" s="7">
        <v>10</v>
      </c>
      <c r="M116" s="7">
        <v>128380.01</v>
      </c>
      <c r="N116" s="7">
        <v>128.38</v>
      </c>
      <c r="O116" s="7">
        <v>449000</v>
      </c>
      <c r="P116" t="str">
        <f t="shared" si="15"/>
        <v>Glyphosate</v>
      </c>
      <c r="Q116" t="str">
        <f t="shared" si="17"/>
        <v>Gly Star</v>
      </c>
      <c r="R116" t="str">
        <f t="shared" si="20"/>
        <v>Herbicide</v>
      </c>
      <c r="S116">
        <f t="shared" si="14"/>
        <v>3.4974292337257182</v>
      </c>
    </row>
    <row r="117" spans="1:19" ht="22" customHeight="1" x14ac:dyDescent="0.3">
      <c r="A117" s="2">
        <v>43987</v>
      </c>
      <c r="B117" s="10" t="str">
        <f t="shared" si="12"/>
        <v>June,2020</v>
      </c>
      <c r="C117" s="10" t="str">
        <f t="shared" si="13"/>
        <v>June,2020´</v>
      </c>
      <c r="D117" s="3" t="s">
        <v>12</v>
      </c>
      <c r="E117" s="8" t="s">
        <v>533</v>
      </c>
      <c r="F117" s="3" t="s">
        <v>13</v>
      </c>
      <c r="G117" s="3" t="s">
        <v>14</v>
      </c>
      <c r="H117" s="3" t="s">
        <v>15</v>
      </c>
      <c r="I117" s="3" t="s">
        <v>16</v>
      </c>
      <c r="J117" s="3" t="s">
        <v>62</v>
      </c>
      <c r="K117" s="3" t="s">
        <v>124</v>
      </c>
      <c r="L117" s="4">
        <v>12</v>
      </c>
      <c r="M117" s="4">
        <v>145320.01</v>
      </c>
      <c r="N117" s="4">
        <v>145.32</v>
      </c>
      <c r="O117" s="4">
        <v>509000</v>
      </c>
      <c r="P117" t="str">
        <f t="shared" si="15"/>
        <v>Glyphosate</v>
      </c>
      <c r="Q117" t="str">
        <f t="shared" si="17"/>
        <v>Gly Star</v>
      </c>
      <c r="R117" t="str">
        <f t="shared" si="20"/>
        <v>Herbicide</v>
      </c>
      <c r="S117">
        <f t="shared" si="14"/>
        <v>3.5026146777721801</v>
      </c>
    </row>
    <row r="118" spans="1:19" ht="22" customHeight="1" x14ac:dyDescent="0.3">
      <c r="A118" s="5">
        <v>43987</v>
      </c>
      <c r="B118" s="10" t="str">
        <f t="shared" si="12"/>
        <v>June,2020</v>
      </c>
      <c r="C118" s="10" t="str">
        <f t="shared" si="13"/>
        <v>June,2020´</v>
      </c>
      <c r="D118" s="6" t="s">
        <v>12</v>
      </c>
      <c r="E118" s="8" t="s">
        <v>533</v>
      </c>
      <c r="F118" s="6" t="s">
        <v>13</v>
      </c>
      <c r="G118" s="6" t="s">
        <v>14</v>
      </c>
      <c r="H118" s="6" t="s">
        <v>15</v>
      </c>
      <c r="I118" s="6" t="s">
        <v>16</v>
      </c>
      <c r="J118" s="6" t="s">
        <v>62</v>
      </c>
      <c r="K118" s="6" t="s">
        <v>124</v>
      </c>
      <c r="L118" s="7">
        <v>12</v>
      </c>
      <c r="M118" s="7">
        <v>145320.01</v>
      </c>
      <c r="N118" s="7">
        <v>145.32</v>
      </c>
      <c r="O118" s="7">
        <v>509000</v>
      </c>
      <c r="P118" t="str">
        <f t="shared" si="15"/>
        <v>Glyphosate</v>
      </c>
      <c r="Q118" t="str">
        <f t="shared" ref="Q118:Q149" si="22">VLOOKUP(P118,U:W,2,FALSE)</f>
        <v>Gly Star</v>
      </c>
      <c r="R118" t="str">
        <f t="shared" si="20"/>
        <v>Herbicide</v>
      </c>
      <c r="S118">
        <f t="shared" si="14"/>
        <v>3.5026146777721801</v>
      </c>
    </row>
    <row r="119" spans="1:19" ht="22" customHeight="1" x14ac:dyDescent="0.3">
      <c r="A119" s="2">
        <v>43987</v>
      </c>
      <c r="B119" s="10" t="str">
        <f t="shared" si="12"/>
        <v>June,2020</v>
      </c>
      <c r="C119" s="10" t="str">
        <f t="shared" si="13"/>
        <v>June,2020´</v>
      </c>
      <c r="D119" s="3" t="s">
        <v>12</v>
      </c>
      <c r="E119" s="8" t="s">
        <v>533</v>
      </c>
      <c r="F119" s="3" t="s">
        <v>13</v>
      </c>
      <c r="G119" s="3" t="s">
        <v>14</v>
      </c>
      <c r="H119" s="3" t="s">
        <v>15</v>
      </c>
      <c r="I119" s="3" t="s">
        <v>16</v>
      </c>
      <c r="J119" s="3" t="s">
        <v>87</v>
      </c>
      <c r="K119" s="3" t="s">
        <v>125</v>
      </c>
      <c r="L119" s="4">
        <v>6</v>
      </c>
      <c r="M119" s="4">
        <v>61932</v>
      </c>
      <c r="N119" s="4">
        <v>61.93</v>
      </c>
      <c r="O119" s="4">
        <v>99500</v>
      </c>
      <c r="P119" t="str">
        <f t="shared" si="15"/>
        <v>2,4-Dichlorophenoxyacetic acid</v>
      </c>
      <c r="Q119" t="str">
        <f t="shared" si="22"/>
        <v>Not Identified</v>
      </c>
      <c r="R119" t="str">
        <f t="shared" si="20"/>
        <v>Herbicide</v>
      </c>
      <c r="S119">
        <f t="shared" si="14"/>
        <v>1.6066007879609894</v>
      </c>
    </row>
    <row r="120" spans="1:19" ht="22" customHeight="1" x14ac:dyDescent="0.3">
      <c r="A120" s="5">
        <v>43984</v>
      </c>
      <c r="B120" s="10" t="str">
        <f t="shared" si="12"/>
        <v>June,2020</v>
      </c>
      <c r="C120" s="10" t="str">
        <f t="shared" si="13"/>
        <v>June,2020´</v>
      </c>
      <c r="D120" s="6" t="s">
        <v>12</v>
      </c>
      <c r="E120" s="8" t="s">
        <v>533</v>
      </c>
      <c r="F120" s="6" t="s">
        <v>13</v>
      </c>
      <c r="G120" s="6" t="s">
        <v>50</v>
      </c>
      <c r="H120" s="6" t="s">
        <v>51</v>
      </c>
      <c r="I120" s="6" t="s">
        <v>16</v>
      </c>
      <c r="J120" s="6" t="s">
        <v>52</v>
      </c>
      <c r="K120" s="6" t="s">
        <v>126</v>
      </c>
      <c r="L120" s="7">
        <v>7</v>
      </c>
      <c r="M120" s="7">
        <v>128740</v>
      </c>
      <c r="N120" s="7">
        <v>128.74</v>
      </c>
      <c r="O120" s="7">
        <v>261000</v>
      </c>
      <c r="P120" t="str">
        <f t="shared" ref="P120:P121" si="23">IF(ISNUMBER(SEARCH("ISOPROPYLAMINE",K120)),"Isopropylamine",IF(ISNUMBER(SEARCH("CARBENDAZIM",K120)),"Carbendazim",IF(ISNUMBER(SEARCH("CHLORPYRIFOS",K120)),"Chlorpyrifos",IF(ISNUMBER(SEARCH("DIMETHYLAMINE",K120)),"Dimethylamine",IF(ISNUMBER(SEARCH("TEBUCONAZOLE",K120)),"Tebuconazole",IF(ISNUMBER(SEARCH("AMETRYN",K120)),"Ametryn",IF(ISNUMBER(SEARCH("DIURON",K120)),"Diuron","FIX IT!")))))))</f>
        <v>Dimethylamine</v>
      </c>
      <c r="Q120" t="str">
        <f t="shared" si="22"/>
        <v>Not Identified</v>
      </c>
      <c r="R120" t="s">
        <v>496</v>
      </c>
      <c r="S120">
        <f t="shared" si="14"/>
        <v>2.0273419294702499</v>
      </c>
    </row>
    <row r="121" spans="1:19" ht="22" customHeight="1" x14ac:dyDescent="0.3">
      <c r="A121" s="2">
        <v>43984</v>
      </c>
      <c r="B121" s="10" t="str">
        <f t="shared" si="12"/>
        <v>June,2020</v>
      </c>
      <c r="C121" s="10" t="str">
        <f t="shared" si="13"/>
        <v>June,2020´</v>
      </c>
      <c r="D121" s="3" t="s">
        <v>12</v>
      </c>
      <c r="E121" s="8" t="s">
        <v>533</v>
      </c>
      <c r="F121" s="3" t="s">
        <v>13</v>
      </c>
      <c r="G121" s="3" t="s">
        <v>127</v>
      </c>
      <c r="H121" s="3" t="s">
        <v>128</v>
      </c>
      <c r="I121" s="3" t="s">
        <v>16</v>
      </c>
      <c r="J121" s="3" t="s">
        <v>129</v>
      </c>
      <c r="K121" s="3" t="s">
        <v>130</v>
      </c>
      <c r="L121" s="4">
        <v>6</v>
      </c>
      <c r="M121" s="4">
        <v>110440</v>
      </c>
      <c r="N121" s="4">
        <v>110.44</v>
      </c>
      <c r="O121" s="4">
        <v>78400</v>
      </c>
      <c r="P121" t="str">
        <f t="shared" si="23"/>
        <v>Dimethylamine</v>
      </c>
      <c r="Q121" t="str">
        <f t="shared" si="22"/>
        <v>Not Identified</v>
      </c>
      <c r="R121" t="s">
        <v>496</v>
      </c>
      <c r="S121">
        <f t="shared" si="14"/>
        <v>0.70988772183991311</v>
      </c>
    </row>
    <row r="122" spans="1:19" ht="22" customHeight="1" x14ac:dyDescent="0.3">
      <c r="A122" s="5">
        <v>43979</v>
      </c>
      <c r="B122" s="10" t="str">
        <f t="shared" si="12"/>
        <v>May,2020</v>
      </c>
      <c r="C122" s="10" t="str">
        <f t="shared" si="13"/>
        <v>May,2020´</v>
      </c>
      <c r="D122" s="6" t="s">
        <v>12</v>
      </c>
      <c r="E122" s="8" t="s">
        <v>533</v>
      </c>
      <c r="F122" s="6" t="s">
        <v>13</v>
      </c>
      <c r="G122" s="6" t="s">
        <v>14</v>
      </c>
      <c r="H122" s="6" t="s">
        <v>15</v>
      </c>
      <c r="I122" s="6" t="s">
        <v>16</v>
      </c>
      <c r="J122" s="6" t="s">
        <v>33</v>
      </c>
      <c r="K122" s="6" t="s">
        <v>131</v>
      </c>
      <c r="L122" s="7">
        <v>12</v>
      </c>
      <c r="M122" s="7">
        <v>135864</v>
      </c>
      <c r="N122" s="7">
        <v>135.86000000000001</v>
      </c>
      <c r="O122" s="7">
        <v>223000</v>
      </c>
      <c r="P122" t="str">
        <f t="shared" si="15"/>
        <v>Atrazine</v>
      </c>
      <c r="Q122" t="str">
        <f t="shared" si="22"/>
        <v>Atanor</v>
      </c>
      <c r="R122" t="str">
        <f t="shared" ref="R122:R146" si="24">VLOOKUP(Q122,V:X,2,FALSE)</f>
        <v>Herbicide</v>
      </c>
      <c r="S122">
        <f t="shared" si="14"/>
        <v>1.6413472295825238</v>
      </c>
    </row>
    <row r="123" spans="1:19" ht="22" customHeight="1" x14ac:dyDescent="0.3">
      <c r="A123" s="2">
        <v>43979</v>
      </c>
      <c r="B123" s="10" t="str">
        <f t="shared" si="12"/>
        <v>May,2020</v>
      </c>
      <c r="C123" s="10" t="str">
        <f t="shared" si="13"/>
        <v>May,2020´</v>
      </c>
      <c r="D123" s="3" t="s">
        <v>12</v>
      </c>
      <c r="E123" s="8" t="s">
        <v>533</v>
      </c>
      <c r="F123" s="3" t="s">
        <v>13</v>
      </c>
      <c r="G123" s="3" t="s">
        <v>14</v>
      </c>
      <c r="H123" s="3" t="s">
        <v>15</v>
      </c>
      <c r="I123" s="3" t="s">
        <v>16</v>
      </c>
      <c r="J123" s="3" t="s">
        <v>17</v>
      </c>
      <c r="K123" s="3" t="s">
        <v>132</v>
      </c>
      <c r="L123" s="4">
        <v>10</v>
      </c>
      <c r="M123" s="4">
        <v>129039.99</v>
      </c>
      <c r="N123" s="4">
        <v>129.04</v>
      </c>
      <c r="O123" s="4">
        <v>957000</v>
      </c>
      <c r="P123" t="str">
        <f>IF(ISNUMBER(SEARCH("FLUTRIAFOL",K123)),"Flutriafol",IF(ISNUMBER(SEARCH("PARAQUAT",K123)),"Paraquat",IF(ISNUMBER(SEARCH("4-D",K123)),"2,4-Dichlorophenoxyacetic acid",IF(ISNUMBER(SEARCH("HEXAZINONE",K123)),"Hexazinone",IF(ISNUMBER(SEARCH("DIUROM",K123)),"Diurom",IF(ISNUMBER(SEARCH("CLORPIRIFOS",K123)),"Chlorpyrifos",IF(ISNUMBER(SEARCH("NICOSULFURON",K123)),"Nicosulfuron","FIX IT!")))))))</f>
        <v>2,4-Dichlorophenoxyacetic acid</v>
      </c>
      <c r="Q123" t="str">
        <f t="shared" si="22"/>
        <v>Not Identified</v>
      </c>
      <c r="R123" t="str">
        <f t="shared" si="24"/>
        <v>Herbicide</v>
      </c>
      <c r="S123">
        <f t="shared" si="14"/>
        <v>7.4163055964278977</v>
      </c>
    </row>
    <row r="124" spans="1:19" ht="22" customHeight="1" x14ac:dyDescent="0.3">
      <c r="A124" s="5">
        <v>43979</v>
      </c>
      <c r="B124" s="10" t="str">
        <f t="shared" si="12"/>
        <v>May,2020</v>
      </c>
      <c r="C124" s="10" t="str">
        <f t="shared" si="13"/>
        <v>May,2020´</v>
      </c>
      <c r="D124" s="6" t="s">
        <v>12</v>
      </c>
      <c r="E124" s="8" t="s">
        <v>533</v>
      </c>
      <c r="F124" s="6" t="s">
        <v>13</v>
      </c>
      <c r="G124" s="6" t="s">
        <v>14</v>
      </c>
      <c r="H124" s="6" t="s">
        <v>15</v>
      </c>
      <c r="I124" s="6" t="s">
        <v>16</v>
      </c>
      <c r="J124" s="6" t="s">
        <v>33</v>
      </c>
      <c r="K124" s="6" t="s">
        <v>131</v>
      </c>
      <c r="L124" s="7">
        <v>12</v>
      </c>
      <c r="M124" s="7">
        <v>135864</v>
      </c>
      <c r="N124" s="7">
        <v>135.86000000000001</v>
      </c>
      <c r="O124" s="7">
        <v>223000</v>
      </c>
      <c r="P124" t="str">
        <f t="shared" si="15"/>
        <v>Atrazine</v>
      </c>
      <c r="Q124" t="str">
        <f t="shared" si="22"/>
        <v>Atanor</v>
      </c>
      <c r="R124" t="str">
        <f t="shared" si="24"/>
        <v>Herbicide</v>
      </c>
      <c r="S124">
        <f t="shared" si="14"/>
        <v>1.6413472295825238</v>
      </c>
    </row>
    <row r="125" spans="1:19" ht="22" customHeight="1" x14ac:dyDescent="0.3">
      <c r="A125" s="2">
        <v>43979</v>
      </c>
      <c r="B125" s="10" t="str">
        <f t="shared" si="12"/>
        <v>May,2020</v>
      </c>
      <c r="C125" s="10" t="str">
        <f t="shared" si="13"/>
        <v>May,2020´</v>
      </c>
      <c r="D125" s="3" t="s">
        <v>12</v>
      </c>
      <c r="E125" s="8" t="s">
        <v>533</v>
      </c>
      <c r="F125" s="3" t="s">
        <v>13</v>
      </c>
      <c r="G125" s="3" t="s">
        <v>14</v>
      </c>
      <c r="H125" s="3" t="s">
        <v>15</v>
      </c>
      <c r="I125" s="3" t="s">
        <v>16</v>
      </c>
      <c r="J125" s="3" t="s">
        <v>33</v>
      </c>
      <c r="K125" s="3" t="s">
        <v>131</v>
      </c>
      <c r="L125" s="4">
        <v>12</v>
      </c>
      <c r="M125" s="4">
        <v>135864</v>
      </c>
      <c r="N125" s="4">
        <v>135.86000000000001</v>
      </c>
      <c r="O125" s="4">
        <v>223000</v>
      </c>
      <c r="P125" t="str">
        <f t="shared" si="15"/>
        <v>Atrazine</v>
      </c>
      <c r="Q125" t="str">
        <f t="shared" si="22"/>
        <v>Atanor</v>
      </c>
      <c r="R125" t="str">
        <f t="shared" si="24"/>
        <v>Herbicide</v>
      </c>
      <c r="S125">
        <f t="shared" si="14"/>
        <v>1.6413472295825238</v>
      </c>
    </row>
    <row r="126" spans="1:19" ht="22" customHeight="1" x14ac:dyDescent="0.3">
      <c r="A126" s="5">
        <v>43979</v>
      </c>
      <c r="B126" s="10" t="str">
        <f t="shared" si="12"/>
        <v>May,2020</v>
      </c>
      <c r="C126" s="10" t="str">
        <f t="shared" si="13"/>
        <v>May,2020´</v>
      </c>
      <c r="D126" s="6" t="s">
        <v>12</v>
      </c>
      <c r="E126" s="8" t="s">
        <v>533</v>
      </c>
      <c r="F126" s="6" t="s">
        <v>13</v>
      </c>
      <c r="G126" s="6" t="s">
        <v>30</v>
      </c>
      <c r="H126" s="6" t="s">
        <v>21</v>
      </c>
      <c r="I126" s="6" t="s">
        <v>16</v>
      </c>
      <c r="J126" s="6" t="s">
        <v>22</v>
      </c>
      <c r="K126" s="6" t="s">
        <v>133</v>
      </c>
      <c r="L126" s="7">
        <v>10</v>
      </c>
      <c r="M126" s="7">
        <v>180750</v>
      </c>
      <c r="N126" s="7">
        <v>180.75</v>
      </c>
      <c r="O126" s="7">
        <v>537000</v>
      </c>
      <c r="P126" t="str">
        <f t="shared" ref="P126:P189" si="25">IF(ISNUMBER(SEARCH("2,4-D",K126)),"2,4-Dichlorophenoxyacetic acid",IF(ISNUMBER(SEARCH("FIPRONIL",K126)),"Fipronil",IF(ISNUMBER(SEARCH("GLYPHOSATE",K126)),"Glyphosate",IF(ISNUMBER(SEARCH("IMIDACLOPRID",K126)),"Imidacloprid",IF(ISNUMBER(SEARCH("TEBUTHIURON",K126)),"Tebuthiuron",IF(ISNUMBER(SEARCH("ATRAZINE",K126)),"Atrazine",IF(ISNUMBER(SEARCH("THIODICARB",K126)),"Thiodicarb",IF(ISNUMBER(SEARCH("MEPIQUAT",K126)),"Mepiquat","FIX IT!"))))))))</f>
        <v>Glyphosate</v>
      </c>
      <c r="Q126" t="str">
        <f t="shared" si="22"/>
        <v>Gly Star</v>
      </c>
      <c r="R126" t="str">
        <f t="shared" si="24"/>
        <v>Herbicide</v>
      </c>
      <c r="S126">
        <f t="shared" si="14"/>
        <v>2.9709543568464731</v>
      </c>
    </row>
    <row r="127" spans="1:19" ht="22" customHeight="1" x14ac:dyDescent="0.3">
      <c r="A127" s="2">
        <v>43979</v>
      </c>
      <c r="B127" s="10" t="str">
        <f t="shared" si="12"/>
        <v>May,2020</v>
      </c>
      <c r="C127" s="10" t="str">
        <f t="shared" si="13"/>
        <v>May,2020´</v>
      </c>
      <c r="D127" s="3" t="s">
        <v>12</v>
      </c>
      <c r="E127" s="8" t="s">
        <v>533</v>
      </c>
      <c r="F127" s="3" t="s">
        <v>13</v>
      </c>
      <c r="G127" s="3" t="s">
        <v>14</v>
      </c>
      <c r="H127" s="3" t="s">
        <v>15</v>
      </c>
      <c r="I127" s="3" t="s">
        <v>16</v>
      </c>
      <c r="J127" s="3" t="s">
        <v>17</v>
      </c>
      <c r="K127" s="3" t="s">
        <v>132</v>
      </c>
      <c r="L127" s="4">
        <v>10</v>
      </c>
      <c r="M127" s="4">
        <v>129039.99</v>
      </c>
      <c r="N127" s="4">
        <v>129.04</v>
      </c>
      <c r="O127" s="4">
        <v>957000</v>
      </c>
      <c r="P127" t="str">
        <f>IF(ISNUMBER(SEARCH("FLUTRIAFOL",K127)),"Flutriafol",IF(ISNUMBER(SEARCH("PARAQUAT",K127)),"Paraquat",IF(ISNUMBER(SEARCH("4-D",K127)),"2,4-Dichlorophenoxyacetic acid",IF(ISNUMBER(SEARCH("HEXAZINONE",K127)),"Hexazinone",IF(ISNUMBER(SEARCH("DIUROM",K127)),"Diurom",IF(ISNUMBER(SEARCH("CLORPIRIFOS",K127)),"Chlorpyrifos",IF(ISNUMBER(SEARCH("NICOSULFURON",K127)),"Nicosulfuron","FIX IT!")))))))</f>
        <v>2,4-Dichlorophenoxyacetic acid</v>
      </c>
      <c r="Q127" t="str">
        <f t="shared" si="22"/>
        <v>Not Identified</v>
      </c>
      <c r="R127" t="str">
        <f t="shared" si="24"/>
        <v>Herbicide</v>
      </c>
      <c r="S127">
        <f t="shared" si="14"/>
        <v>7.4163055964278977</v>
      </c>
    </row>
    <row r="128" spans="1:19" ht="22" customHeight="1" x14ac:dyDescent="0.3">
      <c r="A128" s="5">
        <v>43979</v>
      </c>
      <c r="B128" s="10" t="str">
        <f t="shared" si="12"/>
        <v>May,2020</v>
      </c>
      <c r="C128" s="10" t="str">
        <f t="shared" si="13"/>
        <v>May,2020´</v>
      </c>
      <c r="D128" s="6" t="s">
        <v>12</v>
      </c>
      <c r="E128" s="8" t="s">
        <v>533</v>
      </c>
      <c r="F128" s="6" t="s">
        <v>13</v>
      </c>
      <c r="G128" s="6" t="s">
        <v>14</v>
      </c>
      <c r="H128" s="6" t="s">
        <v>15</v>
      </c>
      <c r="I128" s="6" t="s">
        <v>16</v>
      </c>
      <c r="J128" s="6" t="s">
        <v>33</v>
      </c>
      <c r="K128" s="6" t="s">
        <v>34</v>
      </c>
      <c r="L128" s="7">
        <v>14</v>
      </c>
      <c r="M128" s="7">
        <v>158508</v>
      </c>
      <c r="N128" s="7">
        <v>158.51</v>
      </c>
      <c r="O128" s="7">
        <v>260000</v>
      </c>
      <c r="P128" t="str">
        <f t="shared" si="25"/>
        <v>Atrazine</v>
      </c>
      <c r="Q128" t="str">
        <f t="shared" si="22"/>
        <v>Atanor</v>
      </c>
      <c r="R128" t="str">
        <f t="shared" si="24"/>
        <v>Herbicide</v>
      </c>
      <c r="S128">
        <f t="shared" si="14"/>
        <v>1.6402957579428168</v>
      </c>
    </row>
    <row r="129" spans="1:19" ht="22" customHeight="1" x14ac:dyDescent="0.3">
      <c r="A129" s="2">
        <v>43976</v>
      </c>
      <c r="B129" s="10" t="str">
        <f t="shared" si="12"/>
        <v>May,2020</v>
      </c>
      <c r="C129" s="10" t="str">
        <f t="shared" si="13"/>
        <v>May,2020´</v>
      </c>
      <c r="D129" s="3" t="s">
        <v>12</v>
      </c>
      <c r="E129" s="8" t="s">
        <v>533</v>
      </c>
      <c r="F129" s="3" t="s">
        <v>13</v>
      </c>
      <c r="G129" s="3" t="s">
        <v>112</v>
      </c>
      <c r="H129" s="3" t="s">
        <v>56</v>
      </c>
      <c r="I129" s="3" t="s">
        <v>16</v>
      </c>
      <c r="J129" s="3" t="s">
        <v>43</v>
      </c>
      <c r="K129" s="3" t="s">
        <v>134</v>
      </c>
      <c r="L129" s="4">
        <v>6</v>
      </c>
      <c r="M129" s="4">
        <v>93478</v>
      </c>
      <c r="N129" s="4">
        <v>93.48</v>
      </c>
      <c r="O129" s="4">
        <v>342000</v>
      </c>
      <c r="P129" t="str">
        <f t="shared" ref="P129:P130" si="26">IF(ISNUMBER(SEARCH("ISOPROPYLAMINE",K129)),"Isopropylamine",IF(ISNUMBER(SEARCH("CARBENDAZIM",K129)),"Carbendazim",IF(ISNUMBER(SEARCH("CHLORPYRIFOS",K129)),"Chlorpyrifos",IF(ISNUMBER(SEARCH("DIMETHYLAMINE",K129)),"Dimethylamine",IF(ISNUMBER(SEARCH("TEBUCONAZOLE",K129)),"Tebuconazole",IF(ISNUMBER(SEARCH("AMETRYN",K129)),"Ametryn",IF(ISNUMBER(SEARCH("DIURON",K129)),"Diuron","FIX IT!")))))))</f>
        <v>Isopropylamine</v>
      </c>
      <c r="Q129" t="str">
        <f t="shared" si="22"/>
        <v>Not Identified</v>
      </c>
      <c r="R129" t="str">
        <f t="shared" si="24"/>
        <v>Herbicide</v>
      </c>
      <c r="S129">
        <f t="shared" si="14"/>
        <v>3.6586148612507756</v>
      </c>
    </row>
    <row r="130" spans="1:19" ht="22" customHeight="1" x14ac:dyDescent="0.3">
      <c r="A130" s="5">
        <v>43976</v>
      </c>
      <c r="B130" s="10" t="str">
        <f t="shared" si="12"/>
        <v>May,2020</v>
      </c>
      <c r="C130" s="10" t="str">
        <f t="shared" si="13"/>
        <v>May,2020´</v>
      </c>
      <c r="D130" s="6" t="s">
        <v>12</v>
      </c>
      <c r="E130" s="8" t="s">
        <v>533</v>
      </c>
      <c r="F130" s="6" t="s">
        <v>13</v>
      </c>
      <c r="G130" s="6" t="s">
        <v>112</v>
      </c>
      <c r="H130" s="6" t="s">
        <v>56</v>
      </c>
      <c r="I130" s="6" t="s">
        <v>16</v>
      </c>
      <c r="J130" s="6" t="s">
        <v>43</v>
      </c>
      <c r="K130" s="6" t="s">
        <v>135</v>
      </c>
      <c r="L130" s="7">
        <v>5</v>
      </c>
      <c r="M130" s="7">
        <v>77655</v>
      </c>
      <c r="N130" s="7">
        <v>77.650000000000006</v>
      </c>
      <c r="O130" s="7">
        <v>284000</v>
      </c>
      <c r="P130" t="str">
        <f t="shared" si="26"/>
        <v>Isopropylamine</v>
      </c>
      <c r="Q130" t="str">
        <f t="shared" si="22"/>
        <v>Not Identified</v>
      </c>
      <c r="R130" t="str">
        <f t="shared" si="24"/>
        <v>Herbicide</v>
      </c>
      <c r="S130">
        <f t="shared" si="14"/>
        <v>3.6572017255810958</v>
      </c>
    </row>
    <row r="131" spans="1:19" ht="22" customHeight="1" x14ac:dyDescent="0.3">
      <c r="A131" s="2">
        <v>43972</v>
      </c>
      <c r="B131" s="10" t="str">
        <f t="shared" ref="B131:B194" si="27">TEXT(A131,"mmmm,yyyy")</f>
        <v>May,2020</v>
      </c>
      <c r="C131" s="10" t="str">
        <f t="shared" ref="C131:C194" si="28">B131&amp;"´"</f>
        <v>May,2020´</v>
      </c>
      <c r="D131" s="3" t="s">
        <v>12</v>
      </c>
      <c r="E131" s="8" t="s">
        <v>533</v>
      </c>
      <c r="F131" s="3" t="s">
        <v>13</v>
      </c>
      <c r="G131" s="3" t="s">
        <v>14</v>
      </c>
      <c r="H131" s="3" t="s">
        <v>15</v>
      </c>
      <c r="I131" s="3" t="s">
        <v>16</v>
      </c>
      <c r="J131" s="3" t="s">
        <v>33</v>
      </c>
      <c r="K131" s="3" t="s">
        <v>136</v>
      </c>
      <c r="L131" s="4">
        <v>12</v>
      </c>
      <c r="M131" s="4">
        <v>135864</v>
      </c>
      <c r="N131" s="4">
        <v>135.86000000000001</v>
      </c>
      <c r="O131" s="4">
        <v>223000</v>
      </c>
      <c r="P131" t="str">
        <f t="shared" si="25"/>
        <v>2,4-Dichlorophenoxyacetic acid</v>
      </c>
      <c r="Q131" t="str">
        <f t="shared" si="22"/>
        <v>Not Identified</v>
      </c>
      <c r="R131" t="str">
        <f t="shared" si="24"/>
        <v>Herbicide</v>
      </c>
      <c r="S131">
        <f t="shared" ref="S131:S194" si="29">O131/M131</f>
        <v>1.6413472295825238</v>
      </c>
    </row>
    <row r="132" spans="1:19" ht="22" customHeight="1" x14ac:dyDescent="0.3">
      <c r="A132" s="5">
        <v>43972</v>
      </c>
      <c r="B132" s="10" t="str">
        <f t="shared" si="27"/>
        <v>May,2020</v>
      </c>
      <c r="C132" s="10" t="str">
        <f t="shared" si="28"/>
        <v>May,2020´</v>
      </c>
      <c r="D132" s="6" t="s">
        <v>12</v>
      </c>
      <c r="E132" s="8" t="s">
        <v>533</v>
      </c>
      <c r="F132" s="6" t="s">
        <v>13</v>
      </c>
      <c r="G132" s="6" t="s">
        <v>30</v>
      </c>
      <c r="H132" s="6" t="s">
        <v>21</v>
      </c>
      <c r="I132" s="6" t="s">
        <v>16</v>
      </c>
      <c r="J132" s="6" t="s">
        <v>22</v>
      </c>
      <c r="K132" s="6" t="s">
        <v>137</v>
      </c>
      <c r="L132" s="7">
        <v>15</v>
      </c>
      <c r="M132" s="7">
        <v>271125</v>
      </c>
      <c r="N132" s="7">
        <v>271.13</v>
      </c>
      <c r="O132" s="7">
        <v>805000</v>
      </c>
      <c r="P132" t="str">
        <f t="shared" si="25"/>
        <v>Glyphosate</v>
      </c>
      <c r="Q132" t="str">
        <f t="shared" si="22"/>
        <v>Gly Star</v>
      </c>
      <c r="R132" t="str">
        <f t="shared" si="24"/>
        <v>Herbicide</v>
      </c>
      <c r="S132">
        <f t="shared" si="29"/>
        <v>2.9691101890272016</v>
      </c>
    </row>
    <row r="133" spans="1:19" ht="22" customHeight="1" x14ac:dyDescent="0.3">
      <c r="A133" s="2">
        <v>43972</v>
      </c>
      <c r="B133" s="10" t="str">
        <f t="shared" si="27"/>
        <v>May,2020</v>
      </c>
      <c r="C133" s="10" t="str">
        <f t="shared" si="28"/>
        <v>May,2020´</v>
      </c>
      <c r="D133" s="3" t="s">
        <v>12</v>
      </c>
      <c r="E133" s="8" t="s">
        <v>533</v>
      </c>
      <c r="F133" s="3" t="s">
        <v>13</v>
      </c>
      <c r="G133" s="3" t="s">
        <v>14</v>
      </c>
      <c r="H133" s="3" t="s">
        <v>15</v>
      </c>
      <c r="I133" s="3" t="s">
        <v>16</v>
      </c>
      <c r="J133" s="3" t="s">
        <v>33</v>
      </c>
      <c r="K133" s="3" t="s">
        <v>138</v>
      </c>
      <c r="L133" s="4">
        <v>12</v>
      </c>
      <c r="M133" s="4">
        <v>135864</v>
      </c>
      <c r="N133" s="4">
        <v>135.86000000000001</v>
      </c>
      <c r="O133" s="4">
        <v>223000</v>
      </c>
      <c r="P133" t="str">
        <f t="shared" si="25"/>
        <v>2,4-Dichlorophenoxyacetic acid</v>
      </c>
      <c r="Q133" t="str">
        <f t="shared" si="22"/>
        <v>Not Identified</v>
      </c>
      <c r="R133" t="str">
        <f t="shared" si="24"/>
        <v>Herbicide</v>
      </c>
      <c r="S133">
        <f t="shared" si="29"/>
        <v>1.6413472295825238</v>
      </c>
    </row>
    <row r="134" spans="1:19" ht="22" customHeight="1" x14ac:dyDescent="0.3">
      <c r="A134" s="5">
        <v>43969</v>
      </c>
      <c r="B134" s="10" t="str">
        <f t="shared" si="27"/>
        <v>May,2020</v>
      </c>
      <c r="C134" s="10" t="str">
        <f t="shared" si="28"/>
        <v>May,2020´</v>
      </c>
      <c r="D134" s="6" t="s">
        <v>12</v>
      </c>
      <c r="E134" s="8" t="s">
        <v>533</v>
      </c>
      <c r="F134" s="6" t="s">
        <v>13</v>
      </c>
      <c r="G134" s="6" t="s">
        <v>91</v>
      </c>
      <c r="H134" s="6" t="s">
        <v>21</v>
      </c>
      <c r="I134" s="6" t="s">
        <v>16</v>
      </c>
      <c r="J134" s="6" t="s">
        <v>28</v>
      </c>
      <c r="K134" s="6" t="s">
        <v>119</v>
      </c>
      <c r="L134" s="7">
        <v>2</v>
      </c>
      <c r="M134" s="7">
        <v>13440</v>
      </c>
      <c r="N134" s="7">
        <v>13.44</v>
      </c>
      <c r="O134" s="7">
        <v>45800</v>
      </c>
      <c r="P134" t="str">
        <f>IF(ISNUMBER(SEARCH("FLUTRIAFOL",K134)),"Flutriafol",IF(ISNUMBER(SEARCH("PARAQUAT",K134)),"Paraquat",IF(ISNUMBER(SEARCH("4-D",K134)),"2,4-Dichlorophenoxyacetic acid",IF(ISNUMBER(SEARCH("HEXAZINONE",K134)),"Hexazinone",IF(ISNUMBER(SEARCH("DIUROM",K134)),"Diurom",IF(ISNUMBER(SEARCH("CLORPIRIFOS",K134)),"Chlorpyrifos",IF(ISNUMBER(SEARCH("NICOSULFURON",K134)),"Nicosulfuron","FIX IT!")))))))</f>
        <v>Hexazinone</v>
      </c>
      <c r="Q134" t="str">
        <f t="shared" si="22"/>
        <v>Broker</v>
      </c>
      <c r="R134" t="str">
        <f t="shared" si="24"/>
        <v>Herbicide</v>
      </c>
      <c r="S134">
        <f t="shared" si="29"/>
        <v>3.4077380952380953</v>
      </c>
    </row>
    <row r="135" spans="1:19" ht="22" customHeight="1" x14ac:dyDescent="0.3">
      <c r="A135" s="2">
        <v>43969</v>
      </c>
      <c r="B135" s="10" t="str">
        <f t="shared" si="27"/>
        <v>May,2020</v>
      </c>
      <c r="C135" s="10" t="str">
        <f t="shared" si="28"/>
        <v>May,2020´</v>
      </c>
      <c r="D135" s="3" t="s">
        <v>12</v>
      </c>
      <c r="E135" s="8" t="s">
        <v>533</v>
      </c>
      <c r="F135" s="3" t="s">
        <v>13</v>
      </c>
      <c r="G135" s="3" t="s">
        <v>91</v>
      </c>
      <c r="H135" s="3" t="s">
        <v>21</v>
      </c>
      <c r="I135" s="3" t="s">
        <v>16</v>
      </c>
      <c r="J135" s="3" t="s">
        <v>46</v>
      </c>
      <c r="K135" s="3" t="s">
        <v>139</v>
      </c>
      <c r="L135" s="4">
        <v>2</v>
      </c>
      <c r="M135" s="4">
        <v>24120</v>
      </c>
      <c r="N135" s="4">
        <v>24.12</v>
      </c>
      <c r="O135" s="4">
        <v>324000</v>
      </c>
      <c r="P135" t="str">
        <f t="shared" ref="P135" si="30">IF(ISNUMBER(SEARCH("ISOPROPYLAMINE",K135)),"Isopropylamine",IF(ISNUMBER(SEARCH("CARBENDAZIM",K135)),"Carbendazim",IF(ISNUMBER(SEARCH("CHLORPYRIFOS",K135)),"Chlorpyrifos",IF(ISNUMBER(SEARCH("DIMETHYLAMINE",K135)),"Dimethylamine",IF(ISNUMBER(SEARCH("TEBUCONAZOLE",K135)),"Tebuconazole",IF(ISNUMBER(SEARCH("AMETRYN",K135)),"Ametryn",IF(ISNUMBER(SEARCH("DIURON",K135)),"Diuron","FIX IT!")))))))</f>
        <v>Carbendazim</v>
      </c>
      <c r="Q135" t="str">
        <f t="shared" si="22"/>
        <v>Not Identified</v>
      </c>
      <c r="R135" t="str">
        <f t="shared" si="24"/>
        <v>Herbicide</v>
      </c>
      <c r="S135">
        <f t="shared" si="29"/>
        <v>13.432835820895523</v>
      </c>
    </row>
    <row r="136" spans="1:19" ht="22" customHeight="1" x14ac:dyDescent="0.3">
      <c r="A136" s="5">
        <v>43961</v>
      </c>
      <c r="B136" s="10" t="str">
        <f t="shared" si="27"/>
        <v>May,2020</v>
      </c>
      <c r="C136" s="10" t="str">
        <f t="shared" si="28"/>
        <v>May,2020´</v>
      </c>
      <c r="D136" s="6" t="s">
        <v>12</v>
      </c>
      <c r="E136" s="8" t="s">
        <v>533</v>
      </c>
      <c r="F136" s="6" t="s">
        <v>13</v>
      </c>
      <c r="G136" s="6" t="s">
        <v>45</v>
      </c>
      <c r="H136" s="6" t="s">
        <v>21</v>
      </c>
      <c r="I136" s="6" t="s">
        <v>16</v>
      </c>
      <c r="J136" s="6" t="s">
        <v>140</v>
      </c>
      <c r="K136" s="6" t="s">
        <v>141</v>
      </c>
      <c r="L136" s="7">
        <v>2</v>
      </c>
      <c r="M136" s="7">
        <v>20120</v>
      </c>
      <c r="N136" s="7">
        <v>20.12</v>
      </c>
      <c r="O136" s="7">
        <v>693000</v>
      </c>
      <c r="P136" t="s">
        <v>520</v>
      </c>
      <c r="Q136" t="str">
        <f t="shared" si="22"/>
        <v>Not Indetified</v>
      </c>
      <c r="R136" t="str">
        <f t="shared" si="24"/>
        <v>Herbicide</v>
      </c>
      <c r="S136">
        <f t="shared" si="29"/>
        <v>34.443339960238568</v>
      </c>
    </row>
    <row r="137" spans="1:19" ht="22" customHeight="1" x14ac:dyDescent="0.3">
      <c r="A137" s="2">
        <v>43961</v>
      </c>
      <c r="B137" s="10" t="str">
        <f t="shared" si="27"/>
        <v>May,2020</v>
      </c>
      <c r="C137" s="10" t="str">
        <f t="shared" si="28"/>
        <v>May,2020´</v>
      </c>
      <c r="D137" s="3" t="s">
        <v>12</v>
      </c>
      <c r="E137" s="8" t="s">
        <v>533</v>
      </c>
      <c r="F137" s="3" t="s">
        <v>13</v>
      </c>
      <c r="G137" s="3" t="s">
        <v>91</v>
      </c>
      <c r="H137" s="3" t="s">
        <v>21</v>
      </c>
      <c r="I137" s="3" t="s">
        <v>16</v>
      </c>
      <c r="J137" s="3" t="s">
        <v>28</v>
      </c>
      <c r="K137" s="3" t="s">
        <v>119</v>
      </c>
      <c r="L137" s="4">
        <v>2</v>
      </c>
      <c r="M137" s="4">
        <v>13440</v>
      </c>
      <c r="N137" s="4">
        <v>13.44</v>
      </c>
      <c r="O137" s="4">
        <v>45800</v>
      </c>
      <c r="P137" t="str">
        <f t="shared" ref="P137" si="31">IF(ISNUMBER(SEARCH("FLUTRIAFOL",K137)),"Flutriafol",IF(ISNUMBER(SEARCH("PARAQUAT",K137)),"Paraquat",IF(ISNUMBER(SEARCH("4-D",K137)),"2,4-Dichlorophenoxyacetic acid",IF(ISNUMBER(SEARCH("HEXAZINONE",K137)),"Hexazinone",IF(ISNUMBER(SEARCH("DIUROM",K137)),"Diurom",IF(ISNUMBER(SEARCH("CLORPIRIFOS",K137)),"Chlorpyrifos",IF(ISNUMBER(SEARCH("NICOSULFURON",K137)),"Nicosulfuron","FIX IT!")))))))</f>
        <v>Hexazinone</v>
      </c>
      <c r="Q137" t="str">
        <f t="shared" si="22"/>
        <v>Broker</v>
      </c>
      <c r="R137" t="str">
        <f t="shared" si="24"/>
        <v>Herbicide</v>
      </c>
      <c r="S137">
        <f t="shared" si="29"/>
        <v>3.4077380952380953</v>
      </c>
    </row>
    <row r="138" spans="1:19" ht="22" customHeight="1" x14ac:dyDescent="0.3">
      <c r="A138" s="5">
        <v>43960</v>
      </c>
      <c r="B138" s="10" t="str">
        <f t="shared" si="27"/>
        <v>May,2020</v>
      </c>
      <c r="C138" s="10" t="str">
        <f t="shared" si="28"/>
        <v>May,2020´</v>
      </c>
      <c r="D138" s="6" t="s">
        <v>12</v>
      </c>
      <c r="E138" s="8" t="s">
        <v>533</v>
      </c>
      <c r="F138" s="6" t="s">
        <v>13</v>
      </c>
      <c r="G138" s="6" t="s">
        <v>14</v>
      </c>
      <c r="H138" s="6" t="s">
        <v>15</v>
      </c>
      <c r="I138" s="6" t="s">
        <v>16</v>
      </c>
      <c r="J138" s="6" t="s">
        <v>33</v>
      </c>
      <c r="K138" s="6" t="s">
        <v>131</v>
      </c>
      <c r="L138" s="7">
        <v>12</v>
      </c>
      <c r="M138" s="7">
        <v>135864</v>
      </c>
      <c r="N138" s="7">
        <v>135.86000000000001</v>
      </c>
      <c r="O138" s="7">
        <v>223000</v>
      </c>
      <c r="P138" t="str">
        <f t="shared" si="25"/>
        <v>Atrazine</v>
      </c>
      <c r="Q138" t="str">
        <f t="shared" si="22"/>
        <v>Atanor</v>
      </c>
      <c r="R138" t="str">
        <f t="shared" si="24"/>
        <v>Herbicide</v>
      </c>
      <c r="S138">
        <f t="shared" si="29"/>
        <v>1.6413472295825238</v>
      </c>
    </row>
    <row r="139" spans="1:19" ht="22" customHeight="1" x14ac:dyDescent="0.3">
      <c r="A139" s="2">
        <v>43960</v>
      </c>
      <c r="B139" s="10" t="str">
        <f t="shared" si="27"/>
        <v>May,2020</v>
      </c>
      <c r="C139" s="10" t="str">
        <f t="shared" si="28"/>
        <v>May,2020´</v>
      </c>
      <c r="D139" s="3" t="s">
        <v>12</v>
      </c>
      <c r="E139" s="8" t="s">
        <v>533</v>
      </c>
      <c r="F139" s="3" t="s">
        <v>13</v>
      </c>
      <c r="G139" s="3" t="s">
        <v>14</v>
      </c>
      <c r="H139" s="3" t="s">
        <v>15</v>
      </c>
      <c r="I139" s="3" t="s">
        <v>16</v>
      </c>
      <c r="J139" s="3" t="s">
        <v>62</v>
      </c>
      <c r="K139" s="3" t="s">
        <v>142</v>
      </c>
      <c r="L139" s="4">
        <v>12</v>
      </c>
      <c r="M139" s="4">
        <v>145320.01</v>
      </c>
      <c r="N139" s="4">
        <v>145.32</v>
      </c>
      <c r="O139" s="4">
        <v>495000</v>
      </c>
      <c r="P139" t="str">
        <f t="shared" si="25"/>
        <v>Glyphosate</v>
      </c>
      <c r="Q139" t="str">
        <f t="shared" si="22"/>
        <v>Gly Star</v>
      </c>
      <c r="R139" t="str">
        <f t="shared" si="24"/>
        <v>Herbicide</v>
      </c>
      <c r="S139">
        <f t="shared" si="29"/>
        <v>3.4062755707214718</v>
      </c>
    </row>
    <row r="140" spans="1:19" ht="22" customHeight="1" x14ac:dyDescent="0.3">
      <c r="A140" s="5">
        <v>43960</v>
      </c>
      <c r="B140" s="10" t="str">
        <f t="shared" si="27"/>
        <v>May,2020</v>
      </c>
      <c r="C140" s="10" t="str">
        <f t="shared" si="28"/>
        <v>May,2020´</v>
      </c>
      <c r="D140" s="6" t="s">
        <v>12</v>
      </c>
      <c r="E140" s="8" t="s">
        <v>533</v>
      </c>
      <c r="F140" s="6" t="s">
        <v>13</v>
      </c>
      <c r="G140" s="6" t="s">
        <v>14</v>
      </c>
      <c r="H140" s="6" t="s">
        <v>15</v>
      </c>
      <c r="I140" s="6" t="s">
        <v>16</v>
      </c>
      <c r="J140" s="6" t="s">
        <v>62</v>
      </c>
      <c r="K140" s="6" t="s">
        <v>143</v>
      </c>
      <c r="L140" s="7">
        <v>10</v>
      </c>
      <c r="M140" s="7">
        <v>121100</v>
      </c>
      <c r="N140" s="7">
        <v>121.1</v>
      </c>
      <c r="O140" s="7">
        <v>413000</v>
      </c>
      <c r="P140" t="str">
        <f t="shared" si="25"/>
        <v>Glyphosate</v>
      </c>
      <c r="Q140" t="str">
        <f t="shared" si="22"/>
        <v>Gly Star</v>
      </c>
      <c r="R140" t="str">
        <f t="shared" si="24"/>
        <v>Herbicide</v>
      </c>
      <c r="S140">
        <f t="shared" si="29"/>
        <v>3.4104046242774566</v>
      </c>
    </row>
    <row r="141" spans="1:19" ht="22" customHeight="1" x14ac:dyDescent="0.3">
      <c r="A141" s="2">
        <v>43960</v>
      </c>
      <c r="B141" s="10" t="str">
        <f t="shared" si="27"/>
        <v>May,2020</v>
      </c>
      <c r="C141" s="10" t="str">
        <f t="shared" si="28"/>
        <v>May,2020´</v>
      </c>
      <c r="D141" s="3" t="s">
        <v>12</v>
      </c>
      <c r="E141" s="8" t="s">
        <v>533</v>
      </c>
      <c r="F141" s="3" t="s">
        <v>13</v>
      </c>
      <c r="G141" s="3" t="s">
        <v>14</v>
      </c>
      <c r="H141" s="3" t="s">
        <v>15</v>
      </c>
      <c r="I141" s="3" t="s">
        <v>16</v>
      </c>
      <c r="J141" s="3" t="s">
        <v>87</v>
      </c>
      <c r="K141" s="3" t="s">
        <v>144</v>
      </c>
      <c r="L141" s="4">
        <v>6</v>
      </c>
      <c r="M141" s="4">
        <v>61932</v>
      </c>
      <c r="N141" s="4">
        <v>61.93</v>
      </c>
      <c r="O141" s="4">
        <v>101000</v>
      </c>
      <c r="P141" t="str">
        <f>IF(ISNUMBER(SEARCH("ISOPROPYLAMINE",K141)),"Isopropylamine",IF(ISNUMBER(SEARCH("CARBENDAZIM",K141)),"Carbendazim",IF(ISNUMBER(SEARCH("CHLORPYRIFOS",K141)),"Chlorpyrifos",IF(ISNUMBER(SEARCH("DIMETHYLAMINE",K141)),"Dimethylamine",IF(ISNUMBER(SEARCH("TEBUCONAZOLE",K141)),"Tebuconazole",IF(ISNUMBER(SEARCH("AMETRYN",K141)),"Ametryn",IF(ISNUMBER(SEARCH("DIURON",K141)),"Diuron","FIX IT!")))))))</f>
        <v>Ametryn</v>
      </c>
      <c r="Q141" t="str">
        <f t="shared" si="22"/>
        <v>Evik</v>
      </c>
      <c r="R141" t="str">
        <f t="shared" si="24"/>
        <v>Herbicide</v>
      </c>
      <c r="S141">
        <f t="shared" si="29"/>
        <v>1.6308209003423109</v>
      </c>
    </row>
    <row r="142" spans="1:19" ht="22" customHeight="1" x14ac:dyDescent="0.3">
      <c r="A142" s="5">
        <v>43960</v>
      </c>
      <c r="B142" s="10" t="str">
        <f t="shared" si="27"/>
        <v>May,2020</v>
      </c>
      <c r="C142" s="10" t="str">
        <f t="shared" si="28"/>
        <v>May,2020´</v>
      </c>
      <c r="D142" s="6" t="s">
        <v>12</v>
      </c>
      <c r="E142" s="8" t="s">
        <v>533</v>
      </c>
      <c r="F142" s="6" t="s">
        <v>13</v>
      </c>
      <c r="G142" s="6" t="s">
        <v>14</v>
      </c>
      <c r="H142" s="6" t="s">
        <v>15</v>
      </c>
      <c r="I142" s="6" t="s">
        <v>16</v>
      </c>
      <c r="J142" s="6" t="s">
        <v>33</v>
      </c>
      <c r="K142" s="6" t="s">
        <v>131</v>
      </c>
      <c r="L142" s="7">
        <v>12</v>
      </c>
      <c r="M142" s="7">
        <v>135864</v>
      </c>
      <c r="N142" s="7">
        <v>135.86000000000001</v>
      </c>
      <c r="O142" s="7">
        <v>223000</v>
      </c>
      <c r="P142" t="str">
        <f t="shared" si="25"/>
        <v>Atrazine</v>
      </c>
      <c r="Q142" t="str">
        <f t="shared" si="22"/>
        <v>Atanor</v>
      </c>
      <c r="R142" t="str">
        <f t="shared" si="24"/>
        <v>Herbicide</v>
      </c>
      <c r="S142">
        <f t="shared" si="29"/>
        <v>1.6413472295825238</v>
      </c>
    </row>
    <row r="143" spans="1:19" ht="22" customHeight="1" x14ac:dyDescent="0.3">
      <c r="A143" s="2">
        <v>43959</v>
      </c>
      <c r="B143" s="10" t="str">
        <f t="shared" si="27"/>
        <v>May,2020</v>
      </c>
      <c r="C143" s="10" t="str">
        <f t="shared" si="28"/>
        <v>May,2020´</v>
      </c>
      <c r="D143" s="3" t="s">
        <v>12</v>
      </c>
      <c r="E143" s="8" t="s">
        <v>533</v>
      </c>
      <c r="F143" s="3" t="s">
        <v>13</v>
      </c>
      <c r="G143" s="3" t="s">
        <v>14</v>
      </c>
      <c r="H143" s="3" t="s">
        <v>15</v>
      </c>
      <c r="I143" s="3" t="s">
        <v>16</v>
      </c>
      <c r="J143" s="3" t="s">
        <v>17</v>
      </c>
      <c r="K143" s="3" t="s">
        <v>27</v>
      </c>
      <c r="L143" s="4">
        <v>10</v>
      </c>
      <c r="M143" s="4">
        <v>129039.99</v>
      </c>
      <c r="N143" s="4">
        <v>129.04</v>
      </c>
      <c r="O143" s="4">
        <v>957000</v>
      </c>
      <c r="P143" t="str">
        <f t="shared" si="25"/>
        <v>2,4-Dichlorophenoxyacetic acid</v>
      </c>
      <c r="Q143" t="str">
        <f t="shared" si="22"/>
        <v>Not Identified</v>
      </c>
      <c r="R143" t="str">
        <f t="shared" si="24"/>
        <v>Herbicide</v>
      </c>
      <c r="S143">
        <f t="shared" si="29"/>
        <v>7.4163055964278977</v>
      </c>
    </row>
    <row r="144" spans="1:19" ht="22" customHeight="1" x14ac:dyDescent="0.3">
      <c r="A144" s="5">
        <v>43959</v>
      </c>
      <c r="B144" s="10" t="str">
        <f t="shared" si="27"/>
        <v>May,2020</v>
      </c>
      <c r="C144" s="10" t="str">
        <f t="shared" si="28"/>
        <v>May,2020´</v>
      </c>
      <c r="D144" s="6" t="s">
        <v>12</v>
      </c>
      <c r="E144" s="8" t="s">
        <v>533</v>
      </c>
      <c r="F144" s="6" t="s">
        <v>13</v>
      </c>
      <c r="G144" s="6" t="s">
        <v>14</v>
      </c>
      <c r="H144" s="6" t="s">
        <v>15</v>
      </c>
      <c r="I144" s="6" t="s">
        <v>16</v>
      </c>
      <c r="J144" s="6" t="s">
        <v>62</v>
      </c>
      <c r="K144" s="6" t="s">
        <v>145</v>
      </c>
      <c r="L144" s="7">
        <v>10</v>
      </c>
      <c r="M144" s="7">
        <v>121100</v>
      </c>
      <c r="N144" s="7">
        <v>121.1</v>
      </c>
      <c r="O144" s="7">
        <v>413000</v>
      </c>
      <c r="P144" t="str">
        <f t="shared" si="25"/>
        <v>Glyphosate</v>
      </c>
      <c r="Q144" t="str">
        <f t="shared" si="22"/>
        <v>Gly Star</v>
      </c>
      <c r="R144" t="str">
        <f t="shared" si="24"/>
        <v>Herbicide</v>
      </c>
      <c r="S144">
        <f t="shared" si="29"/>
        <v>3.4104046242774566</v>
      </c>
    </row>
    <row r="145" spans="1:19" ht="22" customHeight="1" x14ac:dyDescent="0.3">
      <c r="A145" s="2">
        <v>43959</v>
      </c>
      <c r="B145" s="10" t="str">
        <f t="shared" si="27"/>
        <v>May,2020</v>
      </c>
      <c r="C145" s="10" t="str">
        <f t="shared" si="28"/>
        <v>May,2020´</v>
      </c>
      <c r="D145" s="3" t="s">
        <v>12</v>
      </c>
      <c r="E145" s="8" t="s">
        <v>533</v>
      </c>
      <c r="F145" s="3" t="s">
        <v>13</v>
      </c>
      <c r="G145" s="3" t="s">
        <v>14</v>
      </c>
      <c r="H145" s="3" t="s">
        <v>15</v>
      </c>
      <c r="I145" s="3" t="s">
        <v>16</v>
      </c>
      <c r="J145" s="3" t="s">
        <v>62</v>
      </c>
      <c r="K145" s="3" t="s">
        <v>146</v>
      </c>
      <c r="L145" s="4">
        <v>12</v>
      </c>
      <c r="M145" s="4">
        <v>145320.01</v>
      </c>
      <c r="N145" s="4">
        <v>145.32</v>
      </c>
      <c r="O145" s="4">
        <v>495000</v>
      </c>
      <c r="P145" t="str">
        <f t="shared" si="25"/>
        <v>Glyphosate</v>
      </c>
      <c r="Q145" t="str">
        <f t="shared" si="22"/>
        <v>Gly Star</v>
      </c>
      <c r="R145" t="str">
        <f t="shared" si="24"/>
        <v>Herbicide</v>
      </c>
      <c r="S145">
        <f t="shared" si="29"/>
        <v>3.4062755707214718</v>
      </c>
    </row>
    <row r="146" spans="1:19" ht="22" customHeight="1" x14ac:dyDescent="0.3">
      <c r="A146" s="5">
        <v>43959</v>
      </c>
      <c r="B146" s="10" t="str">
        <f t="shared" si="27"/>
        <v>May,2020</v>
      </c>
      <c r="C146" s="10" t="str">
        <f t="shared" si="28"/>
        <v>May,2020´</v>
      </c>
      <c r="D146" s="6" t="s">
        <v>12</v>
      </c>
      <c r="E146" s="8" t="s">
        <v>533</v>
      </c>
      <c r="F146" s="6" t="s">
        <v>13</v>
      </c>
      <c r="G146" s="6" t="s">
        <v>14</v>
      </c>
      <c r="H146" s="6" t="s">
        <v>15</v>
      </c>
      <c r="I146" s="6" t="s">
        <v>16</v>
      </c>
      <c r="J146" s="6" t="s">
        <v>62</v>
      </c>
      <c r="K146" s="6" t="s">
        <v>146</v>
      </c>
      <c r="L146" s="7">
        <v>12</v>
      </c>
      <c r="M146" s="7">
        <v>145320.01</v>
      </c>
      <c r="N146" s="7">
        <v>145.32</v>
      </c>
      <c r="O146" s="7">
        <v>495000</v>
      </c>
      <c r="P146" t="str">
        <f t="shared" si="25"/>
        <v>Glyphosate</v>
      </c>
      <c r="Q146" t="str">
        <f t="shared" si="22"/>
        <v>Gly Star</v>
      </c>
      <c r="R146" t="str">
        <f t="shared" si="24"/>
        <v>Herbicide</v>
      </c>
      <c r="S146">
        <f t="shared" si="29"/>
        <v>3.4062755707214718</v>
      </c>
    </row>
    <row r="147" spans="1:19" ht="22" customHeight="1" x14ac:dyDescent="0.3">
      <c r="A147" s="2">
        <v>43955</v>
      </c>
      <c r="B147" s="10" t="str">
        <f t="shared" si="27"/>
        <v>May,2020</v>
      </c>
      <c r="C147" s="10" t="str">
        <f t="shared" si="28"/>
        <v>May,2020´</v>
      </c>
      <c r="D147" s="3" t="s">
        <v>12</v>
      </c>
      <c r="E147" s="8" t="s">
        <v>533</v>
      </c>
      <c r="F147" s="3" t="s">
        <v>13</v>
      </c>
      <c r="G147" s="3" t="s">
        <v>112</v>
      </c>
      <c r="H147" s="3" t="s">
        <v>56</v>
      </c>
      <c r="I147" s="3" t="s">
        <v>16</v>
      </c>
      <c r="J147" s="3" t="s">
        <v>52</v>
      </c>
      <c r="K147" s="3" t="s">
        <v>147</v>
      </c>
      <c r="L147" s="4">
        <v>2</v>
      </c>
      <c r="M147" s="4">
        <v>36630</v>
      </c>
      <c r="N147" s="4">
        <v>36.630000000000003</v>
      </c>
      <c r="O147" s="4">
        <v>44300</v>
      </c>
      <c r="P147" t="str">
        <f t="shared" ref="P147:P148" si="32">IF(ISNUMBER(SEARCH("ISOPROPYLAMINE",K147)),"Isopropylamine",IF(ISNUMBER(SEARCH("CARBENDAZIM",K147)),"Carbendazim",IF(ISNUMBER(SEARCH("CHLORPYRIFOS",K147)),"Chlorpyrifos",IF(ISNUMBER(SEARCH("DIMETHYLAMINE",K147)),"Dimethylamine",IF(ISNUMBER(SEARCH("TEBUCONAZOLE",K147)),"Tebuconazole",IF(ISNUMBER(SEARCH("AMETRYN",K147)),"Ametryn",IF(ISNUMBER(SEARCH("DIURON",K147)),"Diuron","FIX IT!")))))))</f>
        <v>Dimethylamine</v>
      </c>
      <c r="Q147" t="str">
        <f t="shared" si="22"/>
        <v>Not Identified</v>
      </c>
      <c r="R147" t="s">
        <v>496</v>
      </c>
      <c r="S147">
        <f t="shared" si="29"/>
        <v>1.2093912093912094</v>
      </c>
    </row>
    <row r="148" spans="1:19" ht="22" customHeight="1" x14ac:dyDescent="0.3">
      <c r="A148" s="5">
        <v>43955</v>
      </c>
      <c r="B148" s="10" t="str">
        <f t="shared" si="27"/>
        <v>May,2020</v>
      </c>
      <c r="C148" s="10" t="str">
        <f t="shared" si="28"/>
        <v>May,2020´</v>
      </c>
      <c r="D148" s="6" t="s">
        <v>12</v>
      </c>
      <c r="E148" s="8" t="s">
        <v>533</v>
      </c>
      <c r="F148" s="6" t="s">
        <v>13</v>
      </c>
      <c r="G148" s="6" t="s">
        <v>112</v>
      </c>
      <c r="H148" s="6" t="s">
        <v>56</v>
      </c>
      <c r="I148" s="6" t="s">
        <v>16</v>
      </c>
      <c r="J148" s="6" t="s">
        <v>43</v>
      </c>
      <c r="K148" s="6" t="s">
        <v>148</v>
      </c>
      <c r="L148" s="7">
        <v>6</v>
      </c>
      <c r="M148" s="7">
        <v>93415</v>
      </c>
      <c r="N148" s="7">
        <v>93.42</v>
      </c>
      <c r="O148" s="7">
        <v>342000</v>
      </c>
      <c r="P148" t="str">
        <f t="shared" si="32"/>
        <v>Isopropylamine</v>
      </c>
      <c r="Q148" t="str">
        <f t="shared" si="22"/>
        <v>Not Identified</v>
      </c>
      <c r="R148" t="str">
        <f>VLOOKUP(Q148,V:X,2,FALSE)</f>
        <v>Herbicide</v>
      </c>
      <c r="S148">
        <f t="shared" si="29"/>
        <v>3.6610822673018251</v>
      </c>
    </row>
    <row r="149" spans="1:19" ht="22" customHeight="1" x14ac:dyDescent="0.3">
      <c r="A149" s="2">
        <v>43951</v>
      </c>
      <c r="B149" s="10" t="str">
        <f t="shared" si="27"/>
        <v>April,2020</v>
      </c>
      <c r="C149" s="10" t="str">
        <f t="shared" si="28"/>
        <v>April,2020´</v>
      </c>
      <c r="D149" s="3" t="s">
        <v>12</v>
      </c>
      <c r="E149" s="8" t="s">
        <v>533</v>
      </c>
      <c r="F149" s="3" t="s">
        <v>13</v>
      </c>
      <c r="G149" s="3" t="s">
        <v>30</v>
      </c>
      <c r="H149" s="3" t="s">
        <v>21</v>
      </c>
      <c r="I149" s="3" t="s">
        <v>16</v>
      </c>
      <c r="J149" s="3" t="s">
        <v>22</v>
      </c>
      <c r="K149" s="3" t="s">
        <v>32</v>
      </c>
      <c r="L149" s="4">
        <v>10</v>
      </c>
      <c r="M149" s="4">
        <v>180750</v>
      </c>
      <c r="N149" s="4">
        <v>180.75</v>
      </c>
      <c r="O149" s="4">
        <v>560000</v>
      </c>
      <c r="P149" t="str">
        <f t="shared" si="25"/>
        <v>Glyphosate</v>
      </c>
      <c r="Q149" t="str">
        <f t="shared" si="22"/>
        <v>Gly Star</v>
      </c>
      <c r="R149" t="str">
        <f>VLOOKUP(Q149,V:X,2,FALSE)</f>
        <v>Herbicide</v>
      </c>
      <c r="S149">
        <f t="shared" si="29"/>
        <v>3.0982019363762103</v>
      </c>
    </row>
    <row r="150" spans="1:19" ht="22" customHeight="1" x14ac:dyDescent="0.3">
      <c r="A150" s="5">
        <v>43951</v>
      </c>
      <c r="B150" s="10" t="str">
        <f t="shared" si="27"/>
        <v>April,2020</v>
      </c>
      <c r="C150" s="10" t="str">
        <f t="shared" si="28"/>
        <v>April,2020´</v>
      </c>
      <c r="D150" s="6" t="s">
        <v>12</v>
      </c>
      <c r="E150" s="8" t="s">
        <v>533</v>
      </c>
      <c r="F150" s="6" t="s">
        <v>13</v>
      </c>
      <c r="G150" s="6" t="s">
        <v>30</v>
      </c>
      <c r="H150" s="6" t="s">
        <v>21</v>
      </c>
      <c r="I150" s="6" t="s">
        <v>16</v>
      </c>
      <c r="J150" s="6" t="s">
        <v>22</v>
      </c>
      <c r="K150" s="6" t="s">
        <v>32</v>
      </c>
      <c r="L150" s="7">
        <v>10</v>
      </c>
      <c r="M150" s="7">
        <v>180750</v>
      </c>
      <c r="N150" s="7">
        <v>180.75</v>
      </c>
      <c r="O150" s="7">
        <v>560000</v>
      </c>
      <c r="P150" t="str">
        <f t="shared" si="25"/>
        <v>Glyphosate</v>
      </c>
      <c r="Q150" t="str">
        <f t="shared" ref="Q150" si="33">VLOOKUP(P150,U:W,2,FALSE)</f>
        <v>Gly Star</v>
      </c>
      <c r="R150" t="str">
        <f>VLOOKUP(Q150,V:X,2,FALSE)</f>
        <v>Herbicide</v>
      </c>
      <c r="S150">
        <f t="shared" si="29"/>
        <v>3.0982019363762103</v>
      </c>
    </row>
    <row r="151" spans="1:19" ht="22" customHeight="1" x14ac:dyDescent="0.3">
      <c r="A151" s="2">
        <v>43948</v>
      </c>
      <c r="B151" s="10" t="str">
        <f t="shared" si="27"/>
        <v>April,2020</v>
      </c>
      <c r="C151" s="10" t="str">
        <f t="shared" si="28"/>
        <v>April,2020´</v>
      </c>
      <c r="D151" s="3" t="s">
        <v>7</v>
      </c>
      <c r="E151" s="8" t="s">
        <v>533</v>
      </c>
      <c r="F151" s="3" t="s">
        <v>149</v>
      </c>
      <c r="G151" s="3" t="s">
        <v>91</v>
      </c>
      <c r="H151" s="3" t="s">
        <v>21</v>
      </c>
      <c r="I151" s="3" t="s">
        <v>16</v>
      </c>
      <c r="J151" s="3" t="s">
        <v>46</v>
      </c>
      <c r="K151" s="3" t="s">
        <v>150</v>
      </c>
      <c r="L151" s="4">
        <v>2</v>
      </c>
      <c r="M151" s="4">
        <v>24120</v>
      </c>
      <c r="N151" s="4">
        <v>24.12</v>
      </c>
      <c r="O151" s="4">
        <v>307000</v>
      </c>
      <c r="P151" t="str">
        <f t="shared" si="25"/>
        <v>FIX IT!</v>
      </c>
      <c r="S151">
        <f t="shared" si="29"/>
        <v>12.728026533996683</v>
      </c>
    </row>
    <row r="152" spans="1:19" ht="22" customHeight="1" x14ac:dyDescent="0.3">
      <c r="A152" s="5">
        <v>43948</v>
      </c>
      <c r="B152" s="10" t="str">
        <f t="shared" si="27"/>
        <v>April,2020</v>
      </c>
      <c r="C152" s="10" t="str">
        <f t="shared" si="28"/>
        <v>April,2020´</v>
      </c>
      <c r="D152" s="6" t="s">
        <v>12</v>
      </c>
      <c r="E152" s="8" t="s">
        <v>533</v>
      </c>
      <c r="F152" s="6" t="s">
        <v>13</v>
      </c>
      <c r="G152" s="6" t="s">
        <v>112</v>
      </c>
      <c r="H152" s="6" t="s">
        <v>56</v>
      </c>
      <c r="I152" s="6" t="s">
        <v>16</v>
      </c>
      <c r="J152" s="6" t="s">
        <v>52</v>
      </c>
      <c r="K152" s="6" t="s">
        <v>151</v>
      </c>
      <c r="L152" s="7">
        <v>3</v>
      </c>
      <c r="M152" s="7">
        <v>55060</v>
      </c>
      <c r="N152" s="7">
        <v>55.06</v>
      </c>
      <c r="O152" s="7">
        <v>68200</v>
      </c>
      <c r="P152" t="str">
        <f>IF(ISNUMBER(SEARCH("ISOPROPYLAMINE",K152)),"Isopropylamine",IF(ISNUMBER(SEARCH("CARBENDAZIM",K152)),"Carbendazim",IF(ISNUMBER(SEARCH("CHLORPYRIFOS",K152)),"Chlorpyrifos",IF(ISNUMBER(SEARCH("DIMETHYLAMINE",K152)),"Dimethylamine",IF(ISNUMBER(SEARCH("TEBUCONAZOLE",K152)),"Tebuconazole",IF(ISNUMBER(SEARCH("AMETRYN",K152)),"Ametryn",IF(ISNUMBER(SEARCH("DIURON",K152)),"Diuron","FIX IT!")))))))</f>
        <v>Dimethylamine</v>
      </c>
      <c r="Q152" t="str">
        <f>VLOOKUP(P152,U:W,2,FALSE)</f>
        <v>Not Identified</v>
      </c>
      <c r="R152" t="s">
        <v>496</v>
      </c>
      <c r="S152">
        <f t="shared" si="29"/>
        <v>1.2386487468216492</v>
      </c>
    </row>
    <row r="153" spans="1:19" ht="22" customHeight="1" x14ac:dyDescent="0.3">
      <c r="A153" s="2">
        <v>43948</v>
      </c>
      <c r="B153" s="10" t="str">
        <f t="shared" si="27"/>
        <v>April,2020</v>
      </c>
      <c r="C153" s="10" t="str">
        <f t="shared" si="28"/>
        <v>April,2020´</v>
      </c>
      <c r="D153" s="3" t="s">
        <v>7</v>
      </c>
      <c r="E153" s="8" t="s">
        <v>533</v>
      </c>
      <c r="F153" s="3" t="s">
        <v>149</v>
      </c>
      <c r="G153" s="3" t="s">
        <v>91</v>
      </c>
      <c r="H153" s="3" t="s">
        <v>21</v>
      </c>
      <c r="I153" s="3" t="s">
        <v>16</v>
      </c>
      <c r="J153" s="3" t="s">
        <v>46</v>
      </c>
      <c r="K153" s="3" t="s">
        <v>152</v>
      </c>
      <c r="L153" s="4">
        <v>2</v>
      </c>
      <c r="M153" s="4">
        <v>24120</v>
      </c>
      <c r="N153" s="4">
        <v>24.12</v>
      </c>
      <c r="O153" s="4">
        <v>307000</v>
      </c>
      <c r="P153" t="str">
        <f t="shared" si="25"/>
        <v>FIX IT!</v>
      </c>
      <c r="S153">
        <f t="shared" si="29"/>
        <v>12.728026533996683</v>
      </c>
    </row>
    <row r="154" spans="1:19" ht="22" customHeight="1" x14ac:dyDescent="0.3">
      <c r="A154" s="5">
        <v>43947</v>
      </c>
      <c r="B154" s="10" t="str">
        <f t="shared" si="27"/>
        <v>April,2020</v>
      </c>
      <c r="C154" s="10" t="str">
        <f t="shared" si="28"/>
        <v>April,2020´</v>
      </c>
      <c r="D154" s="6" t="s">
        <v>12</v>
      </c>
      <c r="E154" s="8" t="s">
        <v>533</v>
      </c>
      <c r="F154" s="6" t="s">
        <v>13</v>
      </c>
      <c r="G154" s="6" t="s">
        <v>30</v>
      </c>
      <c r="H154" s="6" t="s">
        <v>21</v>
      </c>
      <c r="I154" s="6" t="s">
        <v>16</v>
      </c>
      <c r="J154" s="6" t="s">
        <v>22</v>
      </c>
      <c r="K154" s="6" t="s">
        <v>153</v>
      </c>
      <c r="L154" s="7">
        <v>4</v>
      </c>
      <c r="M154" s="7">
        <v>72300</v>
      </c>
      <c r="N154" s="7">
        <v>72.3</v>
      </c>
      <c r="O154" s="7">
        <v>224000</v>
      </c>
      <c r="P154" t="str">
        <f t="shared" si="25"/>
        <v>Glyphosate</v>
      </c>
      <c r="Q154" t="str">
        <f t="shared" ref="Q154:R156" si="34">VLOOKUP(P154,U:W,2,FALSE)</f>
        <v>Gly Star</v>
      </c>
      <c r="R154" t="str">
        <f t="shared" si="34"/>
        <v>Herbicide</v>
      </c>
      <c r="S154">
        <f t="shared" si="29"/>
        <v>3.0982019363762103</v>
      </c>
    </row>
    <row r="155" spans="1:19" ht="22" customHeight="1" x14ac:dyDescent="0.3">
      <c r="A155" s="2">
        <v>43947</v>
      </c>
      <c r="B155" s="10" t="str">
        <f t="shared" si="27"/>
        <v>April,2020</v>
      </c>
      <c r="C155" s="10" t="str">
        <f t="shared" si="28"/>
        <v>April,2020´</v>
      </c>
      <c r="D155" s="3" t="s">
        <v>12</v>
      </c>
      <c r="E155" s="8" t="s">
        <v>533</v>
      </c>
      <c r="F155" s="3" t="s">
        <v>13</v>
      </c>
      <c r="G155" s="3" t="s">
        <v>30</v>
      </c>
      <c r="H155" s="3" t="s">
        <v>21</v>
      </c>
      <c r="I155" s="3" t="s">
        <v>16</v>
      </c>
      <c r="J155" s="3" t="s">
        <v>22</v>
      </c>
      <c r="K155" s="3" t="s">
        <v>154</v>
      </c>
      <c r="L155" s="4">
        <v>14</v>
      </c>
      <c r="M155" s="4">
        <v>253050</v>
      </c>
      <c r="N155" s="4">
        <v>253.05</v>
      </c>
      <c r="O155" s="4">
        <v>784000</v>
      </c>
      <c r="P155" t="str">
        <f t="shared" si="25"/>
        <v>Glyphosate</v>
      </c>
      <c r="Q155" t="str">
        <f t="shared" si="34"/>
        <v>Gly Star</v>
      </c>
      <c r="R155" t="str">
        <f t="shared" si="34"/>
        <v>Herbicide</v>
      </c>
      <c r="S155">
        <f t="shared" si="29"/>
        <v>3.0982019363762103</v>
      </c>
    </row>
    <row r="156" spans="1:19" ht="22" customHeight="1" x14ac:dyDescent="0.3">
      <c r="A156" s="5">
        <v>43945</v>
      </c>
      <c r="B156" s="10" t="str">
        <f t="shared" si="27"/>
        <v>April,2020</v>
      </c>
      <c r="C156" s="10" t="str">
        <f t="shared" si="28"/>
        <v>April,2020´</v>
      </c>
      <c r="D156" s="6" t="s">
        <v>12</v>
      </c>
      <c r="E156" s="8" t="s">
        <v>533</v>
      </c>
      <c r="F156" s="6" t="s">
        <v>13</v>
      </c>
      <c r="G156" s="6" t="s">
        <v>14</v>
      </c>
      <c r="H156" s="6" t="s">
        <v>15</v>
      </c>
      <c r="I156" s="6" t="s">
        <v>16</v>
      </c>
      <c r="J156" s="6" t="s">
        <v>17</v>
      </c>
      <c r="K156" s="6" t="s">
        <v>155</v>
      </c>
      <c r="L156" s="7">
        <v>8</v>
      </c>
      <c r="M156" s="7">
        <v>103232</v>
      </c>
      <c r="N156" s="7">
        <v>103.23</v>
      </c>
      <c r="O156" s="7">
        <v>804000</v>
      </c>
      <c r="P156" t="str">
        <f>IF(ISNUMBER(SEARCH("FLUTRIAFOL",K156)),"Flutriafol",IF(ISNUMBER(SEARCH("PARAQUAT",K156)),"Paraquat",IF(ISNUMBER(SEARCH("4-D",K156)),"2,4-Dichlorophenoxyacetic acid",IF(ISNUMBER(SEARCH("HEXAZINONE",K156)),"Hexazinone",IF(ISNUMBER(SEARCH("DIUROM",K156)),"Diurom",IF(ISNUMBER(SEARCH("CLORPIRIFOS",K156)),"Chlorpyrifos",IF(ISNUMBER(SEARCH("NICOSULFURON",K156)),"Nicosulfuron","FIX IT!")))))))</f>
        <v>2,4-Dichlorophenoxyacetic acid</v>
      </c>
      <c r="Q156" t="str">
        <f t="shared" si="34"/>
        <v>Not Identified</v>
      </c>
      <c r="R156" t="str">
        <f t="shared" si="34"/>
        <v>Herbicide</v>
      </c>
      <c r="S156">
        <f t="shared" si="29"/>
        <v>7.7882827030378179</v>
      </c>
    </row>
    <row r="157" spans="1:19" ht="22" customHeight="1" x14ac:dyDescent="0.3">
      <c r="A157" s="2">
        <v>43942</v>
      </c>
      <c r="B157" s="10" t="str">
        <f t="shared" si="27"/>
        <v>April,2020</v>
      </c>
      <c r="C157" s="10" t="str">
        <f t="shared" si="28"/>
        <v>April,2020´</v>
      </c>
      <c r="D157" s="3" t="s">
        <v>12</v>
      </c>
      <c r="E157" s="8" t="s">
        <v>533</v>
      </c>
      <c r="F157" s="3" t="s">
        <v>13</v>
      </c>
      <c r="G157" s="3" t="s">
        <v>127</v>
      </c>
      <c r="H157" s="3" t="s">
        <v>128</v>
      </c>
      <c r="I157" s="3" t="s">
        <v>16</v>
      </c>
      <c r="J157" s="3" t="s">
        <v>129</v>
      </c>
      <c r="K157" s="3" t="s">
        <v>156</v>
      </c>
      <c r="L157" s="4">
        <v>7</v>
      </c>
      <c r="M157" s="4">
        <v>128580</v>
      </c>
      <c r="N157" s="4">
        <v>128.58000000000001</v>
      </c>
      <c r="O157" s="4">
        <v>92400</v>
      </c>
      <c r="P157" t="str">
        <f t="shared" ref="P157:P161" si="35">IF(ISNUMBER(SEARCH("ISOPROPYLAMINE",K157)),"Isopropylamine",IF(ISNUMBER(SEARCH("CARBENDAZIM",K157)),"Carbendazim",IF(ISNUMBER(SEARCH("CHLORPYRIFOS",K157)),"Chlorpyrifos",IF(ISNUMBER(SEARCH("DIMETHYLAMINE",K157)),"Dimethylamine",IF(ISNUMBER(SEARCH("TEBUCONAZOLE",K157)),"Tebuconazole",IF(ISNUMBER(SEARCH("AMETRYN",K157)),"Ametryn",IF(ISNUMBER(SEARCH("DIURON",K157)),"Diuron","FIX IT!")))))))</f>
        <v>Dimethylamine</v>
      </c>
      <c r="Q157" t="str">
        <f t="shared" ref="Q157:Q188" si="36">VLOOKUP(P157,U:W,2,FALSE)</f>
        <v>Not Identified</v>
      </c>
      <c r="R157" t="s">
        <v>496</v>
      </c>
      <c r="S157">
        <f t="shared" si="29"/>
        <v>0.71861875874941672</v>
      </c>
    </row>
    <row r="158" spans="1:19" ht="22" customHeight="1" x14ac:dyDescent="0.3">
      <c r="A158" s="5">
        <v>43942</v>
      </c>
      <c r="B158" s="10" t="str">
        <f t="shared" si="27"/>
        <v>April,2020</v>
      </c>
      <c r="C158" s="10" t="str">
        <f t="shared" si="28"/>
        <v>April,2020´</v>
      </c>
      <c r="D158" s="6" t="s">
        <v>12</v>
      </c>
      <c r="E158" s="8" t="s">
        <v>533</v>
      </c>
      <c r="F158" s="6" t="s">
        <v>13</v>
      </c>
      <c r="G158" s="6" t="s">
        <v>14</v>
      </c>
      <c r="H158" s="6" t="s">
        <v>15</v>
      </c>
      <c r="I158" s="6" t="s">
        <v>16</v>
      </c>
      <c r="J158" s="6" t="s">
        <v>87</v>
      </c>
      <c r="K158" s="6" t="s">
        <v>144</v>
      </c>
      <c r="L158" s="7">
        <v>6</v>
      </c>
      <c r="M158" s="7">
        <v>61932</v>
      </c>
      <c r="N158" s="7">
        <v>61.93</v>
      </c>
      <c r="O158" s="7">
        <v>115000</v>
      </c>
      <c r="P158" t="str">
        <f t="shared" si="35"/>
        <v>Ametryn</v>
      </c>
      <c r="Q158" t="str">
        <f t="shared" si="36"/>
        <v>Evik</v>
      </c>
      <c r="R158" t="str">
        <f t="shared" ref="R158:R184" si="37">VLOOKUP(Q158,V:X,2,FALSE)</f>
        <v>Herbicide</v>
      </c>
      <c r="S158">
        <f t="shared" si="29"/>
        <v>1.8568752825679777</v>
      </c>
    </row>
    <row r="159" spans="1:19" ht="22" customHeight="1" x14ac:dyDescent="0.3">
      <c r="A159" s="2">
        <v>43936</v>
      </c>
      <c r="B159" s="10" t="str">
        <f t="shared" si="27"/>
        <v>April,2020</v>
      </c>
      <c r="C159" s="10" t="str">
        <f t="shared" si="28"/>
        <v>April,2020´</v>
      </c>
      <c r="D159" s="3" t="s">
        <v>12</v>
      </c>
      <c r="E159" s="8" t="s">
        <v>533</v>
      </c>
      <c r="F159" s="3" t="s">
        <v>13</v>
      </c>
      <c r="G159" s="3" t="s">
        <v>24</v>
      </c>
      <c r="H159" s="3" t="s">
        <v>21</v>
      </c>
      <c r="I159" s="3" t="s">
        <v>16</v>
      </c>
      <c r="J159" s="3" t="s">
        <v>46</v>
      </c>
      <c r="K159" s="3" t="s">
        <v>157</v>
      </c>
      <c r="L159" s="4">
        <v>2</v>
      </c>
      <c r="M159" s="4">
        <v>24120</v>
      </c>
      <c r="N159" s="4">
        <v>24.12</v>
      </c>
      <c r="O159" s="4">
        <v>307000</v>
      </c>
      <c r="P159" t="str">
        <f t="shared" si="35"/>
        <v>Carbendazim</v>
      </c>
      <c r="Q159" t="str">
        <f t="shared" si="36"/>
        <v>Not Identified</v>
      </c>
      <c r="R159" t="str">
        <f t="shared" si="37"/>
        <v>Herbicide</v>
      </c>
      <c r="S159">
        <f t="shared" si="29"/>
        <v>12.728026533996683</v>
      </c>
    </row>
    <row r="160" spans="1:19" ht="22" customHeight="1" x14ac:dyDescent="0.3">
      <c r="A160" s="5">
        <v>43928</v>
      </c>
      <c r="B160" s="10" t="str">
        <f t="shared" si="27"/>
        <v>April,2020</v>
      </c>
      <c r="C160" s="10" t="str">
        <f t="shared" si="28"/>
        <v>April,2020´</v>
      </c>
      <c r="D160" s="6" t="s">
        <v>12</v>
      </c>
      <c r="E160" s="8" t="s">
        <v>533</v>
      </c>
      <c r="F160" s="6" t="s">
        <v>13</v>
      </c>
      <c r="G160" s="6" t="s">
        <v>24</v>
      </c>
      <c r="H160" s="6" t="s">
        <v>21</v>
      </c>
      <c r="I160" s="6" t="s">
        <v>16</v>
      </c>
      <c r="J160" s="6" t="s">
        <v>46</v>
      </c>
      <c r="K160" s="6" t="s">
        <v>158</v>
      </c>
      <c r="L160" s="7">
        <v>4</v>
      </c>
      <c r="M160" s="7">
        <v>48240</v>
      </c>
      <c r="N160" s="7">
        <v>48.24</v>
      </c>
      <c r="O160" s="7">
        <v>614000</v>
      </c>
      <c r="P160" t="str">
        <f t="shared" si="35"/>
        <v>Carbendazim</v>
      </c>
      <c r="Q160" t="str">
        <f t="shared" si="36"/>
        <v>Not Identified</v>
      </c>
      <c r="R160" t="str">
        <f t="shared" si="37"/>
        <v>Herbicide</v>
      </c>
      <c r="S160">
        <f t="shared" si="29"/>
        <v>12.728026533996683</v>
      </c>
    </row>
    <row r="161" spans="1:19" ht="22" customHeight="1" x14ac:dyDescent="0.3">
      <c r="A161" s="2">
        <v>43917</v>
      </c>
      <c r="B161" s="10" t="str">
        <f t="shared" si="27"/>
        <v>March,2020</v>
      </c>
      <c r="C161" s="10" t="str">
        <f t="shared" si="28"/>
        <v>March,2020´</v>
      </c>
      <c r="D161" s="3" t="s">
        <v>12</v>
      </c>
      <c r="E161" s="8" t="s">
        <v>533</v>
      </c>
      <c r="F161" s="3" t="s">
        <v>13</v>
      </c>
      <c r="G161" s="3" t="s">
        <v>14</v>
      </c>
      <c r="H161" s="3" t="s">
        <v>15</v>
      </c>
      <c r="I161" s="3" t="s">
        <v>16</v>
      </c>
      <c r="J161" s="3" t="s">
        <v>87</v>
      </c>
      <c r="K161" s="3" t="s">
        <v>159</v>
      </c>
      <c r="L161" s="4">
        <v>2</v>
      </c>
      <c r="M161" s="4">
        <v>20644</v>
      </c>
      <c r="N161" s="4">
        <v>20.64</v>
      </c>
      <c r="O161" s="4">
        <v>40800</v>
      </c>
      <c r="P161" t="str">
        <f t="shared" si="35"/>
        <v>Ametryn</v>
      </c>
      <c r="Q161" t="str">
        <f t="shared" si="36"/>
        <v>Evik</v>
      </c>
      <c r="R161" t="str">
        <f t="shared" si="37"/>
        <v>Herbicide</v>
      </c>
      <c r="S161">
        <f t="shared" si="29"/>
        <v>1.9763611703158304</v>
      </c>
    </row>
    <row r="162" spans="1:19" ht="22" customHeight="1" x14ac:dyDescent="0.3">
      <c r="A162" s="5">
        <v>43851</v>
      </c>
      <c r="B162" s="10" t="str">
        <f t="shared" si="27"/>
        <v>January,2020</v>
      </c>
      <c r="C162" s="10" t="str">
        <f t="shared" si="28"/>
        <v>January,2020´</v>
      </c>
      <c r="D162" s="6" t="s">
        <v>12</v>
      </c>
      <c r="E162" s="8" t="s">
        <v>533</v>
      </c>
      <c r="F162" s="6" t="s">
        <v>13</v>
      </c>
      <c r="G162" s="6" t="s">
        <v>14</v>
      </c>
      <c r="H162" s="6" t="s">
        <v>15</v>
      </c>
      <c r="I162" s="6" t="s">
        <v>16</v>
      </c>
      <c r="J162" s="6" t="s">
        <v>33</v>
      </c>
      <c r="K162" s="6" t="s">
        <v>160</v>
      </c>
      <c r="L162" s="7">
        <v>10</v>
      </c>
      <c r="M162" s="7">
        <v>113220</v>
      </c>
      <c r="N162" s="7">
        <v>113.22</v>
      </c>
      <c r="O162" s="7">
        <v>229000</v>
      </c>
      <c r="P162" t="str">
        <f t="shared" si="25"/>
        <v>Atrazine</v>
      </c>
      <c r="Q162" t="str">
        <f t="shared" si="36"/>
        <v>Atanor</v>
      </c>
      <c r="R162" t="str">
        <f t="shared" si="37"/>
        <v>Herbicide</v>
      </c>
      <c r="S162">
        <f t="shared" si="29"/>
        <v>2.0226108461402581</v>
      </c>
    </row>
    <row r="163" spans="1:19" ht="22" customHeight="1" x14ac:dyDescent="0.3">
      <c r="A163" s="2">
        <v>43851</v>
      </c>
      <c r="B163" s="10" t="str">
        <f t="shared" si="27"/>
        <v>January,2020</v>
      </c>
      <c r="C163" s="10" t="str">
        <f t="shared" si="28"/>
        <v>January,2020´</v>
      </c>
      <c r="D163" s="3" t="s">
        <v>12</v>
      </c>
      <c r="E163" s="8" t="s">
        <v>533</v>
      </c>
      <c r="F163" s="3" t="s">
        <v>13</v>
      </c>
      <c r="G163" s="3" t="s">
        <v>14</v>
      </c>
      <c r="H163" s="3" t="s">
        <v>15</v>
      </c>
      <c r="I163" s="3" t="s">
        <v>16</v>
      </c>
      <c r="J163" s="3" t="s">
        <v>33</v>
      </c>
      <c r="K163" s="3" t="s">
        <v>161</v>
      </c>
      <c r="L163" s="4">
        <v>8</v>
      </c>
      <c r="M163" s="4">
        <v>90576</v>
      </c>
      <c r="N163" s="4">
        <v>90.58</v>
      </c>
      <c r="O163" s="4">
        <v>183000</v>
      </c>
      <c r="P163" t="str">
        <f t="shared" si="25"/>
        <v>Atrazine</v>
      </c>
      <c r="Q163" t="str">
        <f t="shared" si="36"/>
        <v>Atanor</v>
      </c>
      <c r="R163" t="str">
        <f t="shared" si="37"/>
        <v>Herbicide</v>
      </c>
      <c r="S163">
        <f t="shared" si="29"/>
        <v>2.0204027556968733</v>
      </c>
    </row>
    <row r="164" spans="1:19" ht="22" customHeight="1" x14ac:dyDescent="0.3">
      <c r="A164" s="5">
        <v>43826</v>
      </c>
      <c r="B164" s="10" t="str">
        <f t="shared" si="27"/>
        <v>December,2019</v>
      </c>
      <c r="C164" s="10" t="str">
        <f t="shared" si="28"/>
        <v>December,2019´</v>
      </c>
      <c r="D164" s="6" t="s">
        <v>12</v>
      </c>
      <c r="E164" s="11" t="s">
        <v>534</v>
      </c>
      <c r="F164" s="6" t="s">
        <v>13</v>
      </c>
      <c r="G164" s="6" t="s">
        <v>14</v>
      </c>
      <c r="H164" s="6" t="s">
        <v>21</v>
      </c>
      <c r="I164" s="6" t="s">
        <v>16</v>
      </c>
      <c r="J164" s="6" t="s">
        <v>33</v>
      </c>
      <c r="K164" s="6" t="s">
        <v>162</v>
      </c>
      <c r="L164" s="7">
        <v>16</v>
      </c>
      <c r="M164" s="7">
        <v>181151.99</v>
      </c>
      <c r="N164" s="7">
        <v>181.15</v>
      </c>
      <c r="O164" s="7">
        <v>341000</v>
      </c>
      <c r="P164" t="str">
        <f t="shared" si="25"/>
        <v>Atrazine</v>
      </c>
      <c r="Q164" t="str">
        <f t="shared" si="36"/>
        <v>Atanor</v>
      </c>
      <c r="R164" t="str">
        <f t="shared" si="37"/>
        <v>Herbicide</v>
      </c>
      <c r="S164">
        <f t="shared" si="29"/>
        <v>1.8823972068979204</v>
      </c>
    </row>
    <row r="165" spans="1:19" ht="22" customHeight="1" x14ac:dyDescent="0.3">
      <c r="A165" s="2">
        <v>43818</v>
      </c>
      <c r="B165" s="10" t="str">
        <f t="shared" si="27"/>
        <v>December,2019</v>
      </c>
      <c r="C165" s="10" t="str">
        <f t="shared" si="28"/>
        <v>December,2019´</v>
      </c>
      <c r="D165" s="3" t="s">
        <v>12</v>
      </c>
      <c r="E165" s="8" t="s">
        <v>534</v>
      </c>
      <c r="F165" s="3" t="s">
        <v>13</v>
      </c>
      <c r="G165" s="3" t="s">
        <v>163</v>
      </c>
      <c r="H165" s="3" t="s">
        <v>21</v>
      </c>
      <c r="I165" s="3" t="s">
        <v>16</v>
      </c>
      <c r="J165" s="3" t="s">
        <v>58</v>
      </c>
      <c r="K165" s="3" t="s">
        <v>164</v>
      </c>
      <c r="L165" s="4">
        <v>2</v>
      </c>
      <c r="M165" s="4">
        <v>20200</v>
      </c>
      <c r="N165" s="4">
        <v>20.2</v>
      </c>
      <c r="O165" s="4">
        <v>236000</v>
      </c>
      <c r="P165" t="str">
        <f>IF(ISNUMBER(SEARCH("FLUTRIAFOL",K165)),"Flutriafol",IF(ISNUMBER(SEARCH("PARAQUAT",K165)),"Paraquat",IF(ISNUMBER(SEARCH("4-D",K165)),"2,4-Dichlorophenoxyacetic acid",IF(ISNUMBER(SEARCH("HEXAZINONE",K165)),"Hexazinone",IF(ISNUMBER(SEARCH("DIUROM",K165)),"Diurom",IF(ISNUMBER(SEARCH("CLORPIRIFOS",K165)),"Chlorpyrifos",IF(ISNUMBER(SEARCH("NICOSULFURON",K165)),"Nicosulfuron","FIX IT!")))))))</f>
        <v>Flutriafol</v>
      </c>
      <c r="Q165" t="str">
        <f t="shared" si="36"/>
        <v>Agrolider</v>
      </c>
      <c r="R165" t="str">
        <f t="shared" si="37"/>
        <v>Fungicide</v>
      </c>
      <c r="S165">
        <f t="shared" si="29"/>
        <v>11.683168316831683</v>
      </c>
    </row>
    <row r="166" spans="1:19" ht="22" customHeight="1" x14ac:dyDescent="0.3">
      <c r="A166" s="5">
        <v>43808</v>
      </c>
      <c r="B166" s="10" t="str">
        <f t="shared" si="27"/>
        <v>December,2019</v>
      </c>
      <c r="C166" s="10" t="str">
        <f t="shared" si="28"/>
        <v>December,2019´</v>
      </c>
      <c r="D166" s="6" t="s">
        <v>12</v>
      </c>
      <c r="E166" s="11" t="s">
        <v>534</v>
      </c>
      <c r="F166" s="6" t="s">
        <v>13</v>
      </c>
      <c r="G166" s="6" t="s">
        <v>14</v>
      </c>
      <c r="H166" s="6" t="s">
        <v>15</v>
      </c>
      <c r="I166" s="6" t="s">
        <v>16</v>
      </c>
      <c r="J166" s="6" t="s">
        <v>62</v>
      </c>
      <c r="K166" s="6" t="s">
        <v>124</v>
      </c>
      <c r="L166" s="7">
        <v>12</v>
      </c>
      <c r="M166" s="7">
        <v>145320.01</v>
      </c>
      <c r="N166" s="7">
        <v>145.32</v>
      </c>
      <c r="O166" s="7">
        <v>761000</v>
      </c>
      <c r="P166" t="str">
        <f t="shared" si="25"/>
        <v>Glyphosate</v>
      </c>
      <c r="Q166" t="str">
        <f t="shared" si="36"/>
        <v>Gly Star</v>
      </c>
      <c r="R166" t="str">
        <f t="shared" si="37"/>
        <v>Herbicide</v>
      </c>
      <c r="S166">
        <f t="shared" si="29"/>
        <v>5.2367186046849294</v>
      </c>
    </row>
    <row r="167" spans="1:19" ht="22" customHeight="1" x14ac:dyDescent="0.3">
      <c r="A167" s="2">
        <v>43805</v>
      </c>
      <c r="B167" s="10" t="str">
        <f t="shared" si="27"/>
        <v>December,2019</v>
      </c>
      <c r="C167" s="10" t="str">
        <f t="shared" si="28"/>
        <v>December,2019´</v>
      </c>
      <c r="D167" s="3" t="s">
        <v>12</v>
      </c>
      <c r="E167" s="8" t="s">
        <v>534</v>
      </c>
      <c r="F167" s="3" t="s">
        <v>13</v>
      </c>
      <c r="G167" s="3" t="s">
        <v>14</v>
      </c>
      <c r="H167" s="3" t="s">
        <v>15</v>
      </c>
      <c r="I167" s="3" t="s">
        <v>16</v>
      </c>
      <c r="J167" s="3" t="s">
        <v>62</v>
      </c>
      <c r="K167" s="3" t="s">
        <v>124</v>
      </c>
      <c r="L167" s="4">
        <v>12</v>
      </c>
      <c r="M167" s="4">
        <v>145320.01</v>
      </c>
      <c r="N167" s="4">
        <v>145.32</v>
      </c>
      <c r="O167" s="4">
        <v>761000</v>
      </c>
      <c r="P167" t="str">
        <f t="shared" si="25"/>
        <v>Glyphosate</v>
      </c>
      <c r="Q167" t="str">
        <f t="shared" si="36"/>
        <v>Gly Star</v>
      </c>
      <c r="R167" t="str">
        <f t="shared" si="37"/>
        <v>Herbicide</v>
      </c>
      <c r="S167">
        <f t="shared" si="29"/>
        <v>5.2367186046849294</v>
      </c>
    </row>
    <row r="168" spans="1:19" ht="22" customHeight="1" x14ac:dyDescent="0.3">
      <c r="A168" s="5">
        <v>43805</v>
      </c>
      <c r="B168" s="10" t="str">
        <f t="shared" si="27"/>
        <v>December,2019</v>
      </c>
      <c r="C168" s="10" t="str">
        <f t="shared" si="28"/>
        <v>December,2019´</v>
      </c>
      <c r="D168" s="6" t="s">
        <v>12</v>
      </c>
      <c r="E168" s="11" t="s">
        <v>534</v>
      </c>
      <c r="F168" s="6" t="s">
        <v>13</v>
      </c>
      <c r="G168" s="6" t="s">
        <v>14</v>
      </c>
      <c r="H168" s="6" t="s">
        <v>21</v>
      </c>
      <c r="I168" s="6" t="s">
        <v>16</v>
      </c>
      <c r="J168" s="6" t="s">
        <v>33</v>
      </c>
      <c r="K168" s="6" t="s">
        <v>165</v>
      </c>
      <c r="L168" s="7">
        <v>12</v>
      </c>
      <c r="M168" s="7">
        <v>135864</v>
      </c>
      <c r="N168" s="7">
        <v>135.86000000000001</v>
      </c>
      <c r="O168" s="7">
        <v>256000</v>
      </c>
      <c r="P168" t="str">
        <f t="shared" si="25"/>
        <v>Atrazine</v>
      </c>
      <c r="Q168" t="str">
        <f t="shared" si="36"/>
        <v>Atanor</v>
      </c>
      <c r="R168" t="str">
        <f t="shared" si="37"/>
        <v>Herbicide</v>
      </c>
      <c r="S168">
        <f t="shared" si="29"/>
        <v>1.8842371783548255</v>
      </c>
    </row>
    <row r="169" spans="1:19" ht="22" customHeight="1" x14ac:dyDescent="0.3">
      <c r="A169" s="2">
        <v>43798</v>
      </c>
      <c r="B169" s="10" t="str">
        <f t="shared" si="27"/>
        <v>November,2019</v>
      </c>
      <c r="C169" s="10" t="str">
        <f t="shared" si="28"/>
        <v>November,2019´</v>
      </c>
      <c r="D169" s="3" t="s">
        <v>12</v>
      </c>
      <c r="E169" s="8" t="s">
        <v>534</v>
      </c>
      <c r="F169" s="3" t="s">
        <v>13</v>
      </c>
      <c r="G169" s="3" t="s">
        <v>14</v>
      </c>
      <c r="H169" s="3" t="s">
        <v>15</v>
      </c>
      <c r="I169" s="3" t="s">
        <v>16</v>
      </c>
      <c r="J169" s="3" t="s">
        <v>62</v>
      </c>
      <c r="K169" s="3" t="s">
        <v>124</v>
      </c>
      <c r="L169" s="4">
        <v>12</v>
      </c>
      <c r="M169" s="4">
        <v>145320.01</v>
      </c>
      <c r="N169" s="4">
        <v>145.32</v>
      </c>
      <c r="O169" s="4">
        <v>827000</v>
      </c>
      <c r="P169" t="str">
        <f t="shared" si="25"/>
        <v>Glyphosate</v>
      </c>
      <c r="Q169" t="str">
        <f t="shared" si="36"/>
        <v>Gly Star</v>
      </c>
      <c r="R169" t="str">
        <f t="shared" si="37"/>
        <v>Herbicide</v>
      </c>
      <c r="S169">
        <f t="shared" si="29"/>
        <v>5.690888680781125</v>
      </c>
    </row>
    <row r="170" spans="1:19" ht="22" customHeight="1" x14ac:dyDescent="0.3">
      <c r="A170" s="5">
        <v>43790</v>
      </c>
      <c r="B170" s="10" t="str">
        <f t="shared" si="27"/>
        <v>November,2019</v>
      </c>
      <c r="C170" s="10" t="str">
        <f t="shared" si="28"/>
        <v>November,2019´</v>
      </c>
      <c r="D170" s="6" t="s">
        <v>12</v>
      </c>
      <c r="E170" s="11" t="s">
        <v>534</v>
      </c>
      <c r="F170" s="6" t="s">
        <v>13</v>
      </c>
      <c r="G170" s="6" t="s">
        <v>24</v>
      </c>
      <c r="H170" s="6" t="s">
        <v>21</v>
      </c>
      <c r="I170" s="6" t="s">
        <v>16</v>
      </c>
      <c r="J170" s="6" t="s">
        <v>19</v>
      </c>
      <c r="K170" s="6" t="s">
        <v>166</v>
      </c>
      <c r="L170" s="7">
        <v>2</v>
      </c>
      <c r="M170" s="7">
        <v>12400</v>
      </c>
      <c r="N170" s="7">
        <v>12.4</v>
      </c>
      <c r="O170" s="7">
        <v>111000</v>
      </c>
      <c r="P170" t="str">
        <f t="shared" si="25"/>
        <v>Thiodicarb</v>
      </c>
      <c r="Q170" t="str">
        <f t="shared" si="36"/>
        <v>Not Identified</v>
      </c>
      <c r="R170" t="str">
        <f t="shared" si="37"/>
        <v>Herbicide</v>
      </c>
      <c r="S170">
        <f t="shared" si="29"/>
        <v>8.9516129032258061</v>
      </c>
    </row>
    <row r="171" spans="1:19" ht="22" customHeight="1" x14ac:dyDescent="0.3">
      <c r="A171" s="2">
        <v>43787</v>
      </c>
      <c r="B171" s="10" t="str">
        <f t="shared" si="27"/>
        <v>November,2019</v>
      </c>
      <c r="C171" s="10" t="str">
        <f t="shared" si="28"/>
        <v>November,2019´</v>
      </c>
      <c r="D171" s="3" t="s">
        <v>12</v>
      </c>
      <c r="E171" s="8" t="s">
        <v>534</v>
      </c>
      <c r="F171" s="3" t="s">
        <v>13</v>
      </c>
      <c r="G171" s="3" t="s">
        <v>24</v>
      </c>
      <c r="H171" s="3" t="s">
        <v>21</v>
      </c>
      <c r="I171" s="3" t="s">
        <v>16</v>
      </c>
      <c r="J171" s="3" t="s">
        <v>19</v>
      </c>
      <c r="K171" s="3" t="s">
        <v>167</v>
      </c>
      <c r="L171" s="4">
        <v>2</v>
      </c>
      <c r="M171" s="4">
        <v>22464</v>
      </c>
      <c r="N171" s="4">
        <v>22.46</v>
      </c>
      <c r="O171" s="4">
        <v>201000</v>
      </c>
      <c r="P171" t="str">
        <f t="shared" si="25"/>
        <v>Imidacloprid</v>
      </c>
      <c r="Q171" t="str">
        <f t="shared" si="36"/>
        <v>Not Identified</v>
      </c>
      <c r="R171" t="str">
        <f t="shared" si="37"/>
        <v>Herbicide</v>
      </c>
      <c r="S171">
        <f t="shared" si="29"/>
        <v>8.9476495726495724</v>
      </c>
    </row>
    <row r="172" spans="1:19" ht="22" customHeight="1" x14ac:dyDescent="0.3">
      <c r="A172" s="5">
        <v>43787</v>
      </c>
      <c r="B172" s="10" t="str">
        <f t="shared" si="27"/>
        <v>November,2019</v>
      </c>
      <c r="C172" s="10" t="str">
        <f t="shared" si="28"/>
        <v>November,2019´</v>
      </c>
      <c r="D172" s="6" t="s">
        <v>12</v>
      </c>
      <c r="E172" s="11" t="s">
        <v>534</v>
      </c>
      <c r="F172" s="6" t="s">
        <v>13</v>
      </c>
      <c r="G172" s="6" t="s">
        <v>168</v>
      </c>
      <c r="H172" s="6" t="s">
        <v>21</v>
      </c>
      <c r="I172" s="6" t="s">
        <v>16</v>
      </c>
      <c r="J172" s="6" t="s">
        <v>19</v>
      </c>
      <c r="K172" s="6" t="s">
        <v>169</v>
      </c>
      <c r="L172" s="7">
        <v>5</v>
      </c>
      <c r="M172" s="7">
        <v>54288</v>
      </c>
      <c r="N172" s="7">
        <v>54.29</v>
      </c>
      <c r="O172" s="7">
        <v>487000</v>
      </c>
      <c r="P172" t="str">
        <f t="shared" si="25"/>
        <v>Imidacloprid</v>
      </c>
      <c r="Q172" t="str">
        <f t="shared" si="36"/>
        <v>Not Identified</v>
      </c>
      <c r="R172" t="str">
        <f t="shared" si="37"/>
        <v>Herbicide</v>
      </c>
      <c r="S172">
        <f t="shared" si="29"/>
        <v>8.9706749189507811</v>
      </c>
    </row>
    <row r="173" spans="1:19" ht="22" customHeight="1" x14ac:dyDescent="0.3">
      <c r="A173" s="2">
        <v>43787</v>
      </c>
      <c r="B173" s="10" t="str">
        <f t="shared" si="27"/>
        <v>November,2019</v>
      </c>
      <c r="C173" s="10" t="str">
        <f t="shared" si="28"/>
        <v>November,2019´</v>
      </c>
      <c r="D173" s="3" t="s">
        <v>12</v>
      </c>
      <c r="E173" s="8" t="s">
        <v>534</v>
      </c>
      <c r="F173" s="3" t="s">
        <v>13</v>
      </c>
      <c r="G173" s="3" t="s">
        <v>170</v>
      </c>
      <c r="H173" s="3" t="s">
        <v>15</v>
      </c>
      <c r="I173" s="3" t="s">
        <v>16</v>
      </c>
      <c r="J173" s="3" t="s">
        <v>106</v>
      </c>
      <c r="K173" s="3" t="s">
        <v>171</v>
      </c>
      <c r="L173" s="4">
        <v>12</v>
      </c>
      <c r="M173" s="4">
        <v>153036</v>
      </c>
      <c r="N173" s="4">
        <v>153.04</v>
      </c>
      <c r="O173" s="4">
        <v>871000</v>
      </c>
      <c r="P173" t="str">
        <f t="shared" ref="P173" si="38">IF(ISNUMBER(SEARCH("FLUTRIAFOL",K173)),"Flutriafol",IF(ISNUMBER(SEARCH("PARAQUAT",K173)),"Paraquat",IF(ISNUMBER(SEARCH("4-D",K173)),"2,4-Dichlorophenoxyacetic acid",IF(ISNUMBER(SEARCH("HEXAZINONE",K173)),"Hexazinone",IF(ISNUMBER(SEARCH("DIUROM",K173)),"Diurom",IF(ISNUMBER(SEARCH("CLORPIRIFOS",K173)),"Chlorpyrifos",IF(ISNUMBER(SEARCH("NICOSULFURON",K173)),"Nicosulfuron","FIX IT!")))))))</f>
        <v>Paraquat</v>
      </c>
      <c r="Q173" t="str">
        <f t="shared" si="36"/>
        <v>Not Identified</v>
      </c>
      <c r="R173" t="str">
        <f t="shared" si="37"/>
        <v>Herbicide</v>
      </c>
      <c r="S173">
        <f t="shared" si="29"/>
        <v>5.691471287801563</v>
      </c>
    </row>
    <row r="174" spans="1:19" ht="22" customHeight="1" x14ac:dyDescent="0.3">
      <c r="A174" s="5">
        <v>43784</v>
      </c>
      <c r="B174" s="10" t="str">
        <f t="shared" si="27"/>
        <v>November,2019</v>
      </c>
      <c r="C174" s="10" t="str">
        <f t="shared" si="28"/>
        <v>November,2019´</v>
      </c>
      <c r="D174" s="6" t="s">
        <v>12</v>
      </c>
      <c r="E174" s="11" t="s">
        <v>534</v>
      </c>
      <c r="F174" s="6" t="s">
        <v>13</v>
      </c>
      <c r="G174" s="6" t="s">
        <v>24</v>
      </c>
      <c r="H174" s="6" t="s">
        <v>21</v>
      </c>
      <c r="I174" s="6" t="s">
        <v>16</v>
      </c>
      <c r="J174" s="6" t="s">
        <v>140</v>
      </c>
      <c r="K174" s="6" t="s">
        <v>172</v>
      </c>
      <c r="L174" s="7">
        <v>2</v>
      </c>
      <c r="M174" s="7">
        <v>20120</v>
      </c>
      <c r="N174" s="7">
        <v>20.12</v>
      </c>
      <c r="O174" s="7">
        <v>230000</v>
      </c>
      <c r="P174" t="s">
        <v>520</v>
      </c>
      <c r="Q174" t="str">
        <f t="shared" si="36"/>
        <v>Not Indetified</v>
      </c>
      <c r="R174" t="str">
        <f t="shared" si="37"/>
        <v>Herbicide</v>
      </c>
      <c r="S174">
        <f t="shared" si="29"/>
        <v>11.43141153081511</v>
      </c>
    </row>
    <row r="175" spans="1:19" ht="22" customHeight="1" x14ac:dyDescent="0.3">
      <c r="A175" s="2">
        <v>43780</v>
      </c>
      <c r="B175" s="10" t="str">
        <f t="shared" si="27"/>
        <v>November,2019</v>
      </c>
      <c r="C175" s="10" t="str">
        <f t="shared" si="28"/>
        <v>November,2019´</v>
      </c>
      <c r="D175" s="3" t="s">
        <v>12</v>
      </c>
      <c r="E175" s="8" t="s">
        <v>534</v>
      </c>
      <c r="F175" s="3" t="s">
        <v>13</v>
      </c>
      <c r="G175" s="3" t="s">
        <v>14</v>
      </c>
      <c r="H175" s="3" t="s">
        <v>15</v>
      </c>
      <c r="I175" s="3" t="s">
        <v>16</v>
      </c>
      <c r="J175" s="3" t="s">
        <v>62</v>
      </c>
      <c r="K175" s="3" t="s">
        <v>124</v>
      </c>
      <c r="L175" s="4">
        <v>12</v>
      </c>
      <c r="M175" s="4">
        <v>145320.01</v>
      </c>
      <c r="N175" s="4">
        <v>145.32</v>
      </c>
      <c r="O175" s="4">
        <v>827000</v>
      </c>
      <c r="P175" t="str">
        <f t="shared" si="25"/>
        <v>Glyphosate</v>
      </c>
      <c r="Q175" t="str">
        <f t="shared" si="36"/>
        <v>Gly Star</v>
      </c>
      <c r="R175" t="str">
        <f t="shared" si="37"/>
        <v>Herbicide</v>
      </c>
      <c r="S175">
        <f t="shared" si="29"/>
        <v>5.690888680781125</v>
      </c>
    </row>
    <row r="176" spans="1:19" ht="22" customHeight="1" x14ac:dyDescent="0.3">
      <c r="A176" s="5">
        <v>43780</v>
      </c>
      <c r="B176" s="10" t="str">
        <f t="shared" si="27"/>
        <v>November,2019</v>
      </c>
      <c r="C176" s="10" t="str">
        <f t="shared" si="28"/>
        <v>November,2019´</v>
      </c>
      <c r="D176" s="6" t="s">
        <v>12</v>
      </c>
      <c r="E176" s="11" t="s">
        <v>534</v>
      </c>
      <c r="F176" s="6" t="s">
        <v>13</v>
      </c>
      <c r="G176" s="6" t="s">
        <v>14</v>
      </c>
      <c r="H176" s="6" t="s">
        <v>15</v>
      </c>
      <c r="I176" s="6" t="s">
        <v>16</v>
      </c>
      <c r="J176" s="6" t="s">
        <v>62</v>
      </c>
      <c r="K176" s="6" t="s">
        <v>124</v>
      </c>
      <c r="L176" s="7">
        <v>12</v>
      </c>
      <c r="M176" s="7">
        <v>145320.01</v>
      </c>
      <c r="N176" s="7">
        <v>145.32</v>
      </c>
      <c r="O176" s="7">
        <v>827000</v>
      </c>
      <c r="P176" t="str">
        <f t="shared" si="25"/>
        <v>Glyphosate</v>
      </c>
      <c r="Q176" t="str">
        <f t="shared" si="36"/>
        <v>Gly Star</v>
      </c>
      <c r="R176" t="str">
        <f t="shared" si="37"/>
        <v>Herbicide</v>
      </c>
      <c r="S176">
        <f t="shared" si="29"/>
        <v>5.690888680781125</v>
      </c>
    </row>
    <row r="177" spans="1:19" ht="22" customHeight="1" x14ac:dyDescent="0.3">
      <c r="A177" s="2">
        <v>43779</v>
      </c>
      <c r="B177" s="10" t="str">
        <f t="shared" si="27"/>
        <v>November,2019</v>
      </c>
      <c r="C177" s="10" t="str">
        <f t="shared" si="28"/>
        <v>November,2019´</v>
      </c>
      <c r="D177" s="3" t="s">
        <v>12</v>
      </c>
      <c r="E177" s="8" t="s">
        <v>534</v>
      </c>
      <c r="F177" s="3" t="s">
        <v>13</v>
      </c>
      <c r="G177" s="3" t="s">
        <v>14</v>
      </c>
      <c r="H177" s="3" t="s">
        <v>15</v>
      </c>
      <c r="I177" s="3" t="s">
        <v>16</v>
      </c>
      <c r="J177" s="3" t="s">
        <v>62</v>
      </c>
      <c r="K177" s="3" t="s">
        <v>146</v>
      </c>
      <c r="L177" s="4">
        <v>12</v>
      </c>
      <c r="M177" s="4">
        <v>145320.01</v>
      </c>
      <c r="N177" s="4">
        <v>145.32</v>
      </c>
      <c r="O177" s="4">
        <v>827000</v>
      </c>
      <c r="P177" t="str">
        <f t="shared" si="25"/>
        <v>Glyphosate</v>
      </c>
      <c r="Q177" t="str">
        <f t="shared" si="36"/>
        <v>Gly Star</v>
      </c>
      <c r="R177" t="str">
        <f t="shared" si="37"/>
        <v>Herbicide</v>
      </c>
      <c r="S177">
        <f t="shared" si="29"/>
        <v>5.690888680781125</v>
      </c>
    </row>
    <row r="178" spans="1:19" ht="22" customHeight="1" x14ac:dyDescent="0.3">
      <c r="A178" s="5">
        <v>43776</v>
      </c>
      <c r="B178" s="10" t="str">
        <f t="shared" si="27"/>
        <v>November,2019</v>
      </c>
      <c r="C178" s="10" t="str">
        <f t="shared" si="28"/>
        <v>November,2019´</v>
      </c>
      <c r="D178" s="6" t="s">
        <v>12</v>
      </c>
      <c r="E178" s="11" t="s">
        <v>534</v>
      </c>
      <c r="F178" s="6" t="s">
        <v>13</v>
      </c>
      <c r="G178" s="6" t="s">
        <v>14</v>
      </c>
      <c r="H178" s="6" t="s">
        <v>21</v>
      </c>
      <c r="I178" s="6" t="s">
        <v>16</v>
      </c>
      <c r="J178" s="6" t="s">
        <v>22</v>
      </c>
      <c r="K178" s="6" t="s">
        <v>173</v>
      </c>
      <c r="L178" s="7">
        <v>8</v>
      </c>
      <c r="M178" s="7">
        <v>103160</v>
      </c>
      <c r="N178" s="7">
        <v>103.16</v>
      </c>
      <c r="O178" s="7">
        <v>360000</v>
      </c>
      <c r="P178" t="str">
        <f t="shared" si="25"/>
        <v>Glyphosate</v>
      </c>
      <c r="Q178" t="str">
        <f t="shared" si="36"/>
        <v>Gly Star</v>
      </c>
      <c r="R178" t="str">
        <f t="shared" si="37"/>
        <v>Herbicide</v>
      </c>
      <c r="S178">
        <f t="shared" si="29"/>
        <v>3.4897246994959286</v>
      </c>
    </row>
    <row r="179" spans="1:19" ht="22" customHeight="1" x14ac:dyDescent="0.3">
      <c r="A179" s="2">
        <v>43776</v>
      </c>
      <c r="B179" s="10" t="str">
        <f t="shared" si="27"/>
        <v>November,2019</v>
      </c>
      <c r="C179" s="10" t="str">
        <f t="shared" si="28"/>
        <v>November,2019´</v>
      </c>
      <c r="D179" s="3" t="s">
        <v>12</v>
      </c>
      <c r="E179" s="8" t="s">
        <v>534</v>
      </c>
      <c r="F179" s="3" t="s">
        <v>13</v>
      </c>
      <c r="G179" s="3" t="s">
        <v>14</v>
      </c>
      <c r="H179" s="3" t="s">
        <v>21</v>
      </c>
      <c r="I179" s="3" t="s">
        <v>16</v>
      </c>
      <c r="J179" s="3" t="s">
        <v>22</v>
      </c>
      <c r="K179" s="3" t="s">
        <v>174</v>
      </c>
      <c r="L179" s="4">
        <v>10</v>
      </c>
      <c r="M179" s="4">
        <v>128950</v>
      </c>
      <c r="N179" s="4">
        <v>128.94999999999999</v>
      </c>
      <c r="O179" s="4">
        <v>450000</v>
      </c>
      <c r="P179" t="str">
        <f t="shared" si="25"/>
        <v>Glyphosate</v>
      </c>
      <c r="Q179" t="str">
        <f t="shared" si="36"/>
        <v>Gly Star</v>
      </c>
      <c r="R179" t="str">
        <f t="shared" si="37"/>
        <v>Herbicide</v>
      </c>
      <c r="S179">
        <f t="shared" si="29"/>
        <v>3.4897246994959286</v>
      </c>
    </row>
    <row r="180" spans="1:19" ht="22" customHeight="1" x14ac:dyDescent="0.3">
      <c r="A180" s="5">
        <v>43776</v>
      </c>
      <c r="B180" s="10" t="str">
        <f t="shared" si="27"/>
        <v>November,2019</v>
      </c>
      <c r="C180" s="10" t="str">
        <f t="shared" si="28"/>
        <v>November,2019´</v>
      </c>
      <c r="D180" s="6" t="s">
        <v>12</v>
      </c>
      <c r="E180" s="11" t="s">
        <v>534</v>
      </c>
      <c r="F180" s="6" t="s">
        <v>13</v>
      </c>
      <c r="G180" s="6" t="s">
        <v>14</v>
      </c>
      <c r="H180" s="6" t="s">
        <v>21</v>
      </c>
      <c r="I180" s="6" t="s">
        <v>16</v>
      </c>
      <c r="J180" s="6" t="s">
        <v>22</v>
      </c>
      <c r="K180" s="6" t="s">
        <v>175</v>
      </c>
      <c r="L180" s="7">
        <v>12</v>
      </c>
      <c r="M180" s="7">
        <v>154740.01</v>
      </c>
      <c r="N180" s="7">
        <v>154.74</v>
      </c>
      <c r="O180" s="7">
        <v>540000</v>
      </c>
      <c r="P180" t="str">
        <f t="shared" si="25"/>
        <v>Glyphosate</v>
      </c>
      <c r="Q180" t="str">
        <f t="shared" si="36"/>
        <v>Gly Star</v>
      </c>
      <c r="R180" t="str">
        <f t="shared" si="37"/>
        <v>Herbicide</v>
      </c>
      <c r="S180">
        <f t="shared" si="29"/>
        <v>3.4897244739741193</v>
      </c>
    </row>
    <row r="181" spans="1:19" ht="22" customHeight="1" x14ac:dyDescent="0.3">
      <c r="A181" s="2">
        <v>43776</v>
      </c>
      <c r="B181" s="10" t="str">
        <f t="shared" si="27"/>
        <v>November,2019</v>
      </c>
      <c r="C181" s="10" t="str">
        <f t="shared" si="28"/>
        <v>November,2019´</v>
      </c>
      <c r="D181" s="3" t="s">
        <v>12</v>
      </c>
      <c r="E181" s="8" t="s">
        <v>534</v>
      </c>
      <c r="F181" s="3" t="s">
        <v>13</v>
      </c>
      <c r="G181" s="3" t="s">
        <v>24</v>
      </c>
      <c r="H181" s="3" t="s">
        <v>21</v>
      </c>
      <c r="I181" s="3" t="s">
        <v>16</v>
      </c>
      <c r="J181" s="3" t="s">
        <v>35</v>
      </c>
      <c r="K181" s="3" t="s">
        <v>176</v>
      </c>
      <c r="L181" s="4">
        <v>2</v>
      </c>
      <c r="M181" s="4">
        <v>12400</v>
      </c>
      <c r="N181" s="4">
        <v>12.4</v>
      </c>
      <c r="O181" s="4">
        <v>111000</v>
      </c>
      <c r="P181" t="str">
        <f t="shared" si="25"/>
        <v>Thiodicarb</v>
      </c>
      <c r="Q181" t="str">
        <f t="shared" si="36"/>
        <v>Not Identified</v>
      </c>
      <c r="R181" t="str">
        <f t="shared" si="37"/>
        <v>Herbicide</v>
      </c>
      <c r="S181">
        <f t="shared" si="29"/>
        <v>8.9516129032258061</v>
      </c>
    </row>
    <row r="182" spans="1:19" ht="22" customHeight="1" x14ac:dyDescent="0.3">
      <c r="A182" s="5">
        <v>43776</v>
      </c>
      <c r="B182" s="10" t="str">
        <f t="shared" si="27"/>
        <v>November,2019</v>
      </c>
      <c r="C182" s="10" t="str">
        <f t="shared" si="28"/>
        <v>November,2019´</v>
      </c>
      <c r="D182" s="6" t="s">
        <v>12</v>
      </c>
      <c r="E182" s="11" t="s">
        <v>534</v>
      </c>
      <c r="F182" s="6" t="s">
        <v>13</v>
      </c>
      <c r="G182" s="6" t="s">
        <v>14</v>
      </c>
      <c r="H182" s="6" t="s">
        <v>21</v>
      </c>
      <c r="I182" s="6" t="s">
        <v>16</v>
      </c>
      <c r="J182" s="6" t="s">
        <v>22</v>
      </c>
      <c r="K182" s="6" t="s">
        <v>175</v>
      </c>
      <c r="L182" s="7">
        <v>12</v>
      </c>
      <c r="M182" s="7">
        <v>154740.01</v>
      </c>
      <c r="N182" s="7">
        <v>154.74</v>
      </c>
      <c r="O182" s="7">
        <v>540000</v>
      </c>
      <c r="P182" t="str">
        <f t="shared" si="25"/>
        <v>Glyphosate</v>
      </c>
      <c r="Q182" t="str">
        <f t="shared" si="36"/>
        <v>Gly Star</v>
      </c>
      <c r="R182" t="str">
        <f t="shared" si="37"/>
        <v>Herbicide</v>
      </c>
      <c r="S182">
        <f t="shared" si="29"/>
        <v>3.4897244739741193</v>
      </c>
    </row>
    <row r="183" spans="1:19" ht="22" customHeight="1" x14ac:dyDescent="0.3">
      <c r="A183" s="2">
        <v>43776</v>
      </c>
      <c r="B183" s="10" t="str">
        <f t="shared" si="27"/>
        <v>November,2019</v>
      </c>
      <c r="C183" s="10" t="str">
        <f t="shared" si="28"/>
        <v>November,2019´</v>
      </c>
      <c r="D183" s="3" t="s">
        <v>12</v>
      </c>
      <c r="E183" s="8" t="s">
        <v>534</v>
      </c>
      <c r="F183" s="3" t="s">
        <v>13</v>
      </c>
      <c r="G183" s="3" t="s">
        <v>14</v>
      </c>
      <c r="H183" s="3" t="s">
        <v>21</v>
      </c>
      <c r="I183" s="3" t="s">
        <v>16</v>
      </c>
      <c r="J183" s="3" t="s">
        <v>22</v>
      </c>
      <c r="K183" s="3" t="s">
        <v>175</v>
      </c>
      <c r="L183" s="4">
        <v>12</v>
      </c>
      <c r="M183" s="4">
        <v>154740.01</v>
      </c>
      <c r="N183" s="4">
        <v>154.74</v>
      </c>
      <c r="O183" s="4">
        <v>540000</v>
      </c>
      <c r="P183" t="str">
        <f t="shared" si="25"/>
        <v>Glyphosate</v>
      </c>
      <c r="Q183" t="str">
        <f t="shared" si="36"/>
        <v>Gly Star</v>
      </c>
      <c r="R183" t="str">
        <f t="shared" si="37"/>
        <v>Herbicide</v>
      </c>
      <c r="S183">
        <f t="shared" si="29"/>
        <v>3.4897244739741193</v>
      </c>
    </row>
    <row r="184" spans="1:19" ht="22" customHeight="1" x14ac:dyDescent="0.3">
      <c r="A184" s="5">
        <v>43776</v>
      </c>
      <c r="B184" s="10" t="str">
        <f t="shared" si="27"/>
        <v>November,2019</v>
      </c>
      <c r="C184" s="10" t="str">
        <f t="shared" si="28"/>
        <v>November,2019´</v>
      </c>
      <c r="D184" s="6" t="s">
        <v>12</v>
      </c>
      <c r="E184" s="11" t="s">
        <v>534</v>
      </c>
      <c r="F184" s="6" t="s">
        <v>13</v>
      </c>
      <c r="G184" s="6" t="s">
        <v>24</v>
      </c>
      <c r="H184" s="6" t="s">
        <v>21</v>
      </c>
      <c r="I184" s="6" t="s">
        <v>16</v>
      </c>
      <c r="J184" s="6" t="s">
        <v>19</v>
      </c>
      <c r="K184" s="6" t="s">
        <v>110</v>
      </c>
      <c r="L184" s="7">
        <v>2</v>
      </c>
      <c r="M184" s="7">
        <v>16688</v>
      </c>
      <c r="N184" s="7">
        <v>16.690000000000001</v>
      </c>
      <c r="O184" s="7">
        <v>150000</v>
      </c>
      <c r="P184" t="str">
        <f t="shared" si="25"/>
        <v>Thiodicarb</v>
      </c>
      <c r="Q184" t="str">
        <f t="shared" si="36"/>
        <v>Not Identified</v>
      </c>
      <c r="R184" t="str">
        <f t="shared" si="37"/>
        <v>Herbicide</v>
      </c>
      <c r="S184">
        <f t="shared" si="29"/>
        <v>8.9884947267497601</v>
      </c>
    </row>
    <row r="185" spans="1:19" ht="22" customHeight="1" x14ac:dyDescent="0.3">
      <c r="A185" s="2">
        <v>43775</v>
      </c>
      <c r="B185" s="10" t="str">
        <f t="shared" si="27"/>
        <v>November,2019</v>
      </c>
      <c r="C185" s="10" t="str">
        <f t="shared" si="28"/>
        <v>November,2019´</v>
      </c>
      <c r="D185" s="3" t="s">
        <v>12</v>
      </c>
      <c r="E185" s="8" t="s">
        <v>534</v>
      </c>
      <c r="F185" s="3" t="s">
        <v>13</v>
      </c>
      <c r="G185" s="3" t="s">
        <v>177</v>
      </c>
      <c r="H185" s="3" t="s">
        <v>128</v>
      </c>
      <c r="I185" s="3" t="s">
        <v>16</v>
      </c>
      <c r="J185" s="3" t="s">
        <v>52</v>
      </c>
      <c r="K185" s="3" t="s">
        <v>178</v>
      </c>
      <c r="L185" s="4">
        <v>5</v>
      </c>
      <c r="M185" s="4">
        <v>91780</v>
      </c>
      <c r="N185" s="4">
        <v>91.78</v>
      </c>
      <c r="O185" s="4">
        <v>73500</v>
      </c>
      <c r="P185" t="str">
        <f>IF(ISNUMBER(SEARCH("ISOPROPYLAMINE",K185)),"Isopropylamine",IF(ISNUMBER(SEARCH("CARBENDAZIM",K185)),"Carbendazim",IF(ISNUMBER(SEARCH("CHLORPYRIFOS",K185)),"Chlorpyrifos",IF(ISNUMBER(SEARCH("DIMETHYLAMINE",K185)),"Dimethylamine",IF(ISNUMBER(SEARCH("TEBUCONAZOLE",K185)),"Tebuconazole",IF(ISNUMBER(SEARCH("AMETRYN",K185)),"Ametryn",IF(ISNUMBER(SEARCH("DIURON",K185)),"Diuron","FIX IT!")))))))</f>
        <v>Dimethylamine</v>
      </c>
      <c r="Q185" t="str">
        <f t="shared" si="36"/>
        <v>Not Identified</v>
      </c>
      <c r="R185" t="s">
        <v>496</v>
      </c>
      <c r="S185">
        <f t="shared" si="29"/>
        <v>0.80082806711701893</v>
      </c>
    </row>
    <row r="186" spans="1:19" ht="22" customHeight="1" x14ac:dyDescent="0.3">
      <c r="A186" s="5">
        <v>43774</v>
      </c>
      <c r="B186" s="10" t="str">
        <f t="shared" si="27"/>
        <v>November,2019</v>
      </c>
      <c r="C186" s="10" t="str">
        <f t="shared" si="28"/>
        <v>November,2019´</v>
      </c>
      <c r="D186" s="6" t="s">
        <v>12</v>
      </c>
      <c r="E186" s="11" t="s">
        <v>534</v>
      </c>
      <c r="F186" s="6" t="s">
        <v>13</v>
      </c>
      <c r="G186" s="6" t="s">
        <v>24</v>
      </c>
      <c r="H186" s="6" t="s">
        <v>21</v>
      </c>
      <c r="I186" s="6" t="s">
        <v>16</v>
      </c>
      <c r="J186" s="6" t="s">
        <v>19</v>
      </c>
      <c r="K186" s="6" t="s">
        <v>179</v>
      </c>
      <c r="L186" s="7">
        <v>8</v>
      </c>
      <c r="M186" s="7">
        <v>89856</v>
      </c>
      <c r="N186" s="7">
        <v>89.86</v>
      </c>
      <c r="O186" s="7">
        <v>806000</v>
      </c>
      <c r="P186" t="str">
        <f t="shared" si="25"/>
        <v>Imidacloprid</v>
      </c>
      <c r="Q186" t="str">
        <f t="shared" si="36"/>
        <v>Not Identified</v>
      </c>
      <c r="R186" t="str">
        <f>VLOOKUP(Q186,V:X,2,FALSE)</f>
        <v>Herbicide</v>
      </c>
      <c r="S186">
        <f t="shared" si="29"/>
        <v>8.9699074074074066</v>
      </c>
    </row>
    <row r="187" spans="1:19" ht="22" customHeight="1" x14ac:dyDescent="0.3">
      <c r="A187" s="2">
        <v>43773</v>
      </c>
      <c r="B187" s="10" t="str">
        <f t="shared" si="27"/>
        <v>November,2019</v>
      </c>
      <c r="C187" s="10" t="str">
        <f t="shared" si="28"/>
        <v>November,2019´</v>
      </c>
      <c r="D187" s="3" t="s">
        <v>12</v>
      </c>
      <c r="E187" s="8" t="s">
        <v>534</v>
      </c>
      <c r="F187" s="3" t="s">
        <v>13</v>
      </c>
      <c r="G187" s="3" t="s">
        <v>177</v>
      </c>
      <c r="H187" s="3" t="s">
        <v>128</v>
      </c>
      <c r="I187" s="3" t="s">
        <v>16</v>
      </c>
      <c r="J187" s="3" t="s">
        <v>52</v>
      </c>
      <c r="K187" s="3" t="s">
        <v>180</v>
      </c>
      <c r="L187" s="4">
        <v>3</v>
      </c>
      <c r="M187" s="4">
        <v>55180</v>
      </c>
      <c r="N187" s="4">
        <v>55.18</v>
      </c>
      <c r="O187" s="4">
        <v>44200</v>
      </c>
      <c r="P187" t="str">
        <f t="shared" ref="P187:P188" si="39">IF(ISNUMBER(SEARCH("ISOPROPYLAMINE",K187)),"Isopropylamine",IF(ISNUMBER(SEARCH("CARBENDAZIM",K187)),"Carbendazim",IF(ISNUMBER(SEARCH("CHLORPYRIFOS",K187)),"Chlorpyrifos",IF(ISNUMBER(SEARCH("DIMETHYLAMINE",K187)),"Dimethylamine",IF(ISNUMBER(SEARCH("TEBUCONAZOLE",K187)),"Tebuconazole",IF(ISNUMBER(SEARCH("AMETRYN",K187)),"Ametryn",IF(ISNUMBER(SEARCH("DIURON",K187)),"Diuron","FIX IT!")))))))</f>
        <v>Dimethylamine</v>
      </c>
      <c r="Q187" t="str">
        <f t="shared" si="36"/>
        <v>Not Identified</v>
      </c>
      <c r="R187" t="s">
        <v>496</v>
      </c>
      <c r="S187">
        <f t="shared" si="29"/>
        <v>0.80101486045668724</v>
      </c>
    </row>
    <row r="188" spans="1:19" ht="22" customHeight="1" x14ac:dyDescent="0.3">
      <c r="A188" s="5">
        <v>43773</v>
      </c>
      <c r="B188" s="10" t="str">
        <f t="shared" si="27"/>
        <v>November,2019</v>
      </c>
      <c r="C188" s="10" t="str">
        <f t="shared" si="28"/>
        <v>November,2019´</v>
      </c>
      <c r="D188" s="6" t="s">
        <v>12</v>
      </c>
      <c r="E188" s="11" t="s">
        <v>534</v>
      </c>
      <c r="F188" s="6" t="s">
        <v>13</v>
      </c>
      <c r="G188" s="6" t="s">
        <v>177</v>
      </c>
      <c r="H188" s="6" t="s">
        <v>128</v>
      </c>
      <c r="I188" s="6" t="s">
        <v>16</v>
      </c>
      <c r="J188" s="6" t="s">
        <v>52</v>
      </c>
      <c r="K188" s="6" t="s">
        <v>180</v>
      </c>
      <c r="L188" s="7">
        <v>3</v>
      </c>
      <c r="M188" s="7">
        <v>55360</v>
      </c>
      <c r="N188" s="7">
        <v>55.36</v>
      </c>
      <c r="O188" s="7">
        <v>44400</v>
      </c>
      <c r="P188" t="str">
        <f t="shared" si="39"/>
        <v>Dimethylamine</v>
      </c>
      <c r="Q188" t="str">
        <f t="shared" si="36"/>
        <v>Not Identified</v>
      </c>
      <c r="R188" t="s">
        <v>496</v>
      </c>
      <c r="S188">
        <f t="shared" si="29"/>
        <v>0.80202312138728327</v>
      </c>
    </row>
    <row r="189" spans="1:19" ht="22" customHeight="1" x14ac:dyDescent="0.3">
      <c r="A189" s="2">
        <v>43772</v>
      </c>
      <c r="B189" s="10" t="str">
        <f t="shared" si="27"/>
        <v>November,2019</v>
      </c>
      <c r="C189" s="10" t="str">
        <f t="shared" si="28"/>
        <v>November,2019´</v>
      </c>
      <c r="D189" s="3" t="s">
        <v>12</v>
      </c>
      <c r="E189" s="8" t="s">
        <v>534</v>
      </c>
      <c r="F189" s="3" t="s">
        <v>13</v>
      </c>
      <c r="G189" s="3" t="s">
        <v>14</v>
      </c>
      <c r="H189" s="3" t="s">
        <v>15</v>
      </c>
      <c r="I189" s="3" t="s">
        <v>16</v>
      </c>
      <c r="J189" s="3" t="s">
        <v>62</v>
      </c>
      <c r="K189" s="3" t="s">
        <v>146</v>
      </c>
      <c r="L189" s="4">
        <v>12</v>
      </c>
      <c r="M189" s="4">
        <v>145320.01</v>
      </c>
      <c r="N189" s="4">
        <v>145.32</v>
      </c>
      <c r="O189" s="4">
        <v>827000</v>
      </c>
      <c r="P189" t="str">
        <f t="shared" si="25"/>
        <v>Glyphosate</v>
      </c>
      <c r="Q189" t="str">
        <f t="shared" ref="Q189:Q220" si="40">VLOOKUP(P189,U:W,2,FALSE)</f>
        <v>Gly Star</v>
      </c>
      <c r="R189" t="str">
        <f t="shared" ref="R189:R224" si="41">VLOOKUP(Q189,V:X,2,FALSE)</f>
        <v>Herbicide</v>
      </c>
      <c r="S189">
        <f t="shared" si="29"/>
        <v>5.690888680781125</v>
      </c>
    </row>
    <row r="190" spans="1:19" ht="22" customHeight="1" x14ac:dyDescent="0.3">
      <c r="A190" s="5">
        <v>43772</v>
      </c>
      <c r="B190" s="10" t="str">
        <f t="shared" si="27"/>
        <v>November,2019</v>
      </c>
      <c r="C190" s="10" t="str">
        <f t="shared" si="28"/>
        <v>November,2019´</v>
      </c>
      <c r="D190" s="6" t="s">
        <v>12</v>
      </c>
      <c r="E190" s="11" t="s">
        <v>534</v>
      </c>
      <c r="F190" s="6" t="s">
        <v>13</v>
      </c>
      <c r="G190" s="6" t="s">
        <v>24</v>
      </c>
      <c r="H190" s="6" t="s">
        <v>21</v>
      </c>
      <c r="I190" s="6" t="s">
        <v>16</v>
      </c>
      <c r="J190" s="6" t="s">
        <v>48</v>
      </c>
      <c r="K190" s="6" t="s">
        <v>181</v>
      </c>
      <c r="L190" s="7">
        <v>8</v>
      </c>
      <c r="M190" s="7">
        <v>173760</v>
      </c>
      <c r="N190" s="7">
        <v>173.76</v>
      </c>
      <c r="O190" s="7">
        <v>6328000</v>
      </c>
      <c r="P190" t="str">
        <f t="shared" ref="P190:P192" si="42">IF(ISNUMBER(SEARCH("ISOPROPYLAMINE",K190)),"Isopropylamine",IF(ISNUMBER(SEARCH("CARBENDAZIM",K190)),"Carbendazim",IF(ISNUMBER(SEARCH("CHLORPYRIFOS",K190)),"Chlorpyrifos",IF(ISNUMBER(SEARCH("DIMETHYLAMINE",K190)),"Dimethylamine",IF(ISNUMBER(SEARCH("TEBUCONAZOLE",K190)),"Tebuconazole",IF(ISNUMBER(SEARCH("AMETRYN",K190)),"Ametryn",IF(ISNUMBER(SEARCH("DIURON",K190)),"Diuron","FIX IT!")))))))</f>
        <v>Chlorpyrifos</v>
      </c>
      <c r="Q190" t="str">
        <f t="shared" si="40"/>
        <v>Not Identified</v>
      </c>
      <c r="R190" t="str">
        <f t="shared" si="41"/>
        <v>Herbicide</v>
      </c>
      <c r="S190">
        <f t="shared" si="29"/>
        <v>36.418047882136278</v>
      </c>
    </row>
    <row r="191" spans="1:19" ht="22" customHeight="1" x14ac:dyDescent="0.3">
      <c r="A191" s="2">
        <v>43772</v>
      </c>
      <c r="B191" s="10" t="str">
        <f t="shared" si="27"/>
        <v>November,2019</v>
      </c>
      <c r="C191" s="10" t="str">
        <f t="shared" si="28"/>
        <v>November,2019´</v>
      </c>
      <c r="D191" s="3" t="s">
        <v>12</v>
      </c>
      <c r="E191" s="8" t="s">
        <v>534</v>
      </c>
      <c r="F191" s="3" t="s">
        <v>13</v>
      </c>
      <c r="G191" s="3" t="s">
        <v>182</v>
      </c>
      <c r="H191" s="3" t="s">
        <v>21</v>
      </c>
      <c r="I191" s="3" t="s">
        <v>16</v>
      </c>
      <c r="J191" s="3" t="s">
        <v>28</v>
      </c>
      <c r="K191" s="3" t="s">
        <v>119</v>
      </c>
      <c r="L191" s="4">
        <v>2</v>
      </c>
      <c r="M191" s="4">
        <v>14400</v>
      </c>
      <c r="N191" s="4">
        <v>14.4</v>
      </c>
      <c r="O191" s="4">
        <v>82000</v>
      </c>
      <c r="P191" t="str">
        <f>IF(ISNUMBER(SEARCH("FLUTRIAFOL",K191)),"Flutriafol",IF(ISNUMBER(SEARCH("PARAQUAT",K191)),"Paraquat",IF(ISNUMBER(SEARCH("4-D",K191)),"2,4-Dichlorophenoxyacetic acid",IF(ISNUMBER(SEARCH("HEXAZINONE",K191)),"Hexazinone",IF(ISNUMBER(SEARCH("DIUROM",K191)),"Diurom",IF(ISNUMBER(SEARCH("CLORPIRIFOS",K191)),"Chlorpyrifos",IF(ISNUMBER(SEARCH("NICOSULFURON",K191)),"Nicosulfuron","FIX IT!")))))))</f>
        <v>Hexazinone</v>
      </c>
      <c r="Q191" t="str">
        <f t="shared" si="40"/>
        <v>Broker</v>
      </c>
      <c r="R191" t="str">
        <f t="shared" si="41"/>
        <v>Herbicide</v>
      </c>
      <c r="S191">
        <f t="shared" si="29"/>
        <v>5.6944444444444446</v>
      </c>
    </row>
    <row r="192" spans="1:19" ht="22" customHeight="1" x14ac:dyDescent="0.3">
      <c r="A192" s="5">
        <v>43766</v>
      </c>
      <c r="B192" s="10" t="str">
        <f t="shared" si="27"/>
        <v>October,2019</v>
      </c>
      <c r="C192" s="10" t="str">
        <f t="shared" si="28"/>
        <v>October,2019´</v>
      </c>
      <c r="D192" s="6" t="s">
        <v>12</v>
      </c>
      <c r="E192" s="11" t="s">
        <v>534</v>
      </c>
      <c r="F192" s="6" t="s">
        <v>13</v>
      </c>
      <c r="G192" s="6" t="s">
        <v>170</v>
      </c>
      <c r="H192" s="6" t="s">
        <v>15</v>
      </c>
      <c r="I192" s="6" t="s">
        <v>16</v>
      </c>
      <c r="J192" s="6" t="s">
        <v>78</v>
      </c>
      <c r="K192" s="6" t="s">
        <v>183</v>
      </c>
      <c r="L192" s="7">
        <v>4</v>
      </c>
      <c r="M192" s="7">
        <v>51660</v>
      </c>
      <c r="N192" s="7">
        <v>51.66</v>
      </c>
      <c r="O192" s="7">
        <v>285000</v>
      </c>
      <c r="P192" t="str">
        <f t="shared" si="42"/>
        <v>Ametryn</v>
      </c>
      <c r="Q192" t="str">
        <f t="shared" si="40"/>
        <v>Evik</v>
      </c>
      <c r="R192" t="str">
        <f t="shared" si="41"/>
        <v>Herbicide</v>
      </c>
      <c r="S192">
        <f t="shared" si="29"/>
        <v>5.5168408826945416</v>
      </c>
    </row>
    <row r="193" spans="1:19" ht="22" customHeight="1" x14ac:dyDescent="0.3">
      <c r="A193" s="2">
        <v>43766</v>
      </c>
      <c r="B193" s="10" t="str">
        <f t="shared" si="27"/>
        <v>October,2019</v>
      </c>
      <c r="C193" s="10" t="str">
        <f t="shared" si="28"/>
        <v>October,2019´</v>
      </c>
      <c r="D193" s="3" t="s">
        <v>12</v>
      </c>
      <c r="E193" s="8" t="s">
        <v>534</v>
      </c>
      <c r="F193" s="3" t="s">
        <v>13</v>
      </c>
      <c r="G193" s="3" t="s">
        <v>14</v>
      </c>
      <c r="H193" s="3" t="s">
        <v>15</v>
      </c>
      <c r="I193" s="3" t="s">
        <v>16</v>
      </c>
      <c r="J193" s="3" t="s">
        <v>62</v>
      </c>
      <c r="K193" s="3" t="s">
        <v>124</v>
      </c>
      <c r="L193" s="4">
        <v>12</v>
      </c>
      <c r="M193" s="4">
        <v>145320.01</v>
      </c>
      <c r="N193" s="4">
        <v>145.32</v>
      </c>
      <c r="O193" s="4">
        <v>802000</v>
      </c>
      <c r="P193" t="str">
        <f t="shared" ref="P193:P252" si="43">IF(ISNUMBER(SEARCH("2,4-D",K193)),"2,4-Dichlorophenoxyacetic acid",IF(ISNUMBER(SEARCH("FIPRONIL",K193)),"Fipronil",IF(ISNUMBER(SEARCH("GLYPHOSATE",K193)),"Glyphosate",IF(ISNUMBER(SEARCH("IMIDACLOPRID",K193)),"Imidacloprid",IF(ISNUMBER(SEARCH("TEBUTHIURON",K193)),"Tebuthiuron",IF(ISNUMBER(SEARCH("ATRAZINE",K193)),"Atrazine",IF(ISNUMBER(SEARCH("THIODICARB",K193)),"Thiodicarb",IF(ISNUMBER(SEARCH("MEPIQUAT",K193)),"Mepiquat","FIX IT!"))))))))</f>
        <v>Glyphosate</v>
      </c>
      <c r="Q193" t="str">
        <f t="shared" si="40"/>
        <v>Gly Star</v>
      </c>
      <c r="R193" t="str">
        <f t="shared" si="41"/>
        <v>Herbicide</v>
      </c>
      <c r="S193">
        <f t="shared" si="29"/>
        <v>5.5188545610477178</v>
      </c>
    </row>
    <row r="194" spans="1:19" ht="22" customHeight="1" x14ac:dyDescent="0.3">
      <c r="A194" s="5">
        <v>43766</v>
      </c>
      <c r="B194" s="10" t="str">
        <f t="shared" si="27"/>
        <v>October,2019</v>
      </c>
      <c r="C194" s="10" t="str">
        <f t="shared" si="28"/>
        <v>October,2019´</v>
      </c>
      <c r="D194" s="6" t="s">
        <v>12</v>
      </c>
      <c r="E194" s="11" t="s">
        <v>534</v>
      </c>
      <c r="F194" s="6" t="s">
        <v>13</v>
      </c>
      <c r="G194" s="6" t="s">
        <v>14</v>
      </c>
      <c r="H194" s="6" t="s">
        <v>15</v>
      </c>
      <c r="I194" s="6" t="s">
        <v>16</v>
      </c>
      <c r="J194" s="6" t="s">
        <v>33</v>
      </c>
      <c r="K194" s="6" t="s">
        <v>184</v>
      </c>
      <c r="L194" s="7">
        <v>12</v>
      </c>
      <c r="M194" s="7">
        <v>135864</v>
      </c>
      <c r="N194" s="7">
        <v>135.86000000000001</v>
      </c>
      <c r="O194" s="7">
        <v>361000</v>
      </c>
      <c r="P194" t="str">
        <f t="shared" si="43"/>
        <v>Atrazine</v>
      </c>
      <c r="Q194" t="str">
        <f t="shared" si="40"/>
        <v>Atanor</v>
      </c>
      <c r="R194" t="str">
        <f t="shared" si="41"/>
        <v>Herbicide</v>
      </c>
      <c r="S194">
        <f t="shared" si="29"/>
        <v>2.6570688335394217</v>
      </c>
    </row>
    <row r="195" spans="1:19" ht="22" customHeight="1" x14ac:dyDescent="0.3">
      <c r="A195" s="2">
        <v>43766</v>
      </c>
      <c r="B195" s="10" t="str">
        <f t="shared" ref="B195:B258" si="44">TEXT(A195,"mmmm,yyyy")</f>
        <v>October,2019</v>
      </c>
      <c r="C195" s="10" t="str">
        <f t="shared" ref="C195:C258" si="45">B195&amp;"´"</f>
        <v>October,2019´</v>
      </c>
      <c r="D195" s="3" t="s">
        <v>12</v>
      </c>
      <c r="E195" s="8" t="s">
        <v>534</v>
      </c>
      <c r="F195" s="3" t="s">
        <v>13</v>
      </c>
      <c r="G195" s="3" t="s">
        <v>14</v>
      </c>
      <c r="H195" s="3" t="s">
        <v>15</v>
      </c>
      <c r="I195" s="3" t="s">
        <v>16</v>
      </c>
      <c r="J195" s="3" t="s">
        <v>62</v>
      </c>
      <c r="K195" s="3" t="s">
        <v>124</v>
      </c>
      <c r="L195" s="4">
        <v>12</v>
      </c>
      <c r="M195" s="4">
        <v>145320.01</v>
      </c>
      <c r="N195" s="4">
        <v>145.32</v>
      </c>
      <c r="O195" s="4">
        <v>802000</v>
      </c>
      <c r="P195" t="str">
        <f t="shared" si="43"/>
        <v>Glyphosate</v>
      </c>
      <c r="Q195" t="str">
        <f t="shared" si="40"/>
        <v>Gly Star</v>
      </c>
      <c r="R195" t="str">
        <f t="shared" si="41"/>
        <v>Herbicide</v>
      </c>
      <c r="S195">
        <f t="shared" ref="S195:S258" si="46">O195/M195</f>
        <v>5.5188545610477178</v>
      </c>
    </row>
    <row r="196" spans="1:19" ht="22" customHeight="1" x14ac:dyDescent="0.3">
      <c r="A196" s="5">
        <v>43765</v>
      </c>
      <c r="B196" s="10" t="str">
        <f t="shared" si="44"/>
        <v>October,2019</v>
      </c>
      <c r="C196" s="10" t="str">
        <f t="shared" si="45"/>
        <v>October,2019´</v>
      </c>
      <c r="D196" s="6" t="s">
        <v>12</v>
      </c>
      <c r="E196" s="11" t="s">
        <v>534</v>
      </c>
      <c r="F196" s="6" t="s">
        <v>13</v>
      </c>
      <c r="G196" s="6" t="s">
        <v>24</v>
      </c>
      <c r="H196" s="6" t="s">
        <v>21</v>
      </c>
      <c r="I196" s="6" t="s">
        <v>16</v>
      </c>
      <c r="J196" s="6" t="s">
        <v>48</v>
      </c>
      <c r="K196" s="6" t="s">
        <v>185</v>
      </c>
      <c r="L196" s="7">
        <v>9</v>
      </c>
      <c r="M196" s="7">
        <v>195480</v>
      </c>
      <c r="N196" s="7">
        <v>195.48</v>
      </c>
      <c r="O196" s="7">
        <v>6861000</v>
      </c>
      <c r="P196" t="str">
        <f>IF(ISNUMBER(SEARCH("FLUTRIAFOL",K196)),"Flutriafol",IF(ISNUMBER(SEARCH("PARAQUAT",K196)),"Paraquat",IF(ISNUMBER(SEARCH("4-D",K196)),"2,4-Dichlorophenoxyacetic acid",IF(ISNUMBER(SEARCH("HEXAZINONE",K196)),"Hexazinone",IF(ISNUMBER(SEARCH("DIUROM",K196)),"Diurom",IF(ISNUMBER(SEARCH("CLORPIRIFOS",K196)),"Chlorpyrifos",IF(ISNUMBER(SEARCH("NICOSULFURON",K196)),"Nicosulfuron","FIX IT!")))))))</f>
        <v>Chlorpyrifos</v>
      </c>
      <c r="Q196" t="str">
        <f t="shared" si="40"/>
        <v>Not Identified</v>
      </c>
      <c r="R196" t="str">
        <f t="shared" si="41"/>
        <v>Herbicide</v>
      </c>
      <c r="S196">
        <f t="shared" si="46"/>
        <v>35.098219766728057</v>
      </c>
    </row>
    <row r="197" spans="1:19" ht="22" customHeight="1" x14ac:dyDescent="0.3">
      <c r="A197" s="2">
        <v>43762</v>
      </c>
      <c r="B197" s="10" t="str">
        <f t="shared" si="44"/>
        <v>October,2019</v>
      </c>
      <c r="C197" s="10" t="str">
        <f t="shared" si="45"/>
        <v>October,2019´</v>
      </c>
      <c r="D197" s="3" t="s">
        <v>12</v>
      </c>
      <c r="E197" s="8" t="s">
        <v>534</v>
      </c>
      <c r="F197" s="3" t="s">
        <v>13</v>
      </c>
      <c r="G197" s="3" t="s">
        <v>14</v>
      </c>
      <c r="H197" s="3" t="s">
        <v>21</v>
      </c>
      <c r="I197" s="3" t="s">
        <v>16</v>
      </c>
      <c r="J197" s="3" t="s">
        <v>22</v>
      </c>
      <c r="K197" s="3" t="s">
        <v>186</v>
      </c>
      <c r="L197" s="4">
        <v>10</v>
      </c>
      <c r="M197" s="4">
        <v>128950</v>
      </c>
      <c r="N197" s="4">
        <v>128.94999999999999</v>
      </c>
      <c r="O197" s="4">
        <v>494000</v>
      </c>
      <c r="P197" t="str">
        <f t="shared" si="43"/>
        <v>Glyphosate</v>
      </c>
      <c r="Q197" t="str">
        <f t="shared" si="40"/>
        <v>Gly Star</v>
      </c>
      <c r="R197" t="str">
        <f t="shared" si="41"/>
        <v>Herbicide</v>
      </c>
      <c r="S197">
        <f t="shared" si="46"/>
        <v>3.8309422256688639</v>
      </c>
    </row>
    <row r="198" spans="1:19" ht="22" customHeight="1" x14ac:dyDescent="0.3">
      <c r="A198" s="5">
        <v>43762</v>
      </c>
      <c r="B198" s="10" t="str">
        <f t="shared" si="44"/>
        <v>October,2019</v>
      </c>
      <c r="C198" s="10" t="str">
        <f t="shared" si="45"/>
        <v>October,2019´</v>
      </c>
      <c r="D198" s="6" t="s">
        <v>12</v>
      </c>
      <c r="E198" s="11" t="s">
        <v>534</v>
      </c>
      <c r="F198" s="6" t="s">
        <v>13</v>
      </c>
      <c r="G198" s="6" t="s">
        <v>14</v>
      </c>
      <c r="H198" s="6" t="s">
        <v>21</v>
      </c>
      <c r="I198" s="6" t="s">
        <v>16</v>
      </c>
      <c r="J198" s="6" t="s">
        <v>22</v>
      </c>
      <c r="K198" s="6" t="s">
        <v>186</v>
      </c>
      <c r="L198" s="7">
        <v>10</v>
      </c>
      <c r="M198" s="7">
        <v>128950</v>
      </c>
      <c r="N198" s="7">
        <v>128.94999999999999</v>
      </c>
      <c r="O198" s="7">
        <v>494000</v>
      </c>
      <c r="P198" t="str">
        <f t="shared" si="43"/>
        <v>Glyphosate</v>
      </c>
      <c r="Q198" t="str">
        <f t="shared" si="40"/>
        <v>Gly Star</v>
      </c>
      <c r="R198" t="str">
        <f t="shared" si="41"/>
        <v>Herbicide</v>
      </c>
      <c r="S198">
        <f t="shared" si="46"/>
        <v>3.8309422256688639</v>
      </c>
    </row>
    <row r="199" spans="1:19" ht="22" customHeight="1" x14ac:dyDescent="0.3">
      <c r="A199" s="2">
        <v>43762</v>
      </c>
      <c r="B199" s="10" t="str">
        <f t="shared" si="44"/>
        <v>October,2019</v>
      </c>
      <c r="C199" s="10" t="str">
        <f t="shared" si="45"/>
        <v>October,2019´</v>
      </c>
      <c r="D199" s="3" t="s">
        <v>12</v>
      </c>
      <c r="E199" s="8" t="s">
        <v>534</v>
      </c>
      <c r="F199" s="3" t="s">
        <v>13</v>
      </c>
      <c r="G199" s="3" t="s">
        <v>14</v>
      </c>
      <c r="H199" s="3" t="s">
        <v>21</v>
      </c>
      <c r="I199" s="3" t="s">
        <v>16</v>
      </c>
      <c r="J199" s="3" t="s">
        <v>22</v>
      </c>
      <c r="K199" s="3" t="s">
        <v>186</v>
      </c>
      <c r="L199" s="4">
        <v>10</v>
      </c>
      <c r="M199" s="4">
        <v>128950</v>
      </c>
      <c r="N199" s="4">
        <v>128.94999999999999</v>
      </c>
      <c r="O199" s="4">
        <v>494000</v>
      </c>
      <c r="P199" t="str">
        <f t="shared" si="43"/>
        <v>Glyphosate</v>
      </c>
      <c r="Q199" t="str">
        <f t="shared" si="40"/>
        <v>Gly Star</v>
      </c>
      <c r="R199" t="str">
        <f t="shared" si="41"/>
        <v>Herbicide</v>
      </c>
      <c r="S199">
        <f t="shared" si="46"/>
        <v>3.8309422256688639</v>
      </c>
    </row>
    <row r="200" spans="1:19" ht="22" customHeight="1" x14ac:dyDescent="0.3">
      <c r="A200" s="5">
        <v>43762</v>
      </c>
      <c r="B200" s="10" t="str">
        <f t="shared" si="44"/>
        <v>October,2019</v>
      </c>
      <c r="C200" s="10" t="str">
        <f t="shared" si="45"/>
        <v>October,2019´</v>
      </c>
      <c r="D200" s="6" t="s">
        <v>12</v>
      </c>
      <c r="E200" s="11" t="s">
        <v>534</v>
      </c>
      <c r="F200" s="6" t="s">
        <v>13</v>
      </c>
      <c r="G200" s="6" t="s">
        <v>24</v>
      </c>
      <c r="H200" s="6" t="s">
        <v>21</v>
      </c>
      <c r="I200" s="6" t="s">
        <v>16</v>
      </c>
      <c r="J200" s="6" t="s">
        <v>19</v>
      </c>
      <c r="K200" s="6" t="s">
        <v>187</v>
      </c>
      <c r="L200" s="7">
        <v>2</v>
      </c>
      <c r="M200" s="7">
        <v>16674</v>
      </c>
      <c r="N200" s="7">
        <v>16.670000000000002</v>
      </c>
      <c r="O200" s="7">
        <v>170000</v>
      </c>
      <c r="P200" t="str">
        <f t="shared" si="43"/>
        <v>Thiodicarb</v>
      </c>
      <c r="Q200" t="str">
        <f t="shared" si="40"/>
        <v>Not Identified</v>
      </c>
      <c r="R200" t="str">
        <f t="shared" si="41"/>
        <v>Herbicide</v>
      </c>
      <c r="S200">
        <f t="shared" si="46"/>
        <v>10.195513973851506</v>
      </c>
    </row>
    <row r="201" spans="1:19" ht="22" customHeight="1" x14ac:dyDescent="0.3">
      <c r="A201" s="2">
        <v>43759</v>
      </c>
      <c r="B201" s="10" t="str">
        <f t="shared" si="44"/>
        <v>October,2019</v>
      </c>
      <c r="C201" s="10" t="str">
        <f t="shared" si="45"/>
        <v>October,2019´</v>
      </c>
      <c r="D201" s="3" t="s">
        <v>12</v>
      </c>
      <c r="E201" s="8" t="s">
        <v>534</v>
      </c>
      <c r="F201" s="3" t="s">
        <v>13</v>
      </c>
      <c r="G201" s="3" t="s">
        <v>188</v>
      </c>
      <c r="H201" s="3" t="s">
        <v>56</v>
      </c>
      <c r="I201" s="3" t="s">
        <v>16</v>
      </c>
      <c r="J201" s="3" t="s">
        <v>43</v>
      </c>
      <c r="K201" s="3" t="s">
        <v>189</v>
      </c>
      <c r="L201" s="4">
        <v>5</v>
      </c>
      <c r="M201" s="4">
        <v>78237</v>
      </c>
      <c r="N201" s="4">
        <v>78.239999999999995</v>
      </c>
      <c r="O201" s="4">
        <v>246000</v>
      </c>
      <c r="P201" t="str">
        <f>IF(ISNUMBER(SEARCH("ISOPROPYLAMINE",K201)),"Isopropylamine",IF(ISNUMBER(SEARCH("CARBENDAZIM",K201)),"Carbendazim",IF(ISNUMBER(SEARCH("CHLORPYRIFOS",K201)),"Chlorpyrifos",IF(ISNUMBER(SEARCH("DIMETHYLAMINE",K201)),"Dimethylamine",IF(ISNUMBER(SEARCH("TEBUCONAZOLE",K201)),"Tebuconazole",IF(ISNUMBER(SEARCH("AMETRYN",K201)),"Ametryn",IF(ISNUMBER(SEARCH("DIURON",K201)),"Diuron","FIX IT!")))))))</f>
        <v>Isopropylamine</v>
      </c>
      <c r="Q201" t="str">
        <f t="shared" si="40"/>
        <v>Not Identified</v>
      </c>
      <c r="R201" t="str">
        <f t="shared" si="41"/>
        <v>Herbicide</v>
      </c>
      <c r="S201">
        <f t="shared" si="46"/>
        <v>3.1442923424977951</v>
      </c>
    </row>
    <row r="202" spans="1:19" ht="22" customHeight="1" x14ac:dyDescent="0.3">
      <c r="A202" s="5">
        <v>43758</v>
      </c>
      <c r="B202" s="10" t="str">
        <f t="shared" si="44"/>
        <v>October,2019</v>
      </c>
      <c r="C202" s="10" t="str">
        <f t="shared" si="45"/>
        <v>October,2019´</v>
      </c>
      <c r="D202" s="6" t="s">
        <v>12</v>
      </c>
      <c r="E202" s="11" t="s">
        <v>534</v>
      </c>
      <c r="F202" s="6" t="s">
        <v>13</v>
      </c>
      <c r="G202" s="6" t="s">
        <v>14</v>
      </c>
      <c r="H202" s="6" t="s">
        <v>15</v>
      </c>
      <c r="I202" s="6" t="s">
        <v>16</v>
      </c>
      <c r="J202" s="6" t="s">
        <v>62</v>
      </c>
      <c r="K202" s="6" t="s">
        <v>190</v>
      </c>
      <c r="L202" s="7">
        <v>12</v>
      </c>
      <c r="M202" s="7">
        <v>145320.01</v>
      </c>
      <c r="N202" s="7">
        <v>145.32</v>
      </c>
      <c r="O202" s="7">
        <v>802000</v>
      </c>
      <c r="P202" t="str">
        <f t="shared" si="43"/>
        <v>Glyphosate</v>
      </c>
      <c r="Q202" t="str">
        <f t="shared" si="40"/>
        <v>Gly Star</v>
      </c>
      <c r="R202" t="str">
        <f t="shared" si="41"/>
        <v>Herbicide</v>
      </c>
      <c r="S202">
        <f t="shared" si="46"/>
        <v>5.5188545610477178</v>
      </c>
    </row>
    <row r="203" spans="1:19" ht="22" customHeight="1" x14ac:dyDescent="0.3">
      <c r="A203" s="2">
        <v>43758</v>
      </c>
      <c r="B203" s="10" t="str">
        <f t="shared" si="44"/>
        <v>October,2019</v>
      </c>
      <c r="C203" s="10" t="str">
        <f t="shared" si="45"/>
        <v>October,2019´</v>
      </c>
      <c r="D203" s="3" t="s">
        <v>12</v>
      </c>
      <c r="E203" s="8" t="s">
        <v>534</v>
      </c>
      <c r="F203" s="3" t="s">
        <v>13</v>
      </c>
      <c r="G203" s="3" t="s">
        <v>14</v>
      </c>
      <c r="H203" s="3" t="s">
        <v>15</v>
      </c>
      <c r="I203" s="3" t="s">
        <v>16</v>
      </c>
      <c r="J203" s="3" t="s">
        <v>62</v>
      </c>
      <c r="K203" s="3" t="s">
        <v>191</v>
      </c>
      <c r="L203" s="4">
        <v>12</v>
      </c>
      <c r="M203" s="4">
        <v>145320.01</v>
      </c>
      <c r="N203" s="4">
        <v>145.32</v>
      </c>
      <c r="O203" s="4">
        <v>802000</v>
      </c>
      <c r="P203" t="str">
        <f t="shared" si="43"/>
        <v>Glyphosate</v>
      </c>
      <c r="Q203" t="str">
        <f t="shared" si="40"/>
        <v>Gly Star</v>
      </c>
      <c r="R203" t="str">
        <f t="shared" si="41"/>
        <v>Herbicide</v>
      </c>
      <c r="S203">
        <f t="shared" si="46"/>
        <v>5.5188545610477178</v>
      </c>
    </row>
    <row r="204" spans="1:19" ht="22" customHeight="1" x14ac:dyDescent="0.3">
      <c r="A204" s="5">
        <v>43756</v>
      </c>
      <c r="B204" s="10" t="str">
        <f t="shared" si="44"/>
        <v>October,2019</v>
      </c>
      <c r="C204" s="10" t="str">
        <f t="shared" si="45"/>
        <v>October,2019´</v>
      </c>
      <c r="D204" s="6" t="s">
        <v>12</v>
      </c>
      <c r="E204" s="11" t="s">
        <v>534</v>
      </c>
      <c r="F204" s="6" t="s">
        <v>13</v>
      </c>
      <c r="G204" s="6" t="s">
        <v>14</v>
      </c>
      <c r="H204" s="6" t="s">
        <v>15</v>
      </c>
      <c r="I204" s="6" t="s">
        <v>16</v>
      </c>
      <c r="J204" s="6" t="s">
        <v>33</v>
      </c>
      <c r="K204" s="6" t="s">
        <v>165</v>
      </c>
      <c r="L204" s="7">
        <v>12</v>
      </c>
      <c r="M204" s="7">
        <v>135864</v>
      </c>
      <c r="N204" s="7">
        <v>135.86000000000001</v>
      </c>
      <c r="O204" s="7">
        <v>361000</v>
      </c>
      <c r="P204" t="str">
        <f t="shared" si="43"/>
        <v>Atrazine</v>
      </c>
      <c r="Q204" t="str">
        <f t="shared" si="40"/>
        <v>Atanor</v>
      </c>
      <c r="R204" t="str">
        <f t="shared" si="41"/>
        <v>Herbicide</v>
      </c>
      <c r="S204">
        <f t="shared" si="46"/>
        <v>2.6570688335394217</v>
      </c>
    </row>
    <row r="205" spans="1:19" ht="22" customHeight="1" x14ac:dyDescent="0.3">
      <c r="A205" s="2">
        <v>43756</v>
      </c>
      <c r="B205" s="10" t="str">
        <f t="shared" si="44"/>
        <v>October,2019</v>
      </c>
      <c r="C205" s="10" t="str">
        <f t="shared" si="45"/>
        <v>October,2019´</v>
      </c>
      <c r="D205" s="3" t="s">
        <v>12</v>
      </c>
      <c r="E205" s="8" t="s">
        <v>534</v>
      </c>
      <c r="F205" s="3" t="s">
        <v>13</v>
      </c>
      <c r="G205" s="3" t="s">
        <v>14</v>
      </c>
      <c r="H205" s="3" t="s">
        <v>21</v>
      </c>
      <c r="I205" s="3" t="s">
        <v>16</v>
      </c>
      <c r="J205" s="3" t="s">
        <v>22</v>
      </c>
      <c r="K205" s="3" t="s">
        <v>186</v>
      </c>
      <c r="L205" s="4">
        <v>10</v>
      </c>
      <c r="M205" s="4">
        <v>128950</v>
      </c>
      <c r="N205" s="4">
        <v>128.94999999999999</v>
      </c>
      <c r="O205" s="4">
        <v>494000</v>
      </c>
      <c r="P205" t="str">
        <f t="shared" si="43"/>
        <v>Glyphosate</v>
      </c>
      <c r="Q205" t="str">
        <f t="shared" si="40"/>
        <v>Gly Star</v>
      </c>
      <c r="R205" t="str">
        <f t="shared" si="41"/>
        <v>Herbicide</v>
      </c>
      <c r="S205">
        <f t="shared" si="46"/>
        <v>3.8309422256688639</v>
      </c>
    </row>
    <row r="206" spans="1:19" ht="22" customHeight="1" x14ac:dyDescent="0.3">
      <c r="A206" s="5">
        <v>43756</v>
      </c>
      <c r="B206" s="10" t="str">
        <f t="shared" si="44"/>
        <v>October,2019</v>
      </c>
      <c r="C206" s="10" t="str">
        <f t="shared" si="45"/>
        <v>October,2019´</v>
      </c>
      <c r="D206" s="6" t="s">
        <v>12</v>
      </c>
      <c r="E206" s="11" t="s">
        <v>534</v>
      </c>
      <c r="F206" s="6" t="s">
        <v>13</v>
      </c>
      <c r="G206" s="6" t="s">
        <v>24</v>
      </c>
      <c r="H206" s="6" t="s">
        <v>21</v>
      </c>
      <c r="I206" s="6" t="s">
        <v>16</v>
      </c>
      <c r="J206" s="6" t="s">
        <v>28</v>
      </c>
      <c r="K206" s="6" t="s">
        <v>192</v>
      </c>
      <c r="L206" s="7">
        <v>4</v>
      </c>
      <c r="M206" s="7">
        <v>49664</v>
      </c>
      <c r="N206" s="7">
        <v>49.66</v>
      </c>
      <c r="O206" s="7">
        <v>274000</v>
      </c>
      <c r="P206" t="str">
        <f>IF(ISNUMBER(SEARCH("FLUTRIAFOL",K206)),"Flutriafol",IF(ISNUMBER(SEARCH("PARAQUAT",K206)),"Paraquat",IF(ISNUMBER(SEARCH("4-D",K206)),"2,4-Dichlorophenoxyacetic acid",IF(ISNUMBER(SEARCH("HEXAZINONE",K206)),"Hexazinone",IF(ISNUMBER(SEARCH("DIUROM",K206)),"Diurom",IF(ISNUMBER(SEARCH("CLORPIRIFOS",K206)),"Chlorpyrifos",IF(ISNUMBER(SEARCH("NICOSULFURON",K206)),"Nicosulfuron","FIX IT!")))))))</f>
        <v>Nicosulfuron</v>
      </c>
      <c r="Q206" t="str">
        <f t="shared" si="40"/>
        <v>Not Identified</v>
      </c>
      <c r="R206" t="str">
        <f t="shared" si="41"/>
        <v>Herbicide</v>
      </c>
      <c r="S206">
        <f t="shared" si="46"/>
        <v>5.5170747422680408</v>
      </c>
    </row>
    <row r="207" spans="1:19" ht="22" customHeight="1" x14ac:dyDescent="0.3">
      <c r="A207" s="2">
        <v>43756</v>
      </c>
      <c r="B207" s="10" t="str">
        <f t="shared" si="44"/>
        <v>October,2019</v>
      </c>
      <c r="C207" s="10" t="str">
        <f t="shared" si="45"/>
        <v>October,2019´</v>
      </c>
      <c r="D207" s="3" t="s">
        <v>12</v>
      </c>
      <c r="E207" s="8" t="s">
        <v>534</v>
      </c>
      <c r="F207" s="3" t="s">
        <v>13</v>
      </c>
      <c r="G207" s="3" t="s">
        <v>14</v>
      </c>
      <c r="H207" s="3" t="s">
        <v>15</v>
      </c>
      <c r="I207" s="3" t="s">
        <v>16</v>
      </c>
      <c r="J207" s="3" t="s">
        <v>33</v>
      </c>
      <c r="K207" s="3" t="s">
        <v>131</v>
      </c>
      <c r="L207" s="4">
        <v>12</v>
      </c>
      <c r="M207" s="4">
        <v>135864</v>
      </c>
      <c r="N207" s="4">
        <v>135.86000000000001</v>
      </c>
      <c r="O207" s="4">
        <v>361000</v>
      </c>
      <c r="P207" t="str">
        <f t="shared" si="43"/>
        <v>Atrazine</v>
      </c>
      <c r="Q207" t="str">
        <f t="shared" si="40"/>
        <v>Atanor</v>
      </c>
      <c r="R207" t="str">
        <f t="shared" si="41"/>
        <v>Herbicide</v>
      </c>
      <c r="S207">
        <f t="shared" si="46"/>
        <v>2.6570688335394217</v>
      </c>
    </row>
    <row r="208" spans="1:19" ht="22" customHeight="1" x14ac:dyDescent="0.3">
      <c r="A208" s="5">
        <v>43756</v>
      </c>
      <c r="B208" s="10" t="str">
        <f t="shared" si="44"/>
        <v>October,2019</v>
      </c>
      <c r="C208" s="10" t="str">
        <f t="shared" si="45"/>
        <v>October,2019´</v>
      </c>
      <c r="D208" s="6" t="s">
        <v>12</v>
      </c>
      <c r="E208" s="11" t="s">
        <v>534</v>
      </c>
      <c r="F208" s="6" t="s">
        <v>13</v>
      </c>
      <c r="G208" s="6" t="s">
        <v>170</v>
      </c>
      <c r="H208" s="6" t="s">
        <v>15</v>
      </c>
      <c r="I208" s="6" t="s">
        <v>16</v>
      </c>
      <c r="J208" s="6" t="s">
        <v>78</v>
      </c>
      <c r="K208" s="6" t="s">
        <v>83</v>
      </c>
      <c r="L208" s="7">
        <v>4</v>
      </c>
      <c r="M208" s="7">
        <v>49140</v>
      </c>
      <c r="N208" s="7">
        <v>49.14</v>
      </c>
      <c r="O208" s="7">
        <v>271000</v>
      </c>
      <c r="P208" t="str">
        <f t="shared" si="43"/>
        <v>Atrazine</v>
      </c>
      <c r="Q208" t="str">
        <f t="shared" si="40"/>
        <v>Atanor</v>
      </c>
      <c r="R208" t="str">
        <f t="shared" si="41"/>
        <v>Herbicide</v>
      </c>
      <c r="S208">
        <f t="shared" si="46"/>
        <v>5.5148555148555145</v>
      </c>
    </row>
    <row r="209" spans="1:19" ht="22" customHeight="1" x14ac:dyDescent="0.3">
      <c r="A209" s="2">
        <v>43756</v>
      </c>
      <c r="B209" s="10" t="str">
        <f t="shared" si="44"/>
        <v>October,2019</v>
      </c>
      <c r="C209" s="10" t="str">
        <f t="shared" si="45"/>
        <v>October,2019´</v>
      </c>
      <c r="D209" s="3" t="s">
        <v>12</v>
      </c>
      <c r="E209" s="8" t="s">
        <v>534</v>
      </c>
      <c r="F209" s="3" t="s">
        <v>13</v>
      </c>
      <c r="G209" s="3" t="s">
        <v>14</v>
      </c>
      <c r="H209" s="3" t="s">
        <v>21</v>
      </c>
      <c r="I209" s="3" t="s">
        <v>16</v>
      </c>
      <c r="J209" s="3" t="s">
        <v>22</v>
      </c>
      <c r="K209" s="3" t="s">
        <v>186</v>
      </c>
      <c r="L209" s="4">
        <v>10</v>
      </c>
      <c r="M209" s="4">
        <v>128950</v>
      </c>
      <c r="N209" s="4">
        <v>128.94999999999999</v>
      </c>
      <c r="O209" s="4">
        <v>494000</v>
      </c>
      <c r="P209" t="str">
        <f t="shared" si="43"/>
        <v>Glyphosate</v>
      </c>
      <c r="Q209" t="str">
        <f t="shared" si="40"/>
        <v>Gly Star</v>
      </c>
      <c r="R209" t="str">
        <f t="shared" si="41"/>
        <v>Herbicide</v>
      </c>
      <c r="S209">
        <f t="shared" si="46"/>
        <v>3.8309422256688639</v>
      </c>
    </row>
    <row r="210" spans="1:19" ht="22" customHeight="1" x14ac:dyDescent="0.3">
      <c r="A210" s="5">
        <v>43756</v>
      </c>
      <c r="B210" s="10" t="str">
        <f t="shared" si="44"/>
        <v>October,2019</v>
      </c>
      <c r="C210" s="10" t="str">
        <f t="shared" si="45"/>
        <v>October,2019´</v>
      </c>
      <c r="D210" s="6" t="s">
        <v>12</v>
      </c>
      <c r="E210" s="11" t="s">
        <v>534</v>
      </c>
      <c r="F210" s="6" t="s">
        <v>13</v>
      </c>
      <c r="G210" s="6" t="s">
        <v>14</v>
      </c>
      <c r="H210" s="6" t="s">
        <v>21</v>
      </c>
      <c r="I210" s="6" t="s">
        <v>16</v>
      </c>
      <c r="J210" s="6" t="s">
        <v>22</v>
      </c>
      <c r="K210" s="6" t="s">
        <v>186</v>
      </c>
      <c r="L210" s="7">
        <v>10</v>
      </c>
      <c r="M210" s="7">
        <v>128950</v>
      </c>
      <c r="N210" s="7">
        <v>128.94999999999999</v>
      </c>
      <c r="O210" s="7">
        <v>494000</v>
      </c>
      <c r="P210" t="str">
        <f t="shared" si="43"/>
        <v>Glyphosate</v>
      </c>
      <c r="Q210" t="str">
        <f t="shared" si="40"/>
        <v>Gly Star</v>
      </c>
      <c r="R210" t="str">
        <f t="shared" si="41"/>
        <v>Herbicide</v>
      </c>
      <c r="S210">
        <f t="shared" si="46"/>
        <v>3.8309422256688639</v>
      </c>
    </row>
    <row r="211" spans="1:19" ht="22" customHeight="1" x14ac:dyDescent="0.3">
      <c r="A211" s="2">
        <v>43756</v>
      </c>
      <c r="B211" s="10" t="str">
        <f t="shared" si="44"/>
        <v>October,2019</v>
      </c>
      <c r="C211" s="10" t="str">
        <f t="shared" si="45"/>
        <v>October,2019´</v>
      </c>
      <c r="D211" s="3" t="s">
        <v>12</v>
      </c>
      <c r="E211" s="8" t="s">
        <v>534</v>
      </c>
      <c r="F211" s="3" t="s">
        <v>13</v>
      </c>
      <c r="G211" s="3" t="s">
        <v>14</v>
      </c>
      <c r="H211" s="3" t="s">
        <v>15</v>
      </c>
      <c r="I211" s="3" t="s">
        <v>16</v>
      </c>
      <c r="J211" s="3" t="s">
        <v>33</v>
      </c>
      <c r="K211" s="3" t="s">
        <v>131</v>
      </c>
      <c r="L211" s="4">
        <v>12</v>
      </c>
      <c r="M211" s="4">
        <v>135864</v>
      </c>
      <c r="N211" s="4">
        <v>135.86000000000001</v>
      </c>
      <c r="O211" s="4">
        <v>361000</v>
      </c>
      <c r="P211" t="str">
        <f t="shared" si="43"/>
        <v>Atrazine</v>
      </c>
      <c r="Q211" t="str">
        <f t="shared" si="40"/>
        <v>Atanor</v>
      </c>
      <c r="R211" t="str">
        <f t="shared" si="41"/>
        <v>Herbicide</v>
      </c>
      <c r="S211">
        <f t="shared" si="46"/>
        <v>2.6570688335394217</v>
      </c>
    </row>
    <row r="212" spans="1:19" ht="22" customHeight="1" x14ac:dyDescent="0.3">
      <c r="A212" s="5">
        <v>43756</v>
      </c>
      <c r="B212" s="10" t="str">
        <f t="shared" si="44"/>
        <v>October,2019</v>
      </c>
      <c r="C212" s="10" t="str">
        <f t="shared" si="45"/>
        <v>October,2019´</v>
      </c>
      <c r="D212" s="6" t="s">
        <v>12</v>
      </c>
      <c r="E212" s="11" t="s">
        <v>534</v>
      </c>
      <c r="F212" s="6" t="s">
        <v>13</v>
      </c>
      <c r="G212" s="6" t="s">
        <v>14</v>
      </c>
      <c r="H212" s="6" t="s">
        <v>15</v>
      </c>
      <c r="I212" s="6" t="s">
        <v>16</v>
      </c>
      <c r="J212" s="6" t="s">
        <v>33</v>
      </c>
      <c r="K212" s="6" t="s">
        <v>165</v>
      </c>
      <c r="L212" s="7">
        <v>12</v>
      </c>
      <c r="M212" s="7">
        <v>135864</v>
      </c>
      <c r="N212" s="7">
        <v>135.86000000000001</v>
      </c>
      <c r="O212" s="7">
        <v>361000</v>
      </c>
      <c r="P212" t="str">
        <f t="shared" si="43"/>
        <v>Atrazine</v>
      </c>
      <c r="Q212" t="str">
        <f t="shared" si="40"/>
        <v>Atanor</v>
      </c>
      <c r="R212" t="str">
        <f t="shared" si="41"/>
        <v>Herbicide</v>
      </c>
      <c r="S212">
        <f t="shared" si="46"/>
        <v>2.6570688335394217</v>
      </c>
    </row>
    <row r="213" spans="1:19" ht="22" customHeight="1" x14ac:dyDescent="0.3">
      <c r="A213" s="2">
        <v>43756</v>
      </c>
      <c r="B213" s="10" t="str">
        <f t="shared" si="44"/>
        <v>October,2019</v>
      </c>
      <c r="C213" s="10" t="str">
        <f t="shared" si="45"/>
        <v>October,2019´</v>
      </c>
      <c r="D213" s="3" t="s">
        <v>12</v>
      </c>
      <c r="E213" s="8" t="s">
        <v>534</v>
      </c>
      <c r="F213" s="3" t="s">
        <v>13</v>
      </c>
      <c r="G213" s="3" t="s">
        <v>170</v>
      </c>
      <c r="H213" s="3" t="s">
        <v>15</v>
      </c>
      <c r="I213" s="3" t="s">
        <v>16</v>
      </c>
      <c r="J213" s="3" t="s">
        <v>78</v>
      </c>
      <c r="K213" s="3" t="s">
        <v>193</v>
      </c>
      <c r="L213" s="4">
        <v>10</v>
      </c>
      <c r="M213" s="4">
        <v>122850</v>
      </c>
      <c r="N213" s="4">
        <v>122.85</v>
      </c>
      <c r="O213" s="4">
        <v>678000</v>
      </c>
      <c r="P213" t="str">
        <f t="shared" si="43"/>
        <v>Atrazine</v>
      </c>
      <c r="Q213" t="str">
        <f t="shared" si="40"/>
        <v>Atanor</v>
      </c>
      <c r="R213" t="str">
        <f t="shared" si="41"/>
        <v>Herbicide</v>
      </c>
      <c r="S213">
        <f t="shared" si="46"/>
        <v>5.5189255189255189</v>
      </c>
    </row>
    <row r="214" spans="1:19" ht="22" customHeight="1" x14ac:dyDescent="0.3">
      <c r="A214" s="5">
        <v>43756</v>
      </c>
      <c r="B214" s="10" t="str">
        <f t="shared" si="44"/>
        <v>October,2019</v>
      </c>
      <c r="C214" s="10" t="str">
        <f t="shared" si="45"/>
        <v>October,2019´</v>
      </c>
      <c r="D214" s="6" t="s">
        <v>12</v>
      </c>
      <c r="E214" s="11" t="s">
        <v>534</v>
      </c>
      <c r="F214" s="6" t="s">
        <v>13</v>
      </c>
      <c r="G214" s="6" t="s">
        <v>14</v>
      </c>
      <c r="H214" s="6" t="s">
        <v>15</v>
      </c>
      <c r="I214" s="6" t="s">
        <v>16</v>
      </c>
      <c r="J214" s="6" t="s">
        <v>62</v>
      </c>
      <c r="K214" s="6" t="s">
        <v>194</v>
      </c>
      <c r="L214" s="7">
        <v>14</v>
      </c>
      <c r="M214" s="7">
        <v>169539.99</v>
      </c>
      <c r="N214" s="7">
        <v>169.54</v>
      </c>
      <c r="O214" s="7">
        <v>935000</v>
      </c>
      <c r="P214" t="str">
        <f t="shared" si="43"/>
        <v>Glyphosate</v>
      </c>
      <c r="Q214" t="str">
        <f t="shared" si="40"/>
        <v>Gly Star</v>
      </c>
      <c r="R214" t="str">
        <f t="shared" si="41"/>
        <v>Herbicide</v>
      </c>
      <c r="S214">
        <f t="shared" si="46"/>
        <v>5.5149230573860484</v>
      </c>
    </row>
    <row r="215" spans="1:19" ht="22" customHeight="1" x14ac:dyDescent="0.3">
      <c r="A215" s="2">
        <v>43752</v>
      </c>
      <c r="B215" s="10" t="str">
        <f t="shared" si="44"/>
        <v>October,2019</v>
      </c>
      <c r="C215" s="10" t="str">
        <f t="shared" si="45"/>
        <v>October,2019´</v>
      </c>
      <c r="D215" s="3" t="s">
        <v>12</v>
      </c>
      <c r="E215" s="8" t="s">
        <v>534</v>
      </c>
      <c r="F215" s="3" t="s">
        <v>13</v>
      </c>
      <c r="G215" s="3" t="s">
        <v>195</v>
      </c>
      <c r="H215" s="3" t="s">
        <v>56</v>
      </c>
      <c r="I215" s="3" t="s">
        <v>16</v>
      </c>
      <c r="J215" s="3" t="s">
        <v>43</v>
      </c>
      <c r="K215" s="3" t="s">
        <v>196</v>
      </c>
      <c r="L215" s="4">
        <v>5</v>
      </c>
      <c r="M215" s="4">
        <v>78173</v>
      </c>
      <c r="N215" s="4">
        <v>78.17</v>
      </c>
      <c r="O215" s="4">
        <v>246000</v>
      </c>
      <c r="P215" t="str">
        <f>IF(ISNUMBER(SEARCH("ISOPROPYLAMINE",K215)),"Isopropylamine",IF(ISNUMBER(SEARCH("CARBENDAZIM",K215)),"Carbendazim",IF(ISNUMBER(SEARCH("CHLORPYRIFOS",K215)),"Chlorpyrifos",IF(ISNUMBER(SEARCH("DIMETHYLAMINE",K215)),"Dimethylamine",IF(ISNUMBER(SEARCH("TEBUCONAZOLE",K215)),"Tebuconazole",IF(ISNUMBER(SEARCH("AMETRYN",K215)),"Ametryn",IF(ISNUMBER(SEARCH("DIURON",K215)),"Diuron","FIX IT!")))))))</f>
        <v>Isopropylamine</v>
      </c>
      <c r="Q215" t="str">
        <f t="shared" si="40"/>
        <v>Not Identified</v>
      </c>
      <c r="R215" t="str">
        <f t="shared" si="41"/>
        <v>Herbicide</v>
      </c>
      <c r="S215">
        <f t="shared" si="46"/>
        <v>3.1468665651823517</v>
      </c>
    </row>
    <row r="216" spans="1:19" ht="22" customHeight="1" x14ac:dyDescent="0.3">
      <c r="A216" s="5">
        <v>43752</v>
      </c>
      <c r="B216" s="10" t="str">
        <f t="shared" si="44"/>
        <v>October,2019</v>
      </c>
      <c r="C216" s="10" t="str">
        <f t="shared" si="45"/>
        <v>October,2019´</v>
      </c>
      <c r="D216" s="6" t="s">
        <v>12</v>
      </c>
      <c r="E216" s="11" t="s">
        <v>534</v>
      </c>
      <c r="F216" s="6" t="s">
        <v>13</v>
      </c>
      <c r="G216" s="6" t="s">
        <v>14</v>
      </c>
      <c r="H216" s="6" t="s">
        <v>15</v>
      </c>
      <c r="I216" s="6" t="s">
        <v>16</v>
      </c>
      <c r="J216" s="6" t="s">
        <v>62</v>
      </c>
      <c r="K216" s="6" t="s">
        <v>124</v>
      </c>
      <c r="L216" s="7">
        <v>12</v>
      </c>
      <c r="M216" s="7">
        <v>145320.01</v>
      </c>
      <c r="N216" s="7">
        <v>145.32</v>
      </c>
      <c r="O216" s="7">
        <v>802000</v>
      </c>
      <c r="P216" t="str">
        <f t="shared" si="43"/>
        <v>Glyphosate</v>
      </c>
      <c r="Q216" t="str">
        <f t="shared" si="40"/>
        <v>Gly Star</v>
      </c>
      <c r="R216" t="str">
        <f t="shared" si="41"/>
        <v>Herbicide</v>
      </c>
      <c r="S216">
        <f t="shared" si="46"/>
        <v>5.5188545610477178</v>
      </c>
    </row>
    <row r="217" spans="1:19" ht="22" customHeight="1" x14ac:dyDescent="0.3">
      <c r="A217" s="2">
        <v>43752</v>
      </c>
      <c r="B217" s="10" t="str">
        <f t="shared" si="44"/>
        <v>October,2019</v>
      </c>
      <c r="C217" s="10" t="str">
        <f t="shared" si="45"/>
        <v>October,2019´</v>
      </c>
      <c r="D217" s="3" t="s">
        <v>12</v>
      </c>
      <c r="E217" s="8" t="s">
        <v>534</v>
      </c>
      <c r="F217" s="3" t="s">
        <v>13</v>
      </c>
      <c r="G217" s="3" t="s">
        <v>41</v>
      </c>
      <c r="H217" s="3" t="s">
        <v>42</v>
      </c>
      <c r="I217" s="3" t="s">
        <v>16</v>
      </c>
      <c r="J217" s="3" t="s">
        <v>43</v>
      </c>
      <c r="K217" s="3" t="s">
        <v>197</v>
      </c>
      <c r="L217" s="4">
        <v>6</v>
      </c>
      <c r="M217" s="4">
        <v>93110</v>
      </c>
      <c r="N217" s="4">
        <v>93.11</v>
      </c>
      <c r="O217" s="4">
        <v>271000</v>
      </c>
      <c r="P217" t="str">
        <f>IF(ISNUMBER(SEARCH("ISOPROPYLAMINE",K217)),"Isopropylamine",IF(ISNUMBER(SEARCH("CARBENDAZIM",K217)),"Carbendazim",IF(ISNUMBER(SEARCH("CHLORPYRIFOS",K217)),"Chlorpyrifos",IF(ISNUMBER(SEARCH("DIMETHYLAMINE",K217)),"Dimethylamine",IF(ISNUMBER(SEARCH("TEBUCONAZOLE",K217)),"Tebuconazole",IF(ISNUMBER(SEARCH("AMETRYN",K217)),"Ametryn",IF(ISNUMBER(SEARCH("DIURON",K217)),"Diuron","FIX IT!")))))))</f>
        <v>Isopropylamine</v>
      </c>
      <c r="Q217" t="str">
        <f t="shared" si="40"/>
        <v>Not Identified</v>
      </c>
      <c r="R217" t="str">
        <f t="shared" si="41"/>
        <v>Herbicide</v>
      </c>
      <c r="S217">
        <f t="shared" si="46"/>
        <v>2.9105359252497047</v>
      </c>
    </row>
    <row r="218" spans="1:19" ht="22" customHeight="1" x14ac:dyDescent="0.3">
      <c r="A218" s="5">
        <v>43752</v>
      </c>
      <c r="B218" s="10" t="str">
        <f t="shared" si="44"/>
        <v>October,2019</v>
      </c>
      <c r="C218" s="10" t="str">
        <f t="shared" si="45"/>
        <v>October,2019´</v>
      </c>
      <c r="D218" s="6" t="s">
        <v>12</v>
      </c>
      <c r="E218" s="11" t="s">
        <v>534</v>
      </c>
      <c r="F218" s="6" t="s">
        <v>13</v>
      </c>
      <c r="G218" s="6" t="s">
        <v>14</v>
      </c>
      <c r="H218" s="6" t="s">
        <v>15</v>
      </c>
      <c r="I218" s="6" t="s">
        <v>16</v>
      </c>
      <c r="J218" s="6" t="s">
        <v>62</v>
      </c>
      <c r="K218" s="6" t="s">
        <v>143</v>
      </c>
      <c r="L218" s="7">
        <v>10</v>
      </c>
      <c r="M218" s="7">
        <v>121100</v>
      </c>
      <c r="N218" s="7">
        <v>121.1</v>
      </c>
      <c r="O218" s="7">
        <v>668000</v>
      </c>
      <c r="P218" t="str">
        <f t="shared" si="43"/>
        <v>Glyphosate</v>
      </c>
      <c r="Q218" t="str">
        <f t="shared" si="40"/>
        <v>Gly Star</v>
      </c>
      <c r="R218" t="str">
        <f t="shared" si="41"/>
        <v>Herbicide</v>
      </c>
      <c r="S218">
        <f t="shared" si="46"/>
        <v>5.5161023947151113</v>
      </c>
    </row>
    <row r="219" spans="1:19" ht="22" customHeight="1" x14ac:dyDescent="0.3">
      <c r="A219" s="2">
        <v>43751</v>
      </c>
      <c r="B219" s="10" t="str">
        <f t="shared" si="44"/>
        <v>October,2019</v>
      </c>
      <c r="C219" s="10" t="str">
        <f t="shared" si="45"/>
        <v>October,2019´</v>
      </c>
      <c r="D219" s="3" t="s">
        <v>12</v>
      </c>
      <c r="E219" s="8" t="s">
        <v>534</v>
      </c>
      <c r="F219" s="3" t="s">
        <v>13</v>
      </c>
      <c r="G219" s="3" t="s">
        <v>24</v>
      </c>
      <c r="H219" s="3" t="s">
        <v>21</v>
      </c>
      <c r="I219" s="3" t="s">
        <v>16</v>
      </c>
      <c r="J219" s="3" t="s">
        <v>25</v>
      </c>
      <c r="K219" s="3" t="s">
        <v>198</v>
      </c>
      <c r="L219" s="4">
        <v>4</v>
      </c>
      <c r="M219" s="4">
        <v>40240</v>
      </c>
      <c r="N219" s="4">
        <v>40.24</v>
      </c>
      <c r="O219" s="4">
        <v>1412000</v>
      </c>
      <c r="P219" t="str">
        <f t="shared" si="43"/>
        <v>Imidacloprid</v>
      </c>
      <c r="Q219" t="str">
        <f t="shared" si="40"/>
        <v>Not Identified</v>
      </c>
      <c r="R219" t="str">
        <f t="shared" si="41"/>
        <v>Herbicide</v>
      </c>
      <c r="S219">
        <f t="shared" si="46"/>
        <v>35.089463220675945</v>
      </c>
    </row>
    <row r="220" spans="1:19" ht="22" customHeight="1" x14ac:dyDescent="0.3">
      <c r="A220" s="5">
        <v>43751</v>
      </c>
      <c r="B220" s="10" t="str">
        <f t="shared" si="44"/>
        <v>October,2019</v>
      </c>
      <c r="C220" s="10" t="str">
        <f t="shared" si="45"/>
        <v>October,2019´</v>
      </c>
      <c r="D220" s="6" t="s">
        <v>12</v>
      </c>
      <c r="E220" s="11" t="s">
        <v>534</v>
      </c>
      <c r="F220" s="6" t="s">
        <v>13</v>
      </c>
      <c r="G220" s="6" t="s">
        <v>14</v>
      </c>
      <c r="H220" s="6" t="s">
        <v>15</v>
      </c>
      <c r="I220" s="6" t="s">
        <v>16</v>
      </c>
      <c r="J220" s="6" t="s">
        <v>62</v>
      </c>
      <c r="K220" s="6" t="s">
        <v>190</v>
      </c>
      <c r="L220" s="7">
        <v>12</v>
      </c>
      <c r="M220" s="7">
        <v>145320.01</v>
      </c>
      <c r="N220" s="7">
        <v>145.32</v>
      </c>
      <c r="O220" s="7">
        <v>802000</v>
      </c>
      <c r="P220" t="str">
        <f t="shared" si="43"/>
        <v>Glyphosate</v>
      </c>
      <c r="Q220" t="str">
        <f t="shared" si="40"/>
        <v>Gly Star</v>
      </c>
      <c r="R220" t="str">
        <f t="shared" si="41"/>
        <v>Herbicide</v>
      </c>
      <c r="S220">
        <f t="shared" si="46"/>
        <v>5.5188545610477178</v>
      </c>
    </row>
    <row r="221" spans="1:19" ht="22" customHeight="1" x14ac:dyDescent="0.3">
      <c r="A221" s="2">
        <v>43750</v>
      </c>
      <c r="B221" s="10" t="str">
        <f t="shared" si="44"/>
        <v>October,2019</v>
      </c>
      <c r="C221" s="10" t="str">
        <f t="shared" si="45"/>
        <v>October,2019´</v>
      </c>
      <c r="D221" s="3" t="s">
        <v>12</v>
      </c>
      <c r="E221" s="8" t="s">
        <v>534</v>
      </c>
      <c r="F221" s="3" t="s">
        <v>13</v>
      </c>
      <c r="G221" s="3" t="s">
        <v>37</v>
      </c>
      <c r="H221" s="3" t="s">
        <v>21</v>
      </c>
      <c r="I221" s="3" t="s">
        <v>16</v>
      </c>
      <c r="J221" s="3" t="s">
        <v>38</v>
      </c>
      <c r="K221" s="3" t="s">
        <v>39</v>
      </c>
      <c r="L221" s="4">
        <v>4</v>
      </c>
      <c r="M221" s="4">
        <v>34620</v>
      </c>
      <c r="N221" s="4">
        <v>34.619999999999997</v>
      </c>
      <c r="O221" s="4">
        <v>1215000</v>
      </c>
      <c r="P221" t="str">
        <f t="shared" si="43"/>
        <v>Mepiquat</v>
      </c>
      <c r="Q221" t="str">
        <f t="shared" ref="Q221:Q252" si="47">VLOOKUP(P221,U:W,2,FALSE)</f>
        <v>Not Identified</v>
      </c>
      <c r="R221" t="str">
        <f t="shared" si="41"/>
        <v>Herbicide</v>
      </c>
      <c r="S221">
        <f t="shared" si="46"/>
        <v>35.095320623916813</v>
      </c>
    </row>
    <row r="222" spans="1:19" ht="22" customHeight="1" x14ac:dyDescent="0.3">
      <c r="A222" s="5">
        <v>43748</v>
      </c>
      <c r="B222" s="10" t="str">
        <f t="shared" si="44"/>
        <v>October,2019</v>
      </c>
      <c r="C222" s="10" t="str">
        <f t="shared" si="45"/>
        <v>October,2019´</v>
      </c>
      <c r="D222" s="6" t="s">
        <v>12</v>
      </c>
      <c r="E222" s="11" t="s">
        <v>534</v>
      </c>
      <c r="F222" s="6" t="s">
        <v>13</v>
      </c>
      <c r="G222" s="6" t="s">
        <v>14</v>
      </c>
      <c r="H222" s="6" t="s">
        <v>21</v>
      </c>
      <c r="I222" s="6" t="s">
        <v>16</v>
      </c>
      <c r="J222" s="6" t="s">
        <v>22</v>
      </c>
      <c r="K222" s="6" t="s">
        <v>186</v>
      </c>
      <c r="L222" s="7">
        <v>10</v>
      </c>
      <c r="M222" s="7">
        <v>128950</v>
      </c>
      <c r="N222" s="7">
        <v>128.94999999999999</v>
      </c>
      <c r="O222" s="7">
        <v>494000</v>
      </c>
      <c r="P222" t="str">
        <f t="shared" si="43"/>
        <v>Glyphosate</v>
      </c>
      <c r="Q222" t="str">
        <f t="shared" si="47"/>
        <v>Gly Star</v>
      </c>
      <c r="R222" t="str">
        <f t="shared" si="41"/>
        <v>Herbicide</v>
      </c>
      <c r="S222">
        <f t="shared" si="46"/>
        <v>3.8309422256688639</v>
      </c>
    </row>
    <row r="223" spans="1:19" ht="22" customHeight="1" x14ac:dyDescent="0.3">
      <c r="A223" s="2">
        <v>43748</v>
      </c>
      <c r="B223" s="10" t="str">
        <f t="shared" si="44"/>
        <v>October,2019</v>
      </c>
      <c r="C223" s="10" t="str">
        <f t="shared" si="45"/>
        <v>October,2019´</v>
      </c>
      <c r="D223" s="3" t="s">
        <v>12</v>
      </c>
      <c r="E223" s="8" t="s">
        <v>534</v>
      </c>
      <c r="F223" s="3" t="s">
        <v>13</v>
      </c>
      <c r="G223" s="3" t="s">
        <v>14</v>
      </c>
      <c r="H223" s="3" t="s">
        <v>21</v>
      </c>
      <c r="I223" s="3" t="s">
        <v>16</v>
      </c>
      <c r="J223" s="3" t="s">
        <v>22</v>
      </c>
      <c r="K223" s="3" t="s">
        <v>186</v>
      </c>
      <c r="L223" s="4">
        <v>10</v>
      </c>
      <c r="M223" s="4">
        <v>128950</v>
      </c>
      <c r="N223" s="4">
        <v>128.94999999999999</v>
      </c>
      <c r="O223" s="4">
        <v>494000</v>
      </c>
      <c r="P223" t="str">
        <f t="shared" si="43"/>
        <v>Glyphosate</v>
      </c>
      <c r="Q223" t="str">
        <f t="shared" si="47"/>
        <v>Gly Star</v>
      </c>
      <c r="R223" t="str">
        <f t="shared" si="41"/>
        <v>Herbicide</v>
      </c>
      <c r="S223">
        <f t="shared" si="46"/>
        <v>3.8309422256688639</v>
      </c>
    </row>
    <row r="224" spans="1:19" ht="22" customHeight="1" x14ac:dyDescent="0.3">
      <c r="A224" s="5">
        <v>43748</v>
      </c>
      <c r="B224" s="10" t="str">
        <f t="shared" si="44"/>
        <v>October,2019</v>
      </c>
      <c r="C224" s="10" t="str">
        <f t="shared" si="45"/>
        <v>October,2019´</v>
      </c>
      <c r="D224" s="6" t="s">
        <v>12</v>
      </c>
      <c r="E224" s="11" t="s">
        <v>534</v>
      </c>
      <c r="F224" s="6" t="s">
        <v>13</v>
      </c>
      <c r="G224" s="6" t="s">
        <v>14</v>
      </c>
      <c r="H224" s="6" t="s">
        <v>21</v>
      </c>
      <c r="I224" s="6" t="s">
        <v>16</v>
      </c>
      <c r="J224" s="6" t="s">
        <v>22</v>
      </c>
      <c r="K224" s="6" t="s">
        <v>186</v>
      </c>
      <c r="L224" s="7">
        <v>10</v>
      </c>
      <c r="M224" s="7">
        <v>128950</v>
      </c>
      <c r="N224" s="7">
        <v>128.94999999999999</v>
      </c>
      <c r="O224" s="7">
        <v>494000</v>
      </c>
      <c r="P224" t="str">
        <f t="shared" si="43"/>
        <v>Glyphosate</v>
      </c>
      <c r="Q224" t="str">
        <f t="shared" si="47"/>
        <v>Gly Star</v>
      </c>
      <c r="R224" t="str">
        <f t="shared" si="41"/>
        <v>Herbicide</v>
      </c>
      <c r="S224">
        <f t="shared" si="46"/>
        <v>3.8309422256688639</v>
      </c>
    </row>
    <row r="225" spans="1:19" ht="22" customHeight="1" x14ac:dyDescent="0.3">
      <c r="A225" s="2">
        <v>43747</v>
      </c>
      <c r="B225" s="10" t="str">
        <f t="shared" si="44"/>
        <v>October,2019</v>
      </c>
      <c r="C225" s="10" t="str">
        <f t="shared" si="45"/>
        <v>October,2019´</v>
      </c>
      <c r="D225" s="3" t="s">
        <v>12</v>
      </c>
      <c r="E225" s="8" t="s">
        <v>534</v>
      </c>
      <c r="F225" s="3" t="s">
        <v>13</v>
      </c>
      <c r="G225" s="3" t="s">
        <v>177</v>
      </c>
      <c r="H225" s="3" t="s">
        <v>128</v>
      </c>
      <c r="I225" s="3" t="s">
        <v>16</v>
      </c>
      <c r="J225" s="3" t="s">
        <v>52</v>
      </c>
      <c r="K225" s="3" t="s">
        <v>199</v>
      </c>
      <c r="L225" s="4">
        <v>6</v>
      </c>
      <c r="M225" s="4">
        <v>110140</v>
      </c>
      <c r="N225" s="4">
        <v>110.14</v>
      </c>
      <c r="O225" s="4">
        <v>94200</v>
      </c>
      <c r="P225" t="str">
        <f>IF(ISNUMBER(SEARCH("ISOPROPYLAMINE",K225)),"Isopropylamine",IF(ISNUMBER(SEARCH("CARBENDAZIM",K225)),"Carbendazim",IF(ISNUMBER(SEARCH("CHLORPYRIFOS",K225)),"Chlorpyrifos",IF(ISNUMBER(SEARCH("DIMETHYLAMINE",K225)),"Dimethylamine",IF(ISNUMBER(SEARCH("TEBUCONAZOLE",K225)),"Tebuconazole",IF(ISNUMBER(SEARCH("AMETRYN",K225)),"Ametryn",IF(ISNUMBER(SEARCH("DIURON",K225)),"Diuron","FIX IT!")))))))</f>
        <v>Dimethylamine</v>
      </c>
      <c r="Q225" t="str">
        <f t="shared" si="47"/>
        <v>Not Identified</v>
      </c>
      <c r="R225" t="s">
        <v>496</v>
      </c>
      <c r="S225">
        <f t="shared" si="46"/>
        <v>0.85527510441256582</v>
      </c>
    </row>
    <row r="226" spans="1:19" ht="22" customHeight="1" x14ac:dyDescent="0.3">
      <c r="A226" s="5">
        <v>43745</v>
      </c>
      <c r="B226" s="10" t="str">
        <f t="shared" si="44"/>
        <v>October,2019</v>
      </c>
      <c r="C226" s="10" t="str">
        <f t="shared" si="45"/>
        <v>October,2019´</v>
      </c>
      <c r="D226" s="6" t="s">
        <v>12</v>
      </c>
      <c r="E226" s="11" t="s">
        <v>534</v>
      </c>
      <c r="F226" s="6" t="s">
        <v>13</v>
      </c>
      <c r="G226" s="6" t="s">
        <v>14</v>
      </c>
      <c r="H226" s="6" t="s">
        <v>15</v>
      </c>
      <c r="I226" s="6" t="s">
        <v>16</v>
      </c>
      <c r="J226" s="6" t="s">
        <v>62</v>
      </c>
      <c r="K226" s="6" t="s">
        <v>200</v>
      </c>
      <c r="L226" s="7">
        <v>14</v>
      </c>
      <c r="M226" s="7">
        <v>169539.99</v>
      </c>
      <c r="N226" s="7">
        <v>169.54</v>
      </c>
      <c r="O226" s="7">
        <v>935000</v>
      </c>
      <c r="P226" t="str">
        <f t="shared" si="43"/>
        <v>Glyphosate</v>
      </c>
      <c r="Q226" t="str">
        <f t="shared" si="47"/>
        <v>Gly Star</v>
      </c>
      <c r="R226" t="str">
        <f t="shared" ref="R226:R261" si="48">VLOOKUP(Q226,V:X,2,FALSE)</f>
        <v>Herbicide</v>
      </c>
      <c r="S226">
        <f t="shared" si="46"/>
        <v>5.5149230573860484</v>
      </c>
    </row>
    <row r="227" spans="1:19" ht="22" customHeight="1" x14ac:dyDescent="0.3">
      <c r="A227" s="2">
        <v>43745</v>
      </c>
      <c r="B227" s="10" t="str">
        <f t="shared" si="44"/>
        <v>October,2019</v>
      </c>
      <c r="C227" s="10" t="str">
        <f t="shared" si="45"/>
        <v>October,2019´</v>
      </c>
      <c r="D227" s="3" t="s">
        <v>12</v>
      </c>
      <c r="E227" s="8" t="s">
        <v>534</v>
      </c>
      <c r="F227" s="3" t="s">
        <v>13</v>
      </c>
      <c r="G227" s="3" t="s">
        <v>14</v>
      </c>
      <c r="H227" s="3" t="s">
        <v>15</v>
      </c>
      <c r="I227" s="3" t="s">
        <v>16</v>
      </c>
      <c r="J227" s="3" t="s">
        <v>62</v>
      </c>
      <c r="K227" s="3" t="s">
        <v>124</v>
      </c>
      <c r="L227" s="4">
        <v>12</v>
      </c>
      <c r="M227" s="4">
        <v>145320.01</v>
      </c>
      <c r="N227" s="4">
        <v>145.32</v>
      </c>
      <c r="O227" s="4">
        <v>802000</v>
      </c>
      <c r="P227" t="str">
        <f t="shared" si="43"/>
        <v>Glyphosate</v>
      </c>
      <c r="Q227" t="str">
        <f t="shared" si="47"/>
        <v>Gly Star</v>
      </c>
      <c r="R227" t="str">
        <f t="shared" si="48"/>
        <v>Herbicide</v>
      </c>
      <c r="S227">
        <f t="shared" si="46"/>
        <v>5.5188545610477178</v>
      </c>
    </row>
    <row r="228" spans="1:19" ht="22" customHeight="1" x14ac:dyDescent="0.3">
      <c r="A228" s="5">
        <v>43745</v>
      </c>
      <c r="B228" s="10" t="str">
        <f t="shared" si="44"/>
        <v>October,2019</v>
      </c>
      <c r="C228" s="10" t="str">
        <f t="shared" si="45"/>
        <v>October,2019´</v>
      </c>
      <c r="D228" s="6" t="s">
        <v>12</v>
      </c>
      <c r="E228" s="11" t="s">
        <v>534</v>
      </c>
      <c r="F228" s="6" t="s">
        <v>13</v>
      </c>
      <c r="G228" s="6" t="s">
        <v>201</v>
      </c>
      <c r="H228" s="6" t="s">
        <v>56</v>
      </c>
      <c r="I228" s="6" t="s">
        <v>16</v>
      </c>
      <c r="J228" s="6" t="s">
        <v>43</v>
      </c>
      <c r="K228" s="6" t="s">
        <v>202</v>
      </c>
      <c r="L228" s="7">
        <v>6</v>
      </c>
      <c r="M228" s="7">
        <v>93812</v>
      </c>
      <c r="N228" s="7">
        <v>93.81</v>
      </c>
      <c r="O228" s="7">
        <v>295000</v>
      </c>
      <c r="P228" t="str">
        <f>IF(ISNUMBER(SEARCH("ISOPROPYLAMINE",K228)),"Isopropylamine",IF(ISNUMBER(SEARCH("CARBENDAZIM",K228)),"Carbendazim",IF(ISNUMBER(SEARCH("CHLORPYRIFOS",K228)),"Chlorpyrifos",IF(ISNUMBER(SEARCH("DIMETHYLAMINE",K228)),"Dimethylamine",IF(ISNUMBER(SEARCH("TEBUCONAZOLE",K228)),"Tebuconazole",IF(ISNUMBER(SEARCH("AMETRYN",K228)),"Ametryn",IF(ISNUMBER(SEARCH("DIURON",K228)),"Diuron","FIX IT!")))))))</f>
        <v>Isopropylamine</v>
      </c>
      <c r="Q228" t="str">
        <f t="shared" si="47"/>
        <v>Not Identified</v>
      </c>
      <c r="R228" t="str">
        <f t="shared" si="48"/>
        <v>Herbicide</v>
      </c>
      <c r="S228">
        <f t="shared" si="46"/>
        <v>3.1445870464332919</v>
      </c>
    </row>
    <row r="229" spans="1:19" ht="22" customHeight="1" x14ac:dyDescent="0.3">
      <c r="A229" s="2">
        <v>43745</v>
      </c>
      <c r="B229" s="10" t="str">
        <f t="shared" si="44"/>
        <v>October,2019</v>
      </c>
      <c r="C229" s="10" t="str">
        <f t="shared" si="45"/>
        <v>October,2019´</v>
      </c>
      <c r="D229" s="3" t="s">
        <v>12</v>
      </c>
      <c r="E229" s="8" t="s">
        <v>534</v>
      </c>
      <c r="F229" s="3" t="s">
        <v>13</v>
      </c>
      <c r="G229" s="3" t="s">
        <v>14</v>
      </c>
      <c r="H229" s="3" t="s">
        <v>15</v>
      </c>
      <c r="I229" s="3" t="s">
        <v>16</v>
      </c>
      <c r="J229" s="3" t="s">
        <v>33</v>
      </c>
      <c r="K229" s="3" t="s">
        <v>131</v>
      </c>
      <c r="L229" s="4">
        <v>12</v>
      </c>
      <c r="M229" s="4">
        <v>135864</v>
      </c>
      <c r="N229" s="4">
        <v>135.86000000000001</v>
      </c>
      <c r="O229" s="4">
        <v>361000</v>
      </c>
      <c r="P229" t="str">
        <f t="shared" si="43"/>
        <v>Atrazine</v>
      </c>
      <c r="Q229" t="str">
        <f t="shared" si="47"/>
        <v>Atanor</v>
      </c>
      <c r="R229" t="str">
        <f t="shared" si="48"/>
        <v>Herbicide</v>
      </c>
      <c r="S229">
        <f t="shared" si="46"/>
        <v>2.6570688335394217</v>
      </c>
    </row>
    <row r="230" spans="1:19" ht="22" customHeight="1" x14ac:dyDescent="0.3">
      <c r="A230" s="5">
        <v>43745</v>
      </c>
      <c r="B230" s="10" t="str">
        <f t="shared" si="44"/>
        <v>October,2019</v>
      </c>
      <c r="C230" s="10" t="str">
        <f t="shared" si="45"/>
        <v>October,2019´</v>
      </c>
      <c r="D230" s="6" t="s">
        <v>12</v>
      </c>
      <c r="E230" s="11" t="s">
        <v>534</v>
      </c>
      <c r="F230" s="6" t="s">
        <v>13</v>
      </c>
      <c r="G230" s="6" t="s">
        <v>14</v>
      </c>
      <c r="H230" s="6" t="s">
        <v>15</v>
      </c>
      <c r="I230" s="6" t="s">
        <v>16</v>
      </c>
      <c r="J230" s="6" t="s">
        <v>62</v>
      </c>
      <c r="K230" s="6" t="s">
        <v>124</v>
      </c>
      <c r="L230" s="7">
        <v>12</v>
      </c>
      <c r="M230" s="7">
        <v>145320.01</v>
      </c>
      <c r="N230" s="7">
        <v>145.32</v>
      </c>
      <c r="O230" s="7">
        <v>802000</v>
      </c>
      <c r="P230" t="str">
        <f t="shared" si="43"/>
        <v>Glyphosate</v>
      </c>
      <c r="Q230" t="str">
        <f t="shared" si="47"/>
        <v>Gly Star</v>
      </c>
      <c r="R230" t="str">
        <f t="shared" si="48"/>
        <v>Herbicide</v>
      </c>
      <c r="S230">
        <f t="shared" si="46"/>
        <v>5.5188545610477178</v>
      </c>
    </row>
    <row r="231" spans="1:19" ht="22" customHeight="1" x14ac:dyDescent="0.3">
      <c r="A231" s="2">
        <v>43745</v>
      </c>
      <c r="B231" s="10" t="str">
        <f t="shared" si="44"/>
        <v>October,2019</v>
      </c>
      <c r="C231" s="10" t="str">
        <f t="shared" si="45"/>
        <v>October,2019´</v>
      </c>
      <c r="D231" s="3" t="s">
        <v>12</v>
      </c>
      <c r="E231" s="8" t="s">
        <v>534</v>
      </c>
      <c r="F231" s="3" t="s">
        <v>13</v>
      </c>
      <c r="G231" s="3" t="s">
        <v>41</v>
      </c>
      <c r="H231" s="3" t="s">
        <v>42</v>
      </c>
      <c r="I231" s="3" t="s">
        <v>16</v>
      </c>
      <c r="J231" s="3" t="s">
        <v>43</v>
      </c>
      <c r="K231" s="3" t="s">
        <v>203</v>
      </c>
      <c r="L231" s="4">
        <v>4</v>
      </c>
      <c r="M231" s="4">
        <v>62180</v>
      </c>
      <c r="N231" s="4">
        <v>62.18</v>
      </c>
      <c r="O231" s="4">
        <v>181000</v>
      </c>
      <c r="P231" t="str">
        <f t="shared" ref="P231:P232" si="49">IF(ISNUMBER(SEARCH("ISOPROPYLAMINE",K231)),"Isopropylamine",IF(ISNUMBER(SEARCH("CARBENDAZIM",K231)),"Carbendazim",IF(ISNUMBER(SEARCH("CHLORPYRIFOS",K231)),"Chlorpyrifos",IF(ISNUMBER(SEARCH("DIMETHYLAMINE",K231)),"Dimethylamine",IF(ISNUMBER(SEARCH("TEBUCONAZOLE",K231)),"Tebuconazole",IF(ISNUMBER(SEARCH("AMETRYN",K231)),"Ametryn",IF(ISNUMBER(SEARCH("DIURON",K231)),"Diuron","FIX IT!")))))))</f>
        <v>Isopropylamine</v>
      </c>
      <c r="Q231" t="str">
        <f t="shared" si="47"/>
        <v>Not Identified</v>
      </c>
      <c r="R231" t="str">
        <f t="shared" si="48"/>
        <v>Herbicide</v>
      </c>
      <c r="S231">
        <f t="shared" si="46"/>
        <v>2.910903827597298</v>
      </c>
    </row>
    <row r="232" spans="1:19" ht="22" customHeight="1" x14ac:dyDescent="0.3">
      <c r="A232" s="5">
        <v>43744</v>
      </c>
      <c r="B232" s="10" t="str">
        <f t="shared" si="44"/>
        <v>October,2019</v>
      </c>
      <c r="C232" s="10" t="str">
        <f t="shared" si="45"/>
        <v>October,2019´</v>
      </c>
      <c r="D232" s="6" t="s">
        <v>12</v>
      </c>
      <c r="E232" s="11" t="s">
        <v>534</v>
      </c>
      <c r="F232" s="6" t="s">
        <v>13</v>
      </c>
      <c r="G232" s="6" t="s">
        <v>24</v>
      </c>
      <c r="H232" s="6" t="s">
        <v>21</v>
      </c>
      <c r="I232" s="6" t="s">
        <v>16</v>
      </c>
      <c r="J232" s="6" t="s">
        <v>48</v>
      </c>
      <c r="K232" s="6" t="s">
        <v>204</v>
      </c>
      <c r="L232" s="7">
        <v>5</v>
      </c>
      <c r="M232" s="7">
        <v>108600</v>
      </c>
      <c r="N232" s="7">
        <v>108.6</v>
      </c>
      <c r="O232" s="7">
        <v>3812000</v>
      </c>
      <c r="P232" t="str">
        <f t="shared" si="49"/>
        <v>Chlorpyrifos</v>
      </c>
      <c r="Q232" t="str">
        <f t="shared" si="47"/>
        <v>Not Identified</v>
      </c>
      <c r="R232" t="str">
        <f t="shared" si="48"/>
        <v>Herbicide</v>
      </c>
      <c r="S232">
        <f t="shared" si="46"/>
        <v>35.101289134438304</v>
      </c>
    </row>
    <row r="233" spans="1:19" ht="22" customHeight="1" x14ac:dyDescent="0.3">
      <c r="A233" s="2">
        <v>43742</v>
      </c>
      <c r="B233" s="10" t="str">
        <f t="shared" si="44"/>
        <v>October,2019</v>
      </c>
      <c r="C233" s="10" t="str">
        <f t="shared" si="45"/>
        <v>October,2019´</v>
      </c>
      <c r="D233" s="3" t="s">
        <v>12</v>
      </c>
      <c r="E233" s="8" t="s">
        <v>534</v>
      </c>
      <c r="F233" s="3" t="s">
        <v>13</v>
      </c>
      <c r="G233" s="3" t="s">
        <v>14</v>
      </c>
      <c r="H233" s="3" t="s">
        <v>15</v>
      </c>
      <c r="I233" s="3" t="s">
        <v>16</v>
      </c>
      <c r="J233" s="3" t="s">
        <v>33</v>
      </c>
      <c r="K233" s="3" t="s">
        <v>131</v>
      </c>
      <c r="L233" s="4">
        <v>12</v>
      </c>
      <c r="M233" s="4">
        <v>135864</v>
      </c>
      <c r="N233" s="4">
        <v>135.86000000000001</v>
      </c>
      <c r="O233" s="4">
        <v>361000</v>
      </c>
      <c r="P233" t="str">
        <f t="shared" si="43"/>
        <v>Atrazine</v>
      </c>
      <c r="Q233" t="str">
        <f t="shared" si="47"/>
        <v>Atanor</v>
      </c>
      <c r="R233" t="str">
        <f t="shared" si="48"/>
        <v>Herbicide</v>
      </c>
      <c r="S233">
        <f t="shared" si="46"/>
        <v>2.6570688335394217</v>
      </c>
    </row>
    <row r="234" spans="1:19" ht="22" customHeight="1" x14ac:dyDescent="0.3">
      <c r="A234" s="5">
        <v>43742</v>
      </c>
      <c r="B234" s="10" t="str">
        <f t="shared" si="44"/>
        <v>October,2019</v>
      </c>
      <c r="C234" s="10" t="str">
        <f t="shared" si="45"/>
        <v>October,2019´</v>
      </c>
      <c r="D234" s="6" t="s">
        <v>12</v>
      </c>
      <c r="E234" s="11" t="s">
        <v>534</v>
      </c>
      <c r="F234" s="6" t="s">
        <v>13</v>
      </c>
      <c r="G234" s="6" t="s">
        <v>14</v>
      </c>
      <c r="H234" s="6" t="s">
        <v>15</v>
      </c>
      <c r="I234" s="6" t="s">
        <v>16</v>
      </c>
      <c r="J234" s="6" t="s">
        <v>33</v>
      </c>
      <c r="K234" s="6" t="s">
        <v>131</v>
      </c>
      <c r="L234" s="7">
        <v>12</v>
      </c>
      <c r="M234" s="7">
        <v>135864</v>
      </c>
      <c r="N234" s="7">
        <v>135.86000000000001</v>
      </c>
      <c r="O234" s="7">
        <v>361000</v>
      </c>
      <c r="P234" t="str">
        <f t="shared" si="43"/>
        <v>Atrazine</v>
      </c>
      <c r="Q234" t="str">
        <f t="shared" si="47"/>
        <v>Atanor</v>
      </c>
      <c r="R234" t="str">
        <f t="shared" si="48"/>
        <v>Herbicide</v>
      </c>
      <c r="S234">
        <f t="shared" si="46"/>
        <v>2.6570688335394217</v>
      </c>
    </row>
    <row r="235" spans="1:19" ht="22" customHeight="1" x14ac:dyDescent="0.3">
      <c r="A235" s="2">
        <v>43742</v>
      </c>
      <c r="B235" s="10" t="str">
        <f t="shared" si="44"/>
        <v>October,2019</v>
      </c>
      <c r="C235" s="10" t="str">
        <f t="shared" si="45"/>
        <v>October,2019´</v>
      </c>
      <c r="D235" s="3" t="s">
        <v>12</v>
      </c>
      <c r="E235" s="8" t="s">
        <v>534</v>
      </c>
      <c r="F235" s="3" t="s">
        <v>13</v>
      </c>
      <c r="G235" s="3" t="s">
        <v>14</v>
      </c>
      <c r="H235" s="3" t="s">
        <v>15</v>
      </c>
      <c r="I235" s="3" t="s">
        <v>16</v>
      </c>
      <c r="J235" s="3" t="s">
        <v>62</v>
      </c>
      <c r="K235" s="3" t="s">
        <v>124</v>
      </c>
      <c r="L235" s="4">
        <v>12</v>
      </c>
      <c r="M235" s="4">
        <v>145320.01</v>
      </c>
      <c r="N235" s="4">
        <v>145.32</v>
      </c>
      <c r="O235" s="4">
        <v>802000</v>
      </c>
      <c r="P235" t="str">
        <f t="shared" si="43"/>
        <v>Glyphosate</v>
      </c>
      <c r="Q235" t="str">
        <f t="shared" si="47"/>
        <v>Gly Star</v>
      </c>
      <c r="R235" t="str">
        <f t="shared" si="48"/>
        <v>Herbicide</v>
      </c>
      <c r="S235">
        <f t="shared" si="46"/>
        <v>5.5188545610477178</v>
      </c>
    </row>
    <row r="236" spans="1:19" ht="22" customHeight="1" x14ac:dyDescent="0.3">
      <c r="A236" s="5">
        <v>43742</v>
      </c>
      <c r="B236" s="10" t="str">
        <f t="shared" si="44"/>
        <v>October,2019</v>
      </c>
      <c r="C236" s="10" t="str">
        <f t="shared" si="45"/>
        <v>October,2019´</v>
      </c>
      <c r="D236" s="6" t="s">
        <v>12</v>
      </c>
      <c r="E236" s="11" t="s">
        <v>534</v>
      </c>
      <c r="F236" s="6" t="s">
        <v>13</v>
      </c>
      <c r="G236" s="6" t="s">
        <v>14</v>
      </c>
      <c r="H236" s="6" t="s">
        <v>15</v>
      </c>
      <c r="I236" s="6" t="s">
        <v>16</v>
      </c>
      <c r="J236" s="6" t="s">
        <v>62</v>
      </c>
      <c r="K236" s="6" t="s">
        <v>124</v>
      </c>
      <c r="L236" s="7">
        <v>12</v>
      </c>
      <c r="M236" s="7">
        <v>145320.01</v>
      </c>
      <c r="N236" s="7">
        <v>145.32</v>
      </c>
      <c r="O236" s="7">
        <v>802000</v>
      </c>
      <c r="P236" t="str">
        <f t="shared" si="43"/>
        <v>Glyphosate</v>
      </c>
      <c r="Q236" t="str">
        <f t="shared" si="47"/>
        <v>Gly Star</v>
      </c>
      <c r="R236" t="str">
        <f t="shared" si="48"/>
        <v>Herbicide</v>
      </c>
      <c r="S236">
        <f t="shared" si="46"/>
        <v>5.5188545610477178</v>
      </c>
    </row>
    <row r="237" spans="1:19" ht="22" customHeight="1" x14ac:dyDescent="0.3">
      <c r="A237" s="2">
        <v>43742</v>
      </c>
      <c r="B237" s="10" t="str">
        <f t="shared" si="44"/>
        <v>October,2019</v>
      </c>
      <c r="C237" s="10" t="str">
        <f t="shared" si="45"/>
        <v>October,2019´</v>
      </c>
      <c r="D237" s="3" t="s">
        <v>12</v>
      </c>
      <c r="E237" s="8" t="s">
        <v>534</v>
      </c>
      <c r="F237" s="3" t="s">
        <v>13</v>
      </c>
      <c r="G237" s="3" t="s">
        <v>170</v>
      </c>
      <c r="H237" s="3" t="s">
        <v>15</v>
      </c>
      <c r="I237" s="3" t="s">
        <v>16</v>
      </c>
      <c r="J237" s="3" t="s">
        <v>106</v>
      </c>
      <c r="K237" s="3" t="s">
        <v>205</v>
      </c>
      <c r="L237" s="4">
        <v>14</v>
      </c>
      <c r="M237" s="4">
        <v>178542.01</v>
      </c>
      <c r="N237" s="4">
        <v>178.54</v>
      </c>
      <c r="O237" s="4">
        <v>985000</v>
      </c>
      <c r="P237" t="str">
        <f>IF(ISNUMBER(SEARCH("FLUTRIAFOL",K237)),"Flutriafol",IF(ISNUMBER(SEARCH("PARAQUAT",K237)),"Paraquat",IF(ISNUMBER(SEARCH("4-D",K237)),"2,4-Dichlorophenoxyacetic acid",IF(ISNUMBER(SEARCH("HEXAZINONE",K237)),"Hexazinone",IF(ISNUMBER(SEARCH("DIUROM",K237)),"Diurom",IF(ISNUMBER(SEARCH("CLORPIRIFOS",K237)),"Chlorpyrifos",IF(ISNUMBER(SEARCH("NICOSULFURON",K237)),"Nicosulfuron","FIX IT!")))))))</f>
        <v>Paraquat</v>
      </c>
      <c r="Q237" t="str">
        <f t="shared" si="47"/>
        <v>Not Identified</v>
      </c>
      <c r="R237" t="str">
        <f t="shared" si="48"/>
        <v>Herbicide</v>
      </c>
      <c r="S237">
        <f t="shared" si="46"/>
        <v>5.516908877636137</v>
      </c>
    </row>
    <row r="238" spans="1:19" ht="22" customHeight="1" x14ac:dyDescent="0.3">
      <c r="A238" s="5">
        <v>43742</v>
      </c>
      <c r="B238" s="10" t="str">
        <f t="shared" si="44"/>
        <v>October,2019</v>
      </c>
      <c r="C238" s="10" t="str">
        <f t="shared" si="45"/>
        <v>October,2019´</v>
      </c>
      <c r="D238" s="6" t="s">
        <v>12</v>
      </c>
      <c r="E238" s="11" t="s">
        <v>534</v>
      </c>
      <c r="F238" s="6" t="s">
        <v>13</v>
      </c>
      <c r="G238" s="6" t="s">
        <v>24</v>
      </c>
      <c r="H238" s="6" t="s">
        <v>21</v>
      </c>
      <c r="I238" s="6" t="s">
        <v>16</v>
      </c>
      <c r="J238" s="6" t="s">
        <v>25</v>
      </c>
      <c r="K238" s="6" t="s">
        <v>206</v>
      </c>
      <c r="L238" s="7">
        <v>4</v>
      </c>
      <c r="M238" s="7">
        <v>40240</v>
      </c>
      <c r="N238" s="7">
        <v>40.24</v>
      </c>
      <c r="O238" s="7">
        <v>1412000</v>
      </c>
      <c r="P238" t="str">
        <f t="shared" si="43"/>
        <v>Imidacloprid</v>
      </c>
      <c r="Q238" t="str">
        <f t="shared" si="47"/>
        <v>Not Identified</v>
      </c>
      <c r="R238" t="str">
        <f t="shared" si="48"/>
        <v>Herbicide</v>
      </c>
      <c r="S238">
        <f t="shared" si="46"/>
        <v>35.089463220675945</v>
      </c>
    </row>
    <row r="239" spans="1:19" ht="22" customHeight="1" x14ac:dyDescent="0.3">
      <c r="A239" s="2">
        <v>43738</v>
      </c>
      <c r="B239" s="10" t="str">
        <f t="shared" si="44"/>
        <v>September,2019</v>
      </c>
      <c r="C239" s="10" t="str">
        <f t="shared" si="45"/>
        <v>September,2019´</v>
      </c>
      <c r="D239" s="3" t="s">
        <v>12</v>
      </c>
      <c r="E239" s="8" t="s">
        <v>534</v>
      </c>
      <c r="F239" s="3" t="s">
        <v>13</v>
      </c>
      <c r="G239" s="3" t="s">
        <v>201</v>
      </c>
      <c r="H239" s="3" t="s">
        <v>56</v>
      </c>
      <c r="I239" s="3" t="s">
        <v>16</v>
      </c>
      <c r="J239" s="3" t="s">
        <v>43</v>
      </c>
      <c r="K239" s="3" t="s">
        <v>207</v>
      </c>
      <c r="L239" s="4">
        <v>6</v>
      </c>
      <c r="M239" s="4">
        <v>93723</v>
      </c>
      <c r="N239" s="4">
        <v>93.72</v>
      </c>
      <c r="O239" s="4">
        <v>274000</v>
      </c>
      <c r="P239" t="str">
        <f t="shared" ref="P239:P240" si="50">IF(ISNUMBER(SEARCH("ISOPROPYLAMINE",K239)),"Isopropylamine",IF(ISNUMBER(SEARCH("CARBENDAZIM",K239)),"Carbendazim",IF(ISNUMBER(SEARCH("CHLORPYRIFOS",K239)),"Chlorpyrifos",IF(ISNUMBER(SEARCH("DIMETHYLAMINE",K239)),"Dimethylamine",IF(ISNUMBER(SEARCH("TEBUCONAZOLE",K239)),"Tebuconazole",IF(ISNUMBER(SEARCH("AMETRYN",K239)),"Ametryn",IF(ISNUMBER(SEARCH("DIURON",K239)),"Diuron","FIX IT!")))))))</f>
        <v>Isopropylamine</v>
      </c>
      <c r="Q239" t="str">
        <f t="shared" si="47"/>
        <v>Not Identified</v>
      </c>
      <c r="R239" t="str">
        <f t="shared" si="48"/>
        <v>Herbicide</v>
      </c>
      <c r="S239">
        <f t="shared" si="46"/>
        <v>2.9235086371541672</v>
      </c>
    </row>
    <row r="240" spans="1:19" ht="22" customHeight="1" x14ac:dyDescent="0.3">
      <c r="A240" s="5">
        <v>43738</v>
      </c>
      <c r="B240" s="10" t="str">
        <f t="shared" si="44"/>
        <v>September,2019</v>
      </c>
      <c r="C240" s="10" t="str">
        <f t="shared" si="45"/>
        <v>September,2019´</v>
      </c>
      <c r="D240" s="6" t="s">
        <v>12</v>
      </c>
      <c r="E240" s="11" t="s">
        <v>534</v>
      </c>
      <c r="F240" s="6" t="s">
        <v>13</v>
      </c>
      <c r="G240" s="6" t="s">
        <v>201</v>
      </c>
      <c r="H240" s="6" t="s">
        <v>42</v>
      </c>
      <c r="I240" s="6" t="s">
        <v>16</v>
      </c>
      <c r="J240" s="6" t="s">
        <v>43</v>
      </c>
      <c r="K240" s="6" t="s">
        <v>208</v>
      </c>
      <c r="L240" s="7">
        <v>4</v>
      </c>
      <c r="M240" s="7">
        <v>61940</v>
      </c>
      <c r="N240" s="7">
        <v>61.94</v>
      </c>
      <c r="O240" s="7">
        <v>186000</v>
      </c>
      <c r="P240" t="str">
        <f t="shared" si="50"/>
        <v>Isopropylamine</v>
      </c>
      <c r="Q240" t="str">
        <f t="shared" si="47"/>
        <v>Not Identified</v>
      </c>
      <c r="R240" t="str">
        <f t="shared" si="48"/>
        <v>Herbicide</v>
      </c>
      <c r="S240">
        <f t="shared" si="46"/>
        <v>3.0029060381013886</v>
      </c>
    </row>
    <row r="241" spans="1:19" ht="22" customHeight="1" x14ac:dyDescent="0.3">
      <c r="A241" s="2">
        <v>43735</v>
      </c>
      <c r="B241" s="10" t="str">
        <f t="shared" si="44"/>
        <v>September,2019</v>
      </c>
      <c r="C241" s="10" t="str">
        <f t="shared" si="45"/>
        <v>September,2019´</v>
      </c>
      <c r="D241" s="3" t="s">
        <v>12</v>
      </c>
      <c r="E241" s="8" t="s">
        <v>534</v>
      </c>
      <c r="F241" s="3" t="s">
        <v>13</v>
      </c>
      <c r="G241" s="3" t="s">
        <v>14</v>
      </c>
      <c r="H241" s="3" t="s">
        <v>15</v>
      </c>
      <c r="I241" s="3" t="s">
        <v>16</v>
      </c>
      <c r="J241" s="3" t="s">
        <v>17</v>
      </c>
      <c r="K241" s="3" t="s">
        <v>209</v>
      </c>
      <c r="L241" s="4">
        <v>8</v>
      </c>
      <c r="M241" s="4">
        <v>103160</v>
      </c>
      <c r="N241" s="4">
        <v>103.16</v>
      </c>
      <c r="O241" s="4">
        <v>1009000</v>
      </c>
      <c r="P241" t="str">
        <f>IF(ISNUMBER(SEARCH("ACEPHATE",K241)),"Acephate",IF(ISNUMBER(SEARCH("2 4 D",K241)),"2,4-Dichlorophenoxyacetic acid",IF(ISNUMBER(SEARCH("HALOXYFOP",K241)),"Haloxyfop",IF(ISNUMBER(SEARCH("ATRAZIN",K241)),"Atrazine","fix it"))))</f>
        <v>2,4-Dichlorophenoxyacetic acid</v>
      </c>
      <c r="Q241" t="str">
        <f t="shared" si="47"/>
        <v>Not Identified</v>
      </c>
      <c r="R241" t="str">
        <f t="shared" si="48"/>
        <v>Herbicide</v>
      </c>
      <c r="S241">
        <f t="shared" si="46"/>
        <v>9.7809228383094222</v>
      </c>
    </row>
    <row r="242" spans="1:19" ht="22" customHeight="1" x14ac:dyDescent="0.3">
      <c r="A242" s="5">
        <v>43735</v>
      </c>
      <c r="B242" s="10" t="str">
        <f t="shared" si="44"/>
        <v>September,2019</v>
      </c>
      <c r="C242" s="10" t="str">
        <f t="shared" si="45"/>
        <v>September,2019´</v>
      </c>
      <c r="D242" s="6" t="s">
        <v>12</v>
      </c>
      <c r="E242" s="11" t="s">
        <v>534</v>
      </c>
      <c r="F242" s="6" t="s">
        <v>13</v>
      </c>
      <c r="G242" s="6" t="s">
        <v>14</v>
      </c>
      <c r="H242" s="6" t="s">
        <v>15</v>
      </c>
      <c r="I242" s="6" t="s">
        <v>16</v>
      </c>
      <c r="J242" s="6" t="s">
        <v>17</v>
      </c>
      <c r="K242" s="6" t="s">
        <v>210</v>
      </c>
      <c r="L242" s="7">
        <v>8</v>
      </c>
      <c r="M242" s="7">
        <v>103160</v>
      </c>
      <c r="N242" s="7">
        <v>103.16</v>
      </c>
      <c r="O242" s="7">
        <v>1009000</v>
      </c>
      <c r="P242" t="str">
        <f t="shared" si="43"/>
        <v>2,4-Dichlorophenoxyacetic acid</v>
      </c>
      <c r="Q242" t="str">
        <f t="shared" si="47"/>
        <v>Not Identified</v>
      </c>
      <c r="R242" t="str">
        <f t="shared" si="48"/>
        <v>Herbicide</v>
      </c>
      <c r="S242">
        <f t="shared" si="46"/>
        <v>9.7809228383094222</v>
      </c>
    </row>
    <row r="243" spans="1:19" ht="22" customHeight="1" x14ac:dyDescent="0.3">
      <c r="A243" s="2">
        <v>43735</v>
      </c>
      <c r="B243" s="10" t="str">
        <f t="shared" si="44"/>
        <v>September,2019</v>
      </c>
      <c r="C243" s="10" t="str">
        <f t="shared" si="45"/>
        <v>September,2019´</v>
      </c>
      <c r="D243" s="3" t="s">
        <v>12</v>
      </c>
      <c r="E243" s="8" t="s">
        <v>534</v>
      </c>
      <c r="F243" s="3" t="s">
        <v>13</v>
      </c>
      <c r="G243" s="3" t="s">
        <v>24</v>
      </c>
      <c r="H243" s="3" t="s">
        <v>21</v>
      </c>
      <c r="I243" s="3" t="s">
        <v>16</v>
      </c>
      <c r="J243" s="3" t="s">
        <v>140</v>
      </c>
      <c r="K243" s="3" t="s">
        <v>211</v>
      </c>
      <c r="L243" s="4">
        <v>4</v>
      </c>
      <c r="M243" s="4">
        <v>40240</v>
      </c>
      <c r="N243" s="4">
        <v>40.24</v>
      </c>
      <c r="O243" s="4">
        <v>704000</v>
      </c>
      <c r="P243" t="s">
        <v>520</v>
      </c>
      <c r="Q243" t="str">
        <f t="shared" si="47"/>
        <v>Not Indetified</v>
      </c>
      <c r="R243" t="str">
        <f t="shared" si="48"/>
        <v>Herbicide</v>
      </c>
      <c r="S243">
        <f t="shared" si="46"/>
        <v>17.495029821073558</v>
      </c>
    </row>
    <row r="244" spans="1:19" ht="22" customHeight="1" x14ac:dyDescent="0.3">
      <c r="A244" s="5">
        <v>43734</v>
      </c>
      <c r="B244" s="10" t="str">
        <f t="shared" si="44"/>
        <v>September,2019</v>
      </c>
      <c r="C244" s="10" t="str">
        <f t="shared" si="45"/>
        <v>September,2019´</v>
      </c>
      <c r="D244" s="6" t="s">
        <v>12</v>
      </c>
      <c r="E244" s="11" t="s">
        <v>534</v>
      </c>
      <c r="F244" s="6" t="s">
        <v>13</v>
      </c>
      <c r="G244" s="6" t="s">
        <v>14</v>
      </c>
      <c r="H244" s="6" t="s">
        <v>15</v>
      </c>
      <c r="I244" s="6" t="s">
        <v>16</v>
      </c>
      <c r="J244" s="6" t="s">
        <v>33</v>
      </c>
      <c r="K244" s="6" t="s">
        <v>160</v>
      </c>
      <c r="L244" s="7">
        <v>10</v>
      </c>
      <c r="M244" s="7">
        <v>113220</v>
      </c>
      <c r="N244" s="7">
        <v>113.22</v>
      </c>
      <c r="O244" s="7">
        <v>302000</v>
      </c>
      <c r="P244" t="str">
        <f t="shared" si="43"/>
        <v>Atrazine</v>
      </c>
      <c r="Q244" t="str">
        <f t="shared" si="47"/>
        <v>Atanor</v>
      </c>
      <c r="R244" t="str">
        <f t="shared" si="48"/>
        <v>Herbicide</v>
      </c>
      <c r="S244">
        <f t="shared" si="46"/>
        <v>2.6673732556085499</v>
      </c>
    </row>
    <row r="245" spans="1:19" ht="22" customHeight="1" x14ac:dyDescent="0.3">
      <c r="A245" s="2">
        <v>43734</v>
      </c>
      <c r="B245" s="10" t="str">
        <f t="shared" si="44"/>
        <v>September,2019</v>
      </c>
      <c r="C245" s="10" t="str">
        <f t="shared" si="45"/>
        <v>September,2019´</v>
      </c>
      <c r="D245" s="3" t="s">
        <v>12</v>
      </c>
      <c r="E245" s="8" t="s">
        <v>534</v>
      </c>
      <c r="F245" s="3" t="s">
        <v>13</v>
      </c>
      <c r="G245" s="3" t="s">
        <v>14</v>
      </c>
      <c r="H245" s="3" t="s">
        <v>15</v>
      </c>
      <c r="I245" s="3" t="s">
        <v>16</v>
      </c>
      <c r="J245" s="3" t="s">
        <v>62</v>
      </c>
      <c r="K245" s="3" t="s">
        <v>190</v>
      </c>
      <c r="L245" s="4">
        <v>12</v>
      </c>
      <c r="M245" s="4">
        <v>145320.01</v>
      </c>
      <c r="N245" s="4">
        <v>145.32</v>
      </c>
      <c r="O245" s="4">
        <v>611000</v>
      </c>
      <c r="P245" t="str">
        <f t="shared" si="43"/>
        <v>Glyphosate</v>
      </c>
      <c r="Q245" t="str">
        <f t="shared" si="47"/>
        <v>Gly Star</v>
      </c>
      <c r="R245" t="str">
        <f t="shared" si="48"/>
        <v>Herbicide</v>
      </c>
      <c r="S245">
        <f t="shared" si="46"/>
        <v>4.2045138862844835</v>
      </c>
    </row>
    <row r="246" spans="1:19" ht="22" customHeight="1" x14ac:dyDescent="0.3">
      <c r="A246" s="5">
        <v>43734</v>
      </c>
      <c r="B246" s="10" t="str">
        <f t="shared" si="44"/>
        <v>September,2019</v>
      </c>
      <c r="C246" s="10" t="str">
        <f t="shared" si="45"/>
        <v>September,2019´</v>
      </c>
      <c r="D246" s="6" t="s">
        <v>12</v>
      </c>
      <c r="E246" s="11" t="s">
        <v>534</v>
      </c>
      <c r="F246" s="6" t="s">
        <v>13</v>
      </c>
      <c r="G246" s="6" t="s">
        <v>14</v>
      </c>
      <c r="H246" s="6" t="s">
        <v>15</v>
      </c>
      <c r="I246" s="6" t="s">
        <v>16</v>
      </c>
      <c r="J246" s="6" t="s">
        <v>17</v>
      </c>
      <c r="K246" s="6" t="s">
        <v>27</v>
      </c>
      <c r="L246" s="7">
        <v>10</v>
      </c>
      <c r="M246" s="7">
        <v>128950</v>
      </c>
      <c r="N246" s="7">
        <v>128.94999999999999</v>
      </c>
      <c r="O246" s="7">
        <v>1262000</v>
      </c>
      <c r="P246" t="str">
        <f t="shared" si="43"/>
        <v>2,4-Dichlorophenoxyacetic acid</v>
      </c>
      <c r="Q246" t="str">
        <f t="shared" si="47"/>
        <v>Not Identified</v>
      </c>
      <c r="R246" t="str">
        <f t="shared" si="48"/>
        <v>Herbicide</v>
      </c>
      <c r="S246">
        <f t="shared" si="46"/>
        <v>9.7867390461419159</v>
      </c>
    </row>
    <row r="247" spans="1:19" ht="22" customHeight="1" x14ac:dyDescent="0.3">
      <c r="A247" s="2">
        <v>43734</v>
      </c>
      <c r="B247" s="10" t="str">
        <f t="shared" si="44"/>
        <v>September,2019</v>
      </c>
      <c r="C247" s="10" t="str">
        <f t="shared" si="45"/>
        <v>September,2019´</v>
      </c>
      <c r="D247" s="3" t="s">
        <v>12</v>
      </c>
      <c r="E247" s="8" t="s">
        <v>534</v>
      </c>
      <c r="F247" s="3" t="s">
        <v>13</v>
      </c>
      <c r="G247" s="3" t="s">
        <v>170</v>
      </c>
      <c r="H247" s="3" t="s">
        <v>15</v>
      </c>
      <c r="I247" s="3" t="s">
        <v>16</v>
      </c>
      <c r="J247" s="3" t="s">
        <v>78</v>
      </c>
      <c r="K247" s="3" t="s">
        <v>212</v>
      </c>
      <c r="L247" s="4">
        <v>6</v>
      </c>
      <c r="M247" s="4">
        <v>70652</v>
      </c>
      <c r="N247" s="4">
        <v>70.650000000000006</v>
      </c>
      <c r="O247" s="4">
        <v>297000</v>
      </c>
      <c r="P247" t="str">
        <f t="shared" si="43"/>
        <v>Atrazine</v>
      </c>
      <c r="Q247" t="str">
        <f t="shared" si="47"/>
        <v>Atanor</v>
      </c>
      <c r="R247" t="str">
        <f t="shared" si="48"/>
        <v>Herbicide</v>
      </c>
      <c r="S247">
        <f t="shared" si="46"/>
        <v>4.2037026552680743</v>
      </c>
    </row>
    <row r="248" spans="1:19" ht="22" customHeight="1" x14ac:dyDescent="0.3">
      <c r="A248" s="5">
        <v>43734</v>
      </c>
      <c r="B248" s="10" t="str">
        <f t="shared" si="44"/>
        <v>September,2019</v>
      </c>
      <c r="C248" s="10" t="str">
        <f t="shared" si="45"/>
        <v>September,2019´</v>
      </c>
      <c r="D248" s="6" t="s">
        <v>12</v>
      </c>
      <c r="E248" s="11" t="s">
        <v>534</v>
      </c>
      <c r="F248" s="6" t="s">
        <v>13</v>
      </c>
      <c r="G248" s="6" t="s">
        <v>14</v>
      </c>
      <c r="H248" s="6" t="s">
        <v>15</v>
      </c>
      <c r="I248" s="6" t="s">
        <v>16</v>
      </c>
      <c r="J248" s="6" t="s">
        <v>62</v>
      </c>
      <c r="K248" s="6" t="s">
        <v>190</v>
      </c>
      <c r="L248" s="7">
        <v>12</v>
      </c>
      <c r="M248" s="7">
        <v>145320.01</v>
      </c>
      <c r="N248" s="7">
        <v>145.32</v>
      </c>
      <c r="O248" s="7">
        <v>611000</v>
      </c>
      <c r="P248" t="str">
        <f t="shared" si="43"/>
        <v>Glyphosate</v>
      </c>
      <c r="Q248" t="str">
        <f t="shared" si="47"/>
        <v>Gly Star</v>
      </c>
      <c r="R248" t="str">
        <f t="shared" si="48"/>
        <v>Herbicide</v>
      </c>
      <c r="S248">
        <f t="shared" si="46"/>
        <v>4.2045138862844835</v>
      </c>
    </row>
    <row r="249" spans="1:19" ht="22" customHeight="1" x14ac:dyDescent="0.3">
      <c r="A249" s="2">
        <v>43734</v>
      </c>
      <c r="B249" s="10" t="str">
        <f t="shared" si="44"/>
        <v>September,2019</v>
      </c>
      <c r="C249" s="10" t="str">
        <f t="shared" si="45"/>
        <v>September,2019´</v>
      </c>
      <c r="D249" s="3" t="s">
        <v>12</v>
      </c>
      <c r="E249" s="8" t="s">
        <v>534</v>
      </c>
      <c r="F249" s="3" t="s">
        <v>13</v>
      </c>
      <c r="G249" s="3" t="s">
        <v>14</v>
      </c>
      <c r="H249" s="3" t="s">
        <v>15</v>
      </c>
      <c r="I249" s="3" t="s">
        <v>16</v>
      </c>
      <c r="J249" s="3" t="s">
        <v>17</v>
      </c>
      <c r="K249" s="3" t="s">
        <v>27</v>
      </c>
      <c r="L249" s="4">
        <v>10</v>
      </c>
      <c r="M249" s="4">
        <v>128950</v>
      </c>
      <c r="N249" s="4">
        <v>128.94999999999999</v>
      </c>
      <c r="O249" s="4">
        <v>1262000</v>
      </c>
      <c r="P249" t="str">
        <f t="shared" si="43"/>
        <v>2,4-Dichlorophenoxyacetic acid</v>
      </c>
      <c r="Q249" t="str">
        <f t="shared" si="47"/>
        <v>Not Identified</v>
      </c>
      <c r="R249" t="str">
        <f t="shared" si="48"/>
        <v>Herbicide</v>
      </c>
      <c r="S249">
        <f t="shared" si="46"/>
        <v>9.7867390461419159</v>
      </c>
    </row>
    <row r="250" spans="1:19" ht="22" customHeight="1" x14ac:dyDescent="0.3">
      <c r="A250" s="5">
        <v>43730</v>
      </c>
      <c r="B250" s="10" t="str">
        <f t="shared" si="44"/>
        <v>September,2019</v>
      </c>
      <c r="C250" s="10" t="str">
        <f t="shared" si="45"/>
        <v>September,2019´</v>
      </c>
      <c r="D250" s="6" t="s">
        <v>12</v>
      </c>
      <c r="E250" s="11" t="s">
        <v>534</v>
      </c>
      <c r="F250" s="6" t="s">
        <v>13</v>
      </c>
      <c r="G250" s="6" t="s">
        <v>24</v>
      </c>
      <c r="H250" s="6" t="s">
        <v>21</v>
      </c>
      <c r="I250" s="6" t="s">
        <v>16</v>
      </c>
      <c r="J250" s="6" t="s">
        <v>48</v>
      </c>
      <c r="K250" s="6" t="s">
        <v>213</v>
      </c>
      <c r="L250" s="7">
        <v>5</v>
      </c>
      <c r="M250" s="7">
        <v>108600</v>
      </c>
      <c r="N250" s="7">
        <v>108.6</v>
      </c>
      <c r="O250" s="7">
        <v>3527000</v>
      </c>
      <c r="P250" t="str">
        <f>IF(ISNUMBER(SEARCH("ISOPROPYLAMINE",K250)),"Isopropylamine",IF(ISNUMBER(SEARCH("CARBENDAZIM",K250)),"Carbendazim",IF(ISNUMBER(SEARCH("CHLORPYRIFOS",K250)),"Chlorpyrifos",IF(ISNUMBER(SEARCH("DIMETHYLAMINE",K250)),"Dimethylamine",IF(ISNUMBER(SEARCH("TEBUCONAZOLE",K250)),"Tebuconazole",IF(ISNUMBER(SEARCH("AMETRYN",K250)),"Ametryn",IF(ISNUMBER(SEARCH("DIURON",K250)),"Diuron","FIX IT!")))))))</f>
        <v>Chlorpyrifos</v>
      </c>
      <c r="Q250" t="str">
        <f t="shared" si="47"/>
        <v>Not Identified</v>
      </c>
      <c r="R250" t="str">
        <f t="shared" si="48"/>
        <v>Herbicide</v>
      </c>
      <c r="S250">
        <f t="shared" si="46"/>
        <v>32.476979742173114</v>
      </c>
    </row>
    <row r="251" spans="1:19" ht="22" customHeight="1" x14ac:dyDescent="0.3">
      <c r="A251" s="2">
        <v>43728</v>
      </c>
      <c r="B251" s="10" t="str">
        <f t="shared" si="44"/>
        <v>September,2019</v>
      </c>
      <c r="C251" s="10" t="str">
        <f t="shared" si="45"/>
        <v>September,2019´</v>
      </c>
      <c r="D251" s="3" t="s">
        <v>12</v>
      </c>
      <c r="E251" s="8" t="s">
        <v>534</v>
      </c>
      <c r="F251" s="3" t="s">
        <v>13</v>
      </c>
      <c r="G251" s="3" t="s">
        <v>14</v>
      </c>
      <c r="H251" s="3" t="s">
        <v>15</v>
      </c>
      <c r="I251" s="3" t="s">
        <v>16</v>
      </c>
      <c r="J251" s="3" t="s">
        <v>33</v>
      </c>
      <c r="K251" s="3" t="s">
        <v>131</v>
      </c>
      <c r="L251" s="4">
        <v>12</v>
      </c>
      <c r="M251" s="4">
        <v>135864</v>
      </c>
      <c r="N251" s="4">
        <v>135.86000000000001</v>
      </c>
      <c r="O251" s="4">
        <v>362000</v>
      </c>
      <c r="P251" t="str">
        <f t="shared" si="43"/>
        <v>Atrazine</v>
      </c>
      <c r="Q251" t="str">
        <f t="shared" si="47"/>
        <v>Atanor</v>
      </c>
      <c r="R251" t="str">
        <f t="shared" si="48"/>
        <v>Herbicide</v>
      </c>
      <c r="S251">
        <f t="shared" si="46"/>
        <v>2.6644291350173703</v>
      </c>
    </row>
    <row r="252" spans="1:19" ht="22" customHeight="1" x14ac:dyDescent="0.3">
      <c r="A252" s="5">
        <v>43727</v>
      </c>
      <c r="B252" s="10" t="str">
        <f t="shared" si="44"/>
        <v>September,2019</v>
      </c>
      <c r="C252" s="10" t="str">
        <f t="shared" si="45"/>
        <v>September,2019´</v>
      </c>
      <c r="D252" s="6" t="s">
        <v>12</v>
      </c>
      <c r="E252" s="11" t="s">
        <v>534</v>
      </c>
      <c r="F252" s="6" t="s">
        <v>13</v>
      </c>
      <c r="G252" s="6" t="s">
        <v>24</v>
      </c>
      <c r="H252" s="6" t="s">
        <v>21</v>
      </c>
      <c r="I252" s="6" t="s">
        <v>16</v>
      </c>
      <c r="J252" s="6" t="s">
        <v>25</v>
      </c>
      <c r="K252" s="6" t="s">
        <v>214</v>
      </c>
      <c r="L252" s="7">
        <v>6</v>
      </c>
      <c r="M252" s="7">
        <v>60360</v>
      </c>
      <c r="N252" s="7">
        <v>60.36</v>
      </c>
      <c r="O252" s="7">
        <v>1960000</v>
      </c>
      <c r="P252" t="str">
        <f t="shared" si="43"/>
        <v>Imidacloprid</v>
      </c>
      <c r="Q252" t="str">
        <f t="shared" si="47"/>
        <v>Not Identified</v>
      </c>
      <c r="R252" t="str">
        <f t="shared" si="48"/>
        <v>Herbicide</v>
      </c>
      <c r="S252">
        <f t="shared" si="46"/>
        <v>32.471835652750165</v>
      </c>
    </row>
    <row r="253" spans="1:19" ht="22" customHeight="1" x14ac:dyDescent="0.3">
      <c r="A253" s="2">
        <v>43724</v>
      </c>
      <c r="B253" s="10" t="str">
        <f t="shared" si="44"/>
        <v>September,2019</v>
      </c>
      <c r="C253" s="10" t="str">
        <f t="shared" si="45"/>
        <v>September,2019´</v>
      </c>
      <c r="D253" s="3" t="s">
        <v>12</v>
      </c>
      <c r="E253" s="8" t="s">
        <v>534</v>
      </c>
      <c r="F253" s="3" t="s">
        <v>13</v>
      </c>
      <c r="G253" s="3" t="s">
        <v>112</v>
      </c>
      <c r="H253" s="3" t="s">
        <v>56</v>
      </c>
      <c r="I253" s="3" t="s">
        <v>16</v>
      </c>
      <c r="J253" s="3" t="s">
        <v>43</v>
      </c>
      <c r="K253" s="3" t="s">
        <v>215</v>
      </c>
      <c r="L253" s="4">
        <v>10</v>
      </c>
      <c r="M253" s="4">
        <v>156554</v>
      </c>
      <c r="N253" s="4">
        <v>156.55000000000001</v>
      </c>
      <c r="O253" s="4">
        <v>458000</v>
      </c>
      <c r="P253" t="str">
        <f>IF(ISNUMBER(SEARCH("ISOPROPYLAMINE",K253)),"Isopropylamine",IF(ISNUMBER(SEARCH("CARBENDAZIM",K253)),"Carbendazim",IF(ISNUMBER(SEARCH("CHLORPYRIFOS",K253)),"Chlorpyrifos",IF(ISNUMBER(SEARCH("DIMETHYLAMINE",K253)),"Dimethylamine",IF(ISNUMBER(SEARCH("TEBUCONAZOLE",K253)),"Tebuconazole",IF(ISNUMBER(SEARCH("AMETRYN",K253)),"Ametryn",IF(ISNUMBER(SEARCH("DIURON",K253)),"Diuron","FIX IT!")))))))</f>
        <v>Isopropylamine</v>
      </c>
      <c r="Q253" t="str">
        <f t="shared" ref="Q253:Q264" si="51">VLOOKUP(P253,U:W,2,FALSE)</f>
        <v>Not Identified</v>
      </c>
      <c r="R253" t="str">
        <f t="shared" si="48"/>
        <v>Herbicide</v>
      </c>
      <c r="S253">
        <f t="shared" si="46"/>
        <v>2.9255081313795879</v>
      </c>
    </row>
    <row r="254" spans="1:19" ht="22" customHeight="1" x14ac:dyDescent="0.3">
      <c r="A254" s="5">
        <v>43721</v>
      </c>
      <c r="B254" s="10" t="str">
        <f t="shared" si="44"/>
        <v>September,2019</v>
      </c>
      <c r="C254" s="10" t="str">
        <f t="shared" si="45"/>
        <v>September,2019´</v>
      </c>
      <c r="D254" s="6" t="s">
        <v>12</v>
      </c>
      <c r="E254" s="11" t="s">
        <v>534</v>
      </c>
      <c r="F254" s="6" t="s">
        <v>13</v>
      </c>
      <c r="G254" s="6" t="s">
        <v>14</v>
      </c>
      <c r="H254" s="6" t="s">
        <v>15</v>
      </c>
      <c r="I254" s="6" t="s">
        <v>16</v>
      </c>
      <c r="J254" s="6" t="s">
        <v>62</v>
      </c>
      <c r="K254" s="6" t="s">
        <v>216</v>
      </c>
      <c r="L254" s="7">
        <v>12</v>
      </c>
      <c r="M254" s="7">
        <v>145320.01</v>
      </c>
      <c r="N254" s="7">
        <v>145.32</v>
      </c>
      <c r="O254" s="7">
        <v>611000</v>
      </c>
      <c r="P254" t="str">
        <f t="shared" ref="P254:P316" si="52">IF(ISNUMBER(SEARCH("2,4-D",K254)),"2,4-Dichlorophenoxyacetic acid",IF(ISNUMBER(SEARCH("FIPRONIL",K254)),"Fipronil",IF(ISNUMBER(SEARCH("GLYPHOSATE",K254)),"Glyphosate",IF(ISNUMBER(SEARCH("IMIDACLOPRID",K254)),"Imidacloprid",IF(ISNUMBER(SEARCH("TEBUTHIURON",K254)),"Tebuthiuron",IF(ISNUMBER(SEARCH("ATRAZINE",K254)),"Atrazine",IF(ISNUMBER(SEARCH("THIODICARB",K254)),"Thiodicarb",IF(ISNUMBER(SEARCH("MEPIQUAT",K254)),"Mepiquat","FIX IT!"))))))))</f>
        <v>Glyphosate</v>
      </c>
      <c r="Q254" t="str">
        <f t="shared" si="51"/>
        <v>Gly Star</v>
      </c>
      <c r="R254" t="str">
        <f t="shared" si="48"/>
        <v>Herbicide</v>
      </c>
      <c r="S254">
        <f t="shared" si="46"/>
        <v>4.2045138862844835</v>
      </c>
    </row>
    <row r="255" spans="1:19" ht="22" customHeight="1" x14ac:dyDescent="0.3">
      <c r="A255" s="2">
        <v>43721</v>
      </c>
      <c r="B255" s="10" t="str">
        <f t="shared" si="44"/>
        <v>September,2019</v>
      </c>
      <c r="C255" s="10" t="str">
        <f t="shared" si="45"/>
        <v>September,2019´</v>
      </c>
      <c r="D255" s="3" t="s">
        <v>12</v>
      </c>
      <c r="E255" s="8" t="s">
        <v>534</v>
      </c>
      <c r="F255" s="3" t="s">
        <v>13</v>
      </c>
      <c r="G255" s="3" t="s">
        <v>14</v>
      </c>
      <c r="H255" s="3" t="s">
        <v>15</v>
      </c>
      <c r="I255" s="3" t="s">
        <v>16</v>
      </c>
      <c r="J255" s="3" t="s">
        <v>17</v>
      </c>
      <c r="K255" s="3" t="s">
        <v>27</v>
      </c>
      <c r="L255" s="4">
        <v>10</v>
      </c>
      <c r="M255" s="4">
        <v>128950</v>
      </c>
      <c r="N255" s="4">
        <v>128.94999999999999</v>
      </c>
      <c r="O255" s="4">
        <v>1262000</v>
      </c>
      <c r="P255" t="str">
        <f t="shared" si="52"/>
        <v>2,4-Dichlorophenoxyacetic acid</v>
      </c>
      <c r="Q255" t="str">
        <f t="shared" si="51"/>
        <v>Not Identified</v>
      </c>
      <c r="R255" t="str">
        <f t="shared" si="48"/>
        <v>Herbicide</v>
      </c>
      <c r="S255">
        <f t="shared" si="46"/>
        <v>9.7867390461419159</v>
      </c>
    </row>
    <row r="256" spans="1:19" ht="22" customHeight="1" x14ac:dyDescent="0.3">
      <c r="A256" s="5">
        <v>43721</v>
      </c>
      <c r="B256" s="10" t="str">
        <f t="shared" si="44"/>
        <v>September,2019</v>
      </c>
      <c r="C256" s="10" t="str">
        <f t="shared" si="45"/>
        <v>September,2019´</v>
      </c>
      <c r="D256" s="6" t="s">
        <v>12</v>
      </c>
      <c r="E256" s="11" t="s">
        <v>534</v>
      </c>
      <c r="F256" s="6" t="s">
        <v>13</v>
      </c>
      <c r="G256" s="6" t="s">
        <v>14</v>
      </c>
      <c r="H256" s="6" t="s">
        <v>15</v>
      </c>
      <c r="I256" s="6" t="s">
        <v>16</v>
      </c>
      <c r="J256" s="6" t="s">
        <v>33</v>
      </c>
      <c r="K256" s="6" t="s">
        <v>217</v>
      </c>
      <c r="L256" s="7">
        <v>10</v>
      </c>
      <c r="M256" s="7">
        <v>113220</v>
      </c>
      <c r="N256" s="7">
        <v>113.22</v>
      </c>
      <c r="O256" s="7">
        <v>302000</v>
      </c>
      <c r="P256" t="str">
        <f t="shared" si="52"/>
        <v>Atrazine</v>
      </c>
      <c r="Q256" t="str">
        <f t="shared" si="51"/>
        <v>Atanor</v>
      </c>
      <c r="R256" t="str">
        <f t="shared" si="48"/>
        <v>Herbicide</v>
      </c>
      <c r="S256">
        <f t="shared" si="46"/>
        <v>2.6673732556085499</v>
      </c>
    </row>
    <row r="257" spans="1:19" ht="22" customHeight="1" x14ac:dyDescent="0.3">
      <c r="A257" s="2">
        <v>43721</v>
      </c>
      <c r="B257" s="10" t="str">
        <f t="shared" si="44"/>
        <v>September,2019</v>
      </c>
      <c r="C257" s="10" t="str">
        <f t="shared" si="45"/>
        <v>September,2019´</v>
      </c>
      <c r="D257" s="3" t="s">
        <v>12</v>
      </c>
      <c r="E257" s="8" t="s">
        <v>534</v>
      </c>
      <c r="F257" s="3" t="s">
        <v>13</v>
      </c>
      <c r="G257" s="3" t="s">
        <v>14</v>
      </c>
      <c r="H257" s="3" t="s">
        <v>15</v>
      </c>
      <c r="I257" s="3" t="s">
        <v>16</v>
      </c>
      <c r="J257" s="3" t="s">
        <v>62</v>
      </c>
      <c r="K257" s="3" t="s">
        <v>216</v>
      </c>
      <c r="L257" s="4">
        <v>12</v>
      </c>
      <c r="M257" s="4">
        <v>145320.01</v>
      </c>
      <c r="N257" s="4">
        <v>145.32</v>
      </c>
      <c r="O257" s="4">
        <v>611000</v>
      </c>
      <c r="P257" t="str">
        <f t="shared" si="52"/>
        <v>Glyphosate</v>
      </c>
      <c r="Q257" t="str">
        <f t="shared" si="51"/>
        <v>Gly Star</v>
      </c>
      <c r="R257" t="str">
        <f t="shared" si="48"/>
        <v>Herbicide</v>
      </c>
      <c r="S257">
        <f t="shared" si="46"/>
        <v>4.2045138862844835</v>
      </c>
    </row>
    <row r="258" spans="1:19" ht="22" customHeight="1" x14ac:dyDescent="0.3">
      <c r="A258" s="5">
        <v>43721</v>
      </c>
      <c r="B258" s="10" t="str">
        <f t="shared" si="44"/>
        <v>September,2019</v>
      </c>
      <c r="C258" s="10" t="str">
        <f t="shared" si="45"/>
        <v>September,2019´</v>
      </c>
      <c r="D258" s="6" t="s">
        <v>12</v>
      </c>
      <c r="E258" s="11" t="s">
        <v>534</v>
      </c>
      <c r="F258" s="6" t="s">
        <v>13</v>
      </c>
      <c r="G258" s="6" t="s">
        <v>14</v>
      </c>
      <c r="H258" s="6" t="s">
        <v>15</v>
      </c>
      <c r="I258" s="6" t="s">
        <v>16</v>
      </c>
      <c r="J258" s="6" t="s">
        <v>28</v>
      </c>
      <c r="K258" s="6" t="s">
        <v>218</v>
      </c>
      <c r="L258" s="7">
        <v>8</v>
      </c>
      <c r="M258" s="7">
        <v>96580</v>
      </c>
      <c r="N258" s="7">
        <v>96.58</v>
      </c>
      <c r="O258" s="7">
        <v>406000</v>
      </c>
      <c r="P258" t="str">
        <f>IF(ISNUMBER(SEARCH("ACEPHATE",K258)),"Acephate",IF(ISNUMBER(SEARCH("2 4 D",K258)),"2,4-Dichlorophenoxyacetic acid",IF(ISNUMBER(SEARCH("HALOXYFOP",K258)),"Haloxyfop",IF(ISNUMBER(SEARCH("ATRAZIN",K258)),"Atrazine","fix it"))))</f>
        <v>Haloxyfop</v>
      </c>
      <c r="Q258" t="str">
        <f t="shared" si="51"/>
        <v>Haloxyfop Alta</v>
      </c>
      <c r="R258" t="str">
        <f t="shared" si="48"/>
        <v>Herbicide</v>
      </c>
      <c r="S258">
        <f t="shared" si="46"/>
        <v>4.2037688962518116</v>
      </c>
    </row>
    <row r="259" spans="1:19" ht="22" customHeight="1" x14ac:dyDescent="0.3">
      <c r="A259" s="2">
        <v>43721</v>
      </c>
      <c r="B259" s="10" t="str">
        <f t="shared" ref="B259:B322" si="53">TEXT(A259,"mmmm,yyyy")</f>
        <v>September,2019</v>
      </c>
      <c r="C259" s="10" t="str">
        <f t="shared" ref="C259:C322" si="54">B259&amp;"´"</f>
        <v>September,2019´</v>
      </c>
      <c r="D259" s="3" t="s">
        <v>12</v>
      </c>
      <c r="E259" s="8" t="s">
        <v>534</v>
      </c>
      <c r="F259" s="3" t="s">
        <v>13</v>
      </c>
      <c r="G259" s="3" t="s">
        <v>14</v>
      </c>
      <c r="H259" s="3" t="s">
        <v>15</v>
      </c>
      <c r="I259" s="3" t="s">
        <v>16</v>
      </c>
      <c r="J259" s="3" t="s">
        <v>33</v>
      </c>
      <c r="K259" s="3" t="s">
        <v>217</v>
      </c>
      <c r="L259" s="4">
        <v>10</v>
      </c>
      <c r="M259" s="4">
        <v>113220</v>
      </c>
      <c r="N259" s="4">
        <v>113.22</v>
      </c>
      <c r="O259" s="4">
        <v>302000</v>
      </c>
      <c r="P259" t="str">
        <f t="shared" si="52"/>
        <v>Atrazine</v>
      </c>
      <c r="Q259" t="str">
        <f t="shared" si="51"/>
        <v>Atanor</v>
      </c>
      <c r="R259" t="str">
        <f t="shared" si="48"/>
        <v>Herbicide</v>
      </c>
      <c r="S259">
        <f t="shared" ref="S259:S322" si="55">O259/M259</f>
        <v>2.6673732556085499</v>
      </c>
    </row>
    <row r="260" spans="1:19" ht="22" customHeight="1" x14ac:dyDescent="0.3">
      <c r="A260" s="5">
        <v>43721</v>
      </c>
      <c r="B260" s="10" t="str">
        <f t="shared" si="53"/>
        <v>September,2019</v>
      </c>
      <c r="C260" s="10" t="str">
        <f t="shared" si="54"/>
        <v>September,2019´</v>
      </c>
      <c r="D260" s="6" t="s">
        <v>12</v>
      </c>
      <c r="E260" s="11" t="s">
        <v>534</v>
      </c>
      <c r="F260" s="6" t="s">
        <v>13</v>
      </c>
      <c r="G260" s="6" t="s">
        <v>14</v>
      </c>
      <c r="H260" s="6" t="s">
        <v>15</v>
      </c>
      <c r="I260" s="6" t="s">
        <v>16</v>
      </c>
      <c r="J260" s="6" t="s">
        <v>62</v>
      </c>
      <c r="K260" s="6" t="s">
        <v>216</v>
      </c>
      <c r="L260" s="7">
        <v>12</v>
      </c>
      <c r="M260" s="7">
        <v>145320.01</v>
      </c>
      <c r="N260" s="7">
        <v>145.32</v>
      </c>
      <c r="O260" s="7">
        <v>611000</v>
      </c>
      <c r="P260" t="str">
        <f t="shared" si="52"/>
        <v>Glyphosate</v>
      </c>
      <c r="Q260" t="str">
        <f t="shared" si="51"/>
        <v>Gly Star</v>
      </c>
      <c r="R260" t="str">
        <f t="shared" si="48"/>
        <v>Herbicide</v>
      </c>
      <c r="S260">
        <f t="shared" si="55"/>
        <v>4.2045138862844835</v>
      </c>
    </row>
    <row r="261" spans="1:19" ht="22" customHeight="1" x14ac:dyDescent="0.3">
      <c r="A261" s="2">
        <v>43721</v>
      </c>
      <c r="B261" s="10" t="str">
        <f t="shared" si="53"/>
        <v>September,2019</v>
      </c>
      <c r="C261" s="10" t="str">
        <f t="shared" si="54"/>
        <v>September,2019´</v>
      </c>
      <c r="D261" s="3" t="s">
        <v>12</v>
      </c>
      <c r="E261" s="8" t="s">
        <v>534</v>
      </c>
      <c r="F261" s="3" t="s">
        <v>13</v>
      </c>
      <c r="G261" s="3" t="s">
        <v>170</v>
      </c>
      <c r="H261" s="3" t="s">
        <v>15</v>
      </c>
      <c r="I261" s="3" t="s">
        <v>16</v>
      </c>
      <c r="J261" s="3" t="s">
        <v>78</v>
      </c>
      <c r="K261" s="3" t="s">
        <v>219</v>
      </c>
      <c r="L261" s="4">
        <v>8</v>
      </c>
      <c r="M261" s="4">
        <v>103320</v>
      </c>
      <c r="N261" s="4">
        <v>103.32</v>
      </c>
      <c r="O261" s="4">
        <v>434000</v>
      </c>
      <c r="P261" t="str">
        <f t="shared" ref="P261:P264" si="56">IF(ISNUMBER(SEARCH("ISOPROPYLAMINE",K261)),"Isopropylamine",IF(ISNUMBER(SEARCH("CARBENDAZIM",K261)),"Carbendazim",IF(ISNUMBER(SEARCH("CHLORPYRIFOS",K261)),"Chlorpyrifos",IF(ISNUMBER(SEARCH("DIMETHYLAMINE",K261)),"Dimethylamine",IF(ISNUMBER(SEARCH("TEBUCONAZOLE",K261)),"Tebuconazole",IF(ISNUMBER(SEARCH("AMETRYN",K261)),"Ametryn",IF(ISNUMBER(SEARCH("DIURON",K261)),"Diuron","FIX IT!")))))))</f>
        <v>Ametryn</v>
      </c>
      <c r="Q261" t="str">
        <f t="shared" si="51"/>
        <v>Evik</v>
      </c>
      <c r="R261" t="str">
        <f t="shared" si="48"/>
        <v>Herbicide</v>
      </c>
      <c r="S261">
        <f t="shared" si="55"/>
        <v>4.2005420054200542</v>
      </c>
    </row>
    <row r="262" spans="1:19" ht="22" customHeight="1" x14ac:dyDescent="0.3">
      <c r="A262" s="5">
        <v>43719</v>
      </c>
      <c r="B262" s="10" t="str">
        <f t="shared" si="53"/>
        <v>September,2019</v>
      </c>
      <c r="C262" s="10" t="str">
        <f t="shared" si="54"/>
        <v>September,2019´</v>
      </c>
      <c r="D262" s="6" t="s">
        <v>12</v>
      </c>
      <c r="E262" s="11" t="s">
        <v>534</v>
      </c>
      <c r="F262" s="6" t="s">
        <v>13</v>
      </c>
      <c r="G262" s="6" t="s">
        <v>177</v>
      </c>
      <c r="H262" s="6" t="s">
        <v>128</v>
      </c>
      <c r="I262" s="6" t="s">
        <v>16</v>
      </c>
      <c r="J262" s="6" t="s">
        <v>52</v>
      </c>
      <c r="K262" s="6" t="s">
        <v>220</v>
      </c>
      <c r="L262" s="7">
        <v>5</v>
      </c>
      <c r="M262" s="7">
        <v>91940</v>
      </c>
      <c r="N262" s="7">
        <v>91.94</v>
      </c>
      <c r="O262" s="7">
        <v>84600</v>
      </c>
      <c r="P262" t="str">
        <f t="shared" si="56"/>
        <v>Dimethylamine</v>
      </c>
      <c r="Q262" t="str">
        <f t="shared" si="51"/>
        <v>Not Identified</v>
      </c>
      <c r="R262" t="s">
        <v>496</v>
      </c>
      <c r="S262">
        <f t="shared" si="55"/>
        <v>0.92016532521209482</v>
      </c>
    </row>
    <row r="263" spans="1:19" ht="22" customHeight="1" x14ac:dyDescent="0.3">
      <c r="A263" s="2">
        <v>43719</v>
      </c>
      <c r="B263" s="10" t="str">
        <f t="shared" si="53"/>
        <v>September,2019</v>
      </c>
      <c r="C263" s="10" t="str">
        <f t="shared" si="54"/>
        <v>September,2019´</v>
      </c>
      <c r="D263" s="3" t="s">
        <v>12</v>
      </c>
      <c r="E263" s="8" t="s">
        <v>534</v>
      </c>
      <c r="F263" s="3" t="s">
        <v>13</v>
      </c>
      <c r="G263" s="3" t="s">
        <v>177</v>
      </c>
      <c r="H263" s="3" t="s">
        <v>128</v>
      </c>
      <c r="I263" s="3" t="s">
        <v>16</v>
      </c>
      <c r="J263" s="3" t="s">
        <v>52</v>
      </c>
      <c r="K263" s="3" t="s">
        <v>221</v>
      </c>
      <c r="L263" s="4">
        <v>6</v>
      </c>
      <c r="M263" s="4">
        <v>110260</v>
      </c>
      <c r="N263" s="4">
        <v>110.26</v>
      </c>
      <c r="O263" s="4">
        <v>102000</v>
      </c>
      <c r="P263" t="str">
        <f t="shared" si="56"/>
        <v>Dimethylamine</v>
      </c>
      <c r="Q263" t="str">
        <f t="shared" si="51"/>
        <v>Not Identified</v>
      </c>
      <c r="R263" t="s">
        <v>496</v>
      </c>
      <c r="S263">
        <f t="shared" si="55"/>
        <v>0.92508615998548882</v>
      </c>
    </row>
    <row r="264" spans="1:19" ht="22" customHeight="1" x14ac:dyDescent="0.3">
      <c r="A264" s="5">
        <v>43717</v>
      </c>
      <c r="B264" s="10" t="str">
        <f t="shared" si="53"/>
        <v>September,2019</v>
      </c>
      <c r="C264" s="10" t="str">
        <f t="shared" si="54"/>
        <v>September,2019´</v>
      </c>
      <c r="D264" s="6" t="s">
        <v>12</v>
      </c>
      <c r="E264" s="11" t="s">
        <v>534</v>
      </c>
      <c r="F264" s="6" t="s">
        <v>13</v>
      </c>
      <c r="G264" s="6" t="s">
        <v>201</v>
      </c>
      <c r="H264" s="6" t="s">
        <v>56</v>
      </c>
      <c r="I264" s="6" t="s">
        <v>16</v>
      </c>
      <c r="J264" s="6" t="s">
        <v>43</v>
      </c>
      <c r="K264" s="6" t="s">
        <v>222</v>
      </c>
      <c r="L264" s="7">
        <v>10</v>
      </c>
      <c r="M264" s="7">
        <v>156292.01</v>
      </c>
      <c r="N264" s="7">
        <v>156.29</v>
      </c>
      <c r="O264" s="7">
        <v>457000</v>
      </c>
      <c r="P264" t="str">
        <f t="shared" si="56"/>
        <v>Isopropylamine</v>
      </c>
      <c r="Q264" t="str">
        <f t="shared" si="51"/>
        <v>Not Identified</v>
      </c>
      <c r="R264" t="str">
        <f>VLOOKUP(Q264,V:X,2,FALSE)</f>
        <v>Herbicide</v>
      </c>
      <c r="S264">
        <f t="shared" si="55"/>
        <v>2.924013837943475</v>
      </c>
    </row>
    <row r="265" spans="1:19" ht="22" customHeight="1" x14ac:dyDescent="0.3">
      <c r="A265" s="2">
        <v>43716</v>
      </c>
      <c r="B265" s="10" t="str">
        <f t="shared" si="53"/>
        <v>September,2019</v>
      </c>
      <c r="C265" s="10" t="str">
        <f t="shared" si="54"/>
        <v>September,2019´</v>
      </c>
      <c r="D265" s="3" t="s">
        <v>7</v>
      </c>
      <c r="E265" s="8" t="s">
        <v>534</v>
      </c>
      <c r="F265" s="3" t="s">
        <v>149</v>
      </c>
      <c r="G265" s="3" t="s">
        <v>182</v>
      </c>
      <c r="H265" s="3" t="s">
        <v>21</v>
      </c>
      <c r="I265" s="3" t="s">
        <v>16</v>
      </c>
      <c r="J265" s="3" t="s">
        <v>46</v>
      </c>
      <c r="K265" s="3" t="s">
        <v>223</v>
      </c>
      <c r="L265" s="4">
        <v>4</v>
      </c>
      <c r="M265" s="4">
        <v>40240</v>
      </c>
      <c r="N265" s="4">
        <v>40.24</v>
      </c>
      <c r="O265" s="4">
        <v>590000</v>
      </c>
      <c r="P265" t="str">
        <f t="shared" si="52"/>
        <v>FIX IT!</v>
      </c>
      <c r="S265">
        <f t="shared" si="55"/>
        <v>14.662027833001988</v>
      </c>
    </row>
    <row r="266" spans="1:19" ht="22" customHeight="1" x14ac:dyDescent="0.3">
      <c r="A266" s="5">
        <v>43715</v>
      </c>
      <c r="B266" s="10" t="str">
        <f t="shared" si="53"/>
        <v>September,2019</v>
      </c>
      <c r="C266" s="10" t="str">
        <f t="shared" si="54"/>
        <v>September,2019´</v>
      </c>
      <c r="D266" s="6" t="s">
        <v>12</v>
      </c>
      <c r="E266" s="11" t="s">
        <v>534</v>
      </c>
      <c r="F266" s="6" t="s">
        <v>13</v>
      </c>
      <c r="G266" s="6" t="s">
        <v>14</v>
      </c>
      <c r="H266" s="6" t="s">
        <v>15</v>
      </c>
      <c r="I266" s="6" t="s">
        <v>16</v>
      </c>
      <c r="J266" s="6" t="s">
        <v>62</v>
      </c>
      <c r="K266" s="6" t="s">
        <v>216</v>
      </c>
      <c r="L266" s="7">
        <v>12</v>
      </c>
      <c r="M266" s="7">
        <v>145320.01</v>
      </c>
      <c r="N266" s="7">
        <v>145.32</v>
      </c>
      <c r="O266" s="7">
        <v>611000</v>
      </c>
      <c r="P266" t="str">
        <f t="shared" si="52"/>
        <v>Glyphosate</v>
      </c>
      <c r="Q266" t="str">
        <f t="shared" ref="Q266:R273" si="57">VLOOKUP(P266,U:W,2,FALSE)</f>
        <v>Gly Star</v>
      </c>
      <c r="R266" t="str">
        <f t="shared" si="57"/>
        <v>Herbicide</v>
      </c>
      <c r="S266">
        <f t="shared" si="55"/>
        <v>4.2045138862844835</v>
      </c>
    </row>
    <row r="267" spans="1:19" ht="22" customHeight="1" x14ac:dyDescent="0.3">
      <c r="A267" s="2">
        <v>43715</v>
      </c>
      <c r="B267" s="10" t="str">
        <f t="shared" si="53"/>
        <v>September,2019</v>
      </c>
      <c r="C267" s="10" t="str">
        <f t="shared" si="54"/>
        <v>September,2019´</v>
      </c>
      <c r="D267" s="3" t="s">
        <v>12</v>
      </c>
      <c r="E267" s="8" t="s">
        <v>534</v>
      </c>
      <c r="F267" s="3" t="s">
        <v>13</v>
      </c>
      <c r="G267" s="3" t="s">
        <v>14</v>
      </c>
      <c r="H267" s="3" t="s">
        <v>15</v>
      </c>
      <c r="I267" s="3" t="s">
        <v>16</v>
      </c>
      <c r="J267" s="3" t="s">
        <v>33</v>
      </c>
      <c r="K267" s="3" t="s">
        <v>217</v>
      </c>
      <c r="L267" s="4">
        <v>10</v>
      </c>
      <c r="M267" s="4">
        <v>113220</v>
      </c>
      <c r="N267" s="4">
        <v>113.22</v>
      </c>
      <c r="O267" s="4">
        <v>302000</v>
      </c>
      <c r="P267" t="str">
        <f t="shared" si="52"/>
        <v>Atrazine</v>
      </c>
      <c r="Q267" t="str">
        <f t="shared" si="57"/>
        <v>Atanor</v>
      </c>
      <c r="R267" t="str">
        <f t="shared" si="57"/>
        <v>Herbicide</v>
      </c>
      <c r="S267">
        <f t="shared" si="55"/>
        <v>2.6673732556085499</v>
      </c>
    </row>
    <row r="268" spans="1:19" ht="22" customHeight="1" x14ac:dyDescent="0.3">
      <c r="A268" s="5">
        <v>43715</v>
      </c>
      <c r="B268" s="10" t="str">
        <f t="shared" si="53"/>
        <v>September,2019</v>
      </c>
      <c r="C268" s="10" t="str">
        <f t="shared" si="54"/>
        <v>September,2019´</v>
      </c>
      <c r="D268" s="6" t="s">
        <v>12</v>
      </c>
      <c r="E268" s="11" t="s">
        <v>534</v>
      </c>
      <c r="F268" s="6" t="s">
        <v>13</v>
      </c>
      <c r="G268" s="6" t="s">
        <v>14</v>
      </c>
      <c r="H268" s="6" t="s">
        <v>15</v>
      </c>
      <c r="I268" s="6" t="s">
        <v>16</v>
      </c>
      <c r="J268" s="6" t="s">
        <v>33</v>
      </c>
      <c r="K268" s="6" t="s">
        <v>217</v>
      </c>
      <c r="L268" s="7">
        <v>10</v>
      </c>
      <c r="M268" s="7">
        <v>113220</v>
      </c>
      <c r="N268" s="7">
        <v>113.22</v>
      </c>
      <c r="O268" s="7">
        <v>302000</v>
      </c>
      <c r="P268" t="str">
        <f t="shared" si="52"/>
        <v>Atrazine</v>
      </c>
      <c r="Q268" t="str">
        <f t="shared" si="57"/>
        <v>Atanor</v>
      </c>
      <c r="R268" t="str">
        <f t="shared" si="57"/>
        <v>Herbicide</v>
      </c>
      <c r="S268">
        <f t="shared" si="55"/>
        <v>2.6673732556085499</v>
      </c>
    </row>
    <row r="269" spans="1:19" ht="22" customHeight="1" x14ac:dyDescent="0.3">
      <c r="A269" s="2">
        <v>43715</v>
      </c>
      <c r="B269" s="10" t="str">
        <f t="shared" si="53"/>
        <v>September,2019</v>
      </c>
      <c r="C269" s="10" t="str">
        <f t="shared" si="54"/>
        <v>September,2019´</v>
      </c>
      <c r="D269" s="3" t="s">
        <v>12</v>
      </c>
      <c r="E269" s="8" t="s">
        <v>534</v>
      </c>
      <c r="F269" s="3" t="s">
        <v>13</v>
      </c>
      <c r="G269" s="3" t="s">
        <v>14</v>
      </c>
      <c r="H269" s="3" t="s">
        <v>15</v>
      </c>
      <c r="I269" s="3" t="s">
        <v>16</v>
      </c>
      <c r="J269" s="3" t="s">
        <v>33</v>
      </c>
      <c r="K269" s="3" t="s">
        <v>217</v>
      </c>
      <c r="L269" s="4">
        <v>10</v>
      </c>
      <c r="M269" s="4">
        <v>113220</v>
      </c>
      <c r="N269" s="4">
        <v>113.22</v>
      </c>
      <c r="O269" s="4">
        <v>302000</v>
      </c>
      <c r="P269" t="str">
        <f t="shared" si="52"/>
        <v>Atrazine</v>
      </c>
      <c r="Q269" t="str">
        <f t="shared" si="57"/>
        <v>Atanor</v>
      </c>
      <c r="R269" t="str">
        <f t="shared" si="57"/>
        <v>Herbicide</v>
      </c>
      <c r="S269">
        <f t="shared" si="55"/>
        <v>2.6673732556085499</v>
      </c>
    </row>
    <row r="270" spans="1:19" ht="22" customHeight="1" x14ac:dyDescent="0.3">
      <c r="A270" s="5">
        <v>43715</v>
      </c>
      <c r="B270" s="10" t="str">
        <f t="shared" si="53"/>
        <v>September,2019</v>
      </c>
      <c r="C270" s="10" t="str">
        <f t="shared" si="54"/>
        <v>September,2019´</v>
      </c>
      <c r="D270" s="6" t="s">
        <v>12</v>
      </c>
      <c r="E270" s="11" t="s">
        <v>534</v>
      </c>
      <c r="F270" s="6" t="s">
        <v>13</v>
      </c>
      <c r="G270" s="6" t="s">
        <v>14</v>
      </c>
      <c r="H270" s="6" t="s">
        <v>15</v>
      </c>
      <c r="I270" s="6" t="s">
        <v>16</v>
      </c>
      <c r="J270" s="6" t="s">
        <v>62</v>
      </c>
      <c r="K270" s="6" t="s">
        <v>216</v>
      </c>
      <c r="L270" s="7">
        <v>12</v>
      </c>
      <c r="M270" s="7">
        <v>145320.01</v>
      </c>
      <c r="N270" s="7">
        <v>145.32</v>
      </c>
      <c r="O270" s="7">
        <v>611000</v>
      </c>
      <c r="P270" t="str">
        <f t="shared" si="52"/>
        <v>Glyphosate</v>
      </c>
      <c r="Q270" t="str">
        <f t="shared" si="57"/>
        <v>Gly Star</v>
      </c>
      <c r="R270" t="str">
        <f t="shared" si="57"/>
        <v>Herbicide</v>
      </c>
      <c r="S270">
        <f t="shared" si="55"/>
        <v>4.2045138862844835</v>
      </c>
    </row>
    <row r="271" spans="1:19" ht="22" customHeight="1" x14ac:dyDescent="0.3">
      <c r="A271" s="2">
        <v>43715</v>
      </c>
      <c r="B271" s="10" t="str">
        <f t="shared" si="53"/>
        <v>September,2019</v>
      </c>
      <c r="C271" s="10" t="str">
        <f t="shared" si="54"/>
        <v>September,2019´</v>
      </c>
      <c r="D271" s="3" t="s">
        <v>12</v>
      </c>
      <c r="E271" s="8" t="s">
        <v>534</v>
      </c>
      <c r="F271" s="3" t="s">
        <v>13</v>
      </c>
      <c r="G271" s="3" t="s">
        <v>14</v>
      </c>
      <c r="H271" s="3" t="s">
        <v>15</v>
      </c>
      <c r="I271" s="3" t="s">
        <v>16</v>
      </c>
      <c r="J271" s="3" t="s">
        <v>62</v>
      </c>
      <c r="K271" s="3" t="s">
        <v>216</v>
      </c>
      <c r="L271" s="4">
        <v>12</v>
      </c>
      <c r="M271" s="4">
        <v>145320.01</v>
      </c>
      <c r="N271" s="4">
        <v>145.32</v>
      </c>
      <c r="O271" s="4">
        <v>611000</v>
      </c>
      <c r="P271" t="str">
        <f t="shared" si="52"/>
        <v>Glyphosate</v>
      </c>
      <c r="Q271" t="str">
        <f t="shared" si="57"/>
        <v>Gly Star</v>
      </c>
      <c r="R271" t="str">
        <f t="shared" si="57"/>
        <v>Herbicide</v>
      </c>
      <c r="S271">
        <f t="shared" si="55"/>
        <v>4.2045138862844835</v>
      </c>
    </row>
    <row r="272" spans="1:19" ht="22" customHeight="1" x14ac:dyDescent="0.3">
      <c r="A272" s="5">
        <v>43714</v>
      </c>
      <c r="B272" s="10" t="str">
        <f t="shared" si="53"/>
        <v>September,2019</v>
      </c>
      <c r="C272" s="10" t="str">
        <f t="shared" si="54"/>
        <v>September,2019´</v>
      </c>
      <c r="D272" s="6" t="s">
        <v>12</v>
      </c>
      <c r="E272" s="11" t="s">
        <v>534</v>
      </c>
      <c r="F272" s="6" t="s">
        <v>13</v>
      </c>
      <c r="G272" s="6" t="s">
        <v>24</v>
      </c>
      <c r="H272" s="6" t="s">
        <v>21</v>
      </c>
      <c r="I272" s="6" t="s">
        <v>16</v>
      </c>
      <c r="J272" s="6" t="s">
        <v>19</v>
      </c>
      <c r="K272" s="6" t="s">
        <v>187</v>
      </c>
      <c r="L272" s="7">
        <v>2</v>
      </c>
      <c r="M272" s="7">
        <v>16674</v>
      </c>
      <c r="N272" s="7">
        <v>16.670000000000002</v>
      </c>
      <c r="O272" s="7">
        <v>174000</v>
      </c>
      <c r="P272" t="str">
        <f t="shared" si="52"/>
        <v>Thiodicarb</v>
      </c>
      <c r="Q272" t="str">
        <f t="shared" si="57"/>
        <v>Not Identified</v>
      </c>
      <c r="R272" t="str">
        <f t="shared" si="57"/>
        <v>Herbicide</v>
      </c>
      <c r="S272">
        <f t="shared" si="55"/>
        <v>10.435408420295071</v>
      </c>
    </row>
    <row r="273" spans="1:19" ht="22" customHeight="1" x14ac:dyDescent="0.3">
      <c r="A273" s="2">
        <v>43714</v>
      </c>
      <c r="B273" s="10" t="str">
        <f t="shared" si="53"/>
        <v>September,2019</v>
      </c>
      <c r="C273" s="10" t="str">
        <f t="shared" si="54"/>
        <v>September,2019´</v>
      </c>
      <c r="D273" s="3" t="s">
        <v>12</v>
      </c>
      <c r="E273" s="8" t="s">
        <v>534</v>
      </c>
      <c r="F273" s="3" t="s">
        <v>13</v>
      </c>
      <c r="G273" s="3" t="s">
        <v>24</v>
      </c>
      <c r="H273" s="3" t="s">
        <v>21</v>
      </c>
      <c r="I273" s="3" t="s">
        <v>16</v>
      </c>
      <c r="J273" s="3" t="s">
        <v>28</v>
      </c>
      <c r="K273" s="3" t="s">
        <v>224</v>
      </c>
      <c r="L273" s="4">
        <v>2</v>
      </c>
      <c r="M273" s="4">
        <v>24832</v>
      </c>
      <c r="N273" s="4">
        <v>24.83</v>
      </c>
      <c r="O273" s="4">
        <v>104000</v>
      </c>
      <c r="P273" t="str">
        <f>IF(ISNUMBER(SEARCH("FLUTRIAFOL",K273)),"Flutriafol",IF(ISNUMBER(SEARCH("PARAQUAT",K273)),"Paraquat",IF(ISNUMBER(SEARCH("4-D",K273)),"2,4-Dichlorophenoxyacetic acid",IF(ISNUMBER(SEARCH("HEXAZINONE",K273)),"Hexazinone",IF(ISNUMBER(SEARCH("DIUROM",K273)),"Diurom",IF(ISNUMBER(SEARCH("CLORPIRIFOS",K273)),"Chlorpyrifos",IF(ISNUMBER(SEARCH("NICOSULFURON",K273)),"Nicosulfuron","FIX IT!")))))))</f>
        <v>Nicosulfuron</v>
      </c>
      <c r="Q273" t="str">
        <f t="shared" si="57"/>
        <v>Not Identified</v>
      </c>
      <c r="R273" t="str">
        <f t="shared" si="57"/>
        <v>Herbicide</v>
      </c>
      <c r="S273">
        <f t="shared" si="55"/>
        <v>4.1881443298969074</v>
      </c>
    </row>
    <row r="274" spans="1:19" ht="22" customHeight="1" x14ac:dyDescent="0.3">
      <c r="A274" s="5">
        <v>43711</v>
      </c>
      <c r="B274" s="10" t="str">
        <f t="shared" si="53"/>
        <v>September,2019</v>
      </c>
      <c r="C274" s="10" t="str">
        <f t="shared" si="54"/>
        <v>September,2019´</v>
      </c>
      <c r="D274" s="6" t="s">
        <v>12</v>
      </c>
      <c r="E274" s="11" t="s">
        <v>534</v>
      </c>
      <c r="F274" s="6" t="s">
        <v>13</v>
      </c>
      <c r="G274" s="6" t="s">
        <v>177</v>
      </c>
      <c r="H274" s="6" t="s">
        <v>128</v>
      </c>
      <c r="I274" s="6" t="s">
        <v>16</v>
      </c>
      <c r="J274" s="6" t="s">
        <v>52</v>
      </c>
      <c r="K274" s="6" t="s">
        <v>225</v>
      </c>
      <c r="L274" s="7">
        <v>4</v>
      </c>
      <c r="M274" s="7">
        <v>73320</v>
      </c>
      <c r="N274" s="7">
        <v>73.319999999999993</v>
      </c>
      <c r="O274" s="7">
        <v>67500</v>
      </c>
      <c r="P274" t="str">
        <f t="shared" ref="P274" si="58">IF(ISNUMBER(SEARCH("ISOPROPYLAMINE",K274)),"Isopropylamine",IF(ISNUMBER(SEARCH("CARBENDAZIM",K274)),"Carbendazim",IF(ISNUMBER(SEARCH("CHLORPYRIFOS",K274)),"Chlorpyrifos",IF(ISNUMBER(SEARCH("DIMETHYLAMINE",K274)),"Dimethylamine",IF(ISNUMBER(SEARCH("TEBUCONAZOLE",K274)),"Tebuconazole",IF(ISNUMBER(SEARCH("AMETRYN",K274)),"Ametryn",IF(ISNUMBER(SEARCH("DIURON",K274)),"Diuron","FIX IT!")))))))</f>
        <v>Dimethylamine</v>
      </c>
      <c r="Q274" t="str">
        <f t="shared" ref="Q274:Q337" si="59">VLOOKUP(P274,U:W,2,FALSE)</f>
        <v>Not Identified</v>
      </c>
      <c r="R274" t="s">
        <v>496</v>
      </c>
      <c r="S274">
        <f t="shared" si="55"/>
        <v>0.92062193126022918</v>
      </c>
    </row>
    <row r="275" spans="1:19" ht="22" customHeight="1" x14ac:dyDescent="0.3">
      <c r="A275" s="2">
        <v>43711</v>
      </c>
      <c r="B275" s="10" t="str">
        <f t="shared" si="53"/>
        <v>September,2019</v>
      </c>
      <c r="C275" s="10" t="str">
        <f t="shared" si="54"/>
        <v>September,2019´</v>
      </c>
      <c r="D275" s="3" t="s">
        <v>12</v>
      </c>
      <c r="E275" s="8" t="s">
        <v>534</v>
      </c>
      <c r="F275" s="3" t="s">
        <v>13</v>
      </c>
      <c r="G275" s="3" t="s">
        <v>14</v>
      </c>
      <c r="H275" s="3" t="s">
        <v>15</v>
      </c>
      <c r="I275" s="3" t="s">
        <v>16</v>
      </c>
      <c r="J275" s="3" t="s">
        <v>33</v>
      </c>
      <c r="K275" s="3" t="s">
        <v>226</v>
      </c>
      <c r="L275" s="4">
        <v>8</v>
      </c>
      <c r="M275" s="4">
        <v>90576</v>
      </c>
      <c r="N275" s="4">
        <v>90.58</v>
      </c>
      <c r="O275" s="4">
        <v>241000</v>
      </c>
      <c r="P275" t="str">
        <f t="shared" si="52"/>
        <v>Atrazine</v>
      </c>
      <c r="Q275" t="str">
        <f t="shared" si="59"/>
        <v>Atanor</v>
      </c>
      <c r="R275" t="str">
        <f t="shared" ref="R275:R317" si="60">VLOOKUP(Q275,V:X,2,FALSE)</f>
        <v>Herbicide</v>
      </c>
      <c r="S275">
        <f t="shared" si="55"/>
        <v>2.660748984278396</v>
      </c>
    </row>
    <row r="276" spans="1:19" ht="22" customHeight="1" x14ac:dyDescent="0.3">
      <c r="A276" s="5">
        <v>43711</v>
      </c>
      <c r="B276" s="10" t="str">
        <f t="shared" si="53"/>
        <v>September,2019</v>
      </c>
      <c r="C276" s="10" t="str">
        <f t="shared" si="54"/>
        <v>September,2019´</v>
      </c>
      <c r="D276" s="6" t="s">
        <v>12</v>
      </c>
      <c r="E276" s="11" t="s">
        <v>534</v>
      </c>
      <c r="F276" s="6" t="s">
        <v>13</v>
      </c>
      <c r="G276" s="6" t="s">
        <v>14</v>
      </c>
      <c r="H276" s="6" t="s">
        <v>15</v>
      </c>
      <c r="I276" s="6" t="s">
        <v>16</v>
      </c>
      <c r="J276" s="6" t="s">
        <v>33</v>
      </c>
      <c r="K276" s="6" t="s">
        <v>227</v>
      </c>
      <c r="L276" s="7">
        <v>10</v>
      </c>
      <c r="M276" s="7">
        <v>113220</v>
      </c>
      <c r="N276" s="7">
        <v>113.22</v>
      </c>
      <c r="O276" s="7">
        <v>302000</v>
      </c>
      <c r="P276" t="str">
        <f t="shared" si="52"/>
        <v>Atrazine</v>
      </c>
      <c r="Q276" t="str">
        <f t="shared" si="59"/>
        <v>Atanor</v>
      </c>
      <c r="R276" t="str">
        <f t="shared" si="60"/>
        <v>Herbicide</v>
      </c>
      <c r="S276">
        <f t="shared" si="55"/>
        <v>2.6673732556085499</v>
      </c>
    </row>
    <row r="277" spans="1:19" ht="22" customHeight="1" x14ac:dyDescent="0.3">
      <c r="A277" s="2">
        <v>43709</v>
      </c>
      <c r="B277" s="10" t="str">
        <f t="shared" si="53"/>
        <v>September,2019</v>
      </c>
      <c r="C277" s="10" t="str">
        <f t="shared" si="54"/>
        <v>September,2019´</v>
      </c>
      <c r="D277" s="3" t="s">
        <v>12</v>
      </c>
      <c r="E277" s="8" t="s">
        <v>534</v>
      </c>
      <c r="F277" s="3" t="s">
        <v>13</v>
      </c>
      <c r="G277" s="3" t="s">
        <v>14</v>
      </c>
      <c r="H277" s="3" t="s">
        <v>15</v>
      </c>
      <c r="I277" s="3" t="s">
        <v>16</v>
      </c>
      <c r="J277" s="3" t="s">
        <v>22</v>
      </c>
      <c r="K277" s="3" t="s">
        <v>27</v>
      </c>
      <c r="L277" s="4">
        <v>10</v>
      </c>
      <c r="M277" s="4">
        <v>128950</v>
      </c>
      <c r="N277" s="4">
        <v>128.94999999999999</v>
      </c>
      <c r="O277" s="4">
        <v>508000</v>
      </c>
      <c r="P277" t="str">
        <f t="shared" si="52"/>
        <v>2,4-Dichlorophenoxyacetic acid</v>
      </c>
      <c r="Q277" t="str">
        <f t="shared" si="59"/>
        <v>Not Identified</v>
      </c>
      <c r="R277" t="str">
        <f t="shared" si="60"/>
        <v>Herbicide</v>
      </c>
      <c r="S277">
        <f t="shared" si="55"/>
        <v>3.9395114385420706</v>
      </c>
    </row>
    <row r="278" spans="1:19" ht="22" customHeight="1" x14ac:dyDescent="0.3">
      <c r="A278" s="5">
        <v>43709</v>
      </c>
      <c r="B278" s="10" t="str">
        <f t="shared" si="53"/>
        <v>September,2019</v>
      </c>
      <c r="C278" s="10" t="str">
        <f t="shared" si="54"/>
        <v>September,2019´</v>
      </c>
      <c r="D278" s="6" t="s">
        <v>12</v>
      </c>
      <c r="E278" s="11" t="s">
        <v>534</v>
      </c>
      <c r="F278" s="6" t="s">
        <v>13</v>
      </c>
      <c r="G278" s="6" t="s">
        <v>14</v>
      </c>
      <c r="H278" s="6" t="s">
        <v>15</v>
      </c>
      <c r="I278" s="6" t="s">
        <v>16</v>
      </c>
      <c r="J278" s="6" t="s">
        <v>22</v>
      </c>
      <c r="K278" s="6" t="s">
        <v>27</v>
      </c>
      <c r="L278" s="7">
        <v>10</v>
      </c>
      <c r="M278" s="7">
        <v>128950</v>
      </c>
      <c r="N278" s="7">
        <v>128.94999999999999</v>
      </c>
      <c r="O278" s="7">
        <v>508000</v>
      </c>
      <c r="P278" t="str">
        <f t="shared" si="52"/>
        <v>2,4-Dichlorophenoxyacetic acid</v>
      </c>
      <c r="Q278" t="str">
        <f t="shared" si="59"/>
        <v>Not Identified</v>
      </c>
      <c r="R278" t="str">
        <f t="shared" si="60"/>
        <v>Herbicide</v>
      </c>
      <c r="S278">
        <f t="shared" si="55"/>
        <v>3.9395114385420706</v>
      </c>
    </row>
    <row r="279" spans="1:19" ht="22" customHeight="1" x14ac:dyDescent="0.3">
      <c r="A279" s="2">
        <v>43709</v>
      </c>
      <c r="B279" s="10" t="str">
        <f t="shared" si="53"/>
        <v>September,2019</v>
      </c>
      <c r="C279" s="10" t="str">
        <f t="shared" si="54"/>
        <v>September,2019´</v>
      </c>
      <c r="D279" s="3" t="s">
        <v>12</v>
      </c>
      <c r="E279" s="8" t="s">
        <v>534</v>
      </c>
      <c r="F279" s="3" t="s">
        <v>13</v>
      </c>
      <c r="G279" s="3" t="s">
        <v>24</v>
      </c>
      <c r="H279" s="3" t="s">
        <v>21</v>
      </c>
      <c r="I279" s="3" t="s">
        <v>16</v>
      </c>
      <c r="J279" s="3" t="s">
        <v>48</v>
      </c>
      <c r="K279" s="3" t="s">
        <v>228</v>
      </c>
      <c r="L279" s="4">
        <v>6</v>
      </c>
      <c r="M279" s="4">
        <v>130320.01</v>
      </c>
      <c r="N279" s="4">
        <v>130.32</v>
      </c>
      <c r="O279" s="4">
        <v>4232000</v>
      </c>
      <c r="P279" t="str">
        <f>IF(ISNUMBER(SEARCH("ISOPROPYLAMINE",K279)),"Isopropylamine",IF(ISNUMBER(SEARCH("CARBENDAZIM",K279)),"Carbendazim",IF(ISNUMBER(SEARCH("CHLORPYRIFOS",K279)),"Chlorpyrifos",IF(ISNUMBER(SEARCH("DIMETHYLAMINE",K279)),"Dimethylamine",IF(ISNUMBER(SEARCH("TEBUCONAZOLE",K279)),"Tebuconazole",IF(ISNUMBER(SEARCH("AMETRYN",K279)),"Ametryn",IF(ISNUMBER(SEARCH("DIURON",K279)),"Diuron","FIX IT!")))))))</f>
        <v>Chlorpyrifos</v>
      </c>
      <c r="Q279" t="str">
        <f t="shared" si="59"/>
        <v>Not Identified</v>
      </c>
      <c r="R279" t="str">
        <f t="shared" si="60"/>
        <v>Herbicide</v>
      </c>
      <c r="S279">
        <f t="shared" si="55"/>
        <v>32.473907882603754</v>
      </c>
    </row>
    <row r="280" spans="1:19" ht="22" customHeight="1" x14ac:dyDescent="0.3">
      <c r="A280" s="5">
        <v>43709</v>
      </c>
      <c r="B280" s="10" t="str">
        <f t="shared" si="53"/>
        <v>September,2019</v>
      </c>
      <c r="C280" s="10" t="str">
        <f t="shared" si="54"/>
        <v>September,2019´</v>
      </c>
      <c r="D280" s="6" t="s">
        <v>12</v>
      </c>
      <c r="E280" s="11" t="s">
        <v>534</v>
      </c>
      <c r="F280" s="6" t="s">
        <v>13</v>
      </c>
      <c r="G280" s="6" t="s">
        <v>14</v>
      </c>
      <c r="H280" s="6" t="s">
        <v>15</v>
      </c>
      <c r="I280" s="6" t="s">
        <v>16</v>
      </c>
      <c r="J280" s="6" t="s">
        <v>22</v>
      </c>
      <c r="K280" s="6" t="s">
        <v>27</v>
      </c>
      <c r="L280" s="7">
        <v>10</v>
      </c>
      <c r="M280" s="7">
        <v>128950</v>
      </c>
      <c r="N280" s="7">
        <v>128.94999999999999</v>
      </c>
      <c r="O280" s="7">
        <v>508000</v>
      </c>
      <c r="P280" t="str">
        <f t="shared" si="52"/>
        <v>2,4-Dichlorophenoxyacetic acid</v>
      </c>
      <c r="Q280" t="str">
        <f t="shared" si="59"/>
        <v>Not Identified</v>
      </c>
      <c r="R280" t="str">
        <f t="shared" si="60"/>
        <v>Herbicide</v>
      </c>
      <c r="S280">
        <f t="shared" si="55"/>
        <v>3.9395114385420706</v>
      </c>
    </row>
    <row r="281" spans="1:19" ht="22" customHeight="1" x14ac:dyDescent="0.3">
      <c r="A281" s="2">
        <v>43709</v>
      </c>
      <c r="B281" s="10" t="str">
        <f t="shared" si="53"/>
        <v>September,2019</v>
      </c>
      <c r="C281" s="10" t="str">
        <f t="shared" si="54"/>
        <v>September,2019´</v>
      </c>
      <c r="D281" s="3" t="s">
        <v>12</v>
      </c>
      <c r="E281" s="8" t="s">
        <v>534</v>
      </c>
      <c r="F281" s="3" t="s">
        <v>13</v>
      </c>
      <c r="G281" s="3" t="s">
        <v>14</v>
      </c>
      <c r="H281" s="3" t="s">
        <v>15</v>
      </c>
      <c r="I281" s="3" t="s">
        <v>16</v>
      </c>
      <c r="J281" s="3" t="s">
        <v>22</v>
      </c>
      <c r="K281" s="3" t="s">
        <v>27</v>
      </c>
      <c r="L281" s="4">
        <v>10</v>
      </c>
      <c r="M281" s="4">
        <v>128950</v>
      </c>
      <c r="N281" s="4">
        <v>128.94999999999999</v>
      </c>
      <c r="O281" s="4">
        <v>508000</v>
      </c>
      <c r="P281" t="str">
        <f t="shared" si="52"/>
        <v>2,4-Dichlorophenoxyacetic acid</v>
      </c>
      <c r="Q281" t="str">
        <f t="shared" si="59"/>
        <v>Not Identified</v>
      </c>
      <c r="R281" t="str">
        <f t="shared" si="60"/>
        <v>Herbicide</v>
      </c>
      <c r="S281">
        <f t="shared" si="55"/>
        <v>3.9395114385420706</v>
      </c>
    </row>
    <row r="282" spans="1:19" ht="22" customHeight="1" x14ac:dyDescent="0.3">
      <c r="A282" s="5">
        <v>43709</v>
      </c>
      <c r="B282" s="10" t="str">
        <f t="shared" si="53"/>
        <v>September,2019</v>
      </c>
      <c r="C282" s="10" t="str">
        <f t="shared" si="54"/>
        <v>September,2019´</v>
      </c>
      <c r="D282" s="6" t="s">
        <v>12</v>
      </c>
      <c r="E282" s="11" t="s">
        <v>534</v>
      </c>
      <c r="F282" s="6" t="s">
        <v>13</v>
      </c>
      <c r="G282" s="6" t="s">
        <v>14</v>
      </c>
      <c r="H282" s="6" t="s">
        <v>15</v>
      </c>
      <c r="I282" s="6" t="s">
        <v>16</v>
      </c>
      <c r="J282" s="6" t="s">
        <v>22</v>
      </c>
      <c r="K282" s="6" t="s">
        <v>27</v>
      </c>
      <c r="L282" s="7">
        <v>10</v>
      </c>
      <c r="M282" s="7">
        <v>128950</v>
      </c>
      <c r="N282" s="7">
        <v>128.94999999999999</v>
      </c>
      <c r="O282" s="7">
        <v>508000</v>
      </c>
      <c r="P282" t="str">
        <f t="shared" si="52"/>
        <v>2,4-Dichlorophenoxyacetic acid</v>
      </c>
      <c r="Q282" t="str">
        <f t="shared" si="59"/>
        <v>Not Identified</v>
      </c>
      <c r="R282" t="str">
        <f t="shared" si="60"/>
        <v>Herbicide</v>
      </c>
      <c r="S282">
        <f t="shared" si="55"/>
        <v>3.9395114385420706</v>
      </c>
    </row>
    <row r="283" spans="1:19" ht="22" customHeight="1" x14ac:dyDescent="0.3">
      <c r="A283" s="2">
        <v>43707</v>
      </c>
      <c r="B283" s="10" t="str">
        <f t="shared" si="53"/>
        <v>August,2019</v>
      </c>
      <c r="C283" s="10" t="str">
        <f t="shared" si="54"/>
        <v>August,2019´</v>
      </c>
      <c r="D283" s="3" t="s">
        <v>12</v>
      </c>
      <c r="E283" s="8" t="s">
        <v>534</v>
      </c>
      <c r="F283" s="3" t="s">
        <v>13</v>
      </c>
      <c r="G283" s="3" t="s">
        <v>14</v>
      </c>
      <c r="H283" s="3" t="s">
        <v>21</v>
      </c>
      <c r="I283" s="3" t="s">
        <v>16</v>
      </c>
      <c r="J283" s="3" t="s">
        <v>22</v>
      </c>
      <c r="K283" s="3" t="s">
        <v>229</v>
      </c>
      <c r="L283" s="4">
        <v>10</v>
      </c>
      <c r="M283" s="4">
        <v>129130.01</v>
      </c>
      <c r="N283" s="4">
        <v>129.13</v>
      </c>
      <c r="O283" s="4">
        <v>588000</v>
      </c>
      <c r="P283" t="str">
        <f t="shared" si="52"/>
        <v>Glyphosate</v>
      </c>
      <c r="Q283" t="str">
        <f t="shared" si="59"/>
        <v>Gly Star</v>
      </c>
      <c r="R283" t="str">
        <f t="shared" si="60"/>
        <v>Herbicide</v>
      </c>
      <c r="S283">
        <f t="shared" si="55"/>
        <v>4.5535503327228115</v>
      </c>
    </row>
    <row r="284" spans="1:19" ht="22" customHeight="1" x14ac:dyDescent="0.3">
      <c r="A284" s="5">
        <v>43707</v>
      </c>
      <c r="B284" s="10" t="str">
        <f t="shared" si="53"/>
        <v>August,2019</v>
      </c>
      <c r="C284" s="10" t="str">
        <f t="shared" si="54"/>
        <v>August,2019´</v>
      </c>
      <c r="D284" s="6" t="s">
        <v>12</v>
      </c>
      <c r="E284" s="11" t="s">
        <v>534</v>
      </c>
      <c r="F284" s="6" t="s">
        <v>13</v>
      </c>
      <c r="G284" s="6" t="s">
        <v>14</v>
      </c>
      <c r="H284" s="6" t="s">
        <v>21</v>
      </c>
      <c r="I284" s="6" t="s">
        <v>16</v>
      </c>
      <c r="J284" s="6" t="s">
        <v>22</v>
      </c>
      <c r="K284" s="6" t="s">
        <v>229</v>
      </c>
      <c r="L284" s="7">
        <v>10</v>
      </c>
      <c r="M284" s="7">
        <v>129130.01</v>
      </c>
      <c r="N284" s="7">
        <v>129.13</v>
      </c>
      <c r="O284" s="7">
        <v>588000</v>
      </c>
      <c r="P284" t="str">
        <f t="shared" si="52"/>
        <v>Glyphosate</v>
      </c>
      <c r="Q284" t="str">
        <f t="shared" si="59"/>
        <v>Gly Star</v>
      </c>
      <c r="R284" t="str">
        <f t="shared" si="60"/>
        <v>Herbicide</v>
      </c>
      <c r="S284">
        <f t="shared" si="55"/>
        <v>4.5535503327228115</v>
      </c>
    </row>
    <row r="285" spans="1:19" ht="22" customHeight="1" x14ac:dyDescent="0.3">
      <c r="A285" s="2">
        <v>43707</v>
      </c>
      <c r="B285" s="10" t="str">
        <f t="shared" si="53"/>
        <v>August,2019</v>
      </c>
      <c r="C285" s="10" t="str">
        <f t="shared" si="54"/>
        <v>August,2019´</v>
      </c>
      <c r="D285" s="3" t="s">
        <v>12</v>
      </c>
      <c r="E285" s="8" t="s">
        <v>534</v>
      </c>
      <c r="F285" s="3" t="s">
        <v>13</v>
      </c>
      <c r="G285" s="3" t="s">
        <v>14</v>
      </c>
      <c r="H285" s="3" t="s">
        <v>21</v>
      </c>
      <c r="I285" s="3" t="s">
        <v>16</v>
      </c>
      <c r="J285" s="3" t="s">
        <v>22</v>
      </c>
      <c r="K285" s="3" t="s">
        <v>229</v>
      </c>
      <c r="L285" s="4">
        <v>10</v>
      </c>
      <c r="M285" s="4">
        <v>129130.01</v>
      </c>
      <c r="N285" s="4">
        <v>129.13</v>
      </c>
      <c r="O285" s="4">
        <v>588000</v>
      </c>
      <c r="P285" t="str">
        <f t="shared" si="52"/>
        <v>Glyphosate</v>
      </c>
      <c r="Q285" t="str">
        <f t="shared" si="59"/>
        <v>Gly Star</v>
      </c>
      <c r="R285" t="str">
        <f t="shared" si="60"/>
        <v>Herbicide</v>
      </c>
      <c r="S285">
        <f t="shared" si="55"/>
        <v>4.5535503327228115</v>
      </c>
    </row>
    <row r="286" spans="1:19" ht="22" customHeight="1" x14ac:dyDescent="0.3">
      <c r="A286" s="5">
        <v>43707</v>
      </c>
      <c r="B286" s="10" t="str">
        <f t="shared" si="53"/>
        <v>August,2019</v>
      </c>
      <c r="C286" s="10" t="str">
        <f t="shared" si="54"/>
        <v>August,2019´</v>
      </c>
      <c r="D286" s="6" t="s">
        <v>12</v>
      </c>
      <c r="E286" s="11" t="s">
        <v>534</v>
      </c>
      <c r="F286" s="6" t="s">
        <v>13</v>
      </c>
      <c r="G286" s="6" t="s">
        <v>14</v>
      </c>
      <c r="H286" s="6" t="s">
        <v>21</v>
      </c>
      <c r="I286" s="6" t="s">
        <v>16</v>
      </c>
      <c r="J286" s="6" t="s">
        <v>22</v>
      </c>
      <c r="K286" s="6" t="s">
        <v>230</v>
      </c>
      <c r="L286" s="7">
        <v>10</v>
      </c>
      <c r="M286" s="7">
        <v>128950</v>
      </c>
      <c r="N286" s="7">
        <v>128.94999999999999</v>
      </c>
      <c r="O286" s="7">
        <v>587000</v>
      </c>
      <c r="P286" t="str">
        <f t="shared" si="52"/>
        <v>Glyphosate</v>
      </c>
      <c r="Q286" t="str">
        <f t="shared" si="59"/>
        <v>Gly Star</v>
      </c>
      <c r="R286" t="str">
        <f t="shared" si="60"/>
        <v>Herbicide</v>
      </c>
      <c r="S286">
        <f t="shared" si="55"/>
        <v>4.5521519968980222</v>
      </c>
    </row>
    <row r="287" spans="1:19" ht="22" customHeight="1" x14ac:dyDescent="0.3">
      <c r="A287" s="2">
        <v>43707</v>
      </c>
      <c r="B287" s="10" t="str">
        <f t="shared" si="53"/>
        <v>August,2019</v>
      </c>
      <c r="C287" s="10" t="str">
        <f t="shared" si="54"/>
        <v>August,2019´</v>
      </c>
      <c r="D287" s="3" t="s">
        <v>12</v>
      </c>
      <c r="E287" s="8" t="s">
        <v>534</v>
      </c>
      <c r="F287" s="3" t="s">
        <v>13</v>
      </c>
      <c r="G287" s="3" t="s">
        <v>14</v>
      </c>
      <c r="H287" s="3" t="s">
        <v>21</v>
      </c>
      <c r="I287" s="3" t="s">
        <v>16</v>
      </c>
      <c r="J287" s="3" t="s">
        <v>22</v>
      </c>
      <c r="K287" s="3" t="s">
        <v>229</v>
      </c>
      <c r="L287" s="4">
        <v>10</v>
      </c>
      <c r="M287" s="4">
        <v>129130.01</v>
      </c>
      <c r="N287" s="4">
        <v>129.13</v>
      </c>
      <c r="O287" s="4">
        <v>588000</v>
      </c>
      <c r="P287" t="str">
        <f t="shared" si="52"/>
        <v>Glyphosate</v>
      </c>
      <c r="Q287" t="str">
        <f t="shared" si="59"/>
        <v>Gly Star</v>
      </c>
      <c r="R287" t="str">
        <f t="shared" si="60"/>
        <v>Herbicide</v>
      </c>
      <c r="S287">
        <f t="shared" si="55"/>
        <v>4.5535503327228115</v>
      </c>
    </row>
    <row r="288" spans="1:19" ht="22" customHeight="1" x14ac:dyDescent="0.3">
      <c r="A288" s="5">
        <v>43707</v>
      </c>
      <c r="B288" s="10" t="str">
        <f t="shared" si="53"/>
        <v>August,2019</v>
      </c>
      <c r="C288" s="10" t="str">
        <f t="shared" si="54"/>
        <v>August,2019´</v>
      </c>
      <c r="D288" s="6" t="s">
        <v>12</v>
      </c>
      <c r="E288" s="11" t="s">
        <v>534</v>
      </c>
      <c r="F288" s="6" t="s">
        <v>13</v>
      </c>
      <c r="G288" s="6" t="s">
        <v>24</v>
      </c>
      <c r="H288" s="6" t="s">
        <v>21</v>
      </c>
      <c r="I288" s="6" t="s">
        <v>16</v>
      </c>
      <c r="J288" s="6" t="s">
        <v>19</v>
      </c>
      <c r="K288" s="6" t="s">
        <v>110</v>
      </c>
      <c r="L288" s="7">
        <v>2</v>
      </c>
      <c r="M288" s="7">
        <v>16688</v>
      </c>
      <c r="N288" s="7">
        <v>16.690000000000001</v>
      </c>
      <c r="O288" s="7">
        <v>158000</v>
      </c>
      <c r="P288" t="str">
        <f t="shared" si="52"/>
        <v>Thiodicarb</v>
      </c>
      <c r="Q288" t="str">
        <f t="shared" si="59"/>
        <v>Not Identified</v>
      </c>
      <c r="R288" t="str">
        <f t="shared" si="60"/>
        <v>Herbicide</v>
      </c>
      <c r="S288">
        <f t="shared" si="55"/>
        <v>9.4678811121764141</v>
      </c>
    </row>
    <row r="289" spans="1:19" ht="22" customHeight="1" x14ac:dyDescent="0.3">
      <c r="A289" s="2">
        <v>43704</v>
      </c>
      <c r="B289" s="10" t="str">
        <f t="shared" si="53"/>
        <v>August,2019</v>
      </c>
      <c r="C289" s="10" t="str">
        <f t="shared" si="54"/>
        <v>August,2019´</v>
      </c>
      <c r="D289" s="3" t="s">
        <v>12</v>
      </c>
      <c r="E289" s="8" t="s">
        <v>534</v>
      </c>
      <c r="F289" s="3" t="s">
        <v>13</v>
      </c>
      <c r="G289" s="3" t="s">
        <v>41</v>
      </c>
      <c r="H289" s="3" t="s">
        <v>42</v>
      </c>
      <c r="I289" s="3" t="s">
        <v>16</v>
      </c>
      <c r="J289" s="3" t="s">
        <v>43</v>
      </c>
      <c r="K289" s="3" t="s">
        <v>231</v>
      </c>
      <c r="L289" s="4">
        <v>4</v>
      </c>
      <c r="M289" s="4">
        <v>61870</v>
      </c>
      <c r="N289" s="4">
        <v>61.87</v>
      </c>
      <c r="O289" s="4">
        <v>190000</v>
      </c>
      <c r="P289" t="str">
        <f t="shared" ref="P289" si="61">IF(ISNUMBER(SEARCH("ISOPROPYLAMINE",K289)),"Isopropylamine",IF(ISNUMBER(SEARCH("CARBENDAZIM",K289)),"Carbendazim",IF(ISNUMBER(SEARCH("CHLORPYRIFOS",K289)),"Chlorpyrifos",IF(ISNUMBER(SEARCH("DIMETHYLAMINE",K289)),"Dimethylamine",IF(ISNUMBER(SEARCH("TEBUCONAZOLE",K289)),"Tebuconazole",IF(ISNUMBER(SEARCH("AMETRYN",K289)),"Ametryn",IF(ISNUMBER(SEARCH("DIURON",K289)),"Diuron","FIX IT!")))))))</f>
        <v>Isopropylamine</v>
      </c>
      <c r="Q289" t="str">
        <f t="shared" si="59"/>
        <v>Not Identified</v>
      </c>
      <c r="R289" t="str">
        <f t="shared" si="60"/>
        <v>Herbicide</v>
      </c>
      <c r="S289">
        <f t="shared" si="55"/>
        <v>3.0709552287053499</v>
      </c>
    </row>
    <row r="290" spans="1:19" ht="22" customHeight="1" x14ac:dyDescent="0.3">
      <c r="A290" s="5">
        <v>43702</v>
      </c>
      <c r="B290" s="10" t="str">
        <f t="shared" si="53"/>
        <v>August,2019</v>
      </c>
      <c r="C290" s="10" t="str">
        <f t="shared" si="54"/>
        <v>August,2019´</v>
      </c>
      <c r="D290" s="6" t="s">
        <v>12</v>
      </c>
      <c r="E290" s="11" t="s">
        <v>534</v>
      </c>
      <c r="F290" s="6" t="s">
        <v>13</v>
      </c>
      <c r="G290" s="6" t="s">
        <v>24</v>
      </c>
      <c r="H290" s="6" t="s">
        <v>21</v>
      </c>
      <c r="I290" s="6" t="s">
        <v>16</v>
      </c>
      <c r="J290" s="6" t="s">
        <v>48</v>
      </c>
      <c r="K290" s="6" t="s">
        <v>232</v>
      </c>
      <c r="L290" s="7">
        <v>5</v>
      </c>
      <c r="M290" s="7">
        <v>108600</v>
      </c>
      <c r="N290" s="7">
        <v>108.6</v>
      </c>
      <c r="O290" s="7">
        <v>2851000</v>
      </c>
      <c r="P290" t="str">
        <f t="shared" ref="P290" si="62">IF(ISNUMBER(SEARCH("FLUTRIAFOL",K290)),"Flutriafol",IF(ISNUMBER(SEARCH("PARAQUAT",K290)),"Paraquat",IF(ISNUMBER(SEARCH("4-D",K290)),"2,4-Dichlorophenoxyacetic acid",IF(ISNUMBER(SEARCH("HEXAZINONE",K290)),"Hexazinone",IF(ISNUMBER(SEARCH("DIUROM",K290)),"Diurom",IF(ISNUMBER(SEARCH("CLORPIRIFOS",K290)),"Chlorpyrifos",IF(ISNUMBER(SEARCH("NICOSULFURON",K290)),"Nicosulfuron","FIX IT!")))))))</f>
        <v>Chlorpyrifos</v>
      </c>
      <c r="Q290" t="str">
        <f t="shared" si="59"/>
        <v>Not Identified</v>
      </c>
      <c r="R290" t="str">
        <f t="shared" si="60"/>
        <v>Herbicide</v>
      </c>
      <c r="S290">
        <f t="shared" si="55"/>
        <v>26.25230202578269</v>
      </c>
    </row>
    <row r="291" spans="1:19" ht="22" customHeight="1" x14ac:dyDescent="0.3">
      <c r="A291" s="2">
        <v>43700</v>
      </c>
      <c r="B291" s="10" t="str">
        <f t="shared" si="53"/>
        <v>August,2019</v>
      </c>
      <c r="C291" s="10" t="str">
        <f t="shared" si="54"/>
        <v>August,2019´</v>
      </c>
      <c r="D291" s="3" t="s">
        <v>12</v>
      </c>
      <c r="E291" s="8" t="s">
        <v>534</v>
      </c>
      <c r="F291" s="3" t="s">
        <v>13</v>
      </c>
      <c r="G291" s="3" t="s">
        <v>14</v>
      </c>
      <c r="H291" s="3" t="s">
        <v>15</v>
      </c>
      <c r="I291" s="3" t="s">
        <v>16</v>
      </c>
      <c r="J291" s="3" t="s">
        <v>28</v>
      </c>
      <c r="K291" s="3" t="s">
        <v>233</v>
      </c>
      <c r="L291" s="4">
        <v>10</v>
      </c>
      <c r="M291" s="4">
        <v>120726</v>
      </c>
      <c r="N291" s="4">
        <v>120.73</v>
      </c>
      <c r="O291" s="4">
        <v>583000</v>
      </c>
      <c r="P291" t="str">
        <f>IF(ISNUMBER(SEARCH("ACEPHATE",K291)),"Acephate",IF(ISNUMBER(SEARCH("2 4 D",K291)),"2,4-Dichlorophenoxyacetic acid",IF(ISNUMBER(SEARCH("HALOXYFOP",K291)),"Haloxyfop",IF(ISNUMBER(SEARCH("ATRAZIN",K291)),"Atrazine","fix it"))))</f>
        <v>Haloxyfop</v>
      </c>
      <c r="Q291" t="str">
        <f t="shared" si="59"/>
        <v>Haloxyfop Alta</v>
      </c>
      <c r="R291" t="str">
        <f t="shared" si="60"/>
        <v>Herbicide</v>
      </c>
      <c r="S291">
        <f t="shared" si="55"/>
        <v>4.8291171744280437</v>
      </c>
    </row>
    <row r="292" spans="1:19" ht="22" customHeight="1" x14ac:dyDescent="0.3">
      <c r="A292" s="5">
        <v>43700</v>
      </c>
      <c r="B292" s="10" t="str">
        <f t="shared" si="53"/>
        <v>August,2019</v>
      </c>
      <c r="C292" s="10" t="str">
        <f t="shared" si="54"/>
        <v>August,2019´</v>
      </c>
      <c r="D292" s="6" t="s">
        <v>12</v>
      </c>
      <c r="E292" s="11" t="s">
        <v>534</v>
      </c>
      <c r="F292" s="6" t="s">
        <v>13</v>
      </c>
      <c r="G292" s="6" t="s">
        <v>24</v>
      </c>
      <c r="H292" s="6" t="s">
        <v>21</v>
      </c>
      <c r="I292" s="6" t="s">
        <v>16</v>
      </c>
      <c r="J292" s="6" t="s">
        <v>25</v>
      </c>
      <c r="K292" s="6" t="s">
        <v>234</v>
      </c>
      <c r="L292" s="7">
        <v>6</v>
      </c>
      <c r="M292" s="7">
        <v>60360</v>
      </c>
      <c r="N292" s="7">
        <v>60.36</v>
      </c>
      <c r="O292" s="7">
        <v>1585000</v>
      </c>
      <c r="P292" t="str">
        <f t="shared" si="52"/>
        <v>Imidacloprid</v>
      </c>
      <c r="Q292" t="str">
        <f t="shared" si="59"/>
        <v>Not Identified</v>
      </c>
      <c r="R292" t="str">
        <f t="shared" si="60"/>
        <v>Herbicide</v>
      </c>
      <c r="S292">
        <f t="shared" si="55"/>
        <v>26.259111994698475</v>
      </c>
    </row>
    <row r="293" spans="1:19" ht="22" customHeight="1" x14ac:dyDescent="0.3">
      <c r="A293" s="2">
        <v>43700</v>
      </c>
      <c r="B293" s="10" t="str">
        <f t="shared" si="53"/>
        <v>August,2019</v>
      </c>
      <c r="C293" s="10" t="str">
        <f t="shared" si="54"/>
        <v>August,2019´</v>
      </c>
      <c r="D293" s="3" t="s">
        <v>12</v>
      </c>
      <c r="E293" s="8" t="s">
        <v>534</v>
      </c>
      <c r="F293" s="3" t="s">
        <v>13</v>
      </c>
      <c r="G293" s="3" t="s">
        <v>24</v>
      </c>
      <c r="H293" s="3" t="s">
        <v>21</v>
      </c>
      <c r="I293" s="3" t="s">
        <v>16</v>
      </c>
      <c r="J293" s="3" t="s">
        <v>28</v>
      </c>
      <c r="K293" s="3" t="s">
        <v>235</v>
      </c>
      <c r="L293" s="4">
        <v>2</v>
      </c>
      <c r="M293" s="4">
        <v>24832</v>
      </c>
      <c r="N293" s="4">
        <v>24.83</v>
      </c>
      <c r="O293" s="4">
        <v>120000</v>
      </c>
      <c r="P293" t="str">
        <f>IF(ISNUMBER(SEARCH("FLUTRIAFOL",K293)),"Flutriafol",IF(ISNUMBER(SEARCH("PARAQUAT",K293)),"Paraquat",IF(ISNUMBER(SEARCH("4-D",K293)),"2,4-Dichlorophenoxyacetic acid",IF(ISNUMBER(SEARCH("HEXAZINONE",K293)),"Hexazinone",IF(ISNUMBER(SEARCH("DIUROM",K293)),"Diurom",IF(ISNUMBER(SEARCH("CLORPIRIFOS",K293)),"Chlorpyrifos",IF(ISNUMBER(SEARCH("NICOSULFURON",K293)),"Nicosulfuron","FIX IT!")))))))</f>
        <v>Nicosulfuron</v>
      </c>
      <c r="Q293" t="str">
        <f t="shared" si="59"/>
        <v>Not Identified</v>
      </c>
      <c r="R293" t="str">
        <f t="shared" si="60"/>
        <v>Herbicide</v>
      </c>
      <c r="S293">
        <f t="shared" si="55"/>
        <v>4.8324742268041234</v>
      </c>
    </row>
    <row r="294" spans="1:19" ht="22" customHeight="1" x14ac:dyDescent="0.3">
      <c r="A294" s="5">
        <v>43700</v>
      </c>
      <c r="B294" s="10" t="str">
        <f t="shared" si="53"/>
        <v>August,2019</v>
      </c>
      <c r="C294" s="10" t="str">
        <f t="shared" si="54"/>
        <v>August,2019´</v>
      </c>
      <c r="D294" s="6" t="s">
        <v>12</v>
      </c>
      <c r="E294" s="11" t="s">
        <v>534</v>
      </c>
      <c r="F294" s="6" t="s">
        <v>13</v>
      </c>
      <c r="G294" s="6" t="s">
        <v>14</v>
      </c>
      <c r="H294" s="6" t="s">
        <v>21</v>
      </c>
      <c r="I294" s="6" t="s">
        <v>16</v>
      </c>
      <c r="J294" s="6" t="s">
        <v>22</v>
      </c>
      <c r="K294" s="6" t="s">
        <v>236</v>
      </c>
      <c r="L294" s="7">
        <v>10</v>
      </c>
      <c r="M294" s="7">
        <v>129130.01</v>
      </c>
      <c r="N294" s="7">
        <v>129.13</v>
      </c>
      <c r="O294" s="7">
        <v>588000</v>
      </c>
      <c r="P294" t="str">
        <f t="shared" si="52"/>
        <v>Glyphosate</v>
      </c>
      <c r="Q294" t="str">
        <f t="shared" si="59"/>
        <v>Gly Star</v>
      </c>
      <c r="R294" t="str">
        <f t="shared" si="60"/>
        <v>Herbicide</v>
      </c>
      <c r="S294">
        <f t="shared" si="55"/>
        <v>4.5535503327228115</v>
      </c>
    </row>
    <row r="295" spans="1:19" ht="22" customHeight="1" x14ac:dyDescent="0.3">
      <c r="A295" s="2">
        <v>43700</v>
      </c>
      <c r="B295" s="10" t="str">
        <f t="shared" si="53"/>
        <v>August,2019</v>
      </c>
      <c r="C295" s="10" t="str">
        <f t="shared" si="54"/>
        <v>August,2019´</v>
      </c>
      <c r="D295" s="3" t="s">
        <v>12</v>
      </c>
      <c r="E295" s="8" t="s">
        <v>534</v>
      </c>
      <c r="F295" s="3" t="s">
        <v>13</v>
      </c>
      <c r="G295" s="3" t="s">
        <v>14</v>
      </c>
      <c r="H295" s="3" t="s">
        <v>15</v>
      </c>
      <c r="I295" s="3" t="s">
        <v>16</v>
      </c>
      <c r="J295" s="3" t="s">
        <v>22</v>
      </c>
      <c r="K295" s="3" t="s">
        <v>27</v>
      </c>
      <c r="L295" s="4">
        <v>10</v>
      </c>
      <c r="M295" s="4">
        <v>128950</v>
      </c>
      <c r="N295" s="4">
        <v>128.94999999999999</v>
      </c>
      <c r="O295" s="4">
        <v>587000</v>
      </c>
      <c r="P295" t="str">
        <f t="shared" si="52"/>
        <v>2,4-Dichlorophenoxyacetic acid</v>
      </c>
      <c r="Q295" t="str">
        <f t="shared" si="59"/>
        <v>Not Identified</v>
      </c>
      <c r="R295" t="str">
        <f t="shared" si="60"/>
        <v>Herbicide</v>
      </c>
      <c r="S295">
        <f t="shared" si="55"/>
        <v>4.5521519968980222</v>
      </c>
    </row>
    <row r="296" spans="1:19" ht="22" customHeight="1" x14ac:dyDescent="0.3">
      <c r="A296" s="5">
        <v>43700</v>
      </c>
      <c r="B296" s="10" t="str">
        <f t="shared" si="53"/>
        <v>August,2019</v>
      </c>
      <c r="C296" s="10" t="str">
        <f t="shared" si="54"/>
        <v>August,2019´</v>
      </c>
      <c r="D296" s="6" t="s">
        <v>12</v>
      </c>
      <c r="E296" s="11" t="s">
        <v>534</v>
      </c>
      <c r="F296" s="6" t="s">
        <v>13</v>
      </c>
      <c r="G296" s="6" t="s">
        <v>14</v>
      </c>
      <c r="H296" s="6" t="s">
        <v>15</v>
      </c>
      <c r="I296" s="6" t="s">
        <v>16</v>
      </c>
      <c r="J296" s="6" t="s">
        <v>22</v>
      </c>
      <c r="K296" s="6" t="s">
        <v>27</v>
      </c>
      <c r="L296" s="7">
        <v>10</v>
      </c>
      <c r="M296" s="7">
        <v>128950</v>
      </c>
      <c r="N296" s="7">
        <v>128.94999999999999</v>
      </c>
      <c r="O296" s="7">
        <v>587000</v>
      </c>
      <c r="P296" t="str">
        <f t="shared" si="52"/>
        <v>2,4-Dichlorophenoxyacetic acid</v>
      </c>
      <c r="Q296" t="str">
        <f t="shared" si="59"/>
        <v>Not Identified</v>
      </c>
      <c r="R296" t="str">
        <f t="shared" si="60"/>
        <v>Herbicide</v>
      </c>
      <c r="S296">
        <f t="shared" si="55"/>
        <v>4.5521519968980222</v>
      </c>
    </row>
    <row r="297" spans="1:19" ht="22" customHeight="1" x14ac:dyDescent="0.3">
      <c r="A297" s="2">
        <v>43700</v>
      </c>
      <c r="B297" s="10" t="str">
        <f t="shared" si="53"/>
        <v>August,2019</v>
      </c>
      <c r="C297" s="10" t="str">
        <f t="shared" si="54"/>
        <v>August,2019´</v>
      </c>
      <c r="D297" s="3" t="s">
        <v>12</v>
      </c>
      <c r="E297" s="8" t="s">
        <v>534</v>
      </c>
      <c r="F297" s="3" t="s">
        <v>13</v>
      </c>
      <c r="G297" s="3" t="s">
        <v>14</v>
      </c>
      <c r="H297" s="3" t="s">
        <v>15</v>
      </c>
      <c r="I297" s="3" t="s">
        <v>16</v>
      </c>
      <c r="J297" s="3" t="s">
        <v>22</v>
      </c>
      <c r="K297" s="3" t="s">
        <v>27</v>
      </c>
      <c r="L297" s="4">
        <v>10</v>
      </c>
      <c r="M297" s="4">
        <v>128950</v>
      </c>
      <c r="N297" s="4">
        <v>128.94999999999999</v>
      </c>
      <c r="O297" s="4">
        <v>587000</v>
      </c>
      <c r="P297" t="str">
        <f t="shared" si="52"/>
        <v>2,4-Dichlorophenoxyacetic acid</v>
      </c>
      <c r="Q297" t="str">
        <f t="shared" si="59"/>
        <v>Not Identified</v>
      </c>
      <c r="R297" t="str">
        <f t="shared" si="60"/>
        <v>Herbicide</v>
      </c>
      <c r="S297">
        <f t="shared" si="55"/>
        <v>4.5521519968980222</v>
      </c>
    </row>
    <row r="298" spans="1:19" ht="22" customHeight="1" x14ac:dyDescent="0.3">
      <c r="A298" s="5">
        <v>43700</v>
      </c>
      <c r="B298" s="10" t="str">
        <f t="shared" si="53"/>
        <v>August,2019</v>
      </c>
      <c r="C298" s="10" t="str">
        <f t="shared" si="54"/>
        <v>August,2019´</v>
      </c>
      <c r="D298" s="6" t="s">
        <v>12</v>
      </c>
      <c r="E298" s="11" t="s">
        <v>534</v>
      </c>
      <c r="F298" s="6" t="s">
        <v>13</v>
      </c>
      <c r="G298" s="6" t="s">
        <v>24</v>
      </c>
      <c r="H298" s="6" t="s">
        <v>21</v>
      </c>
      <c r="I298" s="6" t="s">
        <v>16</v>
      </c>
      <c r="J298" s="6" t="s">
        <v>25</v>
      </c>
      <c r="K298" s="6" t="s">
        <v>237</v>
      </c>
      <c r="L298" s="7">
        <v>4</v>
      </c>
      <c r="M298" s="7">
        <v>40240</v>
      </c>
      <c r="N298" s="7">
        <v>40.24</v>
      </c>
      <c r="O298" s="7">
        <v>1057000</v>
      </c>
      <c r="P298" t="str">
        <f t="shared" si="52"/>
        <v>Imidacloprid</v>
      </c>
      <c r="Q298" t="str">
        <f t="shared" si="59"/>
        <v>Not Identified</v>
      </c>
      <c r="R298" t="str">
        <f t="shared" si="60"/>
        <v>Herbicide</v>
      </c>
      <c r="S298">
        <f t="shared" si="55"/>
        <v>26.267395626242546</v>
      </c>
    </row>
    <row r="299" spans="1:19" ht="22" customHeight="1" x14ac:dyDescent="0.3">
      <c r="A299" s="2">
        <v>43696</v>
      </c>
      <c r="B299" s="10" t="str">
        <f t="shared" si="53"/>
        <v>August,2019</v>
      </c>
      <c r="C299" s="10" t="str">
        <f t="shared" si="54"/>
        <v>August,2019´</v>
      </c>
      <c r="D299" s="3" t="s">
        <v>12</v>
      </c>
      <c r="E299" s="8" t="s">
        <v>534</v>
      </c>
      <c r="F299" s="3" t="s">
        <v>13</v>
      </c>
      <c r="G299" s="3" t="s">
        <v>24</v>
      </c>
      <c r="H299" s="3" t="s">
        <v>21</v>
      </c>
      <c r="I299" s="3" t="s">
        <v>16</v>
      </c>
      <c r="J299" s="3" t="s">
        <v>238</v>
      </c>
      <c r="K299" s="3" t="s">
        <v>239</v>
      </c>
      <c r="L299" s="4">
        <v>14</v>
      </c>
      <c r="M299" s="4">
        <v>115416</v>
      </c>
      <c r="N299" s="4">
        <v>115.42</v>
      </c>
      <c r="O299" s="4">
        <v>1090000</v>
      </c>
      <c r="P299" t="str">
        <f>IF(ISNUMBER(SEARCH("ACEPHATE",K299)),"Acephate",IF(ISNUMBER(SEARCH("2 4 D",K299)),"2,4-Dichlorophenoxyacetic acid",IF(ISNUMBER(SEARCH("HALOXYFOP",K299)),"Haloxyfop",IF(ISNUMBER(SEARCH("ATRAZIN",K299)),"Atrazine","fix it"))))</f>
        <v>Acephate</v>
      </c>
      <c r="Q299" t="str">
        <f t="shared" si="59"/>
        <v>Percent</v>
      </c>
      <c r="R299" t="str">
        <f t="shared" si="60"/>
        <v>Insecticide</v>
      </c>
      <c r="S299">
        <f t="shared" si="55"/>
        <v>9.4440978720454698</v>
      </c>
    </row>
    <row r="300" spans="1:19" ht="22" customHeight="1" x14ac:dyDescent="0.3">
      <c r="A300" s="5">
        <v>43694</v>
      </c>
      <c r="B300" s="10" t="str">
        <f t="shared" si="53"/>
        <v>August,2019</v>
      </c>
      <c r="C300" s="10" t="str">
        <f t="shared" si="54"/>
        <v>August,2019´</v>
      </c>
      <c r="D300" s="6" t="s">
        <v>12</v>
      </c>
      <c r="E300" s="11" t="s">
        <v>534</v>
      </c>
      <c r="F300" s="6" t="s">
        <v>13</v>
      </c>
      <c r="G300" s="6" t="s">
        <v>14</v>
      </c>
      <c r="H300" s="6" t="s">
        <v>15</v>
      </c>
      <c r="I300" s="6" t="s">
        <v>16</v>
      </c>
      <c r="J300" s="6" t="s">
        <v>22</v>
      </c>
      <c r="K300" s="6" t="s">
        <v>27</v>
      </c>
      <c r="L300" s="7">
        <v>10</v>
      </c>
      <c r="M300" s="7">
        <v>128950</v>
      </c>
      <c r="N300" s="7">
        <v>128.94999999999999</v>
      </c>
      <c r="O300" s="7">
        <v>587000</v>
      </c>
      <c r="P300" t="str">
        <f t="shared" si="52"/>
        <v>2,4-Dichlorophenoxyacetic acid</v>
      </c>
      <c r="Q300" t="str">
        <f t="shared" si="59"/>
        <v>Not Identified</v>
      </c>
      <c r="R300" t="str">
        <f t="shared" si="60"/>
        <v>Herbicide</v>
      </c>
      <c r="S300">
        <f t="shared" si="55"/>
        <v>4.5521519968980222</v>
      </c>
    </row>
    <row r="301" spans="1:19" ht="22" customHeight="1" x14ac:dyDescent="0.3">
      <c r="A301" s="2">
        <v>43694</v>
      </c>
      <c r="B301" s="10" t="str">
        <f t="shared" si="53"/>
        <v>August,2019</v>
      </c>
      <c r="C301" s="10" t="str">
        <f t="shared" si="54"/>
        <v>August,2019´</v>
      </c>
      <c r="D301" s="3" t="s">
        <v>12</v>
      </c>
      <c r="E301" s="8" t="s">
        <v>534</v>
      </c>
      <c r="F301" s="3" t="s">
        <v>13</v>
      </c>
      <c r="G301" s="3" t="s">
        <v>14</v>
      </c>
      <c r="H301" s="3" t="s">
        <v>15</v>
      </c>
      <c r="I301" s="3" t="s">
        <v>16</v>
      </c>
      <c r="J301" s="3" t="s">
        <v>22</v>
      </c>
      <c r="K301" s="3" t="s">
        <v>27</v>
      </c>
      <c r="L301" s="4">
        <v>10</v>
      </c>
      <c r="M301" s="4">
        <v>128950</v>
      </c>
      <c r="N301" s="4">
        <v>128.94999999999999</v>
      </c>
      <c r="O301" s="4">
        <v>587000</v>
      </c>
      <c r="P301" t="str">
        <f t="shared" si="52"/>
        <v>2,4-Dichlorophenoxyacetic acid</v>
      </c>
      <c r="Q301" t="str">
        <f t="shared" si="59"/>
        <v>Not Identified</v>
      </c>
      <c r="R301" t="str">
        <f t="shared" si="60"/>
        <v>Herbicide</v>
      </c>
      <c r="S301">
        <f t="shared" si="55"/>
        <v>4.5521519968980222</v>
      </c>
    </row>
    <row r="302" spans="1:19" ht="22" customHeight="1" x14ac:dyDescent="0.3">
      <c r="A302" s="5">
        <v>43693</v>
      </c>
      <c r="B302" s="10" t="str">
        <f t="shared" si="53"/>
        <v>August,2019</v>
      </c>
      <c r="C302" s="10" t="str">
        <f t="shared" si="54"/>
        <v>August,2019´</v>
      </c>
      <c r="D302" s="6" t="s">
        <v>12</v>
      </c>
      <c r="E302" s="11" t="s">
        <v>534</v>
      </c>
      <c r="F302" s="6" t="s">
        <v>13</v>
      </c>
      <c r="G302" s="6" t="s">
        <v>14</v>
      </c>
      <c r="H302" s="6" t="s">
        <v>21</v>
      </c>
      <c r="I302" s="6" t="s">
        <v>16</v>
      </c>
      <c r="J302" s="6" t="s">
        <v>22</v>
      </c>
      <c r="K302" s="6" t="s">
        <v>240</v>
      </c>
      <c r="L302" s="7">
        <v>10</v>
      </c>
      <c r="M302" s="7">
        <v>128950</v>
      </c>
      <c r="N302" s="7">
        <v>128.94999999999999</v>
      </c>
      <c r="O302" s="7">
        <v>587000</v>
      </c>
      <c r="P302" t="str">
        <f t="shared" si="52"/>
        <v>Glyphosate</v>
      </c>
      <c r="Q302" t="str">
        <f t="shared" si="59"/>
        <v>Gly Star</v>
      </c>
      <c r="R302" t="str">
        <f t="shared" si="60"/>
        <v>Herbicide</v>
      </c>
      <c r="S302">
        <f t="shared" si="55"/>
        <v>4.5521519968980222</v>
      </c>
    </row>
    <row r="303" spans="1:19" ht="22" customHeight="1" x14ac:dyDescent="0.3">
      <c r="A303" s="2">
        <v>43693</v>
      </c>
      <c r="B303" s="10" t="str">
        <f t="shared" si="53"/>
        <v>August,2019</v>
      </c>
      <c r="C303" s="10" t="str">
        <f t="shared" si="54"/>
        <v>August,2019´</v>
      </c>
      <c r="D303" s="3" t="s">
        <v>12</v>
      </c>
      <c r="E303" s="8" t="s">
        <v>534</v>
      </c>
      <c r="F303" s="3" t="s">
        <v>13</v>
      </c>
      <c r="G303" s="3" t="s">
        <v>14</v>
      </c>
      <c r="H303" s="3" t="s">
        <v>21</v>
      </c>
      <c r="I303" s="3" t="s">
        <v>16</v>
      </c>
      <c r="J303" s="3" t="s">
        <v>22</v>
      </c>
      <c r="K303" s="3" t="s">
        <v>240</v>
      </c>
      <c r="L303" s="4">
        <v>10</v>
      </c>
      <c r="M303" s="4">
        <v>128950</v>
      </c>
      <c r="N303" s="4">
        <v>128.94999999999999</v>
      </c>
      <c r="O303" s="4">
        <v>587000</v>
      </c>
      <c r="P303" t="str">
        <f t="shared" si="52"/>
        <v>Glyphosate</v>
      </c>
      <c r="Q303" t="str">
        <f t="shared" si="59"/>
        <v>Gly Star</v>
      </c>
      <c r="R303" t="str">
        <f t="shared" si="60"/>
        <v>Herbicide</v>
      </c>
      <c r="S303">
        <f t="shared" si="55"/>
        <v>4.5521519968980222</v>
      </c>
    </row>
    <row r="304" spans="1:19" ht="22" customHeight="1" x14ac:dyDescent="0.3">
      <c r="A304" s="5">
        <v>43693</v>
      </c>
      <c r="B304" s="10" t="str">
        <f t="shared" si="53"/>
        <v>August,2019</v>
      </c>
      <c r="C304" s="10" t="str">
        <f t="shared" si="54"/>
        <v>August,2019´</v>
      </c>
      <c r="D304" s="6" t="s">
        <v>12</v>
      </c>
      <c r="E304" s="11" t="s">
        <v>534</v>
      </c>
      <c r="F304" s="6" t="s">
        <v>13</v>
      </c>
      <c r="G304" s="6" t="s">
        <v>14</v>
      </c>
      <c r="H304" s="6" t="s">
        <v>21</v>
      </c>
      <c r="I304" s="6" t="s">
        <v>16</v>
      </c>
      <c r="J304" s="6" t="s">
        <v>22</v>
      </c>
      <c r="K304" s="6" t="s">
        <v>241</v>
      </c>
      <c r="L304" s="7">
        <v>10</v>
      </c>
      <c r="M304" s="7">
        <v>128950</v>
      </c>
      <c r="N304" s="7">
        <v>128.94999999999999</v>
      </c>
      <c r="O304" s="7">
        <v>587000</v>
      </c>
      <c r="P304" t="str">
        <f t="shared" si="52"/>
        <v>Glyphosate</v>
      </c>
      <c r="Q304" t="str">
        <f t="shared" si="59"/>
        <v>Gly Star</v>
      </c>
      <c r="R304" t="str">
        <f t="shared" si="60"/>
        <v>Herbicide</v>
      </c>
      <c r="S304">
        <f t="shared" si="55"/>
        <v>4.5521519968980222</v>
      </c>
    </row>
    <row r="305" spans="1:19" ht="22" customHeight="1" x14ac:dyDescent="0.3">
      <c r="A305" s="2">
        <v>43693</v>
      </c>
      <c r="B305" s="10" t="str">
        <f t="shared" si="53"/>
        <v>August,2019</v>
      </c>
      <c r="C305" s="10" t="str">
        <f t="shared" si="54"/>
        <v>August,2019´</v>
      </c>
      <c r="D305" s="3" t="s">
        <v>12</v>
      </c>
      <c r="E305" s="8" t="s">
        <v>534</v>
      </c>
      <c r="F305" s="3" t="s">
        <v>13</v>
      </c>
      <c r="G305" s="3" t="s">
        <v>14</v>
      </c>
      <c r="H305" s="3" t="s">
        <v>21</v>
      </c>
      <c r="I305" s="3" t="s">
        <v>16</v>
      </c>
      <c r="J305" s="3" t="s">
        <v>22</v>
      </c>
      <c r="K305" s="3" t="s">
        <v>240</v>
      </c>
      <c r="L305" s="4">
        <v>10</v>
      </c>
      <c r="M305" s="4">
        <v>128950</v>
      </c>
      <c r="N305" s="4">
        <v>128.94999999999999</v>
      </c>
      <c r="O305" s="4">
        <v>587000</v>
      </c>
      <c r="P305" t="str">
        <f t="shared" si="52"/>
        <v>Glyphosate</v>
      </c>
      <c r="Q305" t="str">
        <f t="shared" si="59"/>
        <v>Gly Star</v>
      </c>
      <c r="R305" t="str">
        <f t="shared" si="60"/>
        <v>Herbicide</v>
      </c>
      <c r="S305">
        <f t="shared" si="55"/>
        <v>4.5521519968980222</v>
      </c>
    </row>
    <row r="306" spans="1:19" ht="22" customHeight="1" x14ac:dyDescent="0.3">
      <c r="A306" s="5">
        <v>43689</v>
      </c>
      <c r="B306" s="10" t="str">
        <f t="shared" si="53"/>
        <v>August,2019</v>
      </c>
      <c r="C306" s="10" t="str">
        <f t="shared" si="54"/>
        <v>August,2019´</v>
      </c>
      <c r="D306" s="6" t="s">
        <v>12</v>
      </c>
      <c r="E306" s="11" t="s">
        <v>534</v>
      </c>
      <c r="F306" s="6" t="s">
        <v>13</v>
      </c>
      <c r="G306" s="6" t="s">
        <v>41</v>
      </c>
      <c r="H306" s="6" t="s">
        <v>42</v>
      </c>
      <c r="I306" s="6" t="s">
        <v>16</v>
      </c>
      <c r="J306" s="6" t="s">
        <v>43</v>
      </c>
      <c r="K306" s="6" t="s">
        <v>242</v>
      </c>
      <c r="L306" s="7">
        <v>4</v>
      </c>
      <c r="M306" s="7">
        <v>61860</v>
      </c>
      <c r="N306" s="7">
        <v>61.86</v>
      </c>
      <c r="O306" s="7">
        <v>190000</v>
      </c>
      <c r="P306" t="str">
        <f t="shared" ref="P306:P309" si="63">IF(ISNUMBER(SEARCH("ISOPROPYLAMINE",K306)),"Isopropylamine",IF(ISNUMBER(SEARCH("CARBENDAZIM",K306)),"Carbendazim",IF(ISNUMBER(SEARCH("CHLORPYRIFOS",K306)),"Chlorpyrifos",IF(ISNUMBER(SEARCH("DIMETHYLAMINE",K306)),"Dimethylamine",IF(ISNUMBER(SEARCH("TEBUCONAZOLE",K306)),"Tebuconazole",IF(ISNUMBER(SEARCH("AMETRYN",K306)),"Ametryn",IF(ISNUMBER(SEARCH("DIURON",K306)),"Diuron","FIX IT!")))))))</f>
        <v>Isopropylamine</v>
      </c>
      <c r="Q306" t="str">
        <f t="shared" si="59"/>
        <v>Not Identified</v>
      </c>
      <c r="R306" t="str">
        <f t="shared" si="60"/>
        <v>Herbicide</v>
      </c>
      <c r="S306">
        <f t="shared" si="55"/>
        <v>3.0714516650501134</v>
      </c>
    </row>
    <row r="307" spans="1:19" ht="22" customHeight="1" x14ac:dyDescent="0.3">
      <c r="A307" s="2">
        <v>43689</v>
      </c>
      <c r="B307" s="10" t="str">
        <f t="shared" si="53"/>
        <v>August,2019</v>
      </c>
      <c r="C307" s="10" t="str">
        <f t="shared" si="54"/>
        <v>August,2019´</v>
      </c>
      <c r="D307" s="3" t="s">
        <v>12</v>
      </c>
      <c r="E307" s="8" t="s">
        <v>534</v>
      </c>
      <c r="F307" s="3" t="s">
        <v>13</v>
      </c>
      <c r="G307" s="3" t="s">
        <v>85</v>
      </c>
      <c r="H307" s="3" t="s">
        <v>56</v>
      </c>
      <c r="I307" s="3" t="s">
        <v>16</v>
      </c>
      <c r="J307" s="3" t="s">
        <v>43</v>
      </c>
      <c r="K307" s="3" t="s">
        <v>243</v>
      </c>
      <c r="L307" s="4">
        <v>7</v>
      </c>
      <c r="M307" s="4">
        <v>109381</v>
      </c>
      <c r="N307" s="4">
        <v>109.38</v>
      </c>
      <c r="O307" s="4">
        <v>297000</v>
      </c>
      <c r="P307" t="str">
        <f t="shared" si="63"/>
        <v>Isopropylamine</v>
      </c>
      <c r="Q307" t="str">
        <f t="shared" si="59"/>
        <v>Not Identified</v>
      </c>
      <c r="R307" t="str">
        <f t="shared" si="60"/>
        <v>Herbicide</v>
      </c>
      <c r="S307">
        <f t="shared" si="55"/>
        <v>2.7152796189466177</v>
      </c>
    </row>
    <row r="308" spans="1:19" ht="22" customHeight="1" x14ac:dyDescent="0.3">
      <c r="A308" s="5">
        <v>43689</v>
      </c>
      <c r="B308" s="10" t="str">
        <f t="shared" si="53"/>
        <v>August,2019</v>
      </c>
      <c r="C308" s="10" t="str">
        <f t="shared" si="54"/>
        <v>August,2019´</v>
      </c>
      <c r="D308" s="6" t="s">
        <v>12</v>
      </c>
      <c r="E308" s="11" t="s">
        <v>534</v>
      </c>
      <c r="F308" s="6" t="s">
        <v>13</v>
      </c>
      <c r="G308" s="6" t="s">
        <v>201</v>
      </c>
      <c r="H308" s="6" t="s">
        <v>56</v>
      </c>
      <c r="I308" s="6" t="s">
        <v>16</v>
      </c>
      <c r="J308" s="6" t="s">
        <v>43</v>
      </c>
      <c r="K308" s="6" t="s">
        <v>244</v>
      </c>
      <c r="L308" s="7">
        <v>9</v>
      </c>
      <c r="M308" s="7">
        <v>140434.01</v>
      </c>
      <c r="N308" s="7">
        <v>140.43</v>
      </c>
      <c r="O308" s="7">
        <v>382000</v>
      </c>
      <c r="P308" t="str">
        <f t="shared" si="63"/>
        <v>Isopropylamine</v>
      </c>
      <c r="Q308" t="str">
        <f t="shared" si="59"/>
        <v>Not Identified</v>
      </c>
      <c r="R308" t="str">
        <f t="shared" si="60"/>
        <v>Herbicide</v>
      </c>
      <c r="S308">
        <f t="shared" si="55"/>
        <v>2.7201388039834509</v>
      </c>
    </row>
    <row r="309" spans="1:19" ht="22" customHeight="1" x14ac:dyDescent="0.3">
      <c r="A309" s="2">
        <v>43689</v>
      </c>
      <c r="B309" s="10" t="str">
        <f t="shared" si="53"/>
        <v>August,2019</v>
      </c>
      <c r="C309" s="10" t="str">
        <f t="shared" si="54"/>
        <v>August,2019´</v>
      </c>
      <c r="D309" s="3" t="s">
        <v>12</v>
      </c>
      <c r="E309" s="8" t="s">
        <v>534</v>
      </c>
      <c r="F309" s="3" t="s">
        <v>13</v>
      </c>
      <c r="G309" s="3" t="s">
        <v>85</v>
      </c>
      <c r="H309" s="3" t="s">
        <v>56</v>
      </c>
      <c r="I309" s="3" t="s">
        <v>16</v>
      </c>
      <c r="J309" s="3" t="s">
        <v>43</v>
      </c>
      <c r="K309" s="3" t="s">
        <v>245</v>
      </c>
      <c r="L309" s="4">
        <v>2</v>
      </c>
      <c r="M309" s="4">
        <v>31380</v>
      </c>
      <c r="N309" s="4">
        <v>31.38</v>
      </c>
      <c r="O309" s="4">
        <v>85300</v>
      </c>
      <c r="P309" t="str">
        <f t="shared" si="63"/>
        <v>Isopropylamine</v>
      </c>
      <c r="Q309" t="str">
        <f t="shared" si="59"/>
        <v>Not Identified</v>
      </c>
      <c r="R309" t="str">
        <f t="shared" si="60"/>
        <v>Herbicide</v>
      </c>
      <c r="S309">
        <f t="shared" si="55"/>
        <v>2.7182919056724026</v>
      </c>
    </row>
    <row r="310" spans="1:19" ht="22" customHeight="1" x14ac:dyDescent="0.3">
      <c r="A310" s="5">
        <v>43687</v>
      </c>
      <c r="B310" s="10" t="str">
        <f t="shared" si="53"/>
        <v>August,2019</v>
      </c>
      <c r="C310" s="10" t="str">
        <f t="shared" si="54"/>
        <v>August,2019´</v>
      </c>
      <c r="D310" s="6" t="s">
        <v>12</v>
      </c>
      <c r="E310" s="11" t="s">
        <v>534</v>
      </c>
      <c r="F310" s="6" t="s">
        <v>13</v>
      </c>
      <c r="G310" s="6" t="s">
        <v>170</v>
      </c>
      <c r="H310" s="6" t="s">
        <v>15</v>
      </c>
      <c r="I310" s="6" t="s">
        <v>16</v>
      </c>
      <c r="J310" s="6" t="s">
        <v>62</v>
      </c>
      <c r="K310" s="6" t="s">
        <v>246</v>
      </c>
      <c r="L310" s="7">
        <v>10</v>
      </c>
      <c r="M310" s="7">
        <v>121100</v>
      </c>
      <c r="N310" s="7">
        <v>121.1</v>
      </c>
      <c r="O310" s="7">
        <v>585000</v>
      </c>
      <c r="P310" t="str">
        <f t="shared" si="52"/>
        <v>Glyphosate</v>
      </c>
      <c r="Q310" t="str">
        <f t="shared" si="59"/>
        <v>Gly Star</v>
      </c>
      <c r="R310" t="str">
        <f t="shared" si="60"/>
        <v>Herbicide</v>
      </c>
      <c r="S310">
        <f t="shared" si="55"/>
        <v>4.8307184145334432</v>
      </c>
    </row>
    <row r="311" spans="1:19" ht="22" customHeight="1" x14ac:dyDescent="0.3">
      <c r="A311" s="2">
        <v>43687</v>
      </c>
      <c r="B311" s="10" t="str">
        <f t="shared" si="53"/>
        <v>August,2019</v>
      </c>
      <c r="C311" s="10" t="str">
        <f t="shared" si="54"/>
        <v>August,2019´</v>
      </c>
      <c r="D311" s="3" t="s">
        <v>12</v>
      </c>
      <c r="E311" s="8" t="s">
        <v>534</v>
      </c>
      <c r="F311" s="3" t="s">
        <v>13</v>
      </c>
      <c r="G311" s="3" t="s">
        <v>170</v>
      </c>
      <c r="H311" s="3" t="s">
        <v>15</v>
      </c>
      <c r="I311" s="3" t="s">
        <v>16</v>
      </c>
      <c r="J311" s="3" t="s">
        <v>62</v>
      </c>
      <c r="K311" s="3" t="s">
        <v>246</v>
      </c>
      <c r="L311" s="4">
        <v>10</v>
      </c>
      <c r="M311" s="4">
        <v>121100</v>
      </c>
      <c r="N311" s="4">
        <v>121.1</v>
      </c>
      <c r="O311" s="4">
        <v>585000</v>
      </c>
      <c r="P311" t="str">
        <f t="shared" si="52"/>
        <v>Glyphosate</v>
      </c>
      <c r="Q311" t="str">
        <f t="shared" si="59"/>
        <v>Gly Star</v>
      </c>
      <c r="R311" t="str">
        <f t="shared" si="60"/>
        <v>Herbicide</v>
      </c>
      <c r="S311">
        <f t="shared" si="55"/>
        <v>4.8307184145334432</v>
      </c>
    </row>
    <row r="312" spans="1:19" ht="22" customHeight="1" x14ac:dyDescent="0.3">
      <c r="A312" s="5">
        <v>43687</v>
      </c>
      <c r="B312" s="10" t="str">
        <f t="shared" si="53"/>
        <v>August,2019</v>
      </c>
      <c r="C312" s="10" t="str">
        <f t="shared" si="54"/>
        <v>August,2019´</v>
      </c>
      <c r="D312" s="6" t="s">
        <v>12</v>
      </c>
      <c r="E312" s="11" t="s">
        <v>534</v>
      </c>
      <c r="F312" s="6" t="s">
        <v>13</v>
      </c>
      <c r="G312" s="6" t="s">
        <v>170</v>
      </c>
      <c r="H312" s="6" t="s">
        <v>15</v>
      </c>
      <c r="I312" s="6" t="s">
        <v>16</v>
      </c>
      <c r="J312" s="6" t="s">
        <v>62</v>
      </c>
      <c r="K312" s="6" t="s">
        <v>247</v>
      </c>
      <c r="L312" s="7">
        <v>12</v>
      </c>
      <c r="M312" s="7">
        <v>145320.01</v>
      </c>
      <c r="N312" s="7">
        <v>145.32</v>
      </c>
      <c r="O312" s="7">
        <v>702000</v>
      </c>
      <c r="P312" t="str">
        <f t="shared" si="52"/>
        <v>Glyphosate</v>
      </c>
      <c r="Q312" t="str">
        <f t="shared" si="59"/>
        <v>Gly Star</v>
      </c>
      <c r="R312" t="str">
        <f t="shared" si="60"/>
        <v>Herbicide</v>
      </c>
      <c r="S312">
        <f t="shared" si="55"/>
        <v>4.8307180821140872</v>
      </c>
    </row>
    <row r="313" spans="1:19" ht="22" customHeight="1" x14ac:dyDescent="0.3">
      <c r="A313" s="2">
        <v>43687</v>
      </c>
      <c r="B313" s="10" t="str">
        <f t="shared" si="53"/>
        <v>August,2019</v>
      </c>
      <c r="C313" s="10" t="str">
        <f t="shared" si="54"/>
        <v>August,2019´</v>
      </c>
      <c r="D313" s="3" t="s">
        <v>12</v>
      </c>
      <c r="E313" s="8" t="s">
        <v>534</v>
      </c>
      <c r="F313" s="3" t="s">
        <v>13</v>
      </c>
      <c r="G313" s="3" t="s">
        <v>170</v>
      </c>
      <c r="H313" s="3" t="s">
        <v>15</v>
      </c>
      <c r="I313" s="3" t="s">
        <v>16</v>
      </c>
      <c r="J313" s="3" t="s">
        <v>62</v>
      </c>
      <c r="K313" s="3" t="s">
        <v>247</v>
      </c>
      <c r="L313" s="4">
        <v>12</v>
      </c>
      <c r="M313" s="4">
        <v>145320.01</v>
      </c>
      <c r="N313" s="4">
        <v>145.32</v>
      </c>
      <c r="O313" s="4">
        <v>702000</v>
      </c>
      <c r="P313" t="str">
        <f t="shared" si="52"/>
        <v>Glyphosate</v>
      </c>
      <c r="Q313" t="str">
        <f t="shared" si="59"/>
        <v>Gly Star</v>
      </c>
      <c r="R313" t="str">
        <f t="shared" si="60"/>
        <v>Herbicide</v>
      </c>
      <c r="S313">
        <f t="shared" si="55"/>
        <v>4.8307180821140872</v>
      </c>
    </row>
    <row r="314" spans="1:19" ht="22" customHeight="1" x14ac:dyDescent="0.3">
      <c r="A314" s="5">
        <v>43687</v>
      </c>
      <c r="B314" s="10" t="str">
        <f t="shared" si="53"/>
        <v>August,2019</v>
      </c>
      <c r="C314" s="10" t="str">
        <f t="shared" si="54"/>
        <v>August,2019´</v>
      </c>
      <c r="D314" s="6" t="s">
        <v>12</v>
      </c>
      <c r="E314" s="11" t="s">
        <v>534</v>
      </c>
      <c r="F314" s="6" t="s">
        <v>13</v>
      </c>
      <c r="G314" s="6" t="s">
        <v>170</v>
      </c>
      <c r="H314" s="6" t="s">
        <v>15</v>
      </c>
      <c r="I314" s="6" t="s">
        <v>16</v>
      </c>
      <c r="J314" s="6" t="s">
        <v>62</v>
      </c>
      <c r="K314" s="6" t="s">
        <v>247</v>
      </c>
      <c r="L314" s="7">
        <v>12</v>
      </c>
      <c r="M314" s="7">
        <v>145320.01</v>
      </c>
      <c r="N314" s="7">
        <v>145.32</v>
      </c>
      <c r="O314" s="7">
        <v>702000</v>
      </c>
      <c r="P314" t="str">
        <f t="shared" si="52"/>
        <v>Glyphosate</v>
      </c>
      <c r="Q314" t="str">
        <f t="shared" si="59"/>
        <v>Gly Star</v>
      </c>
      <c r="R314" t="str">
        <f t="shared" si="60"/>
        <v>Herbicide</v>
      </c>
      <c r="S314">
        <f t="shared" si="55"/>
        <v>4.8307180821140872</v>
      </c>
    </row>
    <row r="315" spans="1:19" ht="22" customHeight="1" x14ac:dyDescent="0.3">
      <c r="A315" s="2">
        <v>43687</v>
      </c>
      <c r="B315" s="10" t="str">
        <f t="shared" si="53"/>
        <v>August,2019</v>
      </c>
      <c r="C315" s="10" t="str">
        <f t="shared" si="54"/>
        <v>August,2019´</v>
      </c>
      <c r="D315" s="3" t="s">
        <v>12</v>
      </c>
      <c r="E315" s="8" t="s">
        <v>534</v>
      </c>
      <c r="F315" s="3" t="s">
        <v>13</v>
      </c>
      <c r="G315" s="3" t="s">
        <v>170</v>
      </c>
      <c r="H315" s="3" t="s">
        <v>15</v>
      </c>
      <c r="I315" s="3" t="s">
        <v>16</v>
      </c>
      <c r="J315" s="3" t="s">
        <v>62</v>
      </c>
      <c r="K315" s="3" t="s">
        <v>247</v>
      </c>
      <c r="L315" s="4">
        <v>12</v>
      </c>
      <c r="M315" s="4">
        <v>145320.01</v>
      </c>
      <c r="N315" s="4">
        <v>145.32</v>
      </c>
      <c r="O315" s="4">
        <v>702000</v>
      </c>
      <c r="P315" t="str">
        <f t="shared" si="52"/>
        <v>Glyphosate</v>
      </c>
      <c r="Q315" t="str">
        <f t="shared" si="59"/>
        <v>Gly Star</v>
      </c>
      <c r="R315" t="str">
        <f t="shared" si="60"/>
        <v>Herbicide</v>
      </c>
      <c r="S315">
        <f t="shared" si="55"/>
        <v>4.8307180821140872</v>
      </c>
    </row>
    <row r="316" spans="1:19" ht="22" customHeight="1" x14ac:dyDescent="0.3">
      <c r="A316" s="5">
        <v>43687</v>
      </c>
      <c r="B316" s="10" t="str">
        <f t="shared" si="53"/>
        <v>August,2019</v>
      </c>
      <c r="C316" s="10" t="str">
        <f t="shared" si="54"/>
        <v>August,2019´</v>
      </c>
      <c r="D316" s="6" t="s">
        <v>12</v>
      </c>
      <c r="E316" s="11" t="s">
        <v>534</v>
      </c>
      <c r="F316" s="6" t="s">
        <v>13</v>
      </c>
      <c r="G316" s="6" t="s">
        <v>170</v>
      </c>
      <c r="H316" s="6" t="s">
        <v>15</v>
      </c>
      <c r="I316" s="6" t="s">
        <v>16</v>
      </c>
      <c r="J316" s="6" t="s">
        <v>62</v>
      </c>
      <c r="K316" s="6" t="s">
        <v>247</v>
      </c>
      <c r="L316" s="7">
        <v>12</v>
      </c>
      <c r="M316" s="7">
        <v>145320.01</v>
      </c>
      <c r="N316" s="7">
        <v>145.32</v>
      </c>
      <c r="O316" s="7">
        <v>702000</v>
      </c>
      <c r="P316" t="str">
        <f t="shared" si="52"/>
        <v>Glyphosate</v>
      </c>
      <c r="Q316" t="str">
        <f t="shared" si="59"/>
        <v>Gly Star</v>
      </c>
      <c r="R316" t="str">
        <f t="shared" si="60"/>
        <v>Herbicide</v>
      </c>
      <c r="S316">
        <f t="shared" si="55"/>
        <v>4.8307180821140872</v>
      </c>
    </row>
    <row r="317" spans="1:19" ht="22" customHeight="1" x14ac:dyDescent="0.3">
      <c r="A317" s="2">
        <v>43686</v>
      </c>
      <c r="B317" s="10" t="str">
        <f t="shared" si="53"/>
        <v>August,2019</v>
      </c>
      <c r="C317" s="10" t="str">
        <f t="shared" si="54"/>
        <v>August,2019´</v>
      </c>
      <c r="D317" s="3" t="s">
        <v>12</v>
      </c>
      <c r="E317" s="8" t="s">
        <v>534</v>
      </c>
      <c r="F317" s="3" t="s">
        <v>13</v>
      </c>
      <c r="G317" s="3" t="s">
        <v>24</v>
      </c>
      <c r="H317" s="3" t="s">
        <v>21</v>
      </c>
      <c r="I317" s="3" t="s">
        <v>16</v>
      </c>
      <c r="J317" s="3" t="s">
        <v>140</v>
      </c>
      <c r="K317" s="3" t="s">
        <v>248</v>
      </c>
      <c r="L317" s="4">
        <v>4</v>
      </c>
      <c r="M317" s="4">
        <v>40240</v>
      </c>
      <c r="N317" s="4">
        <v>40.24</v>
      </c>
      <c r="O317" s="4">
        <v>704000</v>
      </c>
      <c r="P317" t="s">
        <v>520</v>
      </c>
      <c r="Q317" t="str">
        <f t="shared" si="59"/>
        <v>Not Indetified</v>
      </c>
      <c r="R317" t="str">
        <f t="shared" si="60"/>
        <v>Herbicide</v>
      </c>
      <c r="S317">
        <f t="shared" si="55"/>
        <v>17.495029821073558</v>
      </c>
    </row>
    <row r="318" spans="1:19" ht="22" customHeight="1" x14ac:dyDescent="0.3">
      <c r="A318" s="5">
        <v>43685</v>
      </c>
      <c r="B318" s="10" t="str">
        <f t="shared" si="53"/>
        <v>August,2019</v>
      </c>
      <c r="C318" s="10" t="str">
        <f t="shared" si="54"/>
        <v>August,2019´</v>
      </c>
      <c r="D318" s="6" t="s">
        <v>12</v>
      </c>
      <c r="E318" s="11" t="s">
        <v>534</v>
      </c>
      <c r="F318" s="6" t="s">
        <v>13</v>
      </c>
      <c r="G318" s="6" t="s">
        <v>177</v>
      </c>
      <c r="H318" s="6" t="s">
        <v>128</v>
      </c>
      <c r="I318" s="6" t="s">
        <v>16</v>
      </c>
      <c r="J318" s="6" t="s">
        <v>52</v>
      </c>
      <c r="K318" s="6" t="s">
        <v>180</v>
      </c>
      <c r="L318" s="7">
        <v>3</v>
      </c>
      <c r="M318" s="7">
        <v>55160</v>
      </c>
      <c r="N318" s="7">
        <v>55.16</v>
      </c>
      <c r="O318" s="7">
        <v>51700</v>
      </c>
      <c r="P318" t="str">
        <f t="shared" ref="P318:P319" si="64">IF(ISNUMBER(SEARCH("ISOPROPYLAMINE",K318)),"Isopropylamine",IF(ISNUMBER(SEARCH("CARBENDAZIM",K318)),"Carbendazim",IF(ISNUMBER(SEARCH("CHLORPYRIFOS",K318)),"Chlorpyrifos",IF(ISNUMBER(SEARCH("DIMETHYLAMINE",K318)),"Dimethylamine",IF(ISNUMBER(SEARCH("TEBUCONAZOLE",K318)),"Tebuconazole",IF(ISNUMBER(SEARCH("AMETRYN",K318)),"Ametryn",IF(ISNUMBER(SEARCH("DIURON",K318)),"Diuron","FIX IT!")))))))</f>
        <v>Dimethylamine</v>
      </c>
      <c r="Q318" t="str">
        <f t="shared" si="59"/>
        <v>Not Identified</v>
      </c>
      <c r="R318" t="s">
        <v>496</v>
      </c>
      <c r="S318">
        <f t="shared" si="55"/>
        <v>0.93727338651196523</v>
      </c>
    </row>
    <row r="319" spans="1:19" ht="22" customHeight="1" x14ac:dyDescent="0.3">
      <c r="A319" s="2">
        <v>43683</v>
      </c>
      <c r="B319" s="10" t="str">
        <f t="shared" si="53"/>
        <v>August,2019</v>
      </c>
      <c r="C319" s="10" t="str">
        <f t="shared" si="54"/>
        <v>August,2019´</v>
      </c>
      <c r="D319" s="3" t="s">
        <v>12</v>
      </c>
      <c r="E319" s="8" t="s">
        <v>534</v>
      </c>
      <c r="F319" s="3" t="s">
        <v>13</v>
      </c>
      <c r="G319" s="3" t="s">
        <v>249</v>
      </c>
      <c r="H319" s="3" t="s">
        <v>42</v>
      </c>
      <c r="I319" s="3" t="s">
        <v>16</v>
      </c>
      <c r="J319" s="3" t="s">
        <v>43</v>
      </c>
      <c r="K319" s="3" t="s">
        <v>250</v>
      </c>
      <c r="L319" s="4">
        <v>2</v>
      </c>
      <c r="M319" s="4">
        <v>31010</v>
      </c>
      <c r="N319" s="4">
        <v>31.01</v>
      </c>
      <c r="O319" s="4">
        <v>95100</v>
      </c>
      <c r="P319" t="str">
        <f t="shared" si="64"/>
        <v>Isopropylamine</v>
      </c>
      <c r="Q319" t="str">
        <f t="shared" si="59"/>
        <v>Not Identified</v>
      </c>
      <c r="R319" t="str">
        <f t="shared" ref="R319:R345" si="65">VLOOKUP(Q319,V:X,2,FALSE)</f>
        <v>Herbicide</v>
      </c>
      <c r="S319">
        <f t="shared" si="55"/>
        <v>3.0667526604321185</v>
      </c>
    </row>
    <row r="320" spans="1:19" ht="22" customHeight="1" x14ac:dyDescent="0.3">
      <c r="A320" s="5">
        <v>43682</v>
      </c>
      <c r="B320" s="10" t="str">
        <f t="shared" si="53"/>
        <v>August,2019</v>
      </c>
      <c r="C320" s="10" t="str">
        <f t="shared" si="54"/>
        <v>August,2019´</v>
      </c>
      <c r="D320" s="6" t="s">
        <v>12</v>
      </c>
      <c r="E320" s="11" t="s">
        <v>534</v>
      </c>
      <c r="F320" s="6" t="s">
        <v>13</v>
      </c>
      <c r="G320" s="6" t="s">
        <v>170</v>
      </c>
      <c r="H320" s="6" t="s">
        <v>15</v>
      </c>
      <c r="I320" s="6" t="s">
        <v>16</v>
      </c>
      <c r="J320" s="6" t="s">
        <v>62</v>
      </c>
      <c r="K320" s="6" t="s">
        <v>124</v>
      </c>
      <c r="L320" s="7">
        <v>12</v>
      </c>
      <c r="M320" s="7">
        <v>145320.01</v>
      </c>
      <c r="N320" s="7">
        <v>145.32</v>
      </c>
      <c r="O320" s="7">
        <v>702000</v>
      </c>
      <c r="P320" t="str">
        <f t="shared" ref="P320:P380" si="66">IF(ISNUMBER(SEARCH("2,4-D",K320)),"2,4-Dichlorophenoxyacetic acid",IF(ISNUMBER(SEARCH("FIPRONIL",K320)),"Fipronil",IF(ISNUMBER(SEARCH("GLYPHOSATE",K320)),"Glyphosate",IF(ISNUMBER(SEARCH("IMIDACLOPRID",K320)),"Imidacloprid",IF(ISNUMBER(SEARCH("TEBUTHIURON",K320)),"Tebuthiuron",IF(ISNUMBER(SEARCH("ATRAZINE",K320)),"Atrazine",IF(ISNUMBER(SEARCH("THIODICARB",K320)),"Thiodicarb",IF(ISNUMBER(SEARCH("MEPIQUAT",K320)),"Mepiquat","FIX IT!"))))))))</f>
        <v>Glyphosate</v>
      </c>
      <c r="Q320" t="str">
        <f t="shared" si="59"/>
        <v>Gly Star</v>
      </c>
      <c r="R320" t="str">
        <f t="shared" si="65"/>
        <v>Herbicide</v>
      </c>
      <c r="S320">
        <f t="shared" si="55"/>
        <v>4.8307180821140872</v>
      </c>
    </row>
    <row r="321" spans="1:19" ht="22" customHeight="1" x14ac:dyDescent="0.3">
      <c r="A321" s="2">
        <v>43682</v>
      </c>
      <c r="B321" s="10" t="str">
        <f t="shared" si="53"/>
        <v>August,2019</v>
      </c>
      <c r="C321" s="10" t="str">
        <f t="shared" si="54"/>
        <v>August,2019´</v>
      </c>
      <c r="D321" s="3" t="s">
        <v>12</v>
      </c>
      <c r="E321" s="8" t="s">
        <v>534</v>
      </c>
      <c r="F321" s="3" t="s">
        <v>13</v>
      </c>
      <c r="G321" s="3" t="s">
        <v>251</v>
      </c>
      <c r="H321" s="3" t="s">
        <v>15</v>
      </c>
      <c r="I321" s="3" t="s">
        <v>16</v>
      </c>
      <c r="J321" s="3" t="s">
        <v>43</v>
      </c>
      <c r="K321" s="3" t="s">
        <v>252</v>
      </c>
      <c r="L321" s="4">
        <v>2</v>
      </c>
      <c r="M321" s="4">
        <v>31000</v>
      </c>
      <c r="N321" s="4">
        <v>31</v>
      </c>
      <c r="O321" s="4">
        <v>95000</v>
      </c>
      <c r="P321" t="str">
        <f>IF(ISNUMBER(SEARCH("ISOPROPYLAMINE",K321)),"Isopropylamine",IF(ISNUMBER(SEARCH("CARBENDAZIM",K321)),"Carbendazim",IF(ISNUMBER(SEARCH("CHLORPYRIFOS",K321)),"Chlorpyrifos",IF(ISNUMBER(SEARCH("DIMETHYLAMINE",K321)),"Dimethylamine",IF(ISNUMBER(SEARCH("TEBUCONAZOLE",K321)),"Tebuconazole",IF(ISNUMBER(SEARCH("AMETRYN",K321)),"Ametryn",IF(ISNUMBER(SEARCH("DIURON",K321)),"Diuron","FIX IT!")))))))</f>
        <v>Isopropylamine</v>
      </c>
      <c r="Q321" t="str">
        <f t="shared" si="59"/>
        <v>Not Identified</v>
      </c>
      <c r="R321" t="str">
        <f t="shared" si="65"/>
        <v>Herbicide</v>
      </c>
      <c r="S321">
        <f t="shared" si="55"/>
        <v>3.064516129032258</v>
      </c>
    </row>
    <row r="322" spans="1:19" ht="22" customHeight="1" x14ac:dyDescent="0.3">
      <c r="A322" s="5">
        <v>43682</v>
      </c>
      <c r="B322" s="10" t="str">
        <f t="shared" si="53"/>
        <v>August,2019</v>
      </c>
      <c r="C322" s="10" t="str">
        <f t="shared" si="54"/>
        <v>August,2019´</v>
      </c>
      <c r="D322" s="6" t="s">
        <v>12</v>
      </c>
      <c r="E322" s="11" t="s">
        <v>534</v>
      </c>
      <c r="F322" s="6" t="s">
        <v>13</v>
      </c>
      <c r="G322" s="6" t="s">
        <v>170</v>
      </c>
      <c r="H322" s="6" t="s">
        <v>15</v>
      </c>
      <c r="I322" s="6" t="s">
        <v>16</v>
      </c>
      <c r="J322" s="6" t="s">
        <v>62</v>
      </c>
      <c r="K322" s="6" t="s">
        <v>124</v>
      </c>
      <c r="L322" s="7">
        <v>12</v>
      </c>
      <c r="M322" s="7">
        <v>145320.01</v>
      </c>
      <c r="N322" s="7">
        <v>145.32</v>
      </c>
      <c r="O322" s="7">
        <v>702000</v>
      </c>
      <c r="P322" t="str">
        <f t="shared" si="66"/>
        <v>Glyphosate</v>
      </c>
      <c r="Q322" t="str">
        <f t="shared" si="59"/>
        <v>Gly Star</v>
      </c>
      <c r="R322" t="str">
        <f t="shared" si="65"/>
        <v>Herbicide</v>
      </c>
      <c r="S322">
        <f t="shared" si="55"/>
        <v>4.8307180821140872</v>
      </c>
    </row>
    <row r="323" spans="1:19" ht="22" customHeight="1" x14ac:dyDescent="0.3">
      <c r="A323" s="2">
        <v>43682</v>
      </c>
      <c r="B323" s="10" t="str">
        <f t="shared" ref="B323:B386" si="67">TEXT(A323,"mmmm,yyyy")</f>
        <v>August,2019</v>
      </c>
      <c r="C323" s="10" t="str">
        <f t="shared" ref="C323:C386" si="68">B323&amp;"´"</f>
        <v>August,2019´</v>
      </c>
      <c r="D323" s="3" t="s">
        <v>12</v>
      </c>
      <c r="E323" s="8" t="s">
        <v>534</v>
      </c>
      <c r="F323" s="3" t="s">
        <v>13</v>
      </c>
      <c r="G323" s="3" t="s">
        <v>201</v>
      </c>
      <c r="H323" s="3" t="s">
        <v>56</v>
      </c>
      <c r="I323" s="3" t="s">
        <v>16</v>
      </c>
      <c r="J323" s="3" t="s">
        <v>43</v>
      </c>
      <c r="K323" s="3" t="s">
        <v>253</v>
      </c>
      <c r="L323" s="4">
        <v>8</v>
      </c>
      <c r="M323" s="4">
        <v>125038</v>
      </c>
      <c r="N323" s="4">
        <v>125.04</v>
      </c>
      <c r="O323" s="4">
        <v>340000</v>
      </c>
      <c r="P323" t="str">
        <f>IF(ISNUMBER(SEARCH("ISOPROPYLAMINE",K323)),"Isopropylamine",IF(ISNUMBER(SEARCH("CARBENDAZIM",K323)),"Carbendazim",IF(ISNUMBER(SEARCH("CHLORPYRIFOS",K323)),"Chlorpyrifos",IF(ISNUMBER(SEARCH("DIMETHYLAMINE",K323)),"Dimethylamine",IF(ISNUMBER(SEARCH("TEBUCONAZOLE",K323)),"Tebuconazole",IF(ISNUMBER(SEARCH("AMETRYN",K323)),"Ametryn",IF(ISNUMBER(SEARCH("DIURON",K323)),"Diuron","FIX IT!")))))))</f>
        <v>Isopropylamine</v>
      </c>
      <c r="Q323" t="str">
        <f t="shared" si="59"/>
        <v>Not Identified</v>
      </c>
      <c r="R323" t="str">
        <f t="shared" si="65"/>
        <v>Herbicide</v>
      </c>
      <c r="S323">
        <f t="shared" ref="S323:S386" si="69">O323/M323</f>
        <v>2.7191733712951263</v>
      </c>
    </row>
    <row r="324" spans="1:19" ht="22" customHeight="1" x14ac:dyDescent="0.3">
      <c r="A324" s="5">
        <v>43682</v>
      </c>
      <c r="B324" s="10" t="str">
        <f t="shared" si="67"/>
        <v>August,2019</v>
      </c>
      <c r="C324" s="10" t="str">
        <f t="shared" si="68"/>
        <v>August,2019´</v>
      </c>
      <c r="D324" s="6" t="s">
        <v>12</v>
      </c>
      <c r="E324" s="11" t="s">
        <v>534</v>
      </c>
      <c r="F324" s="6" t="s">
        <v>13</v>
      </c>
      <c r="G324" s="6" t="s">
        <v>170</v>
      </c>
      <c r="H324" s="6" t="s">
        <v>15</v>
      </c>
      <c r="I324" s="6" t="s">
        <v>16</v>
      </c>
      <c r="J324" s="6" t="s">
        <v>62</v>
      </c>
      <c r="K324" s="6" t="s">
        <v>124</v>
      </c>
      <c r="L324" s="7">
        <v>12</v>
      </c>
      <c r="M324" s="7">
        <v>145320.01</v>
      </c>
      <c r="N324" s="7">
        <v>145.32</v>
      </c>
      <c r="O324" s="7">
        <v>702000</v>
      </c>
      <c r="P324" t="str">
        <f t="shared" si="66"/>
        <v>Glyphosate</v>
      </c>
      <c r="Q324" t="str">
        <f t="shared" si="59"/>
        <v>Gly Star</v>
      </c>
      <c r="R324" t="str">
        <f t="shared" si="65"/>
        <v>Herbicide</v>
      </c>
      <c r="S324">
        <f t="shared" si="69"/>
        <v>4.8307180821140872</v>
      </c>
    </row>
    <row r="325" spans="1:19" ht="22" customHeight="1" x14ac:dyDescent="0.3">
      <c r="A325" s="2">
        <v>43682</v>
      </c>
      <c r="B325" s="10" t="str">
        <f t="shared" si="67"/>
        <v>August,2019</v>
      </c>
      <c r="C325" s="10" t="str">
        <f t="shared" si="68"/>
        <v>August,2019´</v>
      </c>
      <c r="D325" s="3" t="s">
        <v>12</v>
      </c>
      <c r="E325" s="8" t="s">
        <v>534</v>
      </c>
      <c r="F325" s="3" t="s">
        <v>13</v>
      </c>
      <c r="G325" s="3" t="s">
        <v>170</v>
      </c>
      <c r="H325" s="3" t="s">
        <v>15</v>
      </c>
      <c r="I325" s="3" t="s">
        <v>16</v>
      </c>
      <c r="J325" s="3" t="s">
        <v>62</v>
      </c>
      <c r="K325" s="3" t="s">
        <v>124</v>
      </c>
      <c r="L325" s="4">
        <v>12</v>
      </c>
      <c r="M325" s="4">
        <v>145320.01</v>
      </c>
      <c r="N325" s="4">
        <v>145.32</v>
      </c>
      <c r="O325" s="4">
        <v>702000</v>
      </c>
      <c r="P325" t="str">
        <f t="shared" si="66"/>
        <v>Glyphosate</v>
      </c>
      <c r="Q325" t="str">
        <f t="shared" si="59"/>
        <v>Gly Star</v>
      </c>
      <c r="R325" t="str">
        <f t="shared" si="65"/>
        <v>Herbicide</v>
      </c>
      <c r="S325">
        <f t="shared" si="69"/>
        <v>4.8307180821140872</v>
      </c>
    </row>
    <row r="326" spans="1:19" ht="22" customHeight="1" x14ac:dyDescent="0.3">
      <c r="A326" s="5">
        <v>43680</v>
      </c>
      <c r="B326" s="10" t="str">
        <f t="shared" si="67"/>
        <v>August,2019</v>
      </c>
      <c r="C326" s="10" t="str">
        <f t="shared" si="68"/>
        <v>August,2019´</v>
      </c>
      <c r="D326" s="6" t="s">
        <v>12</v>
      </c>
      <c r="E326" s="11" t="s">
        <v>534</v>
      </c>
      <c r="F326" s="6" t="s">
        <v>13</v>
      </c>
      <c r="G326" s="6" t="s">
        <v>170</v>
      </c>
      <c r="H326" s="6" t="s">
        <v>15</v>
      </c>
      <c r="I326" s="6" t="s">
        <v>16</v>
      </c>
      <c r="J326" s="6" t="s">
        <v>62</v>
      </c>
      <c r="K326" s="6" t="s">
        <v>124</v>
      </c>
      <c r="L326" s="7">
        <v>12</v>
      </c>
      <c r="M326" s="7">
        <v>145320.01</v>
      </c>
      <c r="N326" s="7">
        <v>145.32</v>
      </c>
      <c r="O326" s="7">
        <v>702000</v>
      </c>
      <c r="P326" t="str">
        <f t="shared" si="66"/>
        <v>Glyphosate</v>
      </c>
      <c r="Q326" t="str">
        <f t="shared" si="59"/>
        <v>Gly Star</v>
      </c>
      <c r="R326" t="str">
        <f t="shared" si="65"/>
        <v>Herbicide</v>
      </c>
      <c r="S326">
        <f t="shared" si="69"/>
        <v>4.8307180821140872</v>
      </c>
    </row>
    <row r="327" spans="1:19" ht="22" customHeight="1" x14ac:dyDescent="0.3">
      <c r="A327" s="2">
        <v>43680</v>
      </c>
      <c r="B327" s="10" t="str">
        <f t="shared" si="67"/>
        <v>August,2019</v>
      </c>
      <c r="C327" s="10" t="str">
        <f t="shared" si="68"/>
        <v>August,2019´</v>
      </c>
      <c r="D327" s="3" t="s">
        <v>12</v>
      </c>
      <c r="E327" s="8" t="s">
        <v>534</v>
      </c>
      <c r="F327" s="3" t="s">
        <v>13</v>
      </c>
      <c r="G327" s="3" t="s">
        <v>170</v>
      </c>
      <c r="H327" s="3" t="s">
        <v>15</v>
      </c>
      <c r="I327" s="3" t="s">
        <v>16</v>
      </c>
      <c r="J327" s="3" t="s">
        <v>62</v>
      </c>
      <c r="K327" s="3" t="s">
        <v>124</v>
      </c>
      <c r="L327" s="4">
        <v>12</v>
      </c>
      <c r="M327" s="4">
        <v>145320.01</v>
      </c>
      <c r="N327" s="4">
        <v>145.32</v>
      </c>
      <c r="O327" s="4">
        <v>702000</v>
      </c>
      <c r="P327" t="str">
        <f t="shared" si="66"/>
        <v>Glyphosate</v>
      </c>
      <c r="Q327" t="str">
        <f t="shared" si="59"/>
        <v>Gly Star</v>
      </c>
      <c r="R327" t="str">
        <f t="shared" si="65"/>
        <v>Herbicide</v>
      </c>
      <c r="S327">
        <f t="shared" si="69"/>
        <v>4.8307180821140872</v>
      </c>
    </row>
    <row r="328" spans="1:19" ht="22" customHeight="1" x14ac:dyDescent="0.3">
      <c r="A328" s="5">
        <v>43680</v>
      </c>
      <c r="B328" s="10" t="str">
        <f t="shared" si="67"/>
        <v>August,2019</v>
      </c>
      <c r="C328" s="10" t="str">
        <f t="shared" si="68"/>
        <v>August,2019´</v>
      </c>
      <c r="D328" s="6" t="s">
        <v>12</v>
      </c>
      <c r="E328" s="11" t="s">
        <v>534</v>
      </c>
      <c r="F328" s="6" t="s">
        <v>13</v>
      </c>
      <c r="G328" s="6" t="s">
        <v>170</v>
      </c>
      <c r="H328" s="6" t="s">
        <v>15</v>
      </c>
      <c r="I328" s="6" t="s">
        <v>16</v>
      </c>
      <c r="J328" s="6" t="s">
        <v>62</v>
      </c>
      <c r="K328" s="6" t="s">
        <v>254</v>
      </c>
      <c r="L328" s="7">
        <v>12</v>
      </c>
      <c r="M328" s="7">
        <v>145320.01</v>
      </c>
      <c r="N328" s="7">
        <v>145.32</v>
      </c>
      <c r="O328" s="7">
        <v>702000</v>
      </c>
      <c r="P328" t="str">
        <f t="shared" si="66"/>
        <v>Glyphosate</v>
      </c>
      <c r="Q328" t="str">
        <f t="shared" si="59"/>
        <v>Gly Star</v>
      </c>
      <c r="R328" t="str">
        <f t="shared" si="65"/>
        <v>Herbicide</v>
      </c>
      <c r="S328">
        <f t="shared" si="69"/>
        <v>4.8307180821140872</v>
      </c>
    </row>
    <row r="329" spans="1:19" ht="22" customHeight="1" x14ac:dyDescent="0.3">
      <c r="A329" s="2">
        <v>43678</v>
      </c>
      <c r="B329" s="10" t="str">
        <f t="shared" si="67"/>
        <v>August,2019</v>
      </c>
      <c r="C329" s="10" t="str">
        <f t="shared" si="68"/>
        <v>August,2019´</v>
      </c>
      <c r="D329" s="3" t="s">
        <v>12</v>
      </c>
      <c r="E329" s="8" t="s">
        <v>534</v>
      </c>
      <c r="F329" s="3" t="s">
        <v>13</v>
      </c>
      <c r="G329" s="3" t="s">
        <v>14</v>
      </c>
      <c r="H329" s="3" t="s">
        <v>21</v>
      </c>
      <c r="I329" s="3" t="s">
        <v>16</v>
      </c>
      <c r="J329" s="3" t="s">
        <v>33</v>
      </c>
      <c r="K329" s="3" t="s">
        <v>255</v>
      </c>
      <c r="L329" s="4">
        <v>10</v>
      </c>
      <c r="M329" s="4">
        <v>113220</v>
      </c>
      <c r="N329" s="4">
        <v>113.22</v>
      </c>
      <c r="O329" s="4">
        <v>335000</v>
      </c>
      <c r="P329" t="str">
        <f t="shared" si="66"/>
        <v>Atrazine</v>
      </c>
      <c r="Q329" t="str">
        <f t="shared" si="59"/>
        <v>Atanor</v>
      </c>
      <c r="R329" t="str">
        <f t="shared" si="65"/>
        <v>Herbicide</v>
      </c>
      <c r="S329">
        <f t="shared" si="69"/>
        <v>2.9588411941353119</v>
      </c>
    </row>
    <row r="330" spans="1:19" ht="22" customHeight="1" x14ac:dyDescent="0.3">
      <c r="A330" s="5">
        <v>43678</v>
      </c>
      <c r="B330" s="10" t="str">
        <f t="shared" si="67"/>
        <v>August,2019</v>
      </c>
      <c r="C330" s="10" t="str">
        <f t="shared" si="68"/>
        <v>August,2019´</v>
      </c>
      <c r="D330" s="6" t="s">
        <v>12</v>
      </c>
      <c r="E330" s="11" t="s">
        <v>534</v>
      </c>
      <c r="F330" s="6" t="s">
        <v>13</v>
      </c>
      <c r="G330" s="6" t="s">
        <v>24</v>
      </c>
      <c r="H330" s="6" t="s">
        <v>21</v>
      </c>
      <c r="I330" s="6" t="s">
        <v>16</v>
      </c>
      <c r="J330" s="6" t="s">
        <v>48</v>
      </c>
      <c r="K330" s="6" t="s">
        <v>256</v>
      </c>
      <c r="L330" s="7">
        <v>5</v>
      </c>
      <c r="M330" s="7">
        <v>108600</v>
      </c>
      <c r="N330" s="7">
        <v>108.6</v>
      </c>
      <c r="O330" s="7">
        <v>2851000</v>
      </c>
      <c r="P330" t="str">
        <f t="shared" ref="P330:P331" si="70">IF(ISNUMBER(SEARCH("ISOPROPYLAMINE",K330)),"Isopropylamine",IF(ISNUMBER(SEARCH("CARBENDAZIM",K330)),"Carbendazim",IF(ISNUMBER(SEARCH("CHLORPYRIFOS",K330)),"Chlorpyrifos",IF(ISNUMBER(SEARCH("DIMETHYLAMINE",K330)),"Dimethylamine",IF(ISNUMBER(SEARCH("TEBUCONAZOLE",K330)),"Tebuconazole",IF(ISNUMBER(SEARCH("AMETRYN",K330)),"Ametryn",IF(ISNUMBER(SEARCH("DIURON",K330)),"Diuron","FIX IT!")))))))</f>
        <v>Chlorpyrifos</v>
      </c>
      <c r="Q330" t="str">
        <f t="shared" si="59"/>
        <v>Not Identified</v>
      </c>
      <c r="R330" t="str">
        <f t="shared" si="65"/>
        <v>Herbicide</v>
      </c>
      <c r="S330">
        <f t="shared" si="69"/>
        <v>26.25230202578269</v>
      </c>
    </row>
    <row r="331" spans="1:19" ht="22" customHeight="1" x14ac:dyDescent="0.3">
      <c r="A331" s="2">
        <v>43678</v>
      </c>
      <c r="B331" s="10" t="str">
        <f t="shared" si="67"/>
        <v>August,2019</v>
      </c>
      <c r="C331" s="10" t="str">
        <f t="shared" si="68"/>
        <v>August,2019´</v>
      </c>
      <c r="D331" s="3" t="s">
        <v>12</v>
      </c>
      <c r="E331" s="8" t="s">
        <v>534</v>
      </c>
      <c r="F331" s="3" t="s">
        <v>13</v>
      </c>
      <c r="G331" s="3" t="s">
        <v>24</v>
      </c>
      <c r="H331" s="3" t="s">
        <v>21</v>
      </c>
      <c r="I331" s="3" t="s">
        <v>16</v>
      </c>
      <c r="J331" s="3" t="s">
        <v>48</v>
      </c>
      <c r="K331" s="3" t="s">
        <v>257</v>
      </c>
      <c r="L331" s="4">
        <v>1</v>
      </c>
      <c r="M331" s="4">
        <v>21720</v>
      </c>
      <c r="N331" s="4">
        <v>21.72</v>
      </c>
      <c r="O331" s="4">
        <v>570000</v>
      </c>
      <c r="P331" t="str">
        <f t="shared" si="70"/>
        <v>Chlorpyrifos</v>
      </c>
      <c r="Q331" t="str">
        <f t="shared" si="59"/>
        <v>Not Identified</v>
      </c>
      <c r="R331" t="str">
        <f t="shared" si="65"/>
        <v>Herbicide</v>
      </c>
      <c r="S331">
        <f t="shared" si="69"/>
        <v>26.243093922651934</v>
      </c>
    </row>
    <row r="332" spans="1:19" ht="22" customHeight="1" x14ac:dyDescent="0.3">
      <c r="A332" s="5">
        <v>43678</v>
      </c>
      <c r="B332" s="10" t="str">
        <f t="shared" si="67"/>
        <v>August,2019</v>
      </c>
      <c r="C332" s="10" t="str">
        <f t="shared" si="68"/>
        <v>August,2019´</v>
      </c>
      <c r="D332" s="6" t="s">
        <v>12</v>
      </c>
      <c r="E332" s="11" t="s">
        <v>534</v>
      </c>
      <c r="F332" s="6" t="s">
        <v>13</v>
      </c>
      <c r="G332" s="6" t="s">
        <v>14</v>
      </c>
      <c r="H332" s="6" t="s">
        <v>21</v>
      </c>
      <c r="I332" s="6" t="s">
        <v>16</v>
      </c>
      <c r="J332" s="6" t="s">
        <v>33</v>
      </c>
      <c r="K332" s="6" t="s">
        <v>255</v>
      </c>
      <c r="L332" s="7">
        <v>10</v>
      </c>
      <c r="M332" s="7">
        <v>113220</v>
      </c>
      <c r="N332" s="7">
        <v>113.22</v>
      </c>
      <c r="O332" s="7">
        <v>335000</v>
      </c>
      <c r="P332" t="str">
        <f t="shared" si="66"/>
        <v>Atrazine</v>
      </c>
      <c r="Q332" t="str">
        <f t="shared" si="59"/>
        <v>Atanor</v>
      </c>
      <c r="R332" t="str">
        <f t="shared" si="65"/>
        <v>Herbicide</v>
      </c>
      <c r="S332">
        <f t="shared" si="69"/>
        <v>2.9588411941353119</v>
      </c>
    </row>
    <row r="333" spans="1:19" ht="22" customHeight="1" x14ac:dyDescent="0.3">
      <c r="A333" s="2">
        <v>43678</v>
      </c>
      <c r="B333" s="10" t="str">
        <f t="shared" si="67"/>
        <v>August,2019</v>
      </c>
      <c r="C333" s="10" t="str">
        <f t="shared" si="68"/>
        <v>August,2019´</v>
      </c>
      <c r="D333" s="3" t="s">
        <v>12</v>
      </c>
      <c r="E333" s="8" t="s">
        <v>534</v>
      </c>
      <c r="F333" s="3" t="s">
        <v>13</v>
      </c>
      <c r="G333" s="3" t="s">
        <v>14</v>
      </c>
      <c r="H333" s="3" t="s">
        <v>21</v>
      </c>
      <c r="I333" s="3" t="s">
        <v>16</v>
      </c>
      <c r="J333" s="3" t="s">
        <v>33</v>
      </c>
      <c r="K333" s="3" t="s">
        <v>258</v>
      </c>
      <c r="L333" s="4">
        <v>8</v>
      </c>
      <c r="M333" s="4">
        <v>90576</v>
      </c>
      <c r="N333" s="4">
        <v>90.58</v>
      </c>
      <c r="O333" s="4">
        <v>268000</v>
      </c>
      <c r="P333" t="str">
        <f t="shared" si="66"/>
        <v>Atrazine</v>
      </c>
      <c r="Q333" t="str">
        <f t="shared" si="59"/>
        <v>Atanor</v>
      </c>
      <c r="R333" t="str">
        <f t="shared" si="65"/>
        <v>Herbicide</v>
      </c>
      <c r="S333">
        <f t="shared" si="69"/>
        <v>2.9588411941353119</v>
      </c>
    </row>
    <row r="334" spans="1:19" ht="22" customHeight="1" x14ac:dyDescent="0.3">
      <c r="A334" s="5">
        <v>43674</v>
      </c>
      <c r="B334" s="10" t="str">
        <f t="shared" si="67"/>
        <v>July,2019</v>
      </c>
      <c r="C334" s="10" t="str">
        <f t="shared" si="68"/>
        <v>July,2019´</v>
      </c>
      <c r="D334" s="6" t="s">
        <v>12</v>
      </c>
      <c r="E334" s="11" t="s">
        <v>534</v>
      </c>
      <c r="F334" s="6" t="s">
        <v>13</v>
      </c>
      <c r="G334" s="6" t="s">
        <v>14</v>
      </c>
      <c r="H334" s="6" t="s">
        <v>15</v>
      </c>
      <c r="I334" s="6" t="s">
        <v>16</v>
      </c>
      <c r="J334" s="6" t="s">
        <v>28</v>
      </c>
      <c r="K334" s="6" t="s">
        <v>259</v>
      </c>
      <c r="L334" s="7">
        <v>10</v>
      </c>
      <c r="M334" s="7">
        <v>120726</v>
      </c>
      <c r="N334" s="7">
        <v>120.73</v>
      </c>
      <c r="O334" s="7">
        <v>735000</v>
      </c>
      <c r="P334" t="str">
        <f>IF(ISNUMBER(SEARCH("ACEPHATE",K334)),"Acephate",IF(ISNUMBER(SEARCH("2 4 D",K334)),"2,4-Dichlorophenoxyacetic acid",IF(ISNUMBER(SEARCH("HALOXYFOP",K334)),"Haloxyfop",IF(ISNUMBER(SEARCH("ATRAZIN",K334)),"Atrazine","fix it"))))</f>
        <v>Haloxyfop</v>
      </c>
      <c r="Q334" t="str">
        <f t="shared" si="59"/>
        <v>Haloxyfop Alta</v>
      </c>
      <c r="R334" t="str">
        <f t="shared" si="65"/>
        <v>Herbicide</v>
      </c>
      <c r="S334">
        <f t="shared" si="69"/>
        <v>6.0881665921176884</v>
      </c>
    </row>
    <row r="335" spans="1:19" ht="22" customHeight="1" x14ac:dyDescent="0.3">
      <c r="A335" s="2">
        <v>43672</v>
      </c>
      <c r="B335" s="10" t="str">
        <f t="shared" si="67"/>
        <v>July,2019</v>
      </c>
      <c r="C335" s="10" t="str">
        <f t="shared" si="68"/>
        <v>July,2019´</v>
      </c>
      <c r="D335" s="3" t="s">
        <v>12</v>
      </c>
      <c r="E335" s="8" t="s">
        <v>534</v>
      </c>
      <c r="F335" s="3" t="s">
        <v>13</v>
      </c>
      <c r="G335" s="3" t="s">
        <v>170</v>
      </c>
      <c r="H335" s="3" t="s">
        <v>15</v>
      </c>
      <c r="I335" s="3" t="s">
        <v>16</v>
      </c>
      <c r="J335" s="3" t="s">
        <v>62</v>
      </c>
      <c r="K335" s="3" t="s">
        <v>143</v>
      </c>
      <c r="L335" s="4">
        <v>10</v>
      </c>
      <c r="M335" s="4">
        <v>121100</v>
      </c>
      <c r="N335" s="4">
        <v>121.1</v>
      </c>
      <c r="O335" s="4">
        <v>737000</v>
      </c>
      <c r="P335" t="str">
        <f t="shared" si="66"/>
        <v>Glyphosate</v>
      </c>
      <c r="Q335" t="str">
        <f t="shared" si="59"/>
        <v>Gly Star</v>
      </c>
      <c r="R335" t="str">
        <f t="shared" si="65"/>
        <v>Herbicide</v>
      </c>
      <c r="S335">
        <f t="shared" si="69"/>
        <v>6.0858794384805943</v>
      </c>
    </row>
    <row r="336" spans="1:19" ht="22" customHeight="1" x14ac:dyDescent="0.3">
      <c r="A336" s="5">
        <v>43667</v>
      </c>
      <c r="B336" s="10" t="str">
        <f t="shared" si="67"/>
        <v>July,2019</v>
      </c>
      <c r="C336" s="10" t="str">
        <f t="shared" si="68"/>
        <v>July,2019´</v>
      </c>
      <c r="D336" s="6" t="s">
        <v>12</v>
      </c>
      <c r="E336" s="11" t="s">
        <v>534</v>
      </c>
      <c r="F336" s="6" t="s">
        <v>13</v>
      </c>
      <c r="G336" s="6" t="s">
        <v>24</v>
      </c>
      <c r="H336" s="6" t="s">
        <v>21</v>
      </c>
      <c r="I336" s="6" t="s">
        <v>16</v>
      </c>
      <c r="J336" s="6" t="s">
        <v>48</v>
      </c>
      <c r="K336" s="6" t="s">
        <v>256</v>
      </c>
      <c r="L336" s="7">
        <v>5</v>
      </c>
      <c r="M336" s="7">
        <v>108600</v>
      </c>
      <c r="N336" s="7">
        <v>108.6</v>
      </c>
      <c r="O336" s="7">
        <v>2777000</v>
      </c>
      <c r="P336" t="str">
        <f>IF(ISNUMBER(SEARCH("ISOPROPYLAMINE",K336)),"Isopropylamine",IF(ISNUMBER(SEARCH("CARBENDAZIM",K336)),"Carbendazim",IF(ISNUMBER(SEARCH("CHLORPYRIFOS",K336)),"Chlorpyrifos",IF(ISNUMBER(SEARCH("DIMETHYLAMINE",K336)),"Dimethylamine",IF(ISNUMBER(SEARCH("TEBUCONAZOLE",K336)),"Tebuconazole",IF(ISNUMBER(SEARCH("AMETRYN",K336)),"Ametryn",IF(ISNUMBER(SEARCH("DIURON",K336)),"Diuron","FIX IT!")))))))</f>
        <v>Chlorpyrifos</v>
      </c>
      <c r="Q336" t="str">
        <f t="shared" si="59"/>
        <v>Not Identified</v>
      </c>
      <c r="R336" t="str">
        <f t="shared" si="65"/>
        <v>Herbicide</v>
      </c>
      <c r="S336">
        <f t="shared" si="69"/>
        <v>25.570902394106813</v>
      </c>
    </row>
    <row r="337" spans="1:19" ht="22" customHeight="1" x14ac:dyDescent="0.3">
      <c r="A337" s="2">
        <v>43667</v>
      </c>
      <c r="B337" s="10" t="str">
        <f t="shared" si="67"/>
        <v>July,2019</v>
      </c>
      <c r="C337" s="10" t="str">
        <f t="shared" si="68"/>
        <v>July,2019´</v>
      </c>
      <c r="D337" s="3" t="s">
        <v>12</v>
      </c>
      <c r="E337" s="8" t="s">
        <v>534</v>
      </c>
      <c r="F337" s="3" t="s">
        <v>13</v>
      </c>
      <c r="G337" s="3" t="s">
        <v>14</v>
      </c>
      <c r="H337" s="3" t="s">
        <v>21</v>
      </c>
      <c r="I337" s="3" t="s">
        <v>16</v>
      </c>
      <c r="J337" s="3" t="s">
        <v>22</v>
      </c>
      <c r="K337" s="3" t="s">
        <v>174</v>
      </c>
      <c r="L337" s="4">
        <v>10</v>
      </c>
      <c r="M337" s="4">
        <v>128950</v>
      </c>
      <c r="N337" s="4">
        <v>128.94999999999999</v>
      </c>
      <c r="O337" s="4">
        <v>609000</v>
      </c>
      <c r="P337" t="str">
        <f t="shared" si="66"/>
        <v>Glyphosate</v>
      </c>
      <c r="Q337" t="str">
        <f t="shared" si="59"/>
        <v>Gly Star</v>
      </c>
      <c r="R337" t="str">
        <f t="shared" si="65"/>
        <v>Herbicide</v>
      </c>
      <c r="S337">
        <f t="shared" si="69"/>
        <v>4.7227607599844905</v>
      </c>
    </row>
    <row r="338" spans="1:19" ht="22" customHeight="1" x14ac:dyDescent="0.3">
      <c r="A338" s="5">
        <v>43667</v>
      </c>
      <c r="B338" s="10" t="str">
        <f t="shared" si="67"/>
        <v>July,2019</v>
      </c>
      <c r="C338" s="10" t="str">
        <f t="shared" si="68"/>
        <v>July,2019´</v>
      </c>
      <c r="D338" s="6" t="s">
        <v>12</v>
      </c>
      <c r="E338" s="11" t="s">
        <v>534</v>
      </c>
      <c r="F338" s="6" t="s">
        <v>13</v>
      </c>
      <c r="G338" s="6" t="s">
        <v>14</v>
      </c>
      <c r="H338" s="6" t="s">
        <v>21</v>
      </c>
      <c r="I338" s="6" t="s">
        <v>16</v>
      </c>
      <c r="J338" s="6" t="s">
        <v>22</v>
      </c>
      <c r="K338" s="6" t="s">
        <v>174</v>
      </c>
      <c r="L338" s="7">
        <v>10</v>
      </c>
      <c r="M338" s="7">
        <v>128950</v>
      </c>
      <c r="N338" s="7">
        <v>128.94999999999999</v>
      </c>
      <c r="O338" s="7">
        <v>609000</v>
      </c>
      <c r="P338" t="str">
        <f t="shared" si="66"/>
        <v>Glyphosate</v>
      </c>
      <c r="Q338" t="str">
        <f t="shared" ref="Q338:Q401" si="71">VLOOKUP(P338,U:W,2,FALSE)</f>
        <v>Gly Star</v>
      </c>
      <c r="R338" t="str">
        <f t="shared" si="65"/>
        <v>Herbicide</v>
      </c>
      <c r="S338">
        <f t="shared" si="69"/>
        <v>4.7227607599844905</v>
      </c>
    </row>
    <row r="339" spans="1:19" ht="22" customHeight="1" x14ac:dyDescent="0.3">
      <c r="A339" s="2">
        <v>43661</v>
      </c>
      <c r="B339" s="10" t="str">
        <f t="shared" si="67"/>
        <v>July,2019</v>
      </c>
      <c r="C339" s="10" t="str">
        <f t="shared" si="68"/>
        <v>July,2019´</v>
      </c>
      <c r="D339" s="3" t="s">
        <v>12</v>
      </c>
      <c r="E339" s="8" t="s">
        <v>534</v>
      </c>
      <c r="F339" s="3" t="s">
        <v>13</v>
      </c>
      <c r="G339" s="3" t="s">
        <v>85</v>
      </c>
      <c r="H339" s="3" t="s">
        <v>56</v>
      </c>
      <c r="I339" s="3" t="s">
        <v>16</v>
      </c>
      <c r="J339" s="3" t="s">
        <v>43</v>
      </c>
      <c r="K339" s="3" t="s">
        <v>260</v>
      </c>
      <c r="L339" s="4">
        <v>9</v>
      </c>
      <c r="M339" s="4">
        <v>140299</v>
      </c>
      <c r="N339" s="4">
        <v>140.30000000000001</v>
      </c>
      <c r="O339" s="4">
        <v>387000</v>
      </c>
      <c r="P339" t="str">
        <f t="shared" ref="P339:P349" si="72">IF(ISNUMBER(SEARCH("ISOPROPYLAMINE",K339)),"Isopropylamine",IF(ISNUMBER(SEARCH("CARBENDAZIM",K339)),"Carbendazim",IF(ISNUMBER(SEARCH("CHLORPYRIFOS",K339)),"Chlorpyrifos",IF(ISNUMBER(SEARCH("DIMETHYLAMINE",K339)),"Dimethylamine",IF(ISNUMBER(SEARCH("TEBUCONAZOLE",K339)),"Tebuconazole",IF(ISNUMBER(SEARCH("AMETRYN",K339)),"Ametryn",IF(ISNUMBER(SEARCH("DIURON",K339)),"Diuron","FIX IT!")))))))</f>
        <v>Isopropylamine</v>
      </c>
      <c r="Q339" t="str">
        <f t="shared" si="71"/>
        <v>Not Identified</v>
      </c>
      <c r="R339" t="str">
        <f t="shared" si="65"/>
        <v>Herbicide</v>
      </c>
      <c r="S339">
        <f t="shared" si="69"/>
        <v>2.7583945715935254</v>
      </c>
    </row>
    <row r="340" spans="1:19" ht="22" customHeight="1" x14ac:dyDescent="0.3">
      <c r="A340" s="5">
        <v>43660</v>
      </c>
      <c r="B340" s="10" t="str">
        <f t="shared" si="67"/>
        <v>July,2019</v>
      </c>
      <c r="C340" s="10" t="str">
        <f t="shared" si="68"/>
        <v>July,2019´</v>
      </c>
      <c r="D340" s="6" t="s">
        <v>12</v>
      </c>
      <c r="E340" s="11" t="s">
        <v>534</v>
      </c>
      <c r="F340" s="6" t="s">
        <v>13</v>
      </c>
      <c r="G340" s="6" t="s">
        <v>24</v>
      </c>
      <c r="H340" s="6" t="s">
        <v>21</v>
      </c>
      <c r="I340" s="6" t="s">
        <v>16</v>
      </c>
      <c r="J340" s="6" t="s">
        <v>48</v>
      </c>
      <c r="K340" s="6" t="s">
        <v>256</v>
      </c>
      <c r="L340" s="7">
        <v>5</v>
      </c>
      <c r="M340" s="7">
        <v>108600</v>
      </c>
      <c r="N340" s="7">
        <v>108.6</v>
      </c>
      <c r="O340" s="7">
        <v>2777000</v>
      </c>
      <c r="P340" t="str">
        <f t="shared" si="72"/>
        <v>Chlorpyrifos</v>
      </c>
      <c r="Q340" t="str">
        <f t="shared" si="71"/>
        <v>Not Identified</v>
      </c>
      <c r="R340" t="str">
        <f t="shared" si="65"/>
        <v>Herbicide</v>
      </c>
      <c r="S340">
        <f t="shared" si="69"/>
        <v>25.570902394106813</v>
      </c>
    </row>
    <row r="341" spans="1:19" ht="22" customHeight="1" x14ac:dyDescent="0.3">
      <c r="A341" s="2">
        <v>43658</v>
      </c>
      <c r="B341" s="10" t="str">
        <f t="shared" si="67"/>
        <v>July,2019</v>
      </c>
      <c r="C341" s="10" t="str">
        <f t="shared" si="68"/>
        <v>July,2019´</v>
      </c>
      <c r="D341" s="3" t="s">
        <v>12</v>
      </c>
      <c r="E341" s="8" t="s">
        <v>534</v>
      </c>
      <c r="F341" s="3" t="s">
        <v>13</v>
      </c>
      <c r="G341" s="3" t="s">
        <v>163</v>
      </c>
      <c r="H341" s="3" t="s">
        <v>261</v>
      </c>
      <c r="I341" s="3" t="s">
        <v>16</v>
      </c>
      <c r="J341" s="3" t="s">
        <v>58</v>
      </c>
      <c r="K341" s="3" t="s">
        <v>262</v>
      </c>
      <c r="L341" s="4">
        <v>2</v>
      </c>
      <c r="M341" s="4">
        <v>20200</v>
      </c>
      <c r="N341" s="4">
        <v>20.2</v>
      </c>
      <c r="O341" s="4">
        <v>2372000</v>
      </c>
      <c r="P341" t="str">
        <f>IF(ISNUMBER(SEARCH("FLUTRIAFOL",K341)),"Flutriafol",IF(ISNUMBER(SEARCH("PARAQUAT",K341)),"Paraquat",IF(ISNUMBER(SEARCH("4-D",K341)),"2,4-Dichlorophenoxyacetic acid",IF(ISNUMBER(SEARCH("HEXAZINONE",K341)),"Hexazinone",IF(ISNUMBER(SEARCH("DIUROM",K341)),"Diurom",IF(ISNUMBER(SEARCH("CLORPIRIFOS",K341)),"Chlorpyrifos",IF(ISNUMBER(SEARCH("NICOSULFURON",K341)),"Nicosulfuron","FIX IT!")))))))</f>
        <v>Flutriafol</v>
      </c>
      <c r="Q341" t="str">
        <f t="shared" si="71"/>
        <v>Agrolider</v>
      </c>
      <c r="R341" t="str">
        <f t="shared" si="65"/>
        <v>Fungicide</v>
      </c>
      <c r="S341">
        <f t="shared" si="69"/>
        <v>117.42574257425743</v>
      </c>
    </row>
    <row r="342" spans="1:19" ht="22" customHeight="1" x14ac:dyDescent="0.3">
      <c r="A342" s="5">
        <v>43654</v>
      </c>
      <c r="B342" s="10" t="str">
        <f t="shared" si="67"/>
        <v>July,2019</v>
      </c>
      <c r="C342" s="10" t="str">
        <f t="shared" si="68"/>
        <v>July,2019´</v>
      </c>
      <c r="D342" s="6" t="s">
        <v>12</v>
      </c>
      <c r="E342" s="11" t="s">
        <v>534</v>
      </c>
      <c r="F342" s="6" t="s">
        <v>13</v>
      </c>
      <c r="G342" s="6" t="s">
        <v>201</v>
      </c>
      <c r="H342" s="6" t="s">
        <v>56</v>
      </c>
      <c r="I342" s="6" t="s">
        <v>16</v>
      </c>
      <c r="J342" s="6" t="s">
        <v>43</v>
      </c>
      <c r="K342" s="6" t="s">
        <v>263</v>
      </c>
      <c r="L342" s="7">
        <v>9</v>
      </c>
      <c r="M342" s="7">
        <v>140733.99</v>
      </c>
      <c r="N342" s="7">
        <v>140.72999999999999</v>
      </c>
      <c r="O342" s="7">
        <v>389000</v>
      </c>
      <c r="P342" t="str">
        <f t="shared" si="72"/>
        <v>Isopropylamine</v>
      </c>
      <c r="Q342" t="str">
        <f t="shared" si="71"/>
        <v>Not Identified</v>
      </c>
      <c r="R342" t="str">
        <f t="shared" si="65"/>
        <v>Herbicide</v>
      </c>
      <c r="S342">
        <f t="shared" si="69"/>
        <v>2.7640799496980084</v>
      </c>
    </row>
    <row r="343" spans="1:19" ht="22" customHeight="1" x14ac:dyDescent="0.3">
      <c r="A343" s="2">
        <v>43654</v>
      </c>
      <c r="B343" s="10" t="str">
        <f t="shared" si="67"/>
        <v>July,2019</v>
      </c>
      <c r="C343" s="10" t="str">
        <f t="shared" si="68"/>
        <v>July,2019´</v>
      </c>
      <c r="D343" s="3" t="s">
        <v>12</v>
      </c>
      <c r="E343" s="8" t="s">
        <v>534</v>
      </c>
      <c r="F343" s="3" t="s">
        <v>13</v>
      </c>
      <c r="G343" s="3" t="s">
        <v>41</v>
      </c>
      <c r="H343" s="3" t="s">
        <v>42</v>
      </c>
      <c r="I343" s="3" t="s">
        <v>16</v>
      </c>
      <c r="J343" s="3" t="s">
        <v>43</v>
      </c>
      <c r="K343" s="3" t="s">
        <v>264</v>
      </c>
      <c r="L343" s="4">
        <v>4</v>
      </c>
      <c r="M343" s="4">
        <v>61940</v>
      </c>
      <c r="N343" s="4">
        <v>61.94</v>
      </c>
      <c r="O343" s="4">
        <v>192000</v>
      </c>
      <c r="P343" t="str">
        <f t="shared" si="72"/>
        <v>Isopropylamine</v>
      </c>
      <c r="Q343" t="str">
        <f t="shared" si="71"/>
        <v>Not Identified</v>
      </c>
      <c r="R343" t="str">
        <f t="shared" si="65"/>
        <v>Herbicide</v>
      </c>
      <c r="S343">
        <f t="shared" si="69"/>
        <v>3.0997739748143363</v>
      </c>
    </row>
    <row r="344" spans="1:19" ht="22" customHeight="1" x14ac:dyDescent="0.3">
      <c r="A344" s="5">
        <v>43640</v>
      </c>
      <c r="B344" s="10" t="str">
        <f t="shared" si="67"/>
        <v>June,2019</v>
      </c>
      <c r="C344" s="10" t="str">
        <f t="shared" si="68"/>
        <v>June,2019´</v>
      </c>
      <c r="D344" s="6" t="s">
        <v>12</v>
      </c>
      <c r="E344" s="11" t="s">
        <v>534</v>
      </c>
      <c r="F344" s="6" t="s">
        <v>13</v>
      </c>
      <c r="G344" s="6" t="s">
        <v>85</v>
      </c>
      <c r="H344" s="6" t="s">
        <v>56</v>
      </c>
      <c r="I344" s="6" t="s">
        <v>16</v>
      </c>
      <c r="J344" s="6" t="s">
        <v>43</v>
      </c>
      <c r="K344" s="6" t="s">
        <v>265</v>
      </c>
      <c r="L344" s="7">
        <v>14</v>
      </c>
      <c r="M344" s="7">
        <v>223360</v>
      </c>
      <c r="N344" s="7">
        <v>223.36</v>
      </c>
      <c r="O344" s="7">
        <v>586000</v>
      </c>
      <c r="P344" t="str">
        <f t="shared" si="72"/>
        <v>Isopropylamine</v>
      </c>
      <c r="Q344" t="str">
        <f t="shared" si="71"/>
        <v>Not Identified</v>
      </c>
      <c r="R344" t="str">
        <f t="shared" si="65"/>
        <v>Herbicide</v>
      </c>
      <c r="S344">
        <f t="shared" si="69"/>
        <v>2.6235673352435529</v>
      </c>
    </row>
    <row r="345" spans="1:19" ht="22" customHeight="1" x14ac:dyDescent="0.3">
      <c r="A345" s="2">
        <v>43640</v>
      </c>
      <c r="B345" s="10" t="str">
        <f t="shared" si="67"/>
        <v>June,2019</v>
      </c>
      <c r="C345" s="10" t="str">
        <f t="shared" si="68"/>
        <v>June,2019´</v>
      </c>
      <c r="D345" s="3" t="s">
        <v>12</v>
      </c>
      <c r="E345" s="8" t="s">
        <v>534</v>
      </c>
      <c r="F345" s="3" t="s">
        <v>13</v>
      </c>
      <c r="G345" s="3" t="s">
        <v>85</v>
      </c>
      <c r="H345" s="3" t="s">
        <v>56</v>
      </c>
      <c r="I345" s="3" t="s">
        <v>16</v>
      </c>
      <c r="J345" s="3" t="s">
        <v>43</v>
      </c>
      <c r="K345" s="3" t="s">
        <v>266</v>
      </c>
      <c r="L345" s="4">
        <v>14</v>
      </c>
      <c r="M345" s="4">
        <v>223607</v>
      </c>
      <c r="N345" s="4">
        <v>223.61</v>
      </c>
      <c r="O345" s="4">
        <v>587000</v>
      </c>
      <c r="P345" t="str">
        <f t="shared" si="72"/>
        <v>Isopropylamine</v>
      </c>
      <c r="Q345" t="str">
        <f t="shared" si="71"/>
        <v>Not Identified</v>
      </c>
      <c r="R345" t="str">
        <f t="shared" si="65"/>
        <v>Herbicide</v>
      </c>
      <c r="S345">
        <f t="shared" si="69"/>
        <v>2.6251414311716537</v>
      </c>
    </row>
    <row r="346" spans="1:19" ht="22" customHeight="1" x14ac:dyDescent="0.3">
      <c r="A346" s="5">
        <v>43636</v>
      </c>
      <c r="B346" s="10" t="str">
        <f t="shared" si="67"/>
        <v>June,2019</v>
      </c>
      <c r="C346" s="10" t="str">
        <f t="shared" si="68"/>
        <v>June,2019´</v>
      </c>
      <c r="D346" s="6" t="s">
        <v>12</v>
      </c>
      <c r="E346" s="11" t="s">
        <v>534</v>
      </c>
      <c r="F346" s="6" t="s">
        <v>13</v>
      </c>
      <c r="G346" s="6" t="s">
        <v>177</v>
      </c>
      <c r="H346" s="6" t="s">
        <v>128</v>
      </c>
      <c r="I346" s="6" t="s">
        <v>16</v>
      </c>
      <c r="J346" s="6" t="s">
        <v>129</v>
      </c>
      <c r="K346" s="6" t="s">
        <v>267</v>
      </c>
      <c r="L346" s="7">
        <v>5</v>
      </c>
      <c r="M346" s="7">
        <v>91920</v>
      </c>
      <c r="N346" s="7">
        <v>91.92</v>
      </c>
      <c r="O346" s="7">
        <v>87300</v>
      </c>
      <c r="P346" t="str">
        <f t="shared" si="72"/>
        <v>Dimethylamine</v>
      </c>
      <c r="Q346" t="str">
        <f t="shared" si="71"/>
        <v>Not Identified</v>
      </c>
      <c r="R346" t="s">
        <v>496</v>
      </c>
      <c r="S346">
        <f t="shared" si="69"/>
        <v>0.94973890339425593</v>
      </c>
    </row>
    <row r="347" spans="1:19" ht="22" customHeight="1" x14ac:dyDescent="0.3">
      <c r="A347" s="2">
        <v>43628</v>
      </c>
      <c r="B347" s="10" t="str">
        <f t="shared" si="67"/>
        <v>June,2019</v>
      </c>
      <c r="C347" s="10" t="str">
        <f t="shared" si="68"/>
        <v>June,2019´</v>
      </c>
      <c r="D347" s="3" t="s">
        <v>12</v>
      </c>
      <c r="E347" s="8" t="s">
        <v>534</v>
      </c>
      <c r="F347" s="3" t="s">
        <v>13</v>
      </c>
      <c r="G347" s="3" t="s">
        <v>177</v>
      </c>
      <c r="H347" s="3" t="s">
        <v>128</v>
      </c>
      <c r="I347" s="3" t="s">
        <v>16</v>
      </c>
      <c r="J347" s="3" t="s">
        <v>129</v>
      </c>
      <c r="K347" s="3" t="s">
        <v>268</v>
      </c>
      <c r="L347" s="4">
        <v>4</v>
      </c>
      <c r="M347" s="4">
        <v>73760</v>
      </c>
      <c r="N347" s="4">
        <v>73.760000000000005</v>
      </c>
      <c r="O347" s="4">
        <v>70100</v>
      </c>
      <c r="P347" t="str">
        <f t="shared" si="72"/>
        <v>Dimethylamine</v>
      </c>
      <c r="Q347" t="str">
        <f t="shared" si="71"/>
        <v>Not Identified</v>
      </c>
      <c r="R347" t="s">
        <v>496</v>
      </c>
      <c r="S347">
        <f t="shared" si="69"/>
        <v>0.95037960954446854</v>
      </c>
    </row>
    <row r="348" spans="1:19" ht="22" customHeight="1" x14ac:dyDescent="0.3">
      <c r="A348" s="5">
        <v>43590</v>
      </c>
      <c r="B348" s="10" t="str">
        <f t="shared" si="67"/>
        <v>May,2019</v>
      </c>
      <c r="C348" s="10" t="str">
        <f t="shared" si="68"/>
        <v>May,2019´</v>
      </c>
      <c r="D348" s="6" t="s">
        <v>12</v>
      </c>
      <c r="E348" s="11" t="s">
        <v>534</v>
      </c>
      <c r="F348" s="6" t="s">
        <v>13</v>
      </c>
      <c r="G348" s="6" t="s">
        <v>24</v>
      </c>
      <c r="H348" s="6" t="s">
        <v>21</v>
      </c>
      <c r="I348" s="6" t="s">
        <v>16</v>
      </c>
      <c r="J348" s="6" t="s">
        <v>48</v>
      </c>
      <c r="K348" s="6" t="s">
        <v>269</v>
      </c>
      <c r="L348" s="7">
        <v>4</v>
      </c>
      <c r="M348" s="7">
        <v>86880</v>
      </c>
      <c r="N348" s="7">
        <v>86.88</v>
      </c>
      <c r="O348" s="7">
        <v>1843000</v>
      </c>
      <c r="P348" t="str">
        <f t="shared" si="72"/>
        <v>Chlorpyrifos</v>
      </c>
      <c r="Q348" t="str">
        <f t="shared" si="71"/>
        <v>Not Identified</v>
      </c>
      <c r="R348" t="str">
        <f t="shared" ref="R348:R379" si="73">VLOOKUP(Q348,V:X,2,FALSE)</f>
        <v>Herbicide</v>
      </c>
      <c r="S348">
        <f t="shared" si="69"/>
        <v>21.213167587476981</v>
      </c>
    </row>
    <row r="349" spans="1:19" ht="22" customHeight="1" x14ac:dyDescent="0.3">
      <c r="A349" s="2">
        <v>43581</v>
      </c>
      <c r="B349" s="10" t="str">
        <f t="shared" si="67"/>
        <v>April,2019</v>
      </c>
      <c r="C349" s="10" t="str">
        <f t="shared" si="68"/>
        <v>April,2019´</v>
      </c>
      <c r="D349" s="3" t="s">
        <v>12</v>
      </c>
      <c r="E349" s="8" t="s">
        <v>534</v>
      </c>
      <c r="F349" s="3" t="s">
        <v>13</v>
      </c>
      <c r="G349" s="3" t="s">
        <v>24</v>
      </c>
      <c r="H349" s="3" t="s">
        <v>21</v>
      </c>
      <c r="I349" s="3" t="s">
        <v>16</v>
      </c>
      <c r="J349" s="3" t="s">
        <v>48</v>
      </c>
      <c r="K349" s="3" t="s">
        <v>270</v>
      </c>
      <c r="L349" s="4">
        <v>1</v>
      </c>
      <c r="M349" s="4">
        <v>21720</v>
      </c>
      <c r="N349" s="4">
        <v>21.72</v>
      </c>
      <c r="O349" s="4">
        <v>457000</v>
      </c>
      <c r="P349" t="str">
        <f t="shared" si="72"/>
        <v>Chlorpyrifos</v>
      </c>
      <c r="Q349" t="str">
        <f t="shared" si="71"/>
        <v>Not Identified</v>
      </c>
      <c r="R349" t="str">
        <f t="shared" si="73"/>
        <v>Herbicide</v>
      </c>
      <c r="S349">
        <f t="shared" si="69"/>
        <v>21.040515653775323</v>
      </c>
    </row>
    <row r="350" spans="1:19" ht="22" customHeight="1" x14ac:dyDescent="0.3">
      <c r="A350" s="2">
        <v>43573</v>
      </c>
      <c r="B350" s="10" t="str">
        <f t="shared" si="67"/>
        <v>April,2019</v>
      </c>
      <c r="C350" s="10" t="str">
        <f t="shared" si="68"/>
        <v>April,2019´</v>
      </c>
      <c r="D350" s="3" t="s">
        <v>12</v>
      </c>
      <c r="E350" s="11" t="s">
        <v>534</v>
      </c>
      <c r="F350" s="3" t="s">
        <v>13</v>
      </c>
      <c r="G350" s="3" t="s">
        <v>24</v>
      </c>
      <c r="H350" s="3" t="s">
        <v>21</v>
      </c>
      <c r="I350" s="3" t="s">
        <v>16</v>
      </c>
      <c r="J350" s="3" t="s">
        <v>25</v>
      </c>
      <c r="K350" s="3" t="s">
        <v>271</v>
      </c>
      <c r="L350" s="4">
        <v>2</v>
      </c>
      <c r="M350" s="4">
        <v>20120</v>
      </c>
      <c r="N350" s="4">
        <v>20.12</v>
      </c>
      <c r="O350" s="4">
        <v>423000</v>
      </c>
      <c r="P350" t="str">
        <f t="shared" si="66"/>
        <v>Imidacloprid</v>
      </c>
      <c r="Q350" t="str">
        <f t="shared" si="71"/>
        <v>Not Identified</v>
      </c>
      <c r="R350" t="str">
        <f t="shared" si="73"/>
        <v>Herbicide</v>
      </c>
      <c r="S350">
        <f t="shared" si="69"/>
        <v>21.023856858846919</v>
      </c>
    </row>
    <row r="351" spans="1:19" ht="22" customHeight="1" x14ac:dyDescent="0.3">
      <c r="A351" s="5">
        <v>43566</v>
      </c>
      <c r="B351" s="10" t="str">
        <f t="shared" si="67"/>
        <v>April,2019</v>
      </c>
      <c r="C351" s="10" t="str">
        <f t="shared" si="68"/>
        <v>April,2019´</v>
      </c>
      <c r="D351" s="6" t="s">
        <v>12</v>
      </c>
      <c r="E351" s="8" t="s">
        <v>534</v>
      </c>
      <c r="F351" s="6" t="s">
        <v>13</v>
      </c>
      <c r="G351" s="6" t="s">
        <v>24</v>
      </c>
      <c r="H351" s="6" t="s">
        <v>21</v>
      </c>
      <c r="I351" s="6" t="s">
        <v>16</v>
      </c>
      <c r="J351" s="6" t="s">
        <v>25</v>
      </c>
      <c r="K351" s="6" t="s">
        <v>271</v>
      </c>
      <c r="L351" s="7">
        <v>2</v>
      </c>
      <c r="M351" s="7">
        <v>20120</v>
      </c>
      <c r="N351" s="7">
        <v>20.12</v>
      </c>
      <c r="O351" s="7">
        <v>423000</v>
      </c>
      <c r="P351" t="str">
        <f t="shared" si="66"/>
        <v>Imidacloprid</v>
      </c>
      <c r="Q351" t="str">
        <f t="shared" si="71"/>
        <v>Not Identified</v>
      </c>
      <c r="R351" t="str">
        <f t="shared" si="73"/>
        <v>Herbicide</v>
      </c>
      <c r="S351">
        <f t="shared" si="69"/>
        <v>21.023856858846919</v>
      </c>
    </row>
    <row r="352" spans="1:19" ht="22" customHeight="1" x14ac:dyDescent="0.3">
      <c r="A352" s="2">
        <v>43559</v>
      </c>
      <c r="B352" s="10" t="str">
        <f t="shared" si="67"/>
        <v>April,2019</v>
      </c>
      <c r="C352" s="10" t="str">
        <f t="shared" si="68"/>
        <v>April,2019´</v>
      </c>
      <c r="D352" s="3" t="s">
        <v>12</v>
      </c>
      <c r="E352" s="11" t="s">
        <v>534</v>
      </c>
      <c r="F352" s="3" t="s">
        <v>13</v>
      </c>
      <c r="G352" s="3" t="s">
        <v>24</v>
      </c>
      <c r="H352" s="3" t="s">
        <v>21</v>
      </c>
      <c r="I352" s="3" t="s">
        <v>16</v>
      </c>
      <c r="J352" s="3" t="s">
        <v>25</v>
      </c>
      <c r="K352" s="3" t="s">
        <v>272</v>
      </c>
      <c r="L352" s="4">
        <v>2</v>
      </c>
      <c r="M352" s="4">
        <v>20120</v>
      </c>
      <c r="N352" s="4">
        <v>20.12</v>
      </c>
      <c r="O352" s="4">
        <v>423000</v>
      </c>
      <c r="P352" t="str">
        <f t="shared" si="66"/>
        <v>Imidacloprid</v>
      </c>
      <c r="Q352" t="str">
        <f t="shared" si="71"/>
        <v>Not Identified</v>
      </c>
      <c r="R352" t="str">
        <f t="shared" si="73"/>
        <v>Herbicide</v>
      </c>
      <c r="S352">
        <f t="shared" si="69"/>
        <v>21.023856858846919</v>
      </c>
    </row>
    <row r="353" spans="1:19" ht="22" customHeight="1" x14ac:dyDescent="0.3">
      <c r="A353" s="5">
        <v>43555</v>
      </c>
      <c r="B353" s="10" t="str">
        <f t="shared" si="67"/>
        <v>March,2019</v>
      </c>
      <c r="C353" s="10" t="str">
        <f t="shared" si="68"/>
        <v>March,2019´</v>
      </c>
      <c r="D353" s="6" t="s">
        <v>12</v>
      </c>
      <c r="E353" s="8" t="s">
        <v>534</v>
      </c>
      <c r="F353" s="6" t="s">
        <v>13</v>
      </c>
      <c r="G353" s="6" t="s">
        <v>24</v>
      </c>
      <c r="H353" s="6" t="s">
        <v>21</v>
      </c>
      <c r="I353" s="6" t="s">
        <v>16</v>
      </c>
      <c r="J353" s="6" t="s">
        <v>238</v>
      </c>
      <c r="K353" s="6" t="s">
        <v>273</v>
      </c>
      <c r="L353" s="7">
        <v>14</v>
      </c>
      <c r="M353" s="7">
        <v>115416</v>
      </c>
      <c r="N353" s="7">
        <v>115.42</v>
      </c>
      <c r="O353" s="7">
        <v>643000</v>
      </c>
      <c r="P353" t="str">
        <f>IF(ISNUMBER(SEARCH("ACEPHATE",K353)),"Acephate",IF(ISNUMBER(SEARCH("2 4 D",K353)),"2,4-Dichlorophenoxyacetic acid",IF(ISNUMBER(SEARCH("HALOXYFOP",K353)),"Haloxyfop",IF(ISNUMBER(SEARCH("ATRAZIN",K353)),"Atrazine","fix it"))))</f>
        <v>Acephate</v>
      </c>
      <c r="Q353" t="str">
        <f t="shared" si="71"/>
        <v>Percent</v>
      </c>
      <c r="R353" t="str">
        <f t="shared" si="73"/>
        <v>Insecticide</v>
      </c>
      <c r="S353">
        <f t="shared" si="69"/>
        <v>5.5711513135093922</v>
      </c>
    </row>
    <row r="354" spans="1:19" ht="22" customHeight="1" x14ac:dyDescent="0.3">
      <c r="A354" s="2">
        <v>43553</v>
      </c>
      <c r="B354" s="10" t="str">
        <f t="shared" si="67"/>
        <v>March,2019</v>
      </c>
      <c r="C354" s="10" t="str">
        <f t="shared" si="68"/>
        <v>March,2019´</v>
      </c>
      <c r="D354" s="3" t="s">
        <v>12</v>
      </c>
      <c r="E354" s="11" t="s">
        <v>534</v>
      </c>
      <c r="F354" s="3" t="s">
        <v>13</v>
      </c>
      <c r="G354" s="3" t="s">
        <v>24</v>
      </c>
      <c r="H354" s="3" t="s">
        <v>21</v>
      </c>
      <c r="I354" s="3" t="s">
        <v>16</v>
      </c>
      <c r="J354" s="3" t="s">
        <v>25</v>
      </c>
      <c r="K354" s="3" t="s">
        <v>274</v>
      </c>
      <c r="L354" s="4">
        <v>4</v>
      </c>
      <c r="M354" s="4">
        <v>40240</v>
      </c>
      <c r="N354" s="4">
        <v>40.24</v>
      </c>
      <c r="O354" s="4">
        <v>833000</v>
      </c>
      <c r="P354" t="str">
        <f t="shared" si="66"/>
        <v>Imidacloprid</v>
      </c>
      <c r="Q354" t="str">
        <f t="shared" si="71"/>
        <v>Not Identified</v>
      </c>
      <c r="R354" t="str">
        <f t="shared" si="73"/>
        <v>Herbicide</v>
      </c>
      <c r="S354">
        <f t="shared" si="69"/>
        <v>20.70079522862823</v>
      </c>
    </row>
    <row r="355" spans="1:19" ht="22" customHeight="1" x14ac:dyDescent="0.3">
      <c r="A355" s="5">
        <v>43553</v>
      </c>
      <c r="B355" s="10" t="str">
        <f t="shared" si="67"/>
        <v>March,2019</v>
      </c>
      <c r="C355" s="10" t="str">
        <f t="shared" si="68"/>
        <v>March,2019´</v>
      </c>
      <c r="D355" s="6" t="s">
        <v>12</v>
      </c>
      <c r="E355" s="8" t="s">
        <v>534</v>
      </c>
      <c r="F355" s="6" t="s">
        <v>13</v>
      </c>
      <c r="G355" s="6" t="s">
        <v>24</v>
      </c>
      <c r="H355" s="6" t="s">
        <v>21</v>
      </c>
      <c r="I355" s="6" t="s">
        <v>16</v>
      </c>
      <c r="J355" s="6" t="s">
        <v>25</v>
      </c>
      <c r="K355" s="6" t="s">
        <v>275</v>
      </c>
      <c r="L355" s="7">
        <v>2</v>
      </c>
      <c r="M355" s="7">
        <v>20120</v>
      </c>
      <c r="N355" s="7">
        <v>20.12</v>
      </c>
      <c r="O355" s="7">
        <v>417000</v>
      </c>
      <c r="P355" t="str">
        <f t="shared" si="66"/>
        <v>Imidacloprid</v>
      </c>
      <c r="Q355" t="str">
        <f t="shared" si="71"/>
        <v>Not Identified</v>
      </c>
      <c r="R355" t="str">
        <f t="shared" si="73"/>
        <v>Herbicide</v>
      </c>
      <c r="S355">
        <f t="shared" si="69"/>
        <v>20.725646123260436</v>
      </c>
    </row>
    <row r="356" spans="1:19" ht="22" customHeight="1" x14ac:dyDescent="0.3">
      <c r="A356" s="2">
        <v>43535</v>
      </c>
      <c r="B356" s="10" t="str">
        <f t="shared" si="67"/>
        <v>March,2019</v>
      </c>
      <c r="C356" s="10" t="str">
        <f t="shared" si="68"/>
        <v>March,2019´</v>
      </c>
      <c r="D356" s="3" t="s">
        <v>12</v>
      </c>
      <c r="E356" s="11" t="s">
        <v>534</v>
      </c>
      <c r="F356" s="3" t="s">
        <v>13</v>
      </c>
      <c r="G356" s="3" t="s">
        <v>276</v>
      </c>
      <c r="H356" s="3" t="s">
        <v>56</v>
      </c>
      <c r="I356" s="3" t="s">
        <v>16</v>
      </c>
      <c r="J356" s="3" t="s">
        <v>43</v>
      </c>
      <c r="K356" s="3" t="s">
        <v>277</v>
      </c>
      <c r="L356" s="4">
        <v>4</v>
      </c>
      <c r="M356" s="4">
        <v>58359</v>
      </c>
      <c r="N356" s="4">
        <v>58.36</v>
      </c>
      <c r="O356" s="4">
        <v>172000</v>
      </c>
      <c r="P356" t="str">
        <f t="shared" ref="P356:P360" si="74">IF(ISNUMBER(SEARCH("ISOPROPYLAMINE",K356)),"Isopropylamine",IF(ISNUMBER(SEARCH("CARBENDAZIM",K356)),"Carbendazim",IF(ISNUMBER(SEARCH("CHLORPYRIFOS",K356)),"Chlorpyrifos",IF(ISNUMBER(SEARCH("DIMETHYLAMINE",K356)),"Dimethylamine",IF(ISNUMBER(SEARCH("TEBUCONAZOLE",K356)),"Tebuconazole",IF(ISNUMBER(SEARCH("AMETRYN",K356)),"Ametryn",IF(ISNUMBER(SEARCH("DIURON",K356)),"Diuron","FIX IT!")))))))</f>
        <v>Isopropylamine</v>
      </c>
      <c r="Q356" t="str">
        <f t="shared" si="71"/>
        <v>Not Identified</v>
      </c>
      <c r="R356" t="str">
        <f t="shared" si="73"/>
        <v>Herbicide</v>
      </c>
      <c r="S356">
        <f t="shared" si="69"/>
        <v>2.9472746277352249</v>
      </c>
    </row>
    <row r="357" spans="1:19" ht="22" customHeight="1" x14ac:dyDescent="0.3">
      <c r="A357" s="5">
        <v>43535</v>
      </c>
      <c r="B357" s="10" t="str">
        <f t="shared" si="67"/>
        <v>March,2019</v>
      </c>
      <c r="C357" s="10" t="str">
        <f t="shared" si="68"/>
        <v>March,2019´</v>
      </c>
      <c r="D357" s="6" t="s">
        <v>12</v>
      </c>
      <c r="E357" s="8" t="s">
        <v>534</v>
      </c>
      <c r="F357" s="6" t="s">
        <v>13</v>
      </c>
      <c r="G357" s="6" t="s">
        <v>276</v>
      </c>
      <c r="H357" s="6" t="s">
        <v>56</v>
      </c>
      <c r="I357" s="6" t="s">
        <v>16</v>
      </c>
      <c r="J357" s="6" t="s">
        <v>43</v>
      </c>
      <c r="K357" s="6" t="s">
        <v>278</v>
      </c>
      <c r="L357" s="7">
        <v>7</v>
      </c>
      <c r="M357" s="7">
        <v>102367</v>
      </c>
      <c r="N357" s="7">
        <v>102.37</v>
      </c>
      <c r="O357" s="7">
        <v>302000</v>
      </c>
      <c r="P357" t="str">
        <f t="shared" si="74"/>
        <v>Isopropylamine</v>
      </c>
      <c r="Q357" t="str">
        <f t="shared" si="71"/>
        <v>Not Identified</v>
      </c>
      <c r="R357" t="str">
        <f t="shared" si="73"/>
        <v>Herbicide</v>
      </c>
      <c r="S357">
        <f t="shared" si="69"/>
        <v>2.9501694882139753</v>
      </c>
    </row>
    <row r="358" spans="1:19" ht="22" customHeight="1" x14ac:dyDescent="0.3">
      <c r="A358" s="2">
        <v>43527</v>
      </c>
      <c r="B358" s="10" t="str">
        <f t="shared" si="67"/>
        <v>March,2019</v>
      </c>
      <c r="C358" s="10" t="str">
        <f t="shared" si="68"/>
        <v>March,2019´</v>
      </c>
      <c r="D358" s="3" t="s">
        <v>12</v>
      </c>
      <c r="E358" s="11" t="s">
        <v>534</v>
      </c>
      <c r="F358" s="3" t="s">
        <v>13</v>
      </c>
      <c r="G358" s="3" t="s">
        <v>24</v>
      </c>
      <c r="H358" s="3" t="s">
        <v>21</v>
      </c>
      <c r="I358" s="3" t="s">
        <v>16</v>
      </c>
      <c r="J358" s="3" t="s">
        <v>48</v>
      </c>
      <c r="K358" s="3" t="s">
        <v>279</v>
      </c>
      <c r="L358" s="4">
        <v>2</v>
      </c>
      <c r="M358" s="4">
        <v>43440</v>
      </c>
      <c r="N358" s="4">
        <v>43.44</v>
      </c>
      <c r="O358" s="4">
        <v>900000</v>
      </c>
      <c r="P358" t="str">
        <f t="shared" si="74"/>
        <v>Chlorpyrifos</v>
      </c>
      <c r="Q358" t="str">
        <f t="shared" si="71"/>
        <v>Not Identified</v>
      </c>
      <c r="R358" t="str">
        <f t="shared" si="73"/>
        <v>Herbicide</v>
      </c>
      <c r="S358">
        <f t="shared" si="69"/>
        <v>20.718232044198896</v>
      </c>
    </row>
    <row r="359" spans="1:19" ht="22" customHeight="1" x14ac:dyDescent="0.3">
      <c r="A359" s="5">
        <v>43527</v>
      </c>
      <c r="B359" s="10" t="str">
        <f t="shared" si="67"/>
        <v>March,2019</v>
      </c>
      <c r="C359" s="10" t="str">
        <f t="shared" si="68"/>
        <v>March,2019´</v>
      </c>
      <c r="D359" s="6" t="s">
        <v>12</v>
      </c>
      <c r="E359" s="8" t="s">
        <v>534</v>
      </c>
      <c r="F359" s="6" t="s">
        <v>13</v>
      </c>
      <c r="G359" s="6" t="s">
        <v>24</v>
      </c>
      <c r="H359" s="6" t="s">
        <v>21</v>
      </c>
      <c r="I359" s="6" t="s">
        <v>16</v>
      </c>
      <c r="J359" s="6" t="s">
        <v>238</v>
      </c>
      <c r="K359" s="6" t="s">
        <v>280</v>
      </c>
      <c r="L359" s="7">
        <v>14</v>
      </c>
      <c r="M359" s="7">
        <v>115416</v>
      </c>
      <c r="N359" s="7">
        <v>115.42</v>
      </c>
      <c r="O359" s="7">
        <v>643000</v>
      </c>
      <c r="P359" t="str">
        <f>IF(ISNUMBER(SEARCH("ACEPHATE",K359)),"Acephate",IF(ISNUMBER(SEARCH("2 4 D",K359)),"2,4-Dichlorophenoxyacetic acid",IF(ISNUMBER(SEARCH("HALOXYFOP",K359)),"Haloxyfop",IF(ISNUMBER(SEARCH("ATRAZIN",K359)),"Atrazine","fix it"))))</f>
        <v>Acephate</v>
      </c>
      <c r="Q359" t="str">
        <f t="shared" si="71"/>
        <v>Percent</v>
      </c>
      <c r="R359" t="str">
        <f t="shared" si="73"/>
        <v>Insecticide</v>
      </c>
      <c r="S359">
        <f t="shared" si="69"/>
        <v>5.5711513135093922</v>
      </c>
    </row>
    <row r="360" spans="1:19" ht="22" customHeight="1" x14ac:dyDescent="0.3">
      <c r="A360" s="2">
        <v>43524</v>
      </c>
      <c r="B360" s="10" t="str">
        <f t="shared" si="67"/>
        <v>February,2019</v>
      </c>
      <c r="C360" s="10" t="str">
        <f t="shared" si="68"/>
        <v>February,2019´</v>
      </c>
      <c r="D360" s="3" t="s">
        <v>12</v>
      </c>
      <c r="E360" s="11" t="s">
        <v>534</v>
      </c>
      <c r="F360" s="3" t="s">
        <v>13</v>
      </c>
      <c r="G360" s="3" t="s">
        <v>24</v>
      </c>
      <c r="H360" s="3" t="s">
        <v>21</v>
      </c>
      <c r="I360" s="3" t="s">
        <v>16</v>
      </c>
      <c r="J360" s="3" t="s">
        <v>48</v>
      </c>
      <c r="K360" s="3" t="s">
        <v>281</v>
      </c>
      <c r="L360" s="4">
        <v>2</v>
      </c>
      <c r="M360" s="4">
        <v>43440</v>
      </c>
      <c r="N360" s="4">
        <v>43.44</v>
      </c>
      <c r="O360" s="4">
        <v>912000</v>
      </c>
      <c r="P360" t="str">
        <f t="shared" si="74"/>
        <v>Chlorpyrifos</v>
      </c>
      <c r="Q360" t="str">
        <f t="shared" si="71"/>
        <v>Not Identified</v>
      </c>
      <c r="R360" t="str">
        <f t="shared" si="73"/>
        <v>Herbicide</v>
      </c>
      <c r="S360">
        <f t="shared" si="69"/>
        <v>20.994475138121548</v>
      </c>
    </row>
    <row r="361" spans="1:19" ht="22" customHeight="1" x14ac:dyDescent="0.3">
      <c r="A361" s="5">
        <v>43524</v>
      </c>
      <c r="B361" s="10" t="str">
        <f t="shared" si="67"/>
        <v>February,2019</v>
      </c>
      <c r="C361" s="10" t="str">
        <f t="shared" si="68"/>
        <v>February,2019´</v>
      </c>
      <c r="D361" s="6" t="s">
        <v>12</v>
      </c>
      <c r="E361" s="8" t="s">
        <v>534</v>
      </c>
      <c r="F361" s="6" t="s">
        <v>13</v>
      </c>
      <c r="G361" s="6" t="s">
        <v>24</v>
      </c>
      <c r="H361" s="6" t="s">
        <v>21</v>
      </c>
      <c r="I361" s="6" t="s">
        <v>16</v>
      </c>
      <c r="J361" s="6" t="s">
        <v>25</v>
      </c>
      <c r="K361" s="6" t="s">
        <v>282</v>
      </c>
      <c r="L361" s="7">
        <v>2</v>
      </c>
      <c r="M361" s="7">
        <v>20120</v>
      </c>
      <c r="N361" s="7">
        <v>20.12</v>
      </c>
      <c r="O361" s="7">
        <v>422000</v>
      </c>
      <c r="P361" t="str">
        <f t="shared" si="66"/>
        <v>Imidacloprid</v>
      </c>
      <c r="Q361" t="str">
        <f t="shared" si="71"/>
        <v>Not Identified</v>
      </c>
      <c r="R361" t="str">
        <f t="shared" si="73"/>
        <v>Herbicide</v>
      </c>
      <c r="S361">
        <f t="shared" si="69"/>
        <v>20.974155069582505</v>
      </c>
    </row>
    <row r="362" spans="1:19" ht="22" customHeight="1" x14ac:dyDescent="0.3">
      <c r="A362" s="2">
        <v>43521</v>
      </c>
      <c r="B362" s="10" t="str">
        <f t="shared" si="67"/>
        <v>February,2019</v>
      </c>
      <c r="C362" s="10" t="str">
        <f t="shared" si="68"/>
        <v>February,2019´</v>
      </c>
      <c r="D362" s="3" t="s">
        <v>12</v>
      </c>
      <c r="E362" s="11" t="s">
        <v>534</v>
      </c>
      <c r="F362" s="3" t="s">
        <v>13</v>
      </c>
      <c r="G362" s="3" t="s">
        <v>24</v>
      </c>
      <c r="H362" s="3" t="s">
        <v>21</v>
      </c>
      <c r="I362" s="3" t="s">
        <v>16</v>
      </c>
      <c r="J362" s="3" t="s">
        <v>238</v>
      </c>
      <c r="K362" s="3" t="s">
        <v>273</v>
      </c>
      <c r="L362" s="4">
        <v>14</v>
      </c>
      <c r="M362" s="4">
        <v>115416</v>
      </c>
      <c r="N362" s="4">
        <v>115.42</v>
      </c>
      <c r="O362" s="4">
        <v>676000</v>
      </c>
      <c r="P362" t="str">
        <f>IF(ISNUMBER(SEARCH("ACEPHATE",K362)),"Acephate",IF(ISNUMBER(SEARCH("2 4 D",K362)),"2,4-Dichlorophenoxyacetic acid",IF(ISNUMBER(SEARCH("HALOXYFOP",K362)),"Haloxyfop",IF(ISNUMBER(SEARCH("ATRAZIN",K362)),"Atrazine","fix it"))))</f>
        <v>Acephate</v>
      </c>
      <c r="Q362" t="str">
        <f t="shared" si="71"/>
        <v>Percent</v>
      </c>
      <c r="R362" t="str">
        <f t="shared" si="73"/>
        <v>Insecticide</v>
      </c>
      <c r="S362">
        <f t="shared" si="69"/>
        <v>5.8570735426630627</v>
      </c>
    </row>
    <row r="363" spans="1:19" ht="22" customHeight="1" x14ac:dyDescent="0.3">
      <c r="A363" s="5">
        <v>43514</v>
      </c>
      <c r="B363" s="10" t="str">
        <f t="shared" si="67"/>
        <v>February,2019</v>
      </c>
      <c r="C363" s="10" t="str">
        <f t="shared" si="68"/>
        <v>February,2019´</v>
      </c>
      <c r="D363" s="6" t="s">
        <v>12</v>
      </c>
      <c r="E363" s="8" t="s">
        <v>534</v>
      </c>
      <c r="F363" s="6" t="s">
        <v>13</v>
      </c>
      <c r="G363" s="6" t="s">
        <v>276</v>
      </c>
      <c r="H363" s="6" t="s">
        <v>56</v>
      </c>
      <c r="I363" s="6" t="s">
        <v>16</v>
      </c>
      <c r="J363" s="6" t="s">
        <v>43</v>
      </c>
      <c r="K363" s="6" t="s">
        <v>278</v>
      </c>
      <c r="L363" s="7">
        <v>7</v>
      </c>
      <c r="M363" s="7">
        <v>101050</v>
      </c>
      <c r="N363" s="7">
        <v>101.05</v>
      </c>
      <c r="O363" s="7">
        <v>305000</v>
      </c>
      <c r="P363" t="str">
        <f t="shared" ref="P363" si="75">IF(ISNUMBER(SEARCH("ISOPROPYLAMINE",K363)),"Isopropylamine",IF(ISNUMBER(SEARCH("CARBENDAZIM",K363)),"Carbendazim",IF(ISNUMBER(SEARCH("CHLORPYRIFOS",K363)),"Chlorpyrifos",IF(ISNUMBER(SEARCH("DIMETHYLAMINE",K363)),"Dimethylamine",IF(ISNUMBER(SEARCH("TEBUCONAZOLE",K363)),"Tebuconazole",IF(ISNUMBER(SEARCH("AMETRYN",K363)),"Ametryn",IF(ISNUMBER(SEARCH("DIURON",K363)),"Diuron","FIX IT!")))))))</f>
        <v>Isopropylamine</v>
      </c>
      <c r="Q363" t="str">
        <f t="shared" si="71"/>
        <v>Not Identified</v>
      </c>
      <c r="R363" t="str">
        <f t="shared" si="73"/>
        <v>Herbicide</v>
      </c>
      <c r="S363">
        <f t="shared" si="69"/>
        <v>3.0183077684314696</v>
      </c>
    </row>
    <row r="364" spans="1:19" ht="22" customHeight="1" x14ac:dyDescent="0.3">
      <c r="A364" s="2">
        <v>43513</v>
      </c>
      <c r="B364" s="10" t="str">
        <f t="shared" si="67"/>
        <v>February,2019</v>
      </c>
      <c r="C364" s="10" t="str">
        <f t="shared" si="68"/>
        <v>February,2019´</v>
      </c>
      <c r="D364" s="3" t="s">
        <v>12</v>
      </c>
      <c r="E364" s="11" t="s">
        <v>534</v>
      </c>
      <c r="F364" s="3" t="s">
        <v>13</v>
      </c>
      <c r="G364" s="3" t="s">
        <v>24</v>
      </c>
      <c r="H364" s="3" t="s">
        <v>21</v>
      </c>
      <c r="I364" s="3" t="s">
        <v>16</v>
      </c>
      <c r="J364" s="3" t="s">
        <v>238</v>
      </c>
      <c r="K364" s="3" t="s">
        <v>283</v>
      </c>
      <c r="L364" s="4">
        <v>14</v>
      </c>
      <c r="M364" s="4">
        <v>115416</v>
      </c>
      <c r="N364" s="4">
        <v>115.42</v>
      </c>
      <c r="O364" s="4">
        <v>676000</v>
      </c>
      <c r="P364" t="str">
        <f>IF(ISNUMBER(SEARCH("ACEPHATE",K364)),"Acephate",IF(ISNUMBER(SEARCH("2 4 D",K364)),"2,4-Dichlorophenoxyacetic acid",IF(ISNUMBER(SEARCH("HALOXYFOP",K364)),"Haloxyfop",IF(ISNUMBER(SEARCH("ATRAZIN",K364)),"Atrazine","fix it"))))</f>
        <v>Acephate</v>
      </c>
      <c r="Q364" t="str">
        <f t="shared" si="71"/>
        <v>Percent</v>
      </c>
      <c r="R364" t="str">
        <f t="shared" si="73"/>
        <v>Insecticide</v>
      </c>
      <c r="S364">
        <f t="shared" si="69"/>
        <v>5.8570735426630627</v>
      </c>
    </row>
    <row r="365" spans="1:19" ht="22" customHeight="1" x14ac:dyDescent="0.3">
      <c r="A365" s="5">
        <v>43511</v>
      </c>
      <c r="B365" s="10" t="str">
        <f t="shared" si="67"/>
        <v>February,2019</v>
      </c>
      <c r="C365" s="10" t="str">
        <f t="shared" si="68"/>
        <v>February,2019´</v>
      </c>
      <c r="D365" s="6" t="s">
        <v>12</v>
      </c>
      <c r="E365" s="8" t="s">
        <v>534</v>
      </c>
      <c r="F365" s="6" t="s">
        <v>13</v>
      </c>
      <c r="G365" s="6" t="s">
        <v>284</v>
      </c>
      <c r="H365" s="6" t="s">
        <v>15</v>
      </c>
      <c r="I365" s="6" t="s">
        <v>16</v>
      </c>
      <c r="J365" s="6" t="s">
        <v>17</v>
      </c>
      <c r="K365" s="6" t="s">
        <v>285</v>
      </c>
      <c r="L365" s="7">
        <v>12</v>
      </c>
      <c r="M365" s="7">
        <v>151740.01</v>
      </c>
      <c r="N365" s="7">
        <v>151.74</v>
      </c>
      <c r="O365" s="7">
        <v>2245000</v>
      </c>
      <c r="P365" t="str">
        <f t="shared" si="66"/>
        <v>2,4-Dichlorophenoxyacetic acid</v>
      </c>
      <c r="Q365" t="str">
        <f t="shared" si="71"/>
        <v>Not Identified</v>
      </c>
      <c r="R365" t="str">
        <f t="shared" si="73"/>
        <v>Herbicide</v>
      </c>
      <c r="S365">
        <f t="shared" si="69"/>
        <v>14.795043179448847</v>
      </c>
    </row>
    <row r="366" spans="1:19" ht="22" customHeight="1" x14ac:dyDescent="0.3">
      <c r="A366" s="2">
        <v>43511</v>
      </c>
      <c r="B366" s="10" t="str">
        <f t="shared" si="67"/>
        <v>February,2019</v>
      </c>
      <c r="C366" s="10" t="str">
        <f t="shared" si="68"/>
        <v>February,2019´</v>
      </c>
      <c r="D366" s="3" t="s">
        <v>12</v>
      </c>
      <c r="E366" s="11" t="s">
        <v>534</v>
      </c>
      <c r="F366" s="3" t="s">
        <v>13</v>
      </c>
      <c r="G366" s="3" t="s">
        <v>182</v>
      </c>
      <c r="H366" s="3" t="s">
        <v>21</v>
      </c>
      <c r="I366" s="3" t="s">
        <v>16</v>
      </c>
      <c r="J366" s="3" t="s">
        <v>46</v>
      </c>
      <c r="K366" s="3" t="s">
        <v>286</v>
      </c>
      <c r="L366" s="4">
        <v>4</v>
      </c>
      <c r="M366" s="4">
        <v>40240</v>
      </c>
      <c r="N366" s="4">
        <v>40.24</v>
      </c>
      <c r="O366" s="4">
        <v>547000</v>
      </c>
      <c r="P366" t="str">
        <f t="shared" ref="P366:P367" si="76">IF(ISNUMBER(SEARCH("ISOPROPYLAMINE",K366)),"Isopropylamine",IF(ISNUMBER(SEARCH("CARBENDAZIM",K366)),"Carbendazim",IF(ISNUMBER(SEARCH("CHLORPYRIFOS",K366)),"Chlorpyrifos",IF(ISNUMBER(SEARCH("DIMETHYLAMINE",K366)),"Dimethylamine",IF(ISNUMBER(SEARCH("TEBUCONAZOLE",K366)),"Tebuconazole",IF(ISNUMBER(SEARCH("AMETRYN",K366)),"Ametryn",IF(ISNUMBER(SEARCH("DIURON",K366)),"Diuron","FIX IT!")))))))</f>
        <v>Carbendazim</v>
      </c>
      <c r="Q366" t="str">
        <f t="shared" si="71"/>
        <v>Not Identified</v>
      </c>
      <c r="R366" t="str">
        <f t="shared" si="73"/>
        <v>Herbicide</v>
      </c>
      <c r="S366">
        <f t="shared" si="69"/>
        <v>13.593439363817097</v>
      </c>
    </row>
    <row r="367" spans="1:19" ht="22" customHeight="1" x14ac:dyDescent="0.3">
      <c r="A367" s="5">
        <v>43507</v>
      </c>
      <c r="B367" s="10" t="str">
        <f t="shared" si="67"/>
        <v>February,2019</v>
      </c>
      <c r="C367" s="10" t="str">
        <f t="shared" si="68"/>
        <v>February,2019´</v>
      </c>
      <c r="D367" s="6" t="s">
        <v>12</v>
      </c>
      <c r="E367" s="8" t="s">
        <v>534</v>
      </c>
      <c r="F367" s="6" t="s">
        <v>13</v>
      </c>
      <c r="G367" s="6" t="s">
        <v>276</v>
      </c>
      <c r="H367" s="6" t="s">
        <v>56</v>
      </c>
      <c r="I367" s="6" t="s">
        <v>16</v>
      </c>
      <c r="J367" s="6" t="s">
        <v>43</v>
      </c>
      <c r="K367" s="6" t="s">
        <v>278</v>
      </c>
      <c r="L367" s="7">
        <v>7</v>
      </c>
      <c r="M367" s="7">
        <v>102122</v>
      </c>
      <c r="N367" s="7">
        <v>102.12</v>
      </c>
      <c r="O367" s="7">
        <v>309000</v>
      </c>
      <c r="P367" t="str">
        <f t="shared" si="76"/>
        <v>Isopropylamine</v>
      </c>
      <c r="Q367" t="str">
        <f t="shared" si="71"/>
        <v>Not Identified</v>
      </c>
      <c r="R367" t="str">
        <f t="shared" si="73"/>
        <v>Herbicide</v>
      </c>
      <c r="S367">
        <f t="shared" si="69"/>
        <v>3.0257926793443137</v>
      </c>
    </row>
    <row r="368" spans="1:19" ht="22" customHeight="1" x14ac:dyDescent="0.3">
      <c r="A368" s="2">
        <v>43504</v>
      </c>
      <c r="B368" s="10" t="str">
        <f t="shared" si="67"/>
        <v>February,2019</v>
      </c>
      <c r="C368" s="10" t="str">
        <f t="shared" si="68"/>
        <v>February,2019´</v>
      </c>
      <c r="D368" s="3" t="s">
        <v>12</v>
      </c>
      <c r="E368" s="11" t="s">
        <v>534</v>
      </c>
      <c r="F368" s="3" t="s">
        <v>13</v>
      </c>
      <c r="G368" s="3" t="s">
        <v>287</v>
      </c>
      <c r="H368" s="3" t="s">
        <v>21</v>
      </c>
      <c r="I368" s="3" t="s">
        <v>16</v>
      </c>
      <c r="J368" s="3" t="s">
        <v>25</v>
      </c>
      <c r="K368" s="3" t="s">
        <v>272</v>
      </c>
      <c r="L368" s="4">
        <v>2</v>
      </c>
      <c r="M368" s="4">
        <v>20120</v>
      </c>
      <c r="N368" s="4">
        <v>20.12</v>
      </c>
      <c r="O368" s="4">
        <v>422000</v>
      </c>
      <c r="P368" t="str">
        <f t="shared" si="66"/>
        <v>Imidacloprid</v>
      </c>
      <c r="Q368" t="str">
        <f t="shared" si="71"/>
        <v>Not Identified</v>
      </c>
      <c r="R368" t="str">
        <f t="shared" si="73"/>
        <v>Herbicide</v>
      </c>
      <c r="S368">
        <f t="shared" si="69"/>
        <v>20.974155069582505</v>
      </c>
    </row>
    <row r="369" spans="1:19" ht="22" customHeight="1" x14ac:dyDescent="0.3">
      <c r="A369" s="5">
        <v>43504</v>
      </c>
      <c r="B369" s="10" t="str">
        <f t="shared" si="67"/>
        <v>February,2019</v>
      </c>
      <c r="C369" s="10" t="str">
        <f t="shared" si="68"/>
        <v>February,2019´</v>
      </c>
      <c r="D369" s="6" t="s">
        <v>12</v>
      </c>
      <c r="E369" s="8" t="s">
        <v>534</v>
      </c>
      <c r="F369" s="6" t="s">
        <v>13</v>
      </c>
      <c r="G369" s="6" t="s">
        <v>24</v>
      </c>
      <c r="H369" s="6" t="s">
        <v>42</v>
      </c>
      <c r="I369" s="6" t="s">
        <v>16</v>
      </c>
      <c r="J369" s="6" t="s">
        <v>238</v>
      </c>
      <c r="K369" s="6" t="s">
        <v>288</v>
      </c>
      <c r="L369" s="7">
        <v>14</v>
      </c>
      <c r="M369" s="7">
        <v>115416</v>
      </c>
      <c r="N369" s="7">
        <v>115.42</v>
      </c>
      <c r="O369" s="7">
        <v>676000</v>
      </c>
      <c r="P369" t="str">
        <f>IF(ISNUMBER(SEARCH("ACEPHATE",K369)),"Acephate",IF(ISNUMBER(SEARCH("2 4 D",K369)),"2,4-Dichlorophenoxyacetic acid",IF(ISNUMBER(SEARCH("HALOXYFOP",K369)),"Haloxyfop",IF(ISNUMBER(SEARCH("ATRAZIN",K369)),"Atrazine","fix it"))))</f>
        <v>Acephate</v>
      </c>
      <c r="Q369" t="str">
        <f t="shared" si="71"/>
        <v>Percent</v>
      </c>
      <c r="R369" t="str">
        <f t="shared" si="73"/>
        <v>Insecticide</v>
      </c>
      <c r="S369">
        <f t="shared" si="69"/>
        <v>5.8570735426630627</v>
      </c>
    </row>
    <row r="370" spans="1:19" ht="22" customHeight="1" x14ac:dyDescent="0.3">
      <c r="A370" s="2">
        <v>43499</v>
      </c>
      <c r="B370" s="10" t="str">
        <f t="shared" si="67"/>
        <v>February,2019</v>
      </c>
      <c r="C370" s="10" t="str">
        <f t="shared" si="68"/>
        <v>February,2019´</v>
      </c>
      <c r="D370" s="3" t="s">
        <v>12</v>
      </c>
      <c r="E370" s="11" t="s">
        <v>534</v>
      </c>
      <c r="F370" s="3" t="s">
        <v>13</v>
      </c>
      <c r="G370" s="3" t="s">
        <v>24</v>
      </c>
      <c r="H370" s="3" t="s">
        <v>21</v>
      </c>
      <c r="I370" s="3" t="s">
        <v>16</v>
      </c>
      <c r="J370" s="3" t="s">
        <v>48</v>
      </c>
      <c r="K370" s="3" t="s">
        <v>289</v>
      </c>
      <c r="L370" s="4">
        <v>3</v>
      </c>
      <c r="M370" s="4">
        <v>65160</v>
      </c>
      <c r="N370" s="4">
        <v>65.16</v>
      </c>
      <c r="O370" s="4">
        <v>1368000</v>
      </c>
      <c r="P370" t="str">
        <f t="shared" ref="P370:P371" si="77">IF(ISNUMBER(SEARCH("ISOPROPYLAMINE",K370)),"Isopropylamine",IF(ISNUMBER(SEARCH("CARBENDAZIM",K370)),"Carbendazim",IF(ISNUMBER(SEARCH("CHLORPYRIFOS",K370)),"Chlorpyrifos",IF(ISNUMBER(SEARCH("DIMETHYLAMINE",K370)),"Dimethylamine",IF(ISNUMBER(SEARCH("TEBUCONAZOLE",K370)),"Tebuconazole",IF(ISNUMBER(SEARCH("AMETRYN",K370)),"Ametryn",IF(ISNUMBER(SEARCH("DIURON",K370)),"Diuron","FIX IT!")))))))</f>
        <v>Chlorpyrifos</v>
      </c>
      <c r="Q370" t="str">
        <f t="shared" si="71"/>
        <v>Not Identified</v>
      </c>
      <c r="R370" t="str">
        <f t="shared" si="73"/>
        <v>Herbicide</v>
      </c>
      <c r="S370">
        <f t="shared" si="69"/>
        <v>20.994475138121548</v>
      </c>
    </row>
    <row r="371" spans="1:19" ht="22" customHeight="1" x14ac:dyDescent="0.3">
      <c r="A371" s="5">
        <v>43489</v>
      </c>
      <c r="B371" s="10" t="str">
        <f t="shared" si="67"/>
        <v>January,2019</v>
      </c>
      <c r="C371" s="10" t="str">
        <f t="shared" si="68"/>
        <v>January,2019´</v>
      </c>
      <c r="D371" s="6" t="s">
        <v>12</v>
      </c>
      <c r="E371" s="8" t="s">
        <v>534</v>
      </c>
      <c r="F371" s="6" t="s">
        <v>13</v>
      </c>
      <c r="G371" s="6" t="s">
        <v>24</v>
      </c>
      <c r="H371" s="6" t="s">
        <v>21</v>
      </c>
      <c r="I371" s="6" t="s">
        <v>16</v>
      </c>
      <c r="J371" s="6" t="s">
        <v>48</v>
      </c>
      <c r="K371" s="6" t="s">
        <v>290</v>
      </c>
      <c r="L371" s="7">
        <v>3</v>
      </c>
      <c r="M371" s="7">
        <v>65160</v>
      </c>
      <c r="N371" s="7">
        <v>65.16</v>
      </c>
      <c r="O371" s="7">
        <v>1382000</v>
      </c>
      <c r="P371" t="str">
        <f t="shared" si="77"/>
        <v>Chlorpyrifos</v>
      </c>
      <c r="Q371" t="str">
        <f t="shared" si="71"/>
        <v>Not Identified</v>
      </c>
      <c r="R371" t="str">
        <f t="shared" si="73"/>
        <v>Herbicide</v>
      </c>
      <c r="S371">
        <f t="shared" si="69"/>
        <v>21.209330877839164</v>
      </c>
    </row>
    <row r="372" spans="1:19" ht="22" customHeight="1" x14ac:dyDescent="0.3">
      <c r="A372" s="2">
        <v>43489</v>
      </c>
      <c r="B372" s="10" t="str">
        <f t="shared" si="67"/>
        <v>January,2019</v>
      </c>
      <c r="C372" s="10" t="str">
        <f t="shared" si="68"/>
        <v>January,2019´</v>
      </c>
      <c r="D372" s="3" t="s">
        <v>12</v>
      </c>
      <c r="E372" s="11" t="s">
        <v>534</v>
      </c>
      <c r="F372" s="3" t="s">
        <v>13</v>
      </c>
      <c r="G372" s="3" t="s">
        <v>37</v>
      </c>
      <c r="H372" s="3" t="s">
        <v>21</v>
      </c>
      <c r="I372" s="3" t="s">
        <v>16</v>
      </c>
      <c r="J372" s="3" t="s">
        <v>38</v>
      </c>
      <c r="K372" s="3" t="s">
        <v>291</v>
      </c>
      <c r="L372" s="4">
        <v>4</v>
      </c>
      <c r="M372" s="4">
        <v>34688</v>
      </c>
      <c r="N372" s="4">
        <v>34.69</v>
      </c>
      <c r="O372" s="4">
        <v>736000</v>
      </c>
      <c r="P372" t="str">
        <f t="shared" si="66"/>
        <v>Mepiquat</v>
      </c>
      <c r="Q372" t="str">
        <f t="shared" si="71"/>
        <v>Not Identified</v>
      </c>
      <c r="R372" t="str">
        <f t="shared" si="73"/>
        <v>Herbicide</v>
      </c>
      <c r="S372">
        <f t="shared" si="69"/>
        <v>21.217712177121772</v>
      </c>
    </row>
    <row r="373" spans="1:19" ht="22" customHeight="1" x14ac:dyDescent="0.3">
      <c r="A373" s="5">
        <v>43479</v>
      </c>
      <c r="B373" s="10" t="str">
        <f t="shared" si="67"/>
        <v>January,2019</v>
      </c>
      <c r="C373" s="10" t="str">
        <f t="shared" si="68"/>
        <v>January,2019´</v>
      </c>
      <c r="D373" s="6" t="s">
        <v>12</v>
      </c>
      <c r="E373" s="8" t="s">
        <v>534</v>
      </c>
      <c r="F373" s="6" t="s">
        <v>13</v>
      </c>
      <c r="G373" s="6" t="s">
        <v>170</v>
      </c>
      <c r="H373" s="6" t="s">
        <v>15</v>
      </c>
      <c r="I373" s="6" t="s">
        <v>16</v>
      </c>
      <c r="J373" s="6" t="s">
        <v>22</v>
      </c>
      <c r="K373" s="6" t="s">
        <v>292</v>
      </c>
      <c r="L373" s="7">
        <v>10</v>
      </c>
      <c r="M373" s="7">
        <v>126630</v>
      </c>
      <c r="N373" s="7">
        <v>126.63</v>
      </c>
      <c r="O373" s="7">
        <v>568000</v>
      </c>
      <c r="P373" t="str">
        <f t="shared" si="66"/>
        <v>Glyphosate</v>
      </c>
      <c r="Q373" t="str">
        <f t="shared" si="71"/>
        <v>Gly Star</v>
      </c>
      <c r="R373" t="str">
        <f t="shared" si="73"/>
        <v>Herbicide</v>
      </c>
      <c r="S373">
        <f t="shared" si="69"/>
        <v>4.4855089631209033</v>
      </c>
    </row>
    <row r="374" spans="1:19" ht="22" customHeight="1" x14ac:dyDescent="0.3">
      <c r="A374" s="2">
        <v>43479</v>
      </c>
      <c r="B374" s="10" t="str">
        <f t="shared" si="67"/>
        <v>January,2019</v>
      </c>
      <c r="C374" s="10" t="str">
        <f t="shared" si="68"/>
        <v>January,2019´</v>
      </c>
      <c r="D374" s="3" t="s">
        <v>12</v>
      </c>
      <c r="E374" s="11" t="s">
        <v>534</v>
      </c>
      <c r="F374" s="3" t="s">
        <v>13</v>
      </c>
      <c r="G374" s="3" t="s">
        <v>170</v>
      </c>
      <c r="H374" s="3" t="s">
        <v>15</v>
      </c>
      <c r="I374" s="3" t="s">
        <v>16</v>
      </c>
      <c r="J374" s="3" t="s">
        <v>22</v>
      </c>
      <c r="K374" s="3" t="s">
        <v>292</v>
      </c>
      <c r="L374" s="4">
        <v>10</v>
      </c>
      <c r="M374" s="4">
        <v>126630</v>
      </c>
      <c r="N374" s="4">
        <v>126.63</v>
      </c>
      <c r="O374" s="4">
        <v>568000</v>
      </c>
      <c r="P374" t="str">
        <f t="shared" si="66"/>
        <v>Glyphosate</v>
      </c>
      <c r="Q374" t="str">
        <f t="shared" si="71"/>
        <v>Gly Star</v>
      </c>
      <c r="R374" t="str">
        <f t="shared" si="73"/>
        <v>Herbicide</v>
      </c>
      <c r="S374">
        <f t="shared" si="69"/>
        <v>4.4855089631209033</v>
      </c>
    </row>
    <row r="375" spans="1:19" ht="22" customHeight="1" x14ac:dyDescent="0.3">
      <c r="A375" s="5">
        <v>43479</v>
      </c>
      <c r="B375" s="10" t="str">
        <f t="shared" si="67"/>
        <v>January,2019</v>
      </c>
      <c r="C375" s="10" t="str">
        <f t="shared" si="68"/>
        <v>January,2019´</v>
      </c>
      <c r="D375" s="6" t="s">
        <v>12</v>
      </c>
      <c r="E375" s="8" t="s">
        <v>534</v>
      </c>
      <c r="F375" s="6" t="s">
        <v>13</v>
      </c>
      <c r="G375" s="6" t="s">
        <v>170</v>
      </c>
      <c r="H375" s="6" t="s">
        <v>15</v>
      </c>
      <c r="I375" s="6" t="s">
        <v>16</v>
      </c>
      <c r="J375" s="6" t="s">
        <v>22</v>
      </c>
      <c r="K375" s="6" t="s">
        <v>292</v>
      </c>
      <c r="L375" s="7">
        <v>10</v>
      </c>
      <c r="M375" s="7">
        <v>126630</v>
      </c>
      <c r="N375" s="7">
        <v>126.63</v>
      </c>
      <c r="O375" s="7">
        <v>568000</v>
      </c>
      <c r="P375" t="str">
        <f t="shared" si="66"/>
        <v>Glyphosate</v>
      </c>
      <c r="Q375" t="str">
        <f t="shared" si="71"/>
        <v>Gly Star</v>
      </c>
      <c r="R375" t="str">
        <f t="shared" si="73"/>
        <v>Herbicide</v>
      </c>
      <c r="S375">
        <f t="shared" si="69"/>
        <v>4.4855089631209033</v>
      </c>
    </row>
    <row r="376" spans="1:19" ht="22" customHeight="1" x14ac:dyDescent="0.3">
      <c r="A376" s="2">
        <v>43479</v>
      </c>
      <c r="B376" s="10" t="str">
        <f t="shared" si="67"/>
        <v>January,2019</v>
      </c>
      <c r="C376" s="10" t="str">
        <f t="shared" si="68"/>
        <v>January,2019´</v>
      </c>
      <c r="D376" s="3" t="s">
        <v>12</v>
      </c>
      <c r="E376" s="11" t="s">
        <v>534</v>
      </c>
      <c r="F376" s="3" t="s">
        <v>13</v>
      </c>
      <c r="G376" s="3" t="s">
        <v>170</v>
      </c>
      <c r="H376" s="3" t="s">
        <v>15</v>
      </c>
      <c r="I376" s="3" t="s">
        <v>16</v>
      </c>
      <c r="J376" s="3" t="s">
        <v>22</v>
      </c>
      <c r="K376" s="3" t="s">
        <v>292</v>
      </c>
      <c r="L376" s="4">
        <v>10</v>
      </c>
      <c r="M376" s="4">
        <v>126630</v>
      </c>
      <c r="N376" s="4">
        <v>126.63</v>
      </c>
      <c r="O376" s="4">
        <v>568000</v>
      </c>
      <c r="P376" t="str">
        <f t="shared" si="66"/>
        <v>Glyphosate</v>
      </c>
      <c r="Q376" t="str">
        <f t="shared" si="71"/>
        <v>Gly Star</v>
      </c>
      <c r="R376" t="str">
        <f t="shared" si="73"/>
        <v>Herbicide</v>
      </c>
      <c r="S376">
        <f t="shared" si="69"/>
        <v>4.4855089631209033</v>
      </c>
    </row>
    <row r="377" spans="1:19" ht="22" customHeight="1" x14ac:dyDescent="0.3">
      <c r="A377" s="5">
        <v>43475</v>
      </c>
      <c r="B377" s="10" t="str">
        <f t="shared" si="67"/>
        <v>January,2019</v>
      </c>
      <c r="C377" s="10" t="str">
        <f t="shared" si="68"/>
        <v>January,2019´</v>
      </c>
      <c r="D377" s="6" t="s">
        <v>12</v>
      </c>
      <c r="E377" s="8" t="s">
        <v>534</v>
      </c>
      <c r="F377" s="6" t="s">
        <v>13</v>
      </c>
      <c r="G377" s="6" t="s">
        <v>24</v>
      </c>
      <c r="H377" s="6" t="s">
        <v>21</v>
      </c>
      <c r="I377" s="6" t="s">
        <v>16</v>
      </c>
      <c r="J377" s="6" t="s">
        <v>25</v>
      </c>
      <c r="K377" s="6" t="s">
        <v>293</v>
      </c>
      <c r="L377" s="7">
        <v>2</v>
      </c>
      <c r="M377" s="7">
        <v>20120</v>
      </c>
      <c r="N377" s="7">
        <v>20.12</v>
      </c>
      <c r="O377" s="7">
        <v>427000</v>
      </c>
      <c r="P377" t="str">
        <f t="shared" si="66"/>
        <v>Imidacloprid</v>
      </c>
      <c r="Q377" t="str">
        <f t="shared" si="71"/>
        <v>Not Identified</v>
      </c>
      <c r="R377" t="str">
        <f t="shared" si="73"/>
        <v>Herbicide</v>
      </c>
      <c r="S377">
        <f t="shared" si="69"/>
        <v>21.222664015904574</v>
      </c>
    </row>
    <row r="378" spans="1:19" ht="22" customHeight="1" x14ac:dyDescent="0.3">
      <c r="A378" s="2">
        <v>43471</v>
      </c>
      <c r="B378" s="10" t="str">
        <f t="shared" si="67"/>
        <v>January,2019</v>
      </c>
      <c r="C378" s="10" t="str">
        <f t="shared" si="68"/>
        <v>January,2019´</v>
      </c>
      <c r="D378" s="3" t="s">
        <v>12</v>
      </c>
      <c r="E378" s="11" t="s">
        <v>534</v>
      </c>
      <c r="F378" s="3" t="s">
        <v>13</v>
      </c>
      <c r="G378" s="3" t="s">
        <v>24</v>
      </c>
      <c r="H378" s="3" t="s">
        <v>21</v>
      </c>
      <c r="I378" s="3" t="s">
        <v>16</v>
      </c>
      <c r="J378" s="3" t="s">
        <v>48</v>
      </c>
      <c r="K378" s="3" t="s">
        <v>294</v>
      </c>
      <c r="L378" s="4">
        <v>4</v>
      </c>
      <c r="M378" s="4">
        <v>86880</v>
      </c>
      <c r="N378" s="4">
        <v>86.88</v>
      </c>
      <c r="O378" s="4">
        <v>1842000</v>
      </c>
      <c r="P378" t="str">
        <f>IF(ISNUMBER(SEARCH("ISOPROPYLAMINE",K378)),"Isopropylamine",IF(ISNUMBER(SEARCH("CARBENDAZIM",K378)),"Carbendazim",IF(ISNUMBER(SEARCH("CHLORPYRIFOS",K378)),"Chlorpyrifos",IF(ISNUMBER(SEARCH("DIMETHYLAMINE",K378)),"Dimethylamine",IF(ISNUMBER(SEARCH("TEBUCONAZOLE",K378)),"Tebuconazole",IF(ISNUMBER(SEARCH("AMETRYN",K378)),"Ametryn",IF(ISNUMBER(SEARCH("DIURON",K378)),"Diuron","FIX IT!")))))))</f>
        <v>Chlorpyrifos</v>
      </c>
      <c r="Q378" t="str">
        <f t="shared" si="71"/>
        <v>Not Identified</v>
      </c>
      <c r="R378" t="str">
        <f t="shared" si="73"/>
        <v>Herbicide</v>
      </c>
      <c r="S378">
        <f t="shared" si="69"/>
        <v>21.201657458563535</v>
      </c>
    </row>
    <row r="379" spans="1:19" ht="22" customHeight="1" x14ac:dyDescent="0.3">
      <c r="A379" s="5">
        <v>43469</v>
      </c>
      <c r="B379" s="10" t="str">
        <f t="shared" si="67"/>
        <v>January,2019</v>
      </c>
      <c r="C379" s="10" t="str">
        <f t="shared" si="68"/>
        <v>January,2019´</v>
      </c>
      <c r="D379" s="6" t="s">
        <v>12</v>
      </c>
      <c r="E379" s="8" t="s">
        <v>534</v>
      </c>
      <c r="F379" s="6" t="s">
        <v>13</v>
      </c>
      <c r="G379" s="6" t="s">
        <v>24</v>
      </c>
      <c r="H379" s="6" t="s">
        <v>21</v>
      </c>
      <c r="I379" s="6" t="s">
        <v>16</v>
      </c>
      <c r="J379" s="6" t="s">
        <v>25</v>
      </c>
      <c r="K379" s="6" t="s">
        <v>293</v>
      </c>
      <c r="L379" s="7">
        <v>2</v>
      </c>
      <c r="M379" s="7">
        <v>20120</v>
      </c>
      <c r="N379" s="7">
        <v>20.12</v>
      </c>
      <c r="O379" s="7">
        <v>427000</v>
      </c>
      <c r="P379" t="str">
        <f t="shared" si="66"/>
        <v>Imidacloprid</v>
      </c>
      <c r="Q379" t="str">
        <f t="shared" si="71"/>
        <v>Not Identified</v>
      </c>
      <c r="R379" t="str">
        <f t="shared" si="73"/>
        <v>Herbicide</v>
      </c>
      <c r="S379">
        <f t="shared" si="69"/>
        <v>21.222664015904574</v>
      </c>
    </row>
    <row r="380" spans="1:19" ht="22" customHeight="1" x14ac:dyDescent="0.3">
      <c r="A380" s="2">
        <v>43461</v>
      </c>
      <c r="B380" s="10" t="str">
        <f t="shared" si="67"/>
        <v>December,2018</v>
      </c>
      <c r="C380" s="10" t="str">
        <f t="shared" si="68"/>
        <v>December,2018´</v>
      </c>
      <c r="D380" s="3" t="s">
        <v>12</v>
      </c>
      <c r="E380" s="8" t="s">
        <v>535</v>
      </c>
      <c r="F380" s="3" t="s">
        <v>13</v>
      </c>
      <c r="G380" s="3" t="s">
        <v>24</v>
      </c>
      <c r="H380" s="3" t="s">
        <v>21</v>
      </c>
      <c r="I380" s="3" t="s">
        <v>16</v>
      </c>
      <c r="J380" s="3" t="s">
        <v>25</v>
      </c>
      <c r="K380" s="3" t="s">
        <v>295</v>
      </c>
      <c r="L380" s="4">
        <v>2</v>
      </c>
      <c r="M380" s="4">
        <v>20120</v>
      </c>
      <c r="N380" s="4">
        <v>20.12</v>
      </c>
      <c r="O380" s="4">
        <v>431000</v>
      </c>
      <c r="P380" t="str">
        <f t="shared" si="66"/>
        <v>Imidacloprid</v>
      </c>
      <c r="Q380" t="str">
        <f t="shared" si="71"/>
        <v>Not Identified</v>
      </c>
      <c r="R380" t="str">
        <f t="shared" ref="R380:R411" si="78">VLOOKUP(Q380,V:X,2,FALSE)</f>
        <v>Herbicide</v>
      </c>
      <c r="S380">
        <f t="shared" si="69"/>
        <v>21.421471172962228</v>
      </c>
    </row>
    <row r="381" spans="1:19" ht="22" customHeight="1" x14ac:dyDescent="0.3">
      <c r="A381" s="5">
        <v>43457</v>
      </c>
      <c r="B381" s="10" t="str">
        <f t="shared" si="67"/>
        <v>December,2018</v>
      </c>
      <c r="C381" s="10" t="str">
        <f t="shared" si="68"/>
        <v>December,2018´</v>
      </c>
      <c r="D381" s="6" t="s">
        <v>108</v>
      </c>
      <c r="E381" s="11" t="s">
        <v>535</v>
      </c>
      <c r="F381" s="6" t="s">
        <v>13</v>
      </c>
      <c r="G381" s="6" t="s">
        <v>24</v>
      </c>
      <c r="H381" s="6" t="s">
        <v>21</v>
      </c>
      <c r="I381" s="6" t="s">
        <v>16</v>
      </c>
      <c r="J381" s="6" t="s">
        <v>238</v>
      </c>
      <c r="K381" s="6" t="s">
        <v>296</v>
      </c>
      <c r="L381" s="7">
        <v>14</v>
      </c>
      <c r="M381" s="7">
        <v>115416</v>
      </c>
      <c r="N381" s="7">
        <v>115.42</v>
      </c>
      <c r="O381" s="7">
        <v>849000</v>
      </c>
      <c r="P381" t="str">
        <f t="shared" ref="P381:P382" si="79">IF(ISNUMBER(SEARCH("ACEPHATE",K381)),"Acephate",IF(ISNUMBER(SEARCH("2 4 D",K381)),"2,4-Dichlorophenoxyacetic acid",IF(ISNUMBER(SEARCH("HALOXYFOP",K381)),"Haloxyfop",IF(ISNUMBER(SEARCH("ATRAZIN",K381)),"Atrazine","fix it"))))</f>
        <v>Acephate</v>
      </c>
      <c r="Q381" t="str">
        <f t="shared" si="71"/>
        <v>Percent</v>
      </c>
      <c r="R381" t="str">
        <f t="shared" si="78"/>
        <v>Insecticide</v>
      </c>
      <c r="S381">
        <f t="shared" si="69"/>
        <v>7.3559991682262424</v>
      </c>
    </row>
    <row r="382" spans="1:19" ht="22" customHeight="1" x14ac:dyDescent="0.3">
      <c r="A382" s="2">
        <v>43452</v>
      </c>
      <c r="B382" s="10" t="str">
        <f t="shared" si="67"/>
        <v>December,2018</v>
      </c>
      <c r="C382" s="10" t="str">
        <f t="shared" si="68"/>
        <v>December,2018´</v>
      </c>
      <c r="D382" s="3" t="s">
        <v>12</v>
      </c>
      <c r="E382" s="8" t="s">
        <v>535</v>
      </c>
      <c r="F382" s="3" t="s">
        <v>13</v>
      </c>
      <c r="G382" s="3" t="s">
        <v>24</v>
      </c>
      <c r="H382" s="3" t="s">
        <v>21</v>
      </c>
      <c r="I382" s="3" t="s">
        <v>16</v>
      </c>
      <c r="J382" s="3" t="s">
        <v>238</v>
      </c>
      <c r="K382" s="3" t="s">
        <v>297</v>
      </c>
      <c r="L382" s="4">
        <v>14</v>
      </c>
      <c r="M382" s="4">
        <v>115416</v>
      </c>
      <c r="N382" s="4">
        <v>115.42</v>
      </c>
      <c r="O382" s="4">
        <v>849000</v>
      </c>
      <c r="P382" t="str">
        <f t="shared" si="79"/>
        <v>Acephate</v>
      </c>
      <c r="Q382" t="str">
        <f t="shared" si="71"/>
        <v>Percent</v>
      </c>
      <c r="R382" t="str">
        <f t="shared" si="78"/>
        <v>Insecticide</v>
      </c>
      <c r="S382">
        <f t="shared" si="69"/>
        <v>7.3559991682262424</v>
      </c>
    </row>
    <row r="383" spans="1:19" ht="22" customHeight="1" x14ac:dyDescent="0.3">
      <c r="A383" s="5">
        <v>43452</v>
      </c>
      <c r="B383" s="10" t="str">
        <f t="shared" si="67"/>
        <v>December,2018</v>
      </c>
      <c r="C383" s="10" t="str">
        <f t="shared" si="68"/>
        <v>December,2018´</v>
      </c>
      <c r="D383" s="6" t="s">
        <v>12</v>
      </c>
      <c r="E383" s="11" t="s">
        <v>535</v>
      </c>
      <c r="F383" s="6" t="s">
        <v>13</v>
      </c>
      <c r="G383" s="6" t="s">
        <v>14</v>
      </c>
      <c r="H383" s="6" t="s">
        <v>15</v>
      </c>
      <c r="I383" s="6" t="s">
        <v>16</v>
      </c>
      <c r="J383" s="6" t="s">
        <v>17</v>
      </c>
      <c r="K383" s="6" t="s">
        <v>298</v>
      </c>
      <c r="L383" s="7">
        <v>10</v>
      </c>
      <c r="M383" s="7">
        <v>126450</v>
      </c>
      <c r="N383" s="7">
        <v>126.45</v>
      </c>
      <c r="O383" s="7">
        <v>1614000</v>
      </c>
      <c r="P383" t="str">
        <f t="shared" ref="P383" si="80">IF(ISNUMBER(SEARCH("FLUTRIAFOL",K383)),"Flutriafol",IF(ISNUMBER(SEARCH("PARAQUAT",K383)),"Paraquat",IF(ISNUMBER(SEARCH("4-D",K383)),"2,4-Dichlorophenoxyacetic acid",IF(ISNUMBER(SEARCH("HEXAZINONE",K383)),"Hexazinone",IF(ISNUMBER(SEARCH("DIUROM",K383)),"Diurom",IF(ISNUMBER(SEARCH("CLORPIRIFOS",K383)),"Chlorpyrifos",IF(ISNUMBER(SEARCH("NICOSULFURON",K383)),"Nicosulfuron","FIX IT!")))))))</f>
        <v>2,4-Dichlorophenoxyacetic acid</v>
      </c>
      <c r="Q383" t="str">
        <f t="shared" si="71"/>
        <v>Not Identified</v>
      </c>
      <c r="R383" t="str">
        <f t="shared" si="78"/>
        <v>Herbicide</v>
      </c>
      <c r="S383">
        <f t="shared" si="69"/>
        <v>12.76393831553974</v>
      </c>
    </row>
    <row r="384" spans="1:19" ht="22" customHeight="1" x14ac:dyDescent="0.3">
      <c r="A384" s="2">
        <v>43452</v>
      </c>
      <c r="B384" s="10" t="str">
        <f t="shared" si="67"/>
        <v>December,2018</v>
      </c>
      <c r="C384" s="10" t="str">
        <f t="shared" si="68"/>
        <v>December,2018´</v>
      </c>
      <c r="D384" s="3" t="s">
        <v>12</v>
      </c>
      <c r="E384" s="8" t="s">
        <v>535</v>
      </c>
      <c r="F384" s="3" t="s">
        <v>13</v>
      </c>
      <c r="G384" s="3" t="s">
        <v>14</v>
      </c>
      <c r="H384" s="3" t="s">
        <v>15</v>
      </c>
      <c r="I384" s="3" t="s">
        <v>16</v>
      </c>
      <c r="J384" s="3" t="s">
        <v>17</v>
      </c>
      <c r="K384" s="3" t="s">
        <v>299</v>
      </c>
      <c r="L384" s="4">
        <v>10</v>
      </c>
      <c r="M384" s="4">
        <v>126450</v>
      </c>
      <c r="N384" s="4">
        <v>126.45</v>
      </c>
      <c r="O384" s="4">
        <v>1614000</v>
      </c>
      <c r="P384" t="str">
        <f>IF(ISNUMBER(SEARCH("ACEPHATE",K384)),"Acephate",IF(ISNUMBER(SEARCH("2 4 D",K384)),"2,4-Dichlorophenoxyacetic acid",IF(ISNUMBER(SEARCH("HALOXYFOP",K384)),"Haloxyfop",IF(ISNUMBER(SEARCH("ATRAZIN",K384)),"Atrazine","fix it"))))</f>
        <v>2,4-Dichlorophenoxyacetic acid</v>
      </c>
      <c r="Q384" t="str">
        <f t="shared" si="71"/>
        <v>Not Identified</v>
      </c>
      <c r="R384" t="str">
        <f t="shared" si="78"/>
        <v>Herbicide</v>
      </c>
      <c r="S384">
        <f t="shared" si="69"/>
        <v>12.76393831553974</v>
      </c>
    </row>
    <row r="385" spans="1:19" ht="22" customHeight="1" x14ac:dyDescent="0.3">
      <c r="A385" s="5">
        <v>43452</v>
      </c>
      <c r="B385" s="10" t="str">
        <f t="shared" si="67"/>
        <v>December,2018</v>
      </c>
      <c r="C385" s="10" t="str">
        <f t="shared" si="68"/>
        <v>December,2018´</v>
      </c>
      <c r="D385" s="6" t="s">
        <v>12</v>
      </c>
      <c r="E385" s="11" t="s">
        <v>535</v>
      </c>
      <c r="F385" s="6" t="s">
        <v>13</v>
      </c>
      <c r="G385" s="6" t="s">
        <v>37</v>
      </c>
      <c r="H385" s="6" t="s">
        <v>21</v>
      </c>
      <c r="I385" s="6" t="s">
        <v>16</v>
      </c>
      <c r="J385" s="6" t="s">
        <v>38</v>
      </c>
      <c r="K385" s="6" t="s">
        <v>300</v>
      </c>
      <c r="L385" s="7">
        <v>4</v>
      </c>
      <c r="M385" s="7">
        <v>34688</v>
      </c>
      <c r="N385" s="7">
        <v>34.69</v>
      </c>
      <c r="O385" s="7">
        <v>743000</v>
      </c>
      <c r="P385" t="str">
        <f t="shared" ref="P385:P442" si="81">IF(ISNUMBER(SEARCH("2,4-D",K385)),"2,4-Dichlorophenoxyacetic acid",IF(ISNUMBER(SEARCH("FIPRONIL",K385)),"Fipronil",IF(ISNUMBER(SEARCH("GLYPHOSATE",K385)),"Glyphosate",IF(ISNUMBER(SEARCH("IMIDACLOPRID",K385)),"Imidacloprid",IF(ISNUMBER(SEARCH("TEBUTHIURON",K385)),"Tebuthiuron",IF(ISNUMBER(SEARCH("ATRAZINE",K385)),"Atrazine",IF(ISNUMBER(SEARCH("THIODICARB",K385)),"Thiodicarb",IF(ISNUMBER(SEARCH("MEPIQUAT",K385)),"Mepiquat","FIX IT!"))))))))</f>
        <v>Mepiquat</v>
      </c>
      <c r="Q385" t="str">
        <f t="shared" si="71"/>
        <v>Not Identified</v>
      </c>
      <c r="R385" t="str">
        <f t="shared" si="78"/>
        <v>Herbicide</v>
      </c>
      <c r="S385">
        <f t="shared" si="69"/>
        <v>21.419511070110701</v>
      </c>
    </row>
    <row r="386" spans="1:19" ht="22" customHeight="1" x14ac:dyDescent="0.3">
      <c r="A386" s="2">
        <v>43446</v>
      </c>
      <c r="B386" s="10" t="str">
        <f t="shared" si="67"/>
        <v>December,2018</v>
      </c>
      <c r="C386" s="10" t="str">
        <f t="shared" si="68"/>
        <v>December,2018´</v>
      </c>
      <c r="D386" s="3" t="s">
        <v>12</v>
      </c>
      <c r="E386" s="8" t="s">
        <v>535</v>
      </c>
      <c r="F386" s="3" t="s">
        <v>13</v>
      </c>
      <c r="G386" s="3" t="s">
        <v>24</v>
      </c>
      <c r="H386" s="3" t="s">
        <v>21</v>
      </c>
      <c r="I386" s="3" t="s">
        <v>16</v>
      </c>
      <c r="J386" s="3" t="s">
        <v>48</v>
      </c>
      <c r="K386" s="3" t="s">
        <v>301</v>
      </c>
      <c r="L386" s="4">
        <v>2</v>
      </c>
      <c r="M386" s="4">
        <v>43440</v>
      </c>
      <c r="N386" s="4">
        <v>43.44</v>
      </c>
      <c r="O386" s="4">
        <v>930000</v>
      </c>
      <c r="P386" t="str">
        <f t="shared" ref="P386" si="82">IF(ISNUMBER(SEARCH("ISOPROPYLAMINE",K386)),"Isopropylamine",IF(ISNUMBER(SEARCH("CARBENDAZIM",K386)),"Carbendazim",IF(ISNUMBER(SEARCH("CHLORPYRIFOS",K386)),"Chlorpyrifos",IF(ISNUMBER(SEARCH("DIMETHYLAMINE",K386)),"Dimethylamine",IF(ISNUMBER(SEARCH("TEBUCONAZOLE",K386)),"Tebuconazole",IF(ISNUMBER(SEARCH("AMETRYN",K386)),"Ametryn",IF(ISNUMBER(SEARCH("DIURON",K386)),"Diuron","FIX IT!")))))))</f>
        <v>Chlorpyrifos</v>
      </c>
      <c r="Q386" t="str">
        <f t="shared" si="71"/>
        <v>Not Identified</v>
      </c>
      <c r="R386" t="str">
        <f t="shared" si="78"/>
        <v>Herbicide</v>
      </c>
      <c r="S386">
        <f t="shared" si="69"/>
        <v>21.408839779005525</v>
      </c>
    </row>
    <row r="387" spans="1:19" ht="22" customHeight="1" x14ac:dyDescent="0.3">
      <c r="A387" s="5">
        <v>43445</v>
      </c>
      <c r="B387" s="10" t="str">
        <f t="shared" ref="B387:B450" si="83">TEXT(A387,"mmmm,yyyy")</f>
        <v>December,2018</v>
      </c>
      <c r="C387" s="10" t="str">
        <f t="shared" ref="C387:C450" si="84">B387&amp;"´"</f>
        <v>December,2018´</v>
      </c>
      <c r="D387" s="6" t="s">
        <v>12</v>
      </c>
      <c r="E387" s="11" t="s">
        <v>535</v>
      </c>
      <c r="F387" s="6" t="s">
        <v>13</v>
      </c>
      <c r="G387" s="6" t="s">
        <v>302</v>
      </c>
      <c r="H387" s="6" t="s">
        <v>303</v>
      </c>
      <c r="I387" s="6" t="s">
        <v>16</v>
      </c>
      <c r="J387" s="6" t="s">
        <v>78</v>
      </c>
      <c r="K387" s="6" t="s">
        <v>304</v>
      </c>
      <c r="L387" s="7">
        <v>26</v>
      </c>
      <c r="M387" s="7">
        <v>302265.02</v>
      </c>
      <c r="N387" s="7">
        <v>302.27</v>
      </c>
      <c r="O387" s="7">
        <v>2984000</v>
      </c>
      <c r="P387" t="str">
        <f>IF(ISNUMBER(SEARCH("ACEPHATE",K387)),"Acephate",IF(ISNUMBER(SEARCH("2 4 D",K387)),"2,4-Dichlorophenoxyacetic acid",IF(ISNUMBER(SEARCH("HALOXYFOP",K387)),"Haloxyfop",IF(ISNUMBER(SEARCH("ATRAZIN",K387)),"Atrazine","fix it"))))</f>
        <v>Atrazine</v>
      </c>
      <c r="Q387" t="str">
        <f t="shared" si="71"/>
        <v>Atanor</v>
      </c>
      <c r="R387" t="str">
        <f t="shared" si="78"/>
        <v>Herbicide</v>
      </c>
      <c r="S387">
        <f t="shared" ref="S387:S450" si="85">O387/M387</f>
        <v>9.8721314163312712</v>
      </c>
    </row>
    <row r="388" spans="1:19" ht="22" customHeight="1" x14ac:dyDescent="0.3">
      <c r="A388" s="2">
        <v>43440</v>
      </c>
      <c r="B388" s="10" t="str">
        <f t="shared" si="83"/>
        <v>December,2018</v>
      </c>
      <c r="C388" s="10" t="str">
        <f t="shared" si="84"/>
        <v>December,2018´</v>
      </c>
      <c r="D388" s="3" t="s">
        <v>12</v>
      </c>
      <c r="E388" s="8" t="s">
        <v>535</v>
      </c>
      <c r="F388" s="3" t="s">
        <v>13</v>
      </c>
      <c r="G388" s="3" t="s">
        <v>170</v>
      </c>
      <c r="H388" s="3" t="s">
        <v>21</v>
      </c>
      <c r="I388" s="3" t="s">
        <v>16</v>
      </c>
      <c r="J388" s="3" t="s">
        <v>22</v>
      </c>
      <c r="K388" s="3" t="s">
        <v>305</v>
      </c>
      <c r="L388" s="4">
        <v>10</v>
      </c>
      <c r="M388" s="4">
        <v>126450</v>
      </c>
      <c r="N388" s="4">
        <v>126.45</v>
      </c>
      <c r="O388" s="4">
        <v>556000</v>
      </c>
      <c r="P388" t="str">
        <f t="shared" si="81"/>
        <v>Glyphosate</v>
      </c>
      <c r="Q388" t="str">
        <f t="shared" si="71"/>
        <v>Gly Star</v>
      </c>
      <c r="R388" t="str">
        <f t="shared" si="78"/>
        <v>Herbicide</v>
      </c>
      <c r="S388">
        <f t="shared" si="85"/>
        <v>4.3969948596283119</v>
      </c>
    </row>
    <row r="389" spans="1:19" ht="22" customHeight="1" x14ac:dyDescent="0.3">
      <c r="A389" s="5">
        <v>43440</v>
      </c>
      <c r="B389" s="10" t="str">
        <f t="shared" si="83"/>
        <v>December,2018</v>
      </c>
      <c r="C389" s="10" t="str">
        <f t="shared" si="84"/>
        <v>December,2018´</v>
      </c>
      <c r="D389" s="6" t="s">
        <v>12</v>
      </c>
      <c r="E389" s="11" t="s">
        <v>535</v>
      </c>
      <c r="F389" s="6" t="s">
        <v>13</v>
      </c>
      <c r="G389" s="6" t="s">
        <v>170</v>
      </c>
      <c r="H389" s="6" t="s">
        <v>21</v>
      </c>
      <c r="I389" s="6" t="s">
        <v>16</v>
      </c>
      <c r="J389" s="6" t="s">
        <v>22</v>
      </c>
      <c r="K389" s="6" t="s">
        <v>305</v>
      </c>
      <c r="L389" s="7">
        <v>10</v>
      </c>
      <c r="M389" s="7">
        <v>126450</v>
      </c>
      <c r="N389" s="7">
        <v>126.45</v>
      </c>
      <c r="O389" s="7">
        <v>556000</v>
      </c>
      <c r="P389" t="str">
        <f t="shared" si="81"/>
        <v>Glyphosate</v>
      </c>
      <c r="Q389" t="str">
        <f t="shared" si="71"/>
        <v>Gly Star</v>
      </c>
      <c r="R389" t="str">
        <f t="shared" si="78"/>
        <v>Herbicide</v>
      </c>
      <c r="S389">
        <f t="shared" si="85"/>
        <v>4.3969948596283119</v>
      </c>
    </row>
    <row r="390" spans="1:19" ht="22" customHeight="1" x14ac:dyDescent="0.3">
      <c r="A390" s="2">
        <v>43439</v>
      </c>
      <c r="B390" s="10" t="str">
        <f t="shared" si="83"/>
        <v>December,2018</v>
      </c>
      <c r="C390" s="10" t="str">
        <f t="shared" si="84"/>
        <v>December,2018´</v>
      </c>
      <c r="D390" s="3" t="s">
        <v>12</v>
      </c>
      <c r="E390" s="8" t="s">
        <v>535</v>
      </c>
      <c r="F390" s="3" t="s">
        <v>13</v>
      </c>
      <c r="G390" s="3" t="s">
        <v>24</v>
      </c>
      <c r="H390" s="3" t="s">
        <v>21</v>
      </c>
      <c r="I390" s="3" t="s">
        <v>16</v>
      </c>
      <c r="J390" s="3" t="s">
        <v>140</v>
      </c>
      <c r="K390" s="3" t="s">
        <v>306</v>
      </c>
      <c r="L390" s="4">
        <v>4</v>
      </c>
      <c r="M390" s="4">
        <v>40240</v>
      </c>
      <c r="N390" s="4">
        <v>40.24</v>
      </c>
      <c r="O390" s="4">
        <v>1313000</v>
      </c>
      <c r="P390" t="s">
        <v>520</v>
      </c>
      <c r="Q390" t="str">
        <f t="shared" si="71"/>
        <v>Not Indetified</v>
      </c>
      <c r="R390" t="str">
        <f t="shared" si="78"/>
        <v>Herbicide</v>
      </c>
      <c r="S390">
        <f t="shared" si="85"/>
        <v>32.629224652087473</v>
      </c>
    </row>
    <row r="391" spans="1:19" ht="22" customHeight="1" x14ac:dyDescent="0.3">
      <c r="A391" s="5">
        <v>43437</v>
      </c>
      <c r="B391" s="10" t="str">
        <f t="shared" si="83"/>
        <v>December,2018</v>
      </c>
      <c r="C391" s="10" t="str">
        <f t="shared" si="84"/>
        <v>December,2018´</v>
      </c>
      <c r="D391" s="6" t="s">
        <v>12</v>
      </c>
      <c r="E391" s="11" t="s">
        <v>535</v>
      </c>
      <c r="F391" s="6" t="s">
        <v>13</v>
      </c>
      <c r="G391" s="6" t="s">
        <v>307</v>
      </c>
      <c r="H391" s="6" t="s">
        <v>56</v>
      </c>
      <c r="I391" s="6" t="s">
        <v>16</v>
      </c>
      <c r="J391" s="6" t="s">
        <v>43</v>
      </c>
      <c r="K391" s="6" t="s">
        <v>308</v>
      </c>
      <c r="L391" s="7">
        <v>7</v>
      </c>
      <c r="M391" s="7">
        <v>101478</v>
      </c>
      <c r="N391" s="7">
        <v>101.48</v>
      </c>
      <c r="O391" s="7">
        <v>315000</v>
      </c>
      <c r="P391" t="str">
        <f t="shared" ref="P391" si="86">IF(ISNUMBER(SEARCH("ISOPROPYLAMINE",K391)),"Isopropylamine",IF(ISNUMBER(SEARCH("CARBENDAZIM",K391)),"Carbendazim",IF(ISNUMBER(SEARCH("CHLORPYRIFOS",K391)),"Chlorpyrifos",IF(ISNUMBER(SEARCH("DIMETHYLAMINE",K391)),"Dimethylamine",IF(ISNUMBER(SEARCH("TEBUCONAZOLE",K391)),"Tebuconazole",IF(ISNUMBER(SEARCH("AMETRYN",K391)),"Ametryn",IF(ISNUMBER(SEARCH("DIURON",K391)),"Diuron","FIX IT!")))))))</f>
        <v>Isopropylamine</v>
      </c>
      <c r="Q391" t="str">
        <f t="shared" si="71"/>
        <v>Not Identified</v>
      </c>
      <c r="R391" t="str">
        <f t="shared" si="78"/>
        <v>Herbicide</v>
      </c>
      <c r="S391">
        <f t="shared" si="85"/>
        <v>3.1041210902855791</v>
      </c>
    </row>
    <row r="392" spans="1:19" ht="22" customHeight="1" x14ac:dyDescent="0.3">
      <c r="A392" s="2">
        <v>43433</v>
      </c>
      <c r="B392" s="10" t="str">
        <f t="shared" si="83"/>
        <v>November,2018</v>
      </c>
      <c r="C392" s="10" t="str">
        <f t="shared" si="84"/>
        <v>November,2018´</v>
      </c>
      <c r="D392" s="3" t="s">
        <v>12</v>
      </c>
      <c r="E392" s="8" t="s">
        <v>535</v>
      </c>
      <c r="F392" s="3" t="s">
        <v>13</v>
      </c>
      <c r="G392" s="3" t="s">
        <v>24</v>
      </c>
      <c r="H392" s="3" t="s">
        <v>21</v>
      </c>
      <c r="I392" s="3" t="s">
        <v>16</v>
      </c>
      <c r="J392" s="3" t="s">
        <v>25</v>
      </c>
      <c r="K392" s="3" t="s">
        <v>272</v>
      </c>
      <c r="L392" s="4">
        <v>2</v>
      </c>
      <c r="M392" s="4">
        <v>20120</v>
      </c>
      <c r="N392" s="4">
        <v>20.12</v>
      </c>
      <c r="O392" s="4">
        <v>490000</v>
      </c>
      <c r="P392" t="str">
        <f t="shared" si="81"/>
        <v>Imidacloprid</v>
      </c>
      <c r="Q392" t="str">
        <f t="shared" si="71"/>
        <v>Not Identified</v>
      </c>
      <c r="R392" t="str">
        <f t="shared" si="78"/>
        <v>Herbicide</v>
      </c>
      <c r="S392">
        <f t="shared" si="85"/>
        <v>24.353876739562626</v>
      </c>
    </row>
    <row r="393" spans="1:19" ht="22" customHeight="1" x14ac:dyDescent="0.3">
      <c r="A393" s="5">
        <v>43430</v>
      </c>
      <c r="B393" s="10" t="str">
        <f t="shared" si="83"/>
        <v>November,2018</v>
      </c>
      <c r="C393" s="10" t="str">
        <f t="shared" si="84"/>
        <v>November,2018´</v>
      </c>
      <c r="D393" s="6" t="s">
        <v>12</v>
      </c>
      <c r="E393" s="11" t="s">
        <v>535</v>
      </c>
      <c r="F393" s="6" t="s">
        <v>13</v>
      </c>
      <c r="G393" s="6" t="s">
        <v>309</v>
      </c>
      <c r="H393" s="6" t="s">
        <v>56</v>
      </c>
      <c r="I393" s="6" t="s">
        <v>16</v>
      </c>
      <c r="J393" s="6" t="s">
        <v>43</v>
      </c>
      <c r="K393" s="6" t="s">
        <v>310</v>
      </c>
      <c r="L393" s="7">
        <v>7</v>
      </c>
      <c r="M393" s="7">
        <v>101233</v>
      </c>
      <c r="N393" s="7">
        <v>101.23</v>
      </c>
      <c r="O393" s="7">
        <v>307000</v>
      </c>
      <c r="P393" t="str">
        <f t="shared" ref="P393:P394" si="87">IF(ISNUMBER(SEARCH("ISOPROPYLAMINE",K393)),"Isopropylamine",IF(ISNUMBER(SEARCH("CARBENDAZIM",K393)),"Carbendazim",IF(ISNUMBER(SEARCH("CHLORPYRIFOS",K393)),"Chlorpyrifos",IF(ISNUMBER(SEARCH("DIMETHYLAMINE",K393)),"Dimethylamine",IF(ISNUMBER(SEARCH("TEBUCONAZOLE",K393)),"Tebuconazole",IF(ISNUMBER(SEARCH("AMETRYN",K393)),"Ametryn",IF(ISNUMBER(SEARCH("DIURON",K393)),"Diuron","FIX IT!")))))))</f>
        <v>Isopropylamine</v>
      </c>
      <c r="Q393" t="str">
        <f t="shared" si="71"/>
        <v>Not Identified</v>
      </c>
      <c r="R393" t="str">
        <f t="shared" si="78"/>
        <v>Herbicide</v>
      </c>
      <c r="S393">
        <f t="shared" si="85"/>
        <v>3.032607944049865</v>
      </c>
    </row>
    <row r="394" spans="1:19" ht="22" customHeight="1" x14ac:dyDescent="0.3">
      <c r="A394" s="2">
        <v>43428</v>
      </c>
      <c r="B394" s="10" t="str">
        <f t="shared" si="83"/>
        <v>November,2018</v>
      </c>
      <c r="C394" s="10" t="str">
        <f t="shared" si="84"/>
        <v>November,2018´</v>
      </c>
      <c r="D394" s="3" t="s">
        <v>12</v>
      </c>
      <c r="E394" s="8" t="s">
        <v>535</v>
      </c>
      <c r="F394" s="3" t="s">
        <v>13</v>
      </c>
      <c r="G394" s="3" t="s">
        <v>182</v>
      </c>
      <c r="H394" s="3" t="s">
        <v>21</v>
      </c>
      <c r="I394" s="3" t="s">
        <v>16</v>
      </c>
      <c r="J394" s="3" t="s">
        <v>311</v>
      </c>
      <c r="K394" s="3" t="s">
        <v>312</v>
      </c>
      <c r="L394" s="4">
        <v>10</v>
      </c>
      <c r="M394" s="4">
        <v>100600</v>
      </c>
      <c r="N394" s="4">
        <v>100.6</v>
      </c>
      <c r="O394" s="4">
        <v>1010000</v>
      </c>
      <c r="P394" t="str">
        <f t="shared" si="87"/>
        <v>Carbendazim</v>
      </c>
      <c r="Q394" t="str">
        <f t="shared" si="71"/>
        <v>Not Identified</v>
      </c>
      <c r="R394" t="str">
        <f t="shared" si="78"/>
        <v>Herbicide</v>
      </c>
      <c r="S394">
        <f t="shared" si="85"/>
        <v>10.039761431411531</v>
      </c>
    </row>
    <row r="395" spans="1:19" ht="22" customHeight="1" x14ac:dyDescent="0.3">
      <c r="A395" s="5">
        <v>43427</v>
      </c>
      <c r="B395" s="10" t="str">
        <f t="shared" si="83"/>
        <v>November,2018</v>
      </c>
      <c r="C395" s="10" t="str">
        <f t="shared" si="84"/>
        <v>November,2018´</v>
      </c>
      <c r="D395" s="6" t="s">
        <v>12</v>
      </c>
      <c r="E395" s="11" t="s">
        <v>535</v>
      </c>
      <c r="F395" s="6" t="s">
        <v>13</v>
      </c>
      <c r="G395" s="6" t="s">
        <v>24</v>
      </c>
      <c r="H395" s="6" t="s">
        <v>21</v>
      </c>
      <c r="I395" s="6" t="s">
        <v>16</v>
      </c>
      <c r="J395" s="6" t="s">
        <v>25</v>
      </c>
      <c r="K395" s="6" t="s">
        <v>272</v>
      </c>
      <c r="L395" s="7">
        <v>2</v>
      </c>
      <c r="M395" s="7">
        <v>20120</v>
      </c>
      <c r="N395" s="7">
        <v>20.12</v>
      </c>
      <c r="O395" s="7">
        <v>490000</v>
      </c>
      <c r="P395" t="str">
        <f t="shared" si="81"/>
        <v>Imidacloprid</v>
      </c>
      <c r="Q395" t="str">
        <f t="shared" si="71"/>
        <v>Not Identified</v>
      </c>
      <c r="R395" t="str">
        <f t="shared" si="78"/>
        <v>Herbicide</v>
      </c>
      <c r="S395">
        <f t="shared" si="85"/>
        <v>24.353876739562626</v>
      </c>
    </row>
    <row r="396" spans="1:19" ht="22" customHeight="1" x14ac:dyDescent="0.3">
      <c r="A396" s="2">
        <v>43427</v>
      </c>
      <c r="B396" s="10" t="str">
        <f t="shared" si="83"/>
        <v>November,2018</v>
      </c>
      <c r="C396" s="10" t="str">
        <f t="shared" si="84"/>
        <v>November,2018´</v>
      </c>
      <c r="D396" s="3" t="s">
        <v>12</v>
      </c>
      <c r="E396" s="8" t="s">
        <v>535</v>
      </c>
      <c r="F396" s="3" t="s">
        <v>13</v>
      </c>
      <c r="G396" s="3" t="s">
        <v>170</v>
      </c>
      <c r="H396" s="3" t="s">
        <v>21</v>
      </c>
      <c r="I396" s="3" t="s">
        <v>16</v>
      </c>
      <c r="J396" s="3" t="s">
        <v>22</v>
      </c>
      <c r="K396" s="3" t="s">
        <v>313</v>
      </c>
      <c r="L396" s="4">
        <v>10</v>
      </c>
      <c r="M396" s="4">
        <v>126450</v>
      </c>
      <c r="N396" s="4">
        <v>126.45</v>
      </c>
      <c r="O396" s="4">
        <v>561000</v>
      </c>
      <c r="P396" t="str">
        <f t="shared" si="81"/>
        <v>Glyphosate</v>
      </c>
      <c r="Q396" t="str">
        <f t="shared" si="71"/>
        <v>Gly Star</v>
      </c>
      <c r="R396" t="str">
        <f t="shared" si="78"/>
        <v>Herbicide</v>
      </c>
      <c r="S396">
        <f t="shared" si="85"/>
        <v>4.4365361803084227</v>
      </c>
    </row>
    <row r="397" spans="1:19" ht="22" customHeight="1" x14ac:dyDescent="0.3">
      <c r="A397" s="5">
        <v>43427</v>
      </c>
      <c r="B397" s="10" t="str">
        <f t="shared" si="83"/>
        <v>November,2018</v>
      </c>
      <c r="C397" s="10" t="str">
        <f t="shared" si="84"/>
        <v>November,2018´</v>
      </c>
      <c r="D397" s="6" t="s">
        <v>12</v>
      </c>
      <c r="E397" s="11" t="s">
        <v>535</v>
      </c>
      <c r="F397" s="6" t="s">
        <v>13</v>
      </c>
      <c r="G397" s="6" t="s">
        <v>170</v>
      </c>
      <c r="H397" s="6" t="s">
        <v>21</v>
      </c>
      <c r="I397" s="6" t="s">
        <v>16</v>
      </c>
      <c r="J397" s="6" t="s">
        <v>22</v>
      </c>
      <c r="K397" s="6" t="s">
        <v>313</v>
      </c>
      <c r="L397" s="7">
        <v>10</v>
      </c>
      <c r="M397" s="7">
        <v>126450</v>
      </c>
      <c r="N397" s="7">
        <v>126.45</v>
      </c>
      <c r="O397" s="7">
        <v>561000</v>
      </c>
      <c r="P397" t="str">
        <f t="shared" si="81"/>
        <v>Glyphosate</v>
      </c>
      <c r="Q397" t="str">
        <f t="shared" si="71"/>
        <v>Gly Star</v>
      </c>
      <c r="R397" t="str">
        <f t="shared" si="78"/>
        <v>Herbicide</v>
      </c>
      <c r="S397">
        <f t="shared" si="85"/>
        <v>4.4365361803084227</v>
      </c>
    </row>
    <row r="398" spans="1:19" ht="22" customHeight="1" x14ac:dyDescent="0.3">
      <c r="A398" s="2">
        <v>43427</v>
      </c>
      <c r="B398" s="10" t="str">
        <f t="shared" si="83"/>
        <v>November,2018</v>
      </c>
      <c r="C398" s="10" t="str">
        <f t="shared" si="84"/>
        <v>November,2018´</v>
      </c>
      <c r="D398" s="3" t="s">
        <v>12</v>
      </c>
      <c r="E398" s="8" t="s">
        <v>535</v>
      </c>
      <c r="F398" s="3" t="s">
        <v>13</v>
      </c>
      <c r="G398" s="3" t="s">
        <v>170</v>
      </c>
      <c r="H398" s="3" t="s">
        <v>21</v>
      </c>
      <c r="I398" s="3" t="s">
        <v>16</v>
      </c>
      <c r="J398" s="3" t="s">
        <v>22</v>
      </c>
      <c r="K398" s="3" t="s">
        <v>313</v>
      </c>
      <c r="L398" s="4">
        <v>10</v>
      </c>
      <c r="M398" s="4">
        <v>126450</v>
      </c>
      <c r="N398" s="4">
        <v>126.45</v>
      </c>
      <c r="O398" s="4">
        <v>561000</v>
      </c>
      <c r="P398" t="str">
        <f t="shared" si="81"/>
        <v>Glyphosate</v>
      </c>
      <c r="Q398" t="str">
        <f t="shared" si="71"/>
        <v>Gly Star</v>
      </c>
      <c r="R398" t="str">
        <f t="shared" si="78"/>
        <v>Herbicide</v>
      </c>
      <c r="S398">
        <f t="shared" si="85"/>
        <v>4.4365361803084227</v>
      </c>
    </row>
    <row r="399" spans="1:19" ht="22" customHeight="1" x14ac:dyDescent="0.3">
      <c r="A399" s="5">
        <v>43420</v>
      </c>
      <c r="B399" s="10" t="str">
        <f t="shared" si="83"/>
        <v>November,2018</v>
      </c>
      <c r="C399" s="10" t="str">
        <f t="shared" si="84"/>
        <v>November,2018´</v>
      </c>
      <c r="D399" s="6" t="s">
        <v>12</v>
      </c>
      <c r="E399" s="11" t="s">
        <v>535</v>
      </c>
      <c r="F399" s="6" t="s">
        <v>13</v>
      </c>
      <c r="G399" s="6" t="s">
        <v>24</v>
      </c>
      <c r="H399" s="6" t="s">
        <v>21</v>
      </c>
      <c r="I399" s="6" t="s">
        <v>16</v>
      </c>
      <c r="J399" s="6" t="s">
        <v>25</v>
      </c>
      <c r="K399" s="6" t="s">
        <v>272</v>
      </c>
      <c r="L399" s="7">
        <v>2</v>
      </c>
      <c r="M399" s="7">
        <v>20120</v>
      </c>
      <c r="N399" s="7">
        <v>20.12</v>
      </c>
      <c r="O399" s="7">
        <v>490000</v>
      </c>
      <c r="P399" t="str">
        <f t="shared" si="81"/>
        <v>Imidacloprid</v>
      </c>
      <c r="Q399" t="str">
        <f t="shared" si="71"/>
        <v>Not Identified</v>
      </c>
      <c r="R399" t="str">
        <f t="shared" si="78"/>
        <v>Herbicide</v>
      </c>
      <c r="S399">
        <f t="shared" si="85"/>
        <v>24.353876739562626</v>
      </c>
    </row>
    <row r="400" spans="1:19" ht="22" customHeight="1" x14ac:dyDescent="0.3">
      <c r="A400" s="2">
        <v>43420</v>
      </c>
      <c r="B400" s="10" t="str">
        <f t="shared" si="83"/>
        <v>November,2018</v>
      </c>
      <c r="C400" s="10" t="str">
        <f t="shared" si="84"/>
        <v>November,2018´</v>
      </c>
      <c r="D400" s="3" t="s">
        <v>12</v>
      </c>
      <c r="E400" s="8" t="s">
        <v>535</v>
      </c>
      <c r="F400" s="3" t="s">
        <v>13</v>
      </c>
      <c r="G400" s="3" t="s">
        <v>24</v>
      </c>
      <c r="H400" s="3" t="s">
        <v>21</v>
      </c>
      <c r="I400" s="3" t="s">
        <v>16</v>
      </c>
      <c r="J400" s="3" t="s">
        <v>48</v>
      </c>
      <c r="K400" s="3" t="s">
        <v>314</v>
      </c>
      <c r="L400" s="4">
        <v>3</v>
      </c>
      <c r="M400" s="4">
        <v>65160</v>
      </c>
      <c r="N400" s="4">
        <v>65.16</v>
      </c>
      <c r="O400" s="4">
        <v>1587000</v>
      </c>
      <c r="P400" t="str">
        <f t="shared" ref="P400:P406" si="88">IF(ISNUMBER(SEARCH("ISOPROPYLAMINE",K400)),"Isopropylamine",IF(ISNUMBER(SEARCH("CARBENDAZIM",K400)),"Carbendazim",IF(ISNUMBER(SEARCH("CHLORPYRIFOS",K400)),"Chlorpyrifos",IF(ISNUMBER(SEARCH("DIMETHYLAMINE",K400)),"Dimethylamine",IF(ISNUMBER(SEARCH("TEBUCONAZOLE",K400)),"Tebuconazole",IF(ISNUMBER(SEARCH("AMETRYN",K400)),"Ametryn",IF(ISNUMBER(SEARCH("DIURON",K400)),"Diuron","FIX IT!")))))))</f>
        <v>Chlorpyrifos</v>
      </c>
      <c r="Q400" t="str">
        <f t="shared" si="71"/>
        <v>Not Identified</v>
      </c>
      <c r="R400" t="str">
        <f t="shared" si="78"/>
        <v>Herbicide</v>
      </c>
      <c r="S400">
        <f t="shared" si="85"/>
        <v>24.355432780847146</v>
      </c>
    </row>
    <row r="401" spans="1:19" ht="22" customHeight="1" x14ac:dyDescent="0.3">
      <c r="A401" s="5">
        <v>43417</v>
      </c>
      <c r="B401" s="10" t="str">
        <f t="shared" si="83"/>
        <v>November,2018</v>
      </c>
      <c r="C401" s="10" t="str">
        <f t="shared" si="84"/>
        <v>November,2018´</v>
      </c>
      <c r="D401" s="6" t="s">
        <v>12</v>
      </c>
      <c r="E401" s="11" t="s">
        <v>535</v>
      </c>
      <c r="F401" s="6" t="s">
        <v>13</v>
      </c>
      <c r="G401" s="6" t="s">
        <v>302</v>
      </c>
      <c r="H401" s="6" t="s">
        <v>303</v>
      </c>
      <c r="I401" s="6" t="s">
        <v>16</v>
      </c>
      <c r="J401" s="6" t="s">
        <v>78</v>
      </c>
      <c r="K401" s="6" t="s">
        <v>315</v>
      </c>
      <c r="L401" s="7">
        <v>26</v>
      </c>
      <c r="M401" s="7">
        <v>302265.02</v>
      </c>
      <c r="N401" s="7">
        <v>302.27</v>
      </c>
      <c r="O401" s="7">
        <v>2909000</v>
      </c>
      <c r="P401" t="str">
        <f>IF(ISNUMBER(SEARCH("ACEPHATE",K401)),"Acephate",IF(ISNUMBER(SEARCH("2 4 D",K401)),"2,4-Dichlorophenoxyacetic acid",IF(ISNUMBER(SEARCH("HALOXYFOP",K401)),"Haloxyfop",IF(ISNUMBER(SEARCH("ATRAZIN",K401)),"Atrazine","fix it"))))</f>
        <v>Atrazine</v>
      </c>
      <c r="Q401" t="str">
        <f t="shared" si="71"/>
        <v>Atanor</v>
      </c>
      <c r="R401" t="str">
        <f t="shared" si="78"/>
        <v>Herbicide</v>
      </c>
      <c r="S401">
        <f t="shared" si="85"/>
        <v>9.6240047889100762</v>
      </c>
    </row>
    <row r="402" spans="1:19" ht="22" customHeight="1" x14ac:dyDescent="0.3">
      <c r="A402" s="2">
        <v>43416</v>
      </c>
      <c r="B402" s="10" t="str">
        <f t="shared" si="83"/>
        <v>November,2018</v>
      </c>
      <c r="C402" s="10" t="str">
        <f t="shared" si="84"/>
        <v>November,2018´</v>
      </c>
      <c r="D402" s="3" t="s">
        <v>12</v>
      </c>
      <c r="E402" s="8" t="s">
        <v>535</v>
      </c>
      <c r="F402" s="3" t="s">
        <v>13</v>
      </c>
      <c r="G402" s="3" t="s">
        <v>309</v>
      </c>
      <c r="H402" s="3" t="s">
        <v>56</v>
      </c>
      <c r="I402" s="3" t="s">
        <v>16</v>
      </c>
      <c r="J402" s="3" t="s">
        <v>43</v>
      </c>
      <c r="K402" s="3" t="s">
        <v>316</v>
      </c>
      <c r="L402" s="4">
        <v>5</v>
      </c>
      <c r="M402" s="4">
        <v>72485</v>
      </c>
      <c r="N402" s="4">
        <v>72.489999999999995</v>
      </c>
      <c r="O402" s="4">
        <v>220000</v>
      </c>
      <c r="P402" t="str">
        <f t="shared" si="88"/>
        <v>Isopropylamine</v>
      </c>
      <c r="Q402" t="str">
        <f t="shared" ref="Q402:Q465" si="89">VLOOKUP(P402,U:W,2,FALSE)</f>
        <v>Not Identified</v>
      </c>
      <c r="R402" t="str">
        <f t="shared" si="78"/>
        <v>Herbicide</v>
      </c>
      <c r="S402">
        <f t="shared" si="85"/>
        <v>3.0351107125612198</v>
      </c>
    </row>
    <row r="403" spans="1:19" ht="22" customHeight="1" x14ac:dyDescent="0.3">
      <c r="A403" s="5">
        <v>43416</v>
      </c>
      <c r="B403" s="10" t="str">
        <f t="shared" si="83"/>
        <v>November,2018</v>
      </c>
      <c r="C403" s="10" t="str">
        <f t="shared" si="84"/>
        <v>November,2018´</v>
      </c>
      <c r="D403" s="6" t="s">
        <v>12</v>
      </c>
      <c r="E403" s="11" t="s">
        <v>535</v>
      </c>
      <c r="F403" s="6" t="s">
        <v>13</v>
      </c>
      <c r="G403" s="6" t="s">
        <v>317</v>
      </c>
      <c r="H403" s="6" t="s">
        <v>56</v>
      </c>
      <c r="I403" s="6" t="s">
        <v>16</v>
      </c>
      <c r="J403" s="6" t="s">
        <v>43</v>
      </c>
      <c r="K403" s="6" t="s">
        <v>318</v>
      </c>
      <c r="L403" s="7">
        <v>6</v>
      </c>
      <c r="M403" s="7">
        <v>94293</v>
      </c>
      <c r="N403" s="7">
        <v>94.29</v>
      </c>
      <c r="O403" s="7">
        <v>286000</v>
      </c>
      <c r="P403" t="str">
        <f t="shared" si="88"/>
        <v>Isopropylamine</v>
      </c>
      <c r="Q403" t="str">
        <f t="shared" si="89"/>
        <v>Not Identified</v>
      </c>
      <c r="R403" t="str">
        <f t="shared" si="78"/>
        <v>Herbicide</v>
      </c>
      <c r="S403">
        <f t="shared" si="85"/>
        <v>3.0330989575047989</v>
      </c>
    </row>
    <row r="404" spans="1:19" ht="22" customHeight="1" x14ac:dyDescent="0.3">
      <c r="A404" s="2">
        <v>43416</v>
      </c>
      <c r="B404" s="10" t="str">
        <f t="shared" si="83"/>
        <v>November,2018</v>
      </c>
      <c r="C404" s="10" t="str">
        <f t="shared" si="84"/>
        <v>November,2018´</v>
      </c>
      <c r="D404" s="3" t="s">
        <v>12</v>
      </c>
      <c r="E404" s="8" t="s">
        <v>535</v>
      </c>
      <c r="F404" s="3" t="s">
        <v>13</v>
      </c>
      <c r="G404" s="3" t="s">
        <v>24</v>
      </c>
      <c r="H404" s="3" t="s">
        <v>21</v>
      </c>
      <c r="I404" s="3" t="s">
        <v>16</v>
      </c>
      <c r="J404" s="3" t="s">
        <v>311</v>
      </c>
      <c r="K404" s="3" t="s">
        <v>319</v>
      </c>
      <c r="L404" s="4">
        <v>2</v>
      </c>
      <c r="M404" s="4">
        <v>20200</v>
      </c>
      <c r="N404" s="4">
        <v>20.2</v>
      </c>
      <c r="O404" s="4">
        <v>203000</v>
      </c>
      <c r="P404" t="str">
        <f>IF(ISNUMBER(SEARCH("FLUTRIAFOL",K404)),"Flutriafol",IF(ISNUMBER(SEARCH("PARAQUAT",K404)),"Paraquat",IF(ISNUMBER(SEARCH("4-D",K404)),"2,4-Dichlorophenoxyacetic acid",IF(ISNUMBER(SEARCH("HEXAZINONE",K404)),"Hexazinone",IF(ISNUMBER(SEARCH("DIUROM",K404)),"Diurom",IF(ISNUMBER(SEARCH("CLORPIRIFOS",K404)),"Chlorpyrifos",IF(ISNUMBER(SEARCH("NICOSULFURON",K404)),"Nicosulfuron","FIX IT!")))))))</f>
        <v>Flutriafol</v>
      </c>
      <c r="Q404" t="str">
        <f t="shared" si="89"/>
        <v>Agrolider</v>
      </c>
      <c r="R404" t="str">
        <f t="shared" si="78"/>
        <v>Fungicide</v>
      </c>
      <c r="S404">
        <f t="shared" si="85"/>
        <v>10.049504950495049</v>
      </c>
    </row>
    <row r="405" spans="1:19" ht="22" customHeight="1" x14ac:dyDescent="0.3">
      <c r="A405" s="5">
        <v>43411</v>
      </c>
      <c r="B405" s="10" t="str">
        <f t="shared" si="83"/>
        <v>November,2018</v>
      </c>
      <c r="C405" s="10" t="str">
        <f t="shared" si="84"/>
        <v>November,2018´</v>
      </c>
      <c r="D405" s="6" t="s">
        <v>12</v>
      </c>
      <c r="E405" s="11" t="s">
        <v>535</v>
      </c>
      <c r="F405" s="6" t="s">
        <v>13</v>
      </c>
      <c r="G405" s="6" t="s">
        <v>317</v>
      </c>
      <c r="H405" s="6" t="s">
        <v>56</v>
      </c>
      <c r="I405" s="6" t="s">
        <v>16</v>
      </c>
      <c r="J405" s="6" t="s">
        <v>43</v>
      </c>
      <c r="K405" s="6" t="s">
        <v>318</v>
      </c>
      <c r="L405" s="7">
        <v>6</v>
      </c>
      <c r="M405" s="7">
        <v>94521</v>
      </c>
      <c r="N405" s="7">
        <v>94.52</v>
      </c>
      <c r="O405" s="7">
        <v>287000</v>
      </c>
      <c r="P405" t="str">
        <f t="shared" si="88"/>
        <v>Isopropylamine</v>
      </c>
      <c r="Q405" t="str">
        <f t="shared" si="89"/>
        <v>Not Identified</v>
      </c>
      <c r="R405" t="str">
        <f t="shared" si="78"/>
        <v>Herbicide</v>
      </c>
      <c r="S405">
        <f t="shared" si="85"/>
        <v>3.0363622898615121</v>
      </c>
    </row>
    <row r="406" spans="1:19" ht="22" customHeight="1" x14ac:dyDescent="0.3">
      <c r="A406" s="2">
        <v>43411</v>
      </c>
      <c r="B406" s="10" t="str">
        <f t="shared" si="83"/>
        <v>November,2018</v>
      </c>
      <c r="C406" s="10" t="str">
        <f t="shared" si="84"/>
        <v>November,2018´</v>
      </c>
      <c r="D406" s="3" t="s">
        <v>12</v>
      </c>
      <c r="E406" s="8" t="s">
        <v>535</v>
      </c>
      <c r="F406" s="3" t="s">
        <v>13</v>
      </c>
      <c r="G406" s="3" t="s">
        <v>317</v>
      </c>
      <c r="H406" s="3" t="s">
        <v>56</v>
      </c>
      <c r="I406" s="3" t="s">
        <v>16</v>
      </c>
      <c r="J406" s="3" t="s">
        <v>43</v>
      </c>
      <c r="K406" s="3" t="s">
        <v>318</v>
      </c>
      <c r="L406" s="4">
        <v>6</v>
      </c>
      <c r="M406" s="4">
        <v>95301</v>
      </c>
      <c r="N406" s="4">
        <v>95.3</v>
      </c>
      <c r="O406" s="4">
        <v>289000</v>
      </c>
      <c r="P406" t="str">
        <f t="shared" si="88"/>
        <v>Isopropylamine</v>
      </c>
      <c r="Q406" t="str">
        <f t="shared" si="89"/>
        <v>Not Identified</v>
      </c>
      <c r="R406" t="str">
        <f t="shared" si="78"/>
        <v>Herbicide</v>
      </c>
      <c r="S406">
        <f t="shared" si="85"/>
        <v>3.0324970357079151</v>
      </c>
    </row>
    <row r="407" spans="1:19" ht="22" customHeight="1" x14ac:dyDescent="0.3">
      <c r="A407" s="5">
        <v>43405</v>
      </c>
      <c r="B407" s="10" t="str">
        <f t="shared" si="83"/>
        <v>November,2018</v>
      </c>
      <c r="C407" s="10" t="str">
        <f t="shared" si="84"/>
        <v>November,2018´</v>
      </c>
      <c r="D407" s="6" t="s">
        <v>12</v>
      </c>
      <c r="E407" s="11" t="s">
        <v>535</v>
      </c>
      <c r="F407" s="6" t="s">
        <v>13</v>
      </c>
      <c r="G407" s="6" t="s">
        <v>170</v>
      </c>
      <c r="H407" s="6" t="s">
        <v>21</v>
      </c>
      <c r="I407" s="6" t="s">
        <v>16</v>
      </c>
      <c r="J407" s="6" t="s">
        <v>22</v>
      </c>
      <c r="K407" s="6" t="s">
        <v>292</v>
      </c>
      <c r="L407" s="7">
        <v>10</v>
      </c>
      <c r="M407" s="7">
        <v>126630</v>
      </c>
      <c r="N407" s="7">
        <v>126.63</v>
      </c>
      <c r="O407" s="7">
        <v>562000</v>
      </c>
      <c r="P407" t="str">
        <f t="shared" si="81"/>
        <v>Glyphosate</v>
      </c>
      <c r="Q407" t="str">
        <f t="shared" si="89"/>
        <v>Gly Star</v>
      </c>
      <c r="R407" t="str">
        <f t="shared" si="78"/>
        <v>Herbicide</v>
      </c>
      <c r="S407">
        <f t="shared" si="85"/>
        <v>4.4381268261865277</v>
      </c>
    </row>
    <row r="408" spans="1:19" ht="22" customHeight="1" x14ac:dyDescent="0.3">
      <c r="A408" s="2">
        <v>43405</v>
      </c>
      <c r="B408" s="10" t="str">
        <f t="shared" si="83"/>
        <v>November,2018</v>
      </c>
      <c r="C408" s="10" t="str">
        <f t="shared" si="84"/>
        <v>November,2018´</v>
      </c>
      <c r="D408" s="3" t="s">
        <v>12</v>
      </c>
      <c r="E408" s="8" t="s">
        <v>535</v>
      </c>
      <c r="F408" s="3" t="s">
        <v>13</v>
      </c>
      <c r="G408" s="3" t="s">
        <v>170</v>
      </c>
      <c r="H408" s="3" t="s">
        <v>21</v>
      </c>
      <c r="I408" s="3" t="s">
        <v>16</v>
      </c>
      <c r="J408" s="3" t="s">
        <v>22</v>
      </c>
      <c r="K408" s="3" t="s">
        <v>292</v>
      </c>
      <c r="L408" s="4">
        <v>10</v>
      </c>
      <c r="M408" s="4">
        <v>126630</v>
      </c>
      <c r="N408" s="4">
        <v>126.63</v>
      </c>
      <c r="O408" s="4">
        <v>562000</v>
      </c>
      <c r="P408" t="str">
        <f t="shared" si="81"/>
        <v>Glyphosate</v>
      </c>
      <c r="Q408" t="str">
        <f t="shared" si="89"/>
        <v>Gly Star</v>
      </c>
      <c r="R408" t="str">
        <f t="shared" si="78"/>
        <v>Herbicide</v>
      </c>
      <c r="S408">
        <f t="shared" si="85"/>
        <v>4.4381268261865277</v>
      </c>
    </row>
    <row r="409" spans="1:19" ht="22" customHeight="1" x14ac:dyDescent="0.3">
      <c r="A409" s="5">
        <v>43405</v>
      </c>
      <c r="B409" s="10" t="str">
        <f t="shared" si="83"/>
        <v>November,2018</v>
      </c>
      <c r="C409" s="10" t="str">
        <f t="shared" si="84"/>
        <v>November,2018´</v>
      </c>
      <c r="D409" s="6" t="s">
        <v>12</v>
      </c>
      <c r="E409" s="11" t="s">
        <v>535</v>
      </c>
      <c r="F409" s="6" t="s">
        <v>13</v>
      </c>
      <c r="G409" s="6" t="s">
        <v>24</v>
      </c>
      <c r="H409" s="6" t="s">
        <v>21</v>
      </c>
      <c r="I409" s="6" t="s">
        <v>16</v>
      </c>
      <c r="J409" s="6" t="s">
        <v>25</v>
      </c>
      <c r="K409" s="6" t="s">
        <v>272</v>
      </c>
      <c r="L409" s="7">
        <v>2</v>
      </c>
      <c r="M409" s="7">
        <v>20120</v>
      </c>
      <c r="N409" s="7">
        <v>20.12</v>
      </c>
      <c r="O409" s="7">
        <v>490000</v>
      </c>
      <c r="P409" t="str">
        <f t="shared" si="81"/>
        <v>Imidacloprid</v>
      </c>
      <c r="Q409" t="str">
        <f t="shared" si="89"/>
        <v>Not Identified</v>
      </c>
      <c r="R409" t="str">
        <f t="shared" si="78"/>
        <v>Herbicide</v>
      </c>
      <c r="S409">
        <f t="shared" si="85"/>
        <v>24.353876739562626</v>
      </c>
    </row>
    <row r="410" spans="1:19" ht="22" customHeight="1" x14ac:dyDescent="0.3">
      <c r="A410" s="2">
        <v>43402</v>
      </c>
      <c r="B410" s="10" t="str">
        <f t="shared" si="83"/>
        <v>October,2018</v>
      </c>
      <c r="C410" s="10" t="str">
        <f t="shared" si="84"/>
        <v>October,2018´</v>
      </c>
      <c r="D410" s="3" t="s">
        <v>12</v>
      </c>
      <c r="E410" s="8" t="s">
        <v>535</v>
      </c>
      <c r="F410" s="3" t="s">
        <v>13</v>
      </c>
      <c r="G410" s="3" t="s">
        <v>309</v>
      </c>
      <c r="H410" s="3" t="s">
        <v>56</v>
      </c>
      <c r="I410" s="3" t="s">
        <v>16</v>
      </c>
      <c r="J410" s="3" t="s">
        <v>43</v>
      </c>
      <c r="K410" s="3" t="s">
        <v>320</v>
      </c>
      <c r="L410" s="4">
        <v>7</v>
      </c>
      <c r="M410" s="4">
        <v>101280</v>
      </c>
      <c r="N410" s="4">
        <v>101.28</v>
      </c>
      <c r="O410" s="4">
        <v>300000</v>
      </c>
      <c r="P410" t="str">
        <f>IF(ISNUMBER(SEARCH("ISOPROPYLAMINE",K410)),"Isopropylamine",IF(ISNUMBER(SEARCH("CARBENDAZIM",K410)),"Carbendazim",IF(ISNUMBER(SEARCH("CHLORPYRIFOS",K410)),"Chlorpyrifos",IF(ISNUMBER(SEARCH("DIMETHYLAMINE",K410)),"Dimethylamine",IF(ISNUMBER(SEARCH("TEBUCONAZOLE",K410)),"Tebuconazole",IF(ISNUMBER(SEARCH("AMETRYN",K410)),"Ametryn",IF(ISNUMBER(SEARCH("DIURON",K410)),"Diuron","FIX IT!")))))))</f>
        <v>Isopropylamine</v>
      </c>
      <c r="Q410" t="str">
        <f t="shared" si="89"/>
        <v>Not Identified</v>
      </c>
      <c r="R410" t="str">
        <f t="shared" si="78"/>
        <v>Herbicide</v>
      </c>
      <c r="S410">
        <f t="shared" si="85"/>
        <v>2.9620853080568721</v>
      </c>
    </row>
    <row r="411" spans="1:19" ht="22" customHeight="1" x14ac:dyDescent="0.3">
      <c r="A411" s="5">
        <v>43402</v>
      </c>
      <c r="B411" s="10" t="str">
        <f t="shared" si="83"/>
        <v>October,2018</v>
      </c>
      <c r="C411" s="10" t="str">
        <f t="shared" si="84"/>
        <v>October,2018´</v>
      </c>
      <c r="D411" s="6" t="s">
        <v>12</v>
      </c>
      <c r="E411" s="11" t="s">
        <v>535</v>
      </c>
      <c r="F411" s="6" t="s">
        <v>13</v>
      </c>
      <c r="G411" s="6" t="s">
        <v>37</v>
      </c>
      <c r="H411" s="6" t="s">
        <v>21</v>
      </c>
      <c r="I411" s="6" t="s">
        <v>16</v>
      </c>
      <c r="J411" s="6" t="s">
        <v>38</v>
      </c>
      <c r="K411" s="6" t="s">
        <v>321</v>
      </c>
      <c r="L411" s="7">
        <v>4</v>
      </c>
      <c r="M411" s="7">
        <v>34688</v>
      </c>
      <c r="N411" s="7">
        <v>34.69</v>
      </c>
      <c r="O411" s="7">
        <v>895000</v>
      </c>
      <c r="P411" t="str">
        <f t="shared" si="81"/>
        <v>Mepiquat</v>
      </c>
      <c r="Q411" t="str">
        <f t="shared" si="89"/>
        <v>Not Identified</v>
      </c>
      <c r="R411" t="str">
        <f t="shared" si="78"/>
        <v>Herbicide</v>
      </c>
      <c r="S411">
        <f t="shared" si="85"/>
        <v>25.801429889298895</v>
      </c>
    </row>
    <row r="412" spans="1:19" ht="22" customHeight="1" x14ac:dyDescent="0.3">
      <c r="A412" s="2">
        <v>43402</v>
      </c>
      <c r="B412" s="10" t="str">
        <f t="shared" si="83"/>
        <v>October,2018</v>
      </c>
      <c r="C412" s="10" t="str">
        <f t="shared" si="84"/>
        <v>October,2018´</v>
      </c>
      <c r="D412" s="3" t="s">
        <v>12</v>
      </c>
      <c r="E412" s="8" t="s">
        <v>535</v>
      </c>
      <c r="F412" s="3" t="s">
        <v>13</v>
      </c>
      <c r="G412" s="3" t="s">
        <v>317</v>
      </c>
      <c r="H412" s="3" t="s">
        <v>56</v>
      </c>
      <c r="I412" s="3" t="s">
        <v>16</v>
      </c>
      <c r="J412" s="3" t="s">
        <v>43</v>
      </c>
      <c r="K412" s="3" t="s">
        <v>322</v>
      </c>
      <c r="L412" s="4">
        <v>7</v>
      </c>
      <c r="M412" s="4">
        <v>110488</v>
      </c>
      <c r="N412" s="4">
        <v>110.49</v>
      </c>
      <c r="O412" s="4">
        <v>328000</v>
      </c>
      <c r="P412" t="str">
        <f>IF(ISNUMBER(SEARCH("ISOPROPYLAMINE",K412)),"Isopropylamine",IF(ISNUMBER(SEARCH("CARBENDAZIM",K412)),"Carbendazim",IF(ISNUMBER(SEARCH("CHLORPYRIFOS",K412)),"Chlorpyrifos",IF(ISNUMBER(SEARCH("DIMETHYLAMINE",K412)),"Dimethylamine",IF(ISNUMBER(SEARCH("TEBUCONAZOLE",K412)),"Tebuconazole",IF(ISNUMBER(SEARCH("AMETRYN",K412)),"Ametryn",IF(ISNUMBER(SEARCH("DIURON",K412)),"Diuron","FIX IT!")))))))</f>
        <v>Isopropylamine</v>
      </c>
      <c r="Q412" t="str">
        <f t="shared" si="89"/>
        <v>Not Identified</v>
      </c>
      <c r="R412" t="str">
        <f t="shared" ref="R412:R443" si="90">VLOOKUP(Q412,V:X,2,FALSE)</f>
        <v>Herbicide</v>
      </c>
      <c r="S412">
        <f t="shared" si="85"/>
        <v>2.9686481789877632</v>
      </c>
    </row>
    <row r="413" spans="1:19" ht="22" customHeight="1" x14ac:dyDescent="0.3">
      <c r="A413" s="5">
        <v>43402</v>
      </c>
      <c r="B413" s="10" t="str">
        <f t="shared" si="83"/>
        <v>October,2018</v>
      </c>
      <c r="C413" s="10" t="str">
        <f t="shared" si="84"/>
        <v>October,2018´</v>
      </c>
      <c r="D413" s="6" t="s">
        <v>12</v>
      </c>
      <c r="E413" s="11" t="s">
        <v>535</v>
      </c>
      <c r="F413" s="6" t="s">
        <v>13</v>
      </c>
      <c r="G413" s="6" t="s">
        <v>170</v>
      </c>
      <c r="H413" s="6" t="s">
        <v>15</v>
      </c>
      <c r="I413" s="6" t="s">
        <v>16</v>
      </c>
      <c r="J413" s="6" t="s">
        <v>62</v>
      </c>
      <c r="K413" s="6" t="s">
        <v>323</v>
      </c>
      <c r="L413" s="7">
        <v>12</v>
      </c>
      <c r="M413" s="7">
        <v>139320.01</v>
      </c>
      <c r="N413" s="7">
        <v>139.32</v>
      </c>
      <c r="O413" s="7">
        <v>1152000</v>
      </c>
      <c r="P413" t="str">
        <f t="shared" si="81"/>
        <v>Glyphosate</v>
      </c>
      <c r="Q413" t="str">
        <f t="shared" si="89"/>
        <v>Gly Star</v>
      </c>
      <c r="R413" t="str">
        <f t="shared" si="90"/>
        <v>Herbicide</v>
      </c>
      <c r="S413">
        <f t="shared" si="85"/>
        <v>8.2687332566226477</v>
      </c>
    </row>
    <row r="414" spans="1:19" ht="22" customHeight="1" x14ac:dyDescent="0.3">
      <c r="A414" s="2">
        <v>43402</v>
      </c>
      <c r="B414" s="10" t="str">
        <f t="shared" si="83"/>
        <v>October,2018</v>
      </c>
      <c r="C414" s="10" t="str">
        <f t="shared" si="84"/>
        <v>October,2018´</v>
      </c>
      <c r="D414" s="3" t="s">
        <v>12</v>
      </c>
      <c r="E414" s="8" t="s">
        <v>535</v>
      </c>
      <c r="F414" s="3" t="s">
        <v>13</v>
      </c>
      <c r="G414" s="3" t="s">
        <v>170</v>
      </c>
      <c r="H414" s="3" t="s">
        <v>15</v>
      </c>
      <c r="I414" s="3" t="s">
        <v>16</v>
      </c>
      <c r="J414" s="3" t="s">
        <v>62</v>
      </c>
      <c r="K414" s="3" t="s">
        <v>323</v>
      </c>
      <c r="L414" s="4">
        <v>12</v>
      </c>
      <c r="M414" s="4">
        <v>139320.01</v>
      </c>
      <c r="N414" s="4">
        <v>139.32</v>
      </c>
      <c r="O414" s="4">
        <v>1152000</v>
      </c>
      <c r="P414" t="str">
        <f t="shared" si="81"/>
        <v>Glyphosate</v>
      </c>
      <c r="Q414" t="str">
        <f t="shared" si="89"/>
        <v>Gly Star</v>
      </c>
      <c r="R414" t="str">
        <f t="shared" si="90"/>
        <v>Herbicide</v>
      </c>
      <c r="S414">
        <f t="shared" si="85"/>
        <v>8.2687332566226477</v>
      </c>
    </row>
    <row r="415" spans="1:19" ht="22" customHeight="1" x14ac:dyDescent="0.3">
      <c r="A415" s="5">
        <v>43402</v>
      </c>
      <c r="B415" s="10" t="str">
        <f t="shared" si="83"/>
        <v>October,2018</v>
      </c>
      <c r="C415" s="10" t="str">
        <f t="shared" si="84"/>
        <v>October,2018´</v>
      </c>
      <c r="D415" s="6" t="s">
        <v>12</v>
      </c>
      <c r="E415" s="11" t="s">
        <v>535</v>
      </c>
      <c r="F415" s="6" t="s">
        <v>13</v>
      </c>
      <c r="G415" s="6" t="s">
        <v>170</v>
      </c>
      <c r="H415" s="6" t="s">
        <v>15</v>
      </c>
      <c r="I415" s="6" t="s">
        <v>16</v>
      </c>
      <c r="J415" s="6" t="s">
        <v>62</v>
      </c>
      <c r="K415" s="6" t="s">
        <v>323</v>
      </c>
      <c r="L415" s="7">
        <v>12</v>
      </c>
      <c r="M415" s="7">
        <v>139320.01</v>
      </c>
      <c r="N415" s="7">
        <v>139.32</v>
      </c>
      <c r="O415" s="7">
        <v>1152000</v>
      </c>
      <c r="P415" t="str">
        <f t="shared" si="81"/>
        <v>Glyphosate</v>
      </c>
      <c r="Q415" t="str">
        <f t="shared" si="89"/>
        <v>Gly Star</v>
      </c>
      <c r="R415" t="str">
        <f t="shared" si="90"/>
        <v>Herbicide</v>
      </c>
      <c r="S415">
        <f t="shared" si="85"/>
        <v>8.2687332566226477</v>
      </c>
    </row>
    <row r="416" spans="1:19" ht="22" customHeight="1" x14ac:dyDescent="0.3">
      <c r="A416" s="2">
        <v>43402</v>
      </c>
      <c r="B416" s="10" t="str">
        <f t="shared" si="83"/>
        <v>October,2018</v>
      </c>
      <c r="C416" s="10" t="str">
        <f t="shared" si="84"/>
        <v>October,2018´</v>
      </c>
      <c r="D416" s="3" t="s">
        <v>12</v>
      </c>
      <c r="E416" s="8" t="s">
        <v>535</v>
      </c>
      <c r="F416" s="3" t="s">
        <v>13</v>
      </c>
      <c r="G416" s="3" t="s">
        <v>170</v>
      </c>
      <c r="H416" s="3" t="s">
        <v>15</v>
      </c>
      <c r="I416" s="3" t="s">
        <v>16</v>
      </c>
      <c r="J416" s="3" t="s">
        <v>62</v>
      </c>
      <c r="K416" s="3" t="s">
        <v>323</v>
      </c>
      <c r="L416" s="4">
        <v>12</v>
      </c>
      <c r="M416" s="4">
        <v>139320.01</v>
      </c>
      <c r="N416" s="4">
        <v>139.32</v>
      </c>
      <c r="O416" s="4">
        <v>1152000</v>
      </c>
      <c r="P416" t="str">
        <f t="shared" si="81"/>
        <v>Glyphosate</v>
      </c>
      <c r="Q416" t="str">
        <f t="shared" si="89"/>
        <v>Gly Star</v>
      </c>
      <c r="R416" t="str">
        <f t="shared" si="90"/>
        <v>Herbicide</v>
      </c>
      <c r="S416">
        <f t="shared" si="85"/>
        <v>8.2687332566226477</v>
      </c>
    </row>
    <row r="417" spans="1:19" ht="22" customHeight="1" x14ac:dyDescent="0.3">
      <c r="A417" s="5">
        <v>43402</v>
      </c>
      <c r="B417" s="10" t="str">
        <f t="shared" si="83"/>
        <v>October,2018</v>
      </c>
      <c r="C417" s="10" t="str">
        <f t="shared" si="84"/>
        <v>October,2018´</v>
      </c>
      <c r="D417" s="6" t="s">
        <v>12</v>
      </c>
      <c r="E417" s="11" t="s">
        <v>535</v>
      </c>
      <c r="F417" s="6" t="s">
        <v>13</v>
      </c>
      <c r="G417" s="6" t="s">
        <v>170</v>
      </c>
      <c r="H417" s="6" t="s">
        <v>15</v>
      </c>
      <c r="I417" s="6" t="s">
        <v>16</v>
      </c>
      <c r="J417" s="6" t="s">
        <v>62</v>
      </c>
      <c r="K417" s="6" t="s">
        <v>323</v>
      </c>
      <c r="L417" s="7">
        <v>12</v>
      </c>
      <c r="M417" s="7">
        <v>139320.01</v>
      </c>
      <c r="N417" s="7">
        <v>139.32</v>
      </c>
      <c r="O417" s="7">
        <v>1152000</v>
      </c>
      <c r="P417" t="str">
        <f t="shared" si="81"/>
        <v>Glyphosate</v>
      </c>
      <c r="Q417" t="str">
        <f t="shared" si="89"/>
        <v>Gly Star</v>
      </c>
      <c r="R417" t="str">
        <f t="shared" si="90"/>
        <v>Herbicide</v>
      </c>
      <c r="S417">
        <f t="shared" si="85"/>
        <v>8.2687332566226477</v>
      </c>
    </row>
    <row r="418" spans="1:19" ht="22" customHeight="1" x14ac:dyDescent="0.3">
      <c r="A418" s="2">
        <v>43402</v>
      </c>
      <c r="B418" s="10" t="str">
        <f t="shared" si="83"/>
        <v>October,2018</v>
      </c>
      <c r="C418" s="10" t="str">
        <f t="shared" si="84"/>
        <v>October,2018´</v>
      </c>
      <c r="D418" s="3" t="s">
        <v>12</v>
      </c>
      <c r="E418" s="8" t="s">
        <v>535</v>
      </c>
      <c r="F418" s="3" t="s">
        <v>13</v>
      </c>
      <c r="G418" s="3" t="s">
        <v>170</v>
      </c>
      <c r="H418" s="3" t="s">
        <v>15</v>
      </c>
      <c r="I418" s="3" t="s">
        <v>16</v>
      </c>
      <c r="J418" s="3" t="s">
        <v>62</v>
      </c>
      <c r="K418" s="3" t="s">
        <v>323</v>
      </c>
      <c r="L418" s="4">
        <v>12</v>
      </c>
      <c r="M418" s="4">
        <v>139320.01</v>
      </c>
      <c r="N418" s="4">
        <v>139.32</v>
      </c>
      <c r="O418" s="4">
        <v>1152000</v>
      </c>
      <c r="P418" t="str">
        <f t="shared" si="81"/>
        <v>Glyphosate</v>
      </c>
      <c r="Q418" t="str">
        <f t="shared" si="89"/>
        <v>Gly Star</v>
      </c>
      <c r="R418" t="str">
        <f t="shared" si="90"/>
        <v>Herbicide</v>
      </c>
      <c r="S418">
        <f t="shared" si="85"/>
        <v>8.2687332566226477</v>
      </c>
    </row>
    <row r="419" spans="1:19" ht="22" customHeight="1" x14ac:dyDescent="0.3">
      <c r="A419" s="5">
        <v>43398</v>
      </c>
      <c r="B419" s="10" t="str">
        <f t="shared" si="83"/>
        <v>October,2018</v>
      </c>
      <c r="C419" s="10" t="str">
        <f t="shared" si="84"/>
        <v>October,2018´</v>
      </c>
      <c r="D419" s="6" t="s">
        <v>12</v>
      </c>
      <c r="E419" s="11" t="s">
        <v>535</v>
      </c>
      <c r="F419" s="6" t="s">
        <v>13</v>
      </c>
      <c r="G419" s="6" t="s">
        <v>170</v>
      </c>
      <c r="H419" s="6" t="s">
        <v>21</v>
      </c>
      <c r="I419" s="6" t="s">
        <v>16</v>
      </c>
      <c r="J419" s="6" t="s">
        <v>22</v>
      </c>
      <c r="K419" s="6" t="s">
        <v>324</v>
      </c>
      <c r="L419" s="7">
        <v>10</v>
      </c>
      <c r="M419" s="7">
        <v>126630</v>
      </c>
      <c r="N419" s="7">
        <v>126.63</v>
      </c>
      <c r="O419" s="7">
        <v>564000</v>
      </c>
      <c r="P419" t="str">
        <f t="shared" si="81"/>
        <v>Glyphosate</v>
      </c>
      <c r="Q419" t="str">
        <f t="shared" si="89"/>
        <v>Gly Star</v>
      </c>
      <c r="R419" t="str">
        <f t="shared" si="90"/>
        <v>Herbicide</v>
      </c>
      <c r="S419">
        <f t="shared" si="85"/>
        <v>4.4539208718313192</v>
      </c>
    </row>
    <row r="420" spans="1:19" ht="22" customHeight="1" x14ac:dyDescent="0.3">
      <c r="A420" s="2">
        <v>43398</v>
      </c>
      <c r="B420" s="10" t="str">
        <f t="shared" si="83"/>
        <v>October,2018</v>
      </c>
      <c r="C420" s="10" t="str">
        <f t="shared" si="84"/>
        <v>October,2018´</v>
      </c>
      <c r="D420" s="3" t="s">
        <v>12</v>
      </c>
      <c r="E420" s="8" t="s">
        <v>535</v>
      </c>
      <c r="F420" s="3" t="s">
        <v>13</v>
      </c>
      <c r="G420" s="3" t="s">
        <v>170</v>
      </c>
      <c r="H420" s="3" t="s">
        <v>21</v>
      </c>
      <c r="I420" s="3" t="s">
        <v>16</v>
      </c>
      <c r="J420" s="3" t="s">
        <v>22</v>
      </c>
      <c r="K420" s="3" t="s">
        <v>325</v>
      </c>
      <c r="L420" s="4">
        <v>10</v>
      </c>
      <c r="M420" s="4">
        <v>126630</v>
      </c>
      <c r="N420" s="4">
        <v>126.63</v>
      </c>
      <c r="O420" s="4">
        <v>564000</v>
      </c>
      <c r="P420" t="str">
        <f t="shared" si="81"/>
        <v>Glyphosate</v>
      </c>
      <c r="Q420" t="str">
        <f t="shared" si="89"/>
        <v>Gly Star</v>
      </c>
      <c r="R420" t="str">
        <f t="shared" si="90"/>
        <v>Herbicide</v>
      </c>
      <c r="S420">
        <f t="shared" si="85"/>
        <v>4.4539208718313192</v>
      </c>
    </row>
    <row r="421" spans="1:19" ht="22" customHeight="1" x14ac:dyDescent="0.3">
      <c r="A421" s="5">
        <v>43398</v>
      </c>
      <c r="B421" s="10" t="str">
        <f t="shared" si="83"/>
        <v>October,2018</v>
      </c>
      <c r="C421" s="10" t="str">
        <f t="shared" si="84"/>
        <v>October,2018´</v>
      </c>
      <c r="D421" s="6" t="s">
        <v>12</v>
      </c>
      <c r="E421" s="11" t="s">
        <v>535</v>
      </c>
      <c r="F421" s="6" t="s">
        <v>13</v>
      </c>
      <c r="G421" s="6" t="s">
        <v>24</v>
      </c>
      <c r="H421" s="6" t="s">
        <v>21</v>
      </c>
      <c r="I421" s="6" t="s">
        <v>16</v>
      </c>
      <c r="J421" s="6" t="s">
        <v>25</v>
      </c>
      <c r="K421" s="6" t="s">
        <v>274</v>
      </c>
      <c r="L421" s="7">
        <v>4</v>
      </c>
      <c r="M421" s="7">
        <v>40240</v>
      </c>
      <c r="N421" s="7">
        <v>40.24</v>
      </c>
      <c r="O421" s="7">
        <v>1038000</v>
      </c>
      <c r="P421" t="str">
        <f t="shared" si="81"/>
        <v>Imidacloprid</v>
      </c>
      <c r="Q421" t="str">
        <f t="shared" si="89"/>
        <v>Not Identified</v>
      </c>
      <c r="R421" t="str">
        <f t="shared" si="90"/>
        <v>Herbicide</v>
      </c>
      <c r="S421">
        <f t="shared" si="85"/>
        <v>25.795228628230618</v>
      </c>
    </row>
    <row r="422" spans="1:19" ht="22" customHeight="1" x14ac:dyDescent="0.3">
      <c r="A422" s="5">
        <v>43394</v>
      </c>
      <c r="B422" s="10" t="str">
        <f t="shared" si="83"/>
        <v>October,2018</v>
      </c>
      <c r="C422" s="10" t="str">
        <f t="shared" si="84"/>
        <v>October,2018´</v>
      </c>
      <c r="D422" s="6" t="s">
        <v>12</v>
      </c>
      <c r="E422" s="8" t="s">
        <v>535</v>
      </c>
      <c r="F422" s="6" t="s">
        <v>13</v>
      </c>
      <c r="G422" s="6" t="s">
        <v>170</v>
      </c>
      <c r="H422" s="6" t="s">
        <v>15</v>
      </c>
      <c r="I422" s="6" t="s">
        <v>16</v>
      </c>
      <c r="J422" s="6" t="s">
        <v>78</v>
      </c>
      <c r="K422" s="6" t="s">
        <v>326</v>
      </c>
      <c r="L422" s="7">
        <v>14</v>
      </c>
      <c r="M422" s="7">
        <v>161355</v>
      </c>
      <c r="N422" s="7">
        <v>161.35</v>
      </c>
      <c r="O422" s="7">
        <v>1335000</v>
      </c>
      <c r="P422" t="str">
        <f t="shared" si="81"/>
        <v>Atrazine</v>
      </c>
      <c r="Q422" t="str">
        <f t="shared" si="89"/>
        <v>Atanor</v>
      </c>
      <c r="R422" t="str">
        <f t="shared" si="90"/>
        <v>Herbicide</v>
      </c>
      <c r="S422">
        <f t="shared" si="85"/>
        <v>8.2736822534163803</v>
      </c>
    </row>
    <row r="423" spans="1:19" ht="22" customHeight="1" x14ac:dyDescent="0.3">
      <c r="A423" s="2">
        <v>43394</v>
      </c>
      <c r="B423" s="10" t="str">
        <f t="shared" si="83"/>
        <v>October,2018</v>
      </c>
      <c r="C423" s="10" t="str">
        <f t="shared" si="84"/>
        <v>October,2018´</v>
      </c>
      <c r="D423" s="3" t="s">
        <v>12</v>
      </c>
      <c r="E423" s="11" t="s">
        <v>535</v>
      </c>
      <c r="F423" s="3" t="s">
        <v>13</v>
      </c>
      <c r="G423" s="3" t="s">
        <v>170</v>
      </c>
      <c r="H423" s="3" t="s">
        <v>15</v>
      </c>
      <c r="I423" s="3" t="s">
        <v>16</v>
      </c>
      <c r="J423" s="3" t="s">
        <v>62</v>
      </c>
      <c r="K423" s="3" t="s">
        <v>327</v>
      </c>
      <c r="L423" s="4">
        <v>8</v>
      </c>
      <c r="M423" s="4">
        <v>92880</v>
      </c>
      <c r="N423" s="4">
        <v>92.88</v>
      </c>
      <c r="O423" s="4">
        <v>768000</v>
      </c>
      <c r="P423" t="str">
        <f t="shared" si="81"/>
        <v>Glyphosate</v>
      </c>
      <c r="Q423" t="str">
        <f t="shared" si="89"/>
        <v>Gly Star</v>
      </c>
      <c r="R423" t="str">
        <f t="shared" si="90"/>
        <v>Herbicide</v>
      </c>
      <c r="S423">
        <f t="shared" si="85"/>
        <v>8.2687338501291983</v>
      </c>
    </row>
    <row r="424" spans="1:19" ht="22" customHeight="1" x14ac:dyDescent="0.3">
      <c r="A424" s="5">
        <v>43394</v>
      </c>
      <c r="B424" s="10" t="str">
        <f t="shared" si="83"/>
        <v>October,2018</v>
      </c>
      <c r="C424" s="10" t="str">
        <f t="shared" si="84"/>
        <v>October,2018´</v>
      </c>
      <c r="D424" s="6" t="s">
        <v>12</v>
      </c>
      <c r="E424" s="8" t="s">
        <v>535</v>
      </c>
      <c r="F424" s="6" t="s">
        <v>13</v>
      </c>
      <c r="G424" s="6" t="s">
        <v>170</v>
      </c>
      <c r="H424" s="6" t="s">
        <v>15</v>
      </c>
      <c r="I424" s="6" t="s">
        <v>16</v>
      </c>
      <c r="J424" s="6" t="s">
        <v>62</v>
      </c>
      <c r="K424" s="6" t="s">
        <v>323</v>
      </c>
      <c r="L424" s="7">
        <v>12</v>
      </c>
      <c r="M424" s="7">
        <v>139320.01</v>
      </c>
      <c r="N424" s="7">
        <v>139.32</v>
      </c>
      <c r="O424" s="7">
        <v>1152000</v>
      </c>
      <c r="P424" t="str">
        <f t="shared" si="81"/>
        <v>Glyphosate</v>
      </c>
      <c r="Q424" t="str">
        <f t="shared" si="89"/>
        <v>Gly Star</v>
      </c>
      <c r="R424" t="str">
        <f t="shared" si="90"/>
        <v>Herbicide</v>
      </c>
      <c r="S424">
        <f t="shared" si="85"/>
        <v>8.2687332566226477</v>
      </c>
    </row>
    <row r="425" spans="1:19" ht="22" customHeight="1" x14ac:dyDescent="0.3">
      <c r="A425" s="5">
        <v>43394</v>
      </c>
      <c r="B425" s="10" t="str">
        <f t="shared" si="83"/>
        <v>October,2018</v>
      </c>
      <c r="C425" s="10" t="str">
        <f t="shared" si="84"/>
        <v>October,2018´</v>
      </c>
      <c r="D425" s="6" t="s">
        <v>12</v>
      </c>
      <c r="E425" s="11" t="s">
        <v>535</v>
      </c>
      <c r="F425" s="6" t="s">
        <v>13</v>
      </c>
      <c r="G425" s="6" t="s">
        <v>170</v>
      </c>
      <c r="H425" s="6" t="s">
        <v>15</v>
      </c>
      <c r="I425" s="6" t="s">
        <v>16</v>
      </c>
      <c r="J425" s="6" t="s">
        <v>62</v>
      </c>
      <c r="K425" s="6" t="s">
        <v>323</v>
      </c>
      <c r="L425" s="7">
        <v>12</v>
      </c>
      <c r="M425" s="7">
        <v>139320.01</v>
      </c>
      <c r="N425" s="7">
        <v>139.32</v>
      </c>
      <c r="O425" s="7">
        <v>1152000</v>
      </c>
      <c r="P425" t="str">
        <f t="shared" si="81"/>
        <v>Glyphosate</v>
      </c>
      <c r="Q425" t="str">
        <f t="shared" si="89"/>
        <v>Gly Star</v>
      </c>
      <c r="R425" t="str">
        <f t="shared" si="90"/>
        <v>Herbicide</v>
      </c>
      <c r="S425">
        <f t="shared" si="85"/>
        <v>8.2687332566226477</v>
      </c>
    </row>
    <row r="426" spans="1:19" ht="22" customHeight="1" x14ac:dyDescent="0.3">
      <c r="A426" s="2">
        <v>43394</v>
      </c>
      <c r="B426" s="10" t="str">
        <f t="shared" si="83"/>
        <v>October,2018</v>
      </c>
      <c r="C426" s="10" t="str">
        <f t="shared" si="84"/>
        <v>October,2018´</v>
      </c>
      <c r="D426" s="3" t="s">
        <v>12</v>
      </c>
      <c r="E426" s="8" t="s">
        <v>535</v>
      </c>
      <c r="F426" s="3" t="s">
        <v>13</v>
      </c>
      <c r="G426" s="3" t="s">
        <v>170</v>
      </c>
      <c r="H426" s="3" t="s">
        <v>15</v>
      </c>
      <c r="I426" s="3" t="s">
        <v>16</v>
      </c>
      <c r="J426" s="3" t="s">
        <v>62</v>
      </c>
      <c r="K426" s="3" t="s">
        <v>323</v>
      </c>
      <c r="L426" s="4">
        <v>12</v>
      </c>
      <c r="M426" s="4">
        <v>139320.01</v>
      </c>
      <c r="N426" s="4">
        <v>139.32</v>
      </c>
      <c r="O426" s="4">
        <v>1152000</v>
      </c>
      <c r="P426" t="str">
        <f t="shared" si="81"/>
        <v>Glyphosate</v>
      </c>
      <c r="Q426" t="str">
        <f t="shared" si="89"/>
        <v>Gly Star</v>
      </c>
      <c r="R426" t="str">
        <f t="shared" si="90"/>
        <v>Herbicide</v>
      </c>
      <c r="S426">
        <f t="shared" si="85"/>
        <v>8.2687332566226477</v>
      </c>
    </row>
    <row r="427" spans="1:19" ht="22" customHeight="1" x14ac:dyDescent="0.3">
      <c r="A427" s="5">
        <v>43394</v>
      </c>
      <c r="B427" s="10" t="str">
        <f t="shared" si="83"/>
        <v>October,2018</v>
      </c>
      <c r="C427" s="10" t="str">
        <f t="shared" si="84"/>
        <v>October,2018´</v>
      </c>
      <c r="D427" s="6" t="s">
        <v>12</v>
      </c>
      <c r="E427" s="11" t="s">
        <v>535</v>
      </c>
      <c r="F427" s="6" t="s">
        <v>13</v>
      </c>
      <c r="G427" s="6" t="s">
        <v>170</v>
      </c>
      <c r="H427" s="6" t="s">
        <v>15</v>
      </c>
      <c r="I427" s="6" t="s">
        <v>16</v>
      </c>
      <c r="J427" s="6" t="s">
        <v>62</v>
      </c>
      <c r="K427" s="6" t="s">
        <v>328</v>
      </c>
      <c r="L427" s="7">
        <v>12</v>
      </c>
      <c r="M427" s="7">
        <v>139320.01</v>
      </c>
      <c r="N427" s="7">
        <v>139.32</v>
      </c>
      <c r="O427" s="7">
        <v>1152000</v>
      </c>
      <c r="P427" t="str">
        <f t="shared" si="81"/>
        <v>Glyphosate</v>
      </c>
      <c r="Q427" t="str">
        <f t="shared" si="89"/>
        <v>Gly Star</v>
      </c>
      <c r="R427" t="str">
        <f t="shared" si="90"/>
        <v>Herbicide</v>
      </c>
      <c r="S427">
        <f t="shared" si="85"/>
        <v>8.2687332566226477</v>
      </c>
    </row>
    <row r="428" spans="1:19" ht="22" customHeight="1" x14ac:dyDescent="0.3">
      <c r="A428" s="2">
        <v>43394</v>
      </c>
      <c r="B428" s="10" t="str">
        <f t="shared" si="83"/>
        <v>October,2018</v>
      </c>
      <c r="C428" s="10" t="str">
        <f t="shared" si="84"/>
        <v>October,2018´</v>
      </c>
      <c r="D428" s="3" t="s">
        <v>12</v>
      </c>
      <c r="E428" s="8" t="s">
        <v>535</v>
      </c>
      <c r="F428" s="3" t="s">
        <v>13</v>
      </c>
      <c r="G428" s="3" t="s">
        <v>170</v>
      </c>
      <c r="H428" s="3" t="s">
        <v>15</v>
      </c>
      <c r="I428" s="3" t="s">
        <v>16</v>
      </c>
      <c r="J428" s="3" t="s">
        <v>62</v>
      </c>
      <c r="K428" s="3" t="s">
        <v>323</v>
      </c>
      <c r="L428" s="4">
        <v>12</v>
      </c>
      <c r="M428" s="4">
        <v>139320.01</v>
      </c>
      <c r="N428" s="4">
        <v>139.32</v>
      </c>
      <c r="O428" s="4">
        <v>1152000</v>
      </c>
      <c r="P428" t="str">
        <f t="shared" si="81"/>
        <v>Glyphosate</v>
      </c>
      <c r="Q428" t="str">
        <f t="shared" si="89"/>
        <v>Gly Star</v>
      </c>
      <c r="R428" t="str">
        <f t="shared" si="90"/>
        <v>Herbicide</v>
      </c>
      <c r="S428">
        <f t="shared" si="85"/>
        <v>8.2687332566226477</v>
      </c>
    </row>
    <row r="429" spans="1:19" ht="22" customHeight="1" x14ac:dyDescent="0.3">
      <c r="A429" s="5">
        <v>43391</v>
      </c>
      <c r="B429" s="10" t="str">
        <f t="shared" si="83"/>
        <v>October,2018</v>
      </c>
      <c r="C429" s="10" t="str">
        <f t="shared" si="84"/>
        <v>October,2018´</v>
      </c>
      <c r="D429" s="6" t="s">
        <v>12</v>
      </c>
      <c r="E429" s="11" t="s">
        <v>535</v>
      </c>
      <c r="F429" s="6" t="s">
        <v>13</v>
      </c>
      <c r="G429" s="6" t="s">
        <v>24</v>
      </c>
      <c r="H429" s="6" t="s">
        <v>21</v>
      </c>
      <c r="I429" s="6" t="s">
        <v>16</v>
      </c>
      <c r="J429" s="6" t="s">
        <v>25</v>
      </c>
      <c r="K429" s="6" t="s">
        <v>329</v>
      </c>
      <c r="L429" s="7">
        <v>4</v>
      </c>
      <c r="M429" s="7">
        <v>40240</v>
      </c>
      <c r="N429" s="7">
        <v>40.24</v>
      </c>
      <c r="O429" s="7">
        <v>1038000</v>
      </c>
      <c r="P429" t="str">
        <f t="shared" si="81"/>
        <v>Imidacloprid</v>
      </c>
      <c r="Q429" t="str">
        <f t="shared" si="89"/>
        <v>Not Identified</v>
      </c>
      <c r="R429" t="str">
        <f t="shared" si="90"/>
        <v>Herbicide</v>
      </c>
      <c r="S429">
        <f t="shared" si="85"/>
        <v>25.795228628230618</v>
      </c>
    </row>
    <row r="430" spans="1:19" ht="22" customHeight="1" x14ac:dyDescent="0.3">
      <c r="A430" s="2">
        <v>43391</v>
      </c>
      <c r="B430" s="10" t="str">
        <f t="shared" si="83"/>
        <v>October,2018</v>
      </c>
      <c r="C430" s="10" t="str">
        <f t="shared" si="84"/>
        <v>October,2018´</v>
      </c>
      <c r="D430" s="3" t="s">
        <v>12</v>
      </c>
      <c r="E430" s="8" t="s">
        <v>535</v>
      </c>
      <c r="F430" s="3" t="s">
        <v>13</v>
      </c>
      <c r="G430" s="3" t="s">
        <v>170</v>
      </c>
      <c r="H430" s="3" t="s">
        <v>21</v>
      </c>
      <c r="I430" s="3" t="s">
        <v>16</v>
      </c>
      <c r="J430" s="3" t="s">
        <v>22</v>
      </c>
      <c r="K430" s="3" t="s">
        <v>292</v>
      </c>
      <c r="L430" s="4">
        <v>10</v>
      </c>
      <c r="M430" s="4">
        <v>126630</v>
      </c>
      <c r="N430" s="4">
        <v>126.63</v>
      </c>
      <c r="O430" s="4">
        <v>564000</v>
      </c>
      <c r="P430" t="str">
        <f t="shared" si="81"/>
        <v>Glyphosate</v>
      </c>
      <c r="Q430" t="str">
        <f t="shared" si="89"/>
        <v>Gly Star</v>
      </c>
      <c r="R430" t="str">
        <f t="shared" si="90"/>
        <v>Herbicide</v>
      </c>
      <c r="S430">
        <f t="shared" si="85"/>
        <v>4.4539208718313192</v>
      </c>
    </row>
    <row r="431" spans="1:19" ht="22" customHeight="1" x14ac:dyDescent="0.3">
      <c r="A431" s="5">
        <v>43391</v>
      </c>
      <c r="B431" s="10" t="str">
        <f t="shared" si="83"/>
        <v>October,2018</v>
      </c>
      <c r="C431" s="10" t="str">
        <f t="shared" si="84"/>
        <v>October,2018´</v>
      </c>
      <c r="D431" s="6" t="s">
        <v>12</v>
      </c>
      <c r="E431" s="11" t="s">
        <v>535</v>
      </c>
      <c r="F431" s="6" t="s">
        <v>13</v>
      </c>
      <c r="G431" s="6" t="s">
        <v>170</v>
      </c>
      <c r="H431" s="6" t="s">
        <v>21</v>
      </c>
      <c r="I431" s="6" t="s">
        <v>16</v>
      </c>
      <c r="J431" s="6" t="s">
        <v>22</v>
      </c>
      <c r="K431" s="6" t="s">
        <v>292</v>
      </c>
      <c r="L431" s="7">
        <v>10</v>
      </c>
      <c r="M431" s="7">
        <v>126630</v>
      </c>
      <c r="N431" s="7">
        <v>126.63</v>
      </c>
      <c r="O431" s="7">
        <v>564000</v>
      </c>
      <c r="P431" t="str">
        <f t="shared" si="81"/>
        <v>Glyphosate</v>
      </c>
      <c r="Q431" t="str">
        <f t="shared" si="89"/>
        <v>Gly Star</v>
      </c>
      <c r="R431" t="str">
        <f t="shared" si="90"/>
        <v>Herbicide</v>
      </c>
      <c r="S431">
        <f t="shared" si="85"/>
        <v>4.4539208718313192</v>
      </c>
    </row>
    <row r="432" spans="1:19" ht="22" customHeight="1" x14ac:dyDescent="0.3">
      <c r="A432" s="2">
        <v>43391</v>
      </c>
      <c r="B432" s="10" t="str">
        <f t="shared" si="83"/>
        <v>October,2018</v>
      </c>
      <c r="C432" s="10" t="str">
        <f t="shared" si="84"/>
        <v>October,2018´</v>
      </c>
      <c r="D432" s="3" t="s">
        <v>12</v>
      </c>
      <c r="E432" s="8" t="s">
        <v>535</v>
      </c>
      <c r="F432" s="3" t="s">
        <v>13</v>
      </c>
      <c r="G432" s="3" t="s">
        <v>170</v>
      </c>
      <c r="H432" s="3" t="s">
        <v>21</v>
      </c>
      <c r="I432" s="3" t="s">
        <v>16</v>
      </c>
      <c r="J432" s="3" t="s">
        <v>22</v>
      </c>
      <c r="K432" s="3" t="s">
        <v>292</v>
      </c>
      <c r="L432" s="4">
        <v>10</v>
      </c>
      <c r="M432" s="4">
        <v>126630</v>
      </c>
      <c r="N432" s="4">
        <v>126.63</v>
      </c>
      <c r="O432" s="4">
        <v>564000</v>
      </c>
      <c r="P432" t="str">
        <f t="shared" si="81"/>
        <v>Glyphosate</v>
      </c>
      <c r="Q432" t="str">
        <f t="shared" si="89"/>
        <v>Gly Star</v>
      </c>
      <c r="R432" t="str">
        <f t="shared" si="90"/>
        <v>Herbicide</v>
      </c>
      <c r="S432">
        <f t="shared" si="85"/>
        <v>4.4539208718313192</v>
      </c>
    </row>
    <row r="433" spans="1:19" ht="22" customHeight="1" x14ac:dyDescent="0.3">
      <c r="A433" s="5">
        <v>43391</v>
      </c>
      <c r="B433" s="10" t="str">
        <f t="shared" si="83"/>
        <v>October,2018</v>
      </c>
      <c r="C433" s="10" t="str">
        <f t="shared" si="84"/>
        <v>October,2018´</v>
      </c>
      <c r="D433" s="6" t="s">
        <v>12</v>
      </c>
      <c r="E433" s="11" t="s">
        <v>535</v>
      </c>
      <c r="F433" s="6" t="s">
        <v>13</v>
      </c>
      <c r="G433" s="6" t="s">
        <v>170</v>
      </c>
      <c r="H433" s="6" t="s">
        <v>21</v>
      </c>
      <c r="I433" s="6" t="s">
        <v>16</v>
      </c>
      <c r="J433" s="6" t="s">
        <v>22</v>
      </c>
      <c r="K433" s="6" t="s">
        <v>330</v>
      </c>
      <c r="L433" s="7">
        <v>10</v>
      </c>
      <c r="M433" s="7">
        <v>126630</v>
      </c>
      <c r="N433" s="7">
        <v>126.63</v>
      </c>
      <c r="O433" s="7">
        <v>564000</v>
      </c>
      <c r="P433" t="str">
        <f t="shared" si="81"/>
        <v>Glyphosate</v>
      </c>
      <c r="Q433" t="str">
        <f t="shared" si="89"/>
        <v>Gly Star</v>
      </c>
      <c r="R433" t="str">
        <f t="shared" si="90"/>
        <v>Herbicide</v>
      </c>
      <c r="S433">
        <f t="shared" si="85"/>
        <v>4.4539208718313192</v>
      </c>
    </row>
    <row r="434" spans="1:19" ht="22" customHeight="1" x14ac:dyDescent="0.3">
      <c r="A434" s="2">
        <v>43391</v>
      </c>
      <c r="B434" s="10" t="str">
        <f t="shared" si="83"/>
        <v>October,2018</v>
      </c>
      <c r="C434" s="10" t="str">
        <f t="shared" si="84"/>
        <v>October,2018´</v>
      </c>
      <c r="D434" s="3" t="s">
        <v>12</v>
      </c>
      <c r="E434" s="8" t="s">
        <v>535</v>
      </c>
      <c r="F434" s="3" t="s">
        <v>13</v>
      </c>
      <c r="G434" s="3" t="s">
        <v>170</v>
      </c>
      <c r="H434" s="3" t="s">
        <v>21</v>
      </c>
      <c r="I434" s="3" t="s">
        <v>16</v>
      </c>
      <c r="J434" s="3" t="s">
        <v>22</v>
      </c>
      <c r="K434" s="3" t="s">
        <v>292</v>
      </c>
      <c r="L434" s="4">
        <v>10</v>
      </c>
      <c r="M434" s="4">
        <v>126630</v>
      </c>
      <c r="N434" s="4">
        <v>126.63</v>
      </c>
      <c r="O434" s="4">
        <v>564000</v>
      </c>
      <c r="P434" t="str">
        <f t="shared" si="81"/>
        <v>Glyphosate</v>
      </c>
      <c r="Q434" t="str">
        <f t="shared" si="89"/>
        <v>Gly Star</v>
      </c>
      <c r="R434" t="str">
        <f t="shared" si="90"/>
        <v>Herbicide</v>
      </c>
      <c r="S434">
        <f t="shared" si="85"/>
        <v>4.4539208718313192</v>
      </c>
    </row>
    <row r="435" spans="1:19" ht="22" customHeight="1" x14ac:dyDescent="0.3">
      <c r="A435" s="5">
        <v>43388</v>
      </c>
      <c r="B435" s="10" t="str">
        <f t="shared" si="83"/>
        <v>October,2018</v>
      </c>
      <c r="C435" s="10" t="str">
        <f t="shared" si="84"/>
        <v>October,2018´</v>
      </c>
      <c r="D435" s="6" t="s">
        <v>12</v>
      </c>
      <c r="E435" s="11" t="s">
        <v>535</v>
      </c>
      <c r="F435" s="6" t="s">
        <v>13</v>
      </c>
      <c r="G435" s="6" t="s">
        <v>24</v>
      </c>
      <c r="H435" s="6" t="s">
        <v>21</v>
      </c>
      <c r="I435" s="6" t="s">
        <v>16</v>
      </c>
      <c r="J435" s="6" t="s">
        <v>25</v>
      </c>
      <c r="K435" s="6" t="s">
        <v>282</v>
      </c>
      <c r="L435" s="7">
        <v>2</v>
      </c>
      <c r="M435" s="7">
        <v>20120</v>
      </c>
      <c r="N435" s="7">
        <v>20.12</v>
      </c>
      <c r="O435" s="7">
        <v>519000</v>
      </c>
      <c r="P435" t="str">
        <f t="shared" si="81"/>
        <v>Imidacloprid</v>
      </c>
      <c r="Q435" t="str">
        <f t="shared" si="89"/>
        <v>Not Identified</v>
      </c>
      <c r="R435" t="str">
        <f t="shared" si="90"/>
        <v>Herbicide</v>
      </c>
      <c r="S435">
        <f t="shared" si="85"/>
        <v>25.795228628230618</v>
      </c>
    </row>
    <row r="436" spans="1:19" ht="22" customHeight="1" x14ac:dyDescent="0.3">
      <c r="A436" s="2">
        <v>43388</v>
      </c>
      <c r="B436" s="10" t="str">
        <f t="shared" si="83"/>
        <v>October,2018</v>
      </c>
      <c r="C436" s="10" t="str">
        <f t="shared" si="84"/>
        <v>October,2018´</v>
      </c>
      <c r="D436" s="3" t="s">
        <v>12</v>
      </c>
      <c r="E436" s="8" t="s">
        <v>535</v>
      </c>
      <c r="F436" s="3" t="s">
        <v>13</v>
      </c>
      <c r="G436" s="3" t="s">
        <v>14</v>
      </c>
      <c r="H436" s="3" t="s">
        <v>15</v>
      </c>
      <c r="I436" s="3" t="s">
        <v>16</v>
      </c>
      <c r="J436" s="3" t="s">
        <v>17</v>
      </c>
      <c r="K436" s="3" t="s">
        <v>331</v>
      </c>
      <c r="L436" s="4">
        <v>8</v>
      </c>
      <c r="M436" s="4">
        <v>101160</v>
      </c>
      <c r="N436" s="4">
        <v>101.16</v>
      </c>
      <c r="O436" s="4">
        <v>1246000</v>
      </c>
      <c r="P436" t="str">
        <f t="shared" si="81"/>
        <v>2,4-Dichlorophenoxyacetic acid</v>
      </c>
      <c r="Q436" t="str">
        <f t="shared" si="89"/>
        <v>Not Identified</v>
      </c>
      <c r="R436" t="str">
        <f t="shared" si="90"/>
        <v>Herbicide</v>
      </c>
      <c r="S436">
        <f t="shared" si="85"/>
        <v>12.317121391854489</v>
      </c>
    </row>
    <row r="437" spans="1:19" ht="22" customHeight="1" x14ac:dyDescent="0.3">
      <c r="A437" s="5">
        <v>43388</v>
      </c>
      <c r="B437" s="10" t="str">
        <f t="shared" si="83"/>
        <v>October,2018</v>
      </c>
      <c r="C437" s="10" t="str">
        <f t="shared" si="84"/>
        <v>October,2018´</v>
      </c>
      <c r="D437" s="6" t="s">
        <v>12</v>
      </c>
      <c r="E437" s="11" t="s">
        <v>535</v>
      </c>
      <c r="F437" s="6" t="s">
        <v>13</v>
      </c>
      <c r="G437" s="6" t="s">
        <v>14</v>
      </c>
      <c r="H437" s="6" t="s">
        <v>15</v>
      </c>
      <c r="I437" s="6" t="s">
        <v>16</v>
      </c>
      <c r="J437" s="6" t="s">
        <v>17</v>
      </c>
      <c r="K437" s="6" t="s">
        <v>331</v>
      </c>
      <c r="L437" s="7">
        <v>8</v>
      </c>
      <c r="M437" s="7">
        <v>101160</v>
      </c>
      <c r="N437" s="7">
        <v>101.16</v>
      </c>
      <c r="O437" s="7">
        <v>1246000</v>
      </c>
      <c r="P437" t="str">
        <f t="shared" si="81"/>
        <v>2,4-Dichlorophenoxyacetic acid</v>
      </c>
      <c r="Q437" t="str">
        <f t="shared" si="89"/>
        <v>Not Identified</v>
      </c>
      <c r="R437" t="str">
        <f t="shared" si="90"/>
        <v>Herbicide</v>
      </c>
      <c r="S437">
        <f t="shared" si="85"/>
        <v>12.317121391854489</v>
      </c>
    </row>
    <row r="438" spans="1:19" ht="22" customHeight="1" x14ac:dyDescent="0.3">
      <c r="A438" s="2">
        <v>43388</v>
      </c>
      <c r="B438" s="10" t="str">
        <f t="shared" si="83"/>
        <v>October,2018</v>
      </c>
      <c r="C438" s="10" t="str">
        <f t="shared" si="84"/>
        <v>October,2018´</v>
      </c>
      <c r="D438" s="3" t="s">
        <v>12</v>
      </c>
      <c r="E438" s="8" t="s">
        <v>535</v>
      </c>
      <c r="F438" s="3" t="s">
        <v>13</v>
      </c>
      <c r="G438" s="3" t="s">
        <v>170</v>
      </c>
      <c r="H438" s="3" t="s">
        <v>15</v>
      </c>
      <c r="I438" s="3" t="s">
        <v>16</v>
      </c>
      <c r="J438" s="3" t="s">
        <v>62</v>
      </c>
      <c r="K438" s="3" t="s">
        <v>323</v>
      </c>
      <c r="L438" s="4">
        <v>12</v>
      </c>
      <c r="M438" s="4">
        <v>139320.01</v>
      </c>
      <c r="N438" s="4">
        <v>139.32</v>
      </c>
      <c r="O438" s="4">
        <v>1152000</v>
      </c>
      <c r="P438" t="str">
        <f t="shared" si="81"/>
        <v>Glyphosate</v>
      </c>
      <c r="Q438" t="str">
        <f t="shared" si="89"/>
        <v>Gly Star</v>
      </c>
      <c r="R438" t="str">
        <f t="shared" si="90"/>
        <v>Herbicide</v>
      </c>
      <c r="S438">
        <f t="shared" si="85"/>
        <v>8.2687332566226477</v>
      </c>
    </row>
    <row r="439" spans="1:19" ht="22" customHeight="1" x14ac:dyDescent="0.3">
      <c r="A439" s="5">
        <v>43388</v>
      </c>
      <c r="B439" s="10" t="str">
        <f t="shared" si="83"/>
        <v>October,2018</v>
      </c>
      <c r="C439" s="10" t="str">
        <f t="shared" si="84"/>
        <v>October,2018´</v>
      </c>
      <c r="D439" s="6" t="s">
        <v>12</v>
      </c>
      <c r="E439" s="11" t="s">
        <v>535</v>
      </c>
      <c r="F439" s="6" t="s">
        <v>13</v>
      </c>
      <c r="G439" s="6" t="s">
        <v>170</v>
      </c>
      <c r="H439" s="6" t="s">
        <v>15</v>
      </c>
      <c r="I439" s="6" t="s">
        <v>16</v>
      </c>
      <c r="J439" s="6" t="s">
        <v>62</v>
      </c>
      <c r="K439" s="6" t="s">
        <v>328</v>
      </c>
      <c r="L439" s="7">
        <v>12</v>
      </c>
      <c r="M439" s="7">
        <v>139320.01</v>
      </c>
      <c r="N439" s="7">
        <v>139.32</v>
      </c>
      <c r="O439" s="7">
        <v>1152000</v>
      </c>
      <c r="P439" t="str">
        <f t="shared" si="81"/>
        <v>Glyphosate</v>
      </c>
      <c r="Q439" t="str">
        <f t="shared" si="89"/>
        <v>Gly Star</v>
      </c>
      <c r="R439" t="str">
        <f t="shared" si="90"/>
        <v>Herbicide</v>
      </c>
      <c r="S439">
        <f t="shared" si="85"/>
        <v>8.2687332566226477</v>
      </c>
    </row>
    <row r="440" spans="1:19" ht="22" customHeight="1" x14ac:dyDescent="0.3">
      <c r="A440" s="2">
        <v>43388</v>
      </c>
      <c r="B440" s="10" t="str">
        <f t="shared" si="83"/>
        <v>October,2018</v>
      </c>
      <c r="C440" s="10" t="str">
        <f t="shared" si="84"/>
        <v>October,2018´</v>
      </c>
      <c r="D440" s="3" t="s">
        <v>12</v>
      </c>
      <c r="E440" s="8" t="s">
        <v>535</v>
      </c>
      <c r="F440" s="3" t="s">
        <v>13</v>
      </c>
      <c r="G440" s="3" t="s">
        <v>170</v>
      </c>
      <c r="H440" s="3" t="s">
        <v>15</v>
      </c>
      <c r="I440" s="3" t="s">
        <v>16</v>
      </c>
      <c r="J440" s="3" t="s">
        <v>62</v>
      </c>
      <c r="K440" s="3" t="s">
        <v>323</v>
      </c>
      <c r="L440" s="4">
        <v>12</v>
      </c>
      <c r="M440" s="4">
        <v>139320.01</v>
      </c>
      <c r="N440" s="4">
        <v>139.32</v>
      </c>
      <c r="O440" s="4">
        <v>1152000</v>
      </c>
      <c r="P440" t="str">
        <f t="shared" si="81"/>
        <v>Glyphosate</v>
      </c>
      <c r="Q440" t="str">
        <f t="shared" si="89"/>
        <v>Gly Star</v>
      </c>
      <c r="R440" t="str">
        <f t="shared" si="90"/>
        <v>Herbicide</v>
      </c>
      <c r="S440">
        <f t="shared" si="85"/>
        <v>8.2687332566226477</v>
      </c>
    </row>
    <row r="441" spans="1:19" ht="22" customHeight="1" x14ac:dyDescent="0.3">
      <c r="A441" s="5">
        <v>43388</v>
      </c>
      <c r="B441" s="10" t="str">
        <f t="shared" si="83"/>
        <v>October,2018</v>
      </c>
      <c r="C441" s="10" t="str">
        <f t="shared" si="84"/>
        <v>October,2018´</v>
      </c>
      <c r="D441" s="6" t="s">
        <v>12</v>
      </c>
      <c r="E441" s="11" t="s">
        <v>535</v>
      </c>
      <c r="F441" s="6" t="s">
        <v>13</v>
      </c>
      <c r="G441" s="6" t="s">
        <v>24</v>
      </c>
      <c r="H441" s="6" t="s">
        <v>21</v>
      </c>
      <c r="I441" s="6" t="s">
        <v>16</v>
      </c>
      <c r="J441" s="6" t="s">
        <v>25</v>
      </c>
      <c r="K441" s="6" t="s">
        <v>282</v>
      </c>
      <c r="L441" s="7">
        <v>2</v>
      </c>
      <c r="M441" s="7">
        <v>20120</v>
      </c>
      <c r="N441" s="7">
        <v>20.12</v>
      </c>
      <c r="O441" s="7">
        <v>519000</v>
      </c>
      <c r="P441" t="str">
        <f t="shared" si="81"/>
        <v>Imidacloprid</v>
      </c>
      <c r="Q441" t="str">
        <f t="shared" si="89"/>
        <v>Not Identified</v>
      </c>
      <c r="R441" t="str">
        <f t="shared" si="90"/>
        <v>Herbicide</v>
      </c>
      <c r="S441">
        <f t="shared" si="85"/>
        <v>25.795228628230618</v>
      </c>
    </row>
    <row r="442" spans="1:19" ht="22" customHeight="1" x14ac:dyDescent="0.3">
      <c r="A442" s="2">
        <v>43388</v>
      </c>
      <c r="B442" s="10" t="str">
        <f t="shared" si="83"/>
        <v>October,2018</v>
      </c>
      <c r="C442" s="10" t="str">
        <f t="shared" si="84"/>
        <v>October,2018´</v>
      </c>
      <c r="D442" s="3" t="s">
        <v>12</v>
      </c>
      <c r="E442" s="8" t="s">
        <v>535</v>
      </c>
      <c r="F442" s="3" t="s">
        <v>13</v>
      </c>
      <c r="G442" s="3" t="s">
        <v>170</v>
      </c>
      <c r="H442" s="3" t="s">
        <v>15</v>
      </c>
      <c r="I442" s="3" t="s">
        <v>16</v>
      </c>
      <c r="J442" s="3" t="s">
        <v>62</v>
      </c>
      <c r="K442" s="3" t="s">
        <v>323</v>
      </c>
      <c r="L442" s="4">
        <v>12</v>
      </c>
      <c r="M442" s="4">
        <v>139320.01</v>
      </c>
      <c r="N442" s="4">
        <v>139.32</v>
      </c>
      <c r="O442" s="4">
        <v>1152000</v>
      </c>
      <c r="P442" t="str">
        <f t="shared" si="81"/>
        <v>Glyphosate</v>
      </c>
      <c r="Q442" t="str">
        <f t="shared" si="89"/>
        <v>Gly Star</v>
      </c>
      <c r="R442" t="str">
        <f t="shared" si="90"/>
        <v>Herbicide</v>
      </c>
      <c r="S442">
        <f t="shared" si="85"/>
        <v>8.2687332566226477</v>
      </c>
    </row>
    <row r="443" spans="1:19" ht="22" customHeight="1" x14ac:dyDescent="0.3">
      <c r="A443" s="5">
        <v>43388</v>
      </c>
      <c r="B443" s="10" t="str">
        <f t="shared" si="83"/>
        <v>October,2018</v>
      </c>
      <c r="C443" s="10" t="str">
        <f t="shared" si="84"/>
        <v>October,2018´</v>
      </c>
      <c r="D443" s="6" t="s">
        <v>12</v>
      </c>
      <c r="E443" s="11" t="s">
        <v>535</v>
      </c>
      <c r="F443" s="6" t="s">
        <v>13</v>
      </c>
      <c r="G443" s="6" t="s">
        <v>307</v>
      </c>
      <c r="H443" s="6" t="s">
        <v>56</v>
      </c>
      <c r="I443" s="6" t="s">
        <v>16</v>
      </c>
      <c r="J443" s="6" t="s">
        <v>43</v>
      </c>
      <c r="K443" s="6" t="s">
        <v>332</v>
      </c>
      <c r="L443" s="7">
        <v>7</v>
      </c>
      <c r="M443" s="7">
        <v>101406</v>
      </c>
      <c r="N443" s="7">
        <v>101.41</v>
      </c>
      <c r="O443" s="7">
        <v>301000</v>
      </c>
      <c r="P443" t="str">
        <f t="shared" ref="P443:P444" si="91">IF(ISNUMBER(SEARCH("ISOPROPYLAMINE",K443)),"Isopropylamine",IF(ISNUMBER(SEARCH("CARBENDAZIM",K443)),"Carbendazim",IF(ISNUMBER(SEARCH("CHLORPYRIFOS",K443)),"Chlorpyrifos",IF(ISNUMBER(SEARCH("DIMETHYLAMINE",K443)),"Dimethylamine",IF(ISNUMBER(SEARCH("TEBUCONAZOLE",K443)),"Tebuconazole",IF(ISNUMBER(SEARCH("AMETRYN",K443)),"Ametryn",IF(ISNUMBER(SEARCH("DIURON",K443)),"Diuron","FIX IT!")))))))</f>
        <v>Isopropylamine</v>
      </c>
      <c r="Q443" t="str">
        <f t="shared" si="89"/>
        <v>Not Identified</v>
      </c>
      <c r="R443" t="str">
        <f t="shared" si="90"/>
        <v>Herbicide</v>
      </c>
      <c r="S443">
        <f t="shared" si="85"/>
        <v>2.9682661775437351</v>
      </c>
    </row>
    <row r="444" spans="1:19" ht="22" customHeight="1" x14ac:dyDescent="0.3">
      <c r="A444" s="2">
        <v>43386</v>
      </c>
      <c r="B444" s="10" t="str">
        <f t="shared" si="83"/>
        <v>October,2018</v>
      </c>
      <c r="C444" s="10" t="str">
        <f t="shared" si="84"/>
        <v>October,2018´</v>
      </c>
      <c r="D444" s="3" t="s">
        <v>12</v>
      </c>
      <c r="E444" s="8" t="s">
        <v>535</v>
      </c>
      <c r="F444" s="3" t="s">
        <v>13</v>
      </c>
      <c r="G444" s="3" t="s">
        <v>182</v>
      </c>
      <c r="H444" s="3" t="s">
        <v>21</v>
      </c>
      <c r="I444" s="3" t="s">
        <v>16</v>
      </c>
      <c r="J444" s="3" t="s">
        <v>46</v>
      </c>
      <c r="K444" s="3" t="s">
        <v>333</v>
      </c>
      <c r="L444" s="4">
        <v>4</v>
      </c>
      <c r="M444" s="4">
        <v>40240</v>
      </c>
      <c r="N444" s="4">
        <v>40.24</v>
      </c>
      <c r="O444" s="4">
        <v>575000</v>
      </c>
      <c r="P444" t="str">
        <f t="shared" si="91"/>
        <v>Carbendazim</v>
      </c>
      <c r="Q444" t="str">
        <f t="shared" si="89"/>
        <v>Not Identified</v>
      </c>
      <c r="R444" t="str">
        <f t="shared" ref="R444:R475" si="92">VLOOKUP(Q444,V:X,2,FALSE)</f>
        <v>Herbicide</v>
      </c>
      <c r="S444">
        <f t="shared" si="85"/>
        <v>14.289264413518886</v>
      </c>
    </row>
    <row r="445" spans="1:19" ht="22" customHeight="1" x14ac:dyDescent="0.3">
      <c r="A445" s="5">
        <v>43386</v>
      </c>
      <c r="B445" s="10" t="str">
        <f t="shared" si="83"/>
        <v>October,2018</v>
      </c>
      <c r="C445" s="10" t="str">
        <f t="shared" si="84"/>
        <v>October,2018´</v>
      </c>
      <c r="D445" s="6" t="s">
        <v>12</v>
      </c>
      <c r="E445" s="11" t="s">
        <v>535</v>
      </c>
      <c r="F445" s="6" t="s">
        <v>13</v>
      </c>
      <c r="G445" s="6" t="s">
        <v>170</v>
      </c>
      <c r="H445" s="6" t="s">
        <v>15</v>
      </c>
      <c r="I445" s="6" t="s">
        <v>16</v>
      </c>
      <c r="J445" s="6" t="s">
        <v>22</v>
      </c>
      <c r="K445" s="6" t="s">
        <v>334</v>
      </c>
      <c r="L445" s="7">
        <v>10</v>
      </c>
      <c r="M445" s="7">
        <v>126630</v>
      </c>
      <c r="N445" s="7">
        <v>126.63</v>
      </c>
      <c r="O445" s="7">
        <v>564000</v>
      </c>
      <c r="P445" t="str">
        <f t="shared" ref="P445:P506" si="93">IF(ISNUMBER(SEARCH("2,4-D",K445)),"2,4-Dichlorophenoxyacetic acid",IF(ISNUMBER(SEARCH("FIPRONIL",K445)),"Fipronil",IF(ISNUMBER(SEARCH("GLYPHOSATE",K445)),"Glyphosate",IF(ISNUMBER(SEARCH("IMIDACLOPRID",K445)),"Imidacloprid",IF(ISNUMBER(SEARCH("TEBUTHIURON",K445)),"Tebuthiuron",IF(ISNUMBER(SEARCH("ATRAZINE",K445)),"Atrazine",IF(ISNUMBER(SEARCH("THIODICARB",K445)),"Thiodicarb",IF(ISNUMBER(SEARCH("MEPIQUAT",K445)),"Mepiquat","FIX IT!"))))))))</f>
        <v>Glyphosate</v>
      </c>
      <c r="Q445" t="str">
        <f t="shared" si="89"/>
        <v>Gly Star</v>
      </c>
      <c r="R445" t="str">
        <f t="shared" si="92"/>
        <v>Herbicide</v>
      </c>
      <c r="S445">
        <f t="shared" si="85"/>
        <v>4.4539208718313192</v>
      </c>
    </row>
    <row r="446" spans="1:19" ht="22" customHeight="1" x14ac:dyDescent="0.3">
      <c r="A446" s="2">
        <v>43386</v>
      </c>
      <c r="B446" s="10" t="str">
        <f t="shared" si="83"/>
        <v>October,2018</v>
      </c>
      <c r="C446" s="10" t="str">
        <f t="shared" si="84"/>
        <v>October,2018´</v>
      </c>
      <c r="D446" s="3" t="s">
        <v>12</v>
      </c>
      <c r="E446" s="8" t="s">
        <v>535</v>
      </c>
      <c r="F446" s="3" t="s">
        <v>13</v>
      </c>
      <c r="G446" s="3" t="s">
        <v>170</v>
      </c>
      <c r="H446" s="3" t="s">
        <v>15</v>
      </c>
      <c r="I446" s="3" t="s">
        <v>16</v>
      </c>
      <c r="J446" s="3" t="s">
        <v>22</v>
      </c>
      <c r="K446" s="3" t="s">
        <v>335</v>
      </c>
      <c r="L446" s="4">
        <v>10</v>
      </c>
      <c r="M446" s="4">
        <v>126630</v>
      </c>
      <c r="N446" s="4">
        <v>126.63</v>
      </c>
      <c r="O446" s="4">
        <v>564000</v>
      </c>
      <c r="P446" t="str">
        <f t="shared" si="93"/>
        <v>Glyphosate</v>
      </c>
      <c r="Q446" t="str">
        <f t="shared" si="89"/>
        <v>Gly Star</v>
      </c>
      <c r="R446" t="str">
        <f t="shared" si="92"/>
        <v>Herbicide</v>
      </c>
      <c r="S446">
        <f t="shared" si="85"/>
        <v>4.4539208718313192</v>
      </c>
    </row>
    <row r="447" spans="1:19" ht="22" customHeight="1" x14ac:dyDescent="0.3">
      <c r="A447" s="5">
        <v>43386</v>
      </c>
      <c r="B447" s="10" t="str">
        <f t="shared" si="83"/>
        <v>October,2018</v>
      </c>
      <c r="C447" s="10" t="str">
        <f t="shared" si="84"/>
        <v>October,2018´</v>
      </c>
      <c r="D447" s="6" t="s">
        <v>12</v>
      </c>
      <c r="E447" s="11" t="s">
        <v>535</v>
      </c>
      <c r="F447" s="6" t="s">
        <v>13</v>
      </c>
      <c r="G447" s="6" t="s">
        <v>170</v>
      </c>
      <c r="H447" s="6" t="s">
        <v>21</v>
      </c>
      <c r="I447" s="6" t="s">
        <v>16</v>
      </c>
      <c r="J447" s="6" t="s">
        <v>22</v>
      </c>
      <c r="K447" s="6" t="s">
        <v>292</v>
      </c>
      <c r="L447" s="7">
        <v>10</v>
      </c>
      <c r="M447" s="7">
        <v>126630</v>
      </c>
      <c r="N447" s="7">
        <v>126.63</v>
      </c>
      <c r="O447" s="7">
        <v>564000</v>
      </c>
      <c r="P447" t="str">
        <f t="shared" si="93"/>
        <v>Glyphosate</v>
      </c>
      <c r="Q447" t="str">
        <f t="shared" si="89"/>
        <v>Gly Star</v>
      </c>
      <c r="R447" t="str">
        <f t="shared" si="92"/>
        <v>Herbicide</v>
      </c>
      <c r="S447">
        <f t="shared" si="85"/>
        <v>4.4539208718313192</v>
      </c>
    </row>
    <row r="448" spans="1:19" ht="22" customHeight="1" x14ac:dyDescent="0.3">
      <c r="A448" s="2">
        <v>43386</v>
      </c>
      <c r="B448" s="10" t="str">
        <f t="shared" si="83"/>
        <v>October,2018</v>
      </c>
      <c r="C448" s="10" t="str">
        <f t="shared" si="84"/>
        <v>October,2018´</v>
      </c>
      <c r="D448" s="3" t="s">
        <v>12</v>
      </c>
      <c r="E448" s="8" t="s">
        <v>535</v>
      </c>
      <c r="F448" s="3" t="s">
        <v>13</v>
      </c>
      <c r="G448" s="3" t="s">
        <v>170</v>
      </c>
      <c r="H448" s="3" t="s">
        <v>15</v>
      </c>
      <c r="I448" s="3" t="s">
        <v>16</v>
      </c>
      <c r="J448" s="3" t="s">
        <v>62</v>
      </c>
      <c r="K448" s="3" t="s">
        <v>336</v>
      </c>
      <c r="L448" s="4">
        <v>12</v>
      </c>
      <c r="M448" s="4">
        <v>139320.01</v>
      </c>
      <c r="N448" s="4">
        <v>139.32</v>
      </c>
      <c r="O448" s="4">
        <v>1152000</v>
      </c>
      <c r="P448" t="str">
        <f t="shared" si="93"/>
        <v>Glyphosate</v>
      </c>
      <c r="Q448" t="str">
        <f t="shared" si="89"/>
        <v>Gly Star</v>
      </c>
      <c r="R448" t="str">
        <f t="shared" si="92"/>
        <v>Herbicide</v>
      </c>
      <c r="S448">
        <f t="shared" si="85"/>
        <v>8.2687332566226477</v>
      </c>
    </row>
    <row r="449" spans="1:19" ht="22" customHeight="1" x14ac:dyDescent="0.3">
      <c r="A449" s="5">
        <v>43386</v>
      </c>
      <c r="B449" s="10" t="str">
        <f t="shared" si="83"/>
        <v>October,2018</v>
      </c>
      <c r="C449" s="10" t="str">
        <f t="shared" si="84"/>
        <v>October,2018´</v>
      </c>
      <c r="D449" s="6" t="s">
        <v>12</v>
      </c>
      <c r="E449" s="11" t="s">
        <v>535</v>
      </c>
      <c r="F449" s="6" t="s">
        <v>13</v>
      </c>
      <c r="G449" s="6" t="s">
        <v>170</v>
      </c>
      <c r="H449" s="6" t="s">
        <v>21</v>
      </c>
      <c r="I449" s="6" t="s">
        <v>16</v>
      </c>
      <c r="J449" s="6" t="s">
        <v>22</v>
      </c>
      <c r="K449" s="6" t="s">
        <v>292</v>
      </c>
      <c r="L449" s="7">
        <v>10</v>
      </c>
      <c r="M449" s="7">
        <v>126630</v>
      </c>
      <c r="N449" s="7">
        <v>126.63</v>
      </c>
      <c r="O449" s="7">
        <v>564000</v>
      </c>
      <c r="P449" t="str">
        <f t="shared" si="93"/>
        <v>Glyphosate</v>
      </c>
      <c r="Q449" t="str">
        <f t="shared" si="89"/>
        <v>Gly Star</v>
      </c>
      <c r="R449" t="str">
        <f t="shared" si="92"/>
        <v>Herbicide</v>
      </c>
      <c r="S449">
        <f t="shared" si="85"/>
        <v>4.4539208718313192</v>
      </c>
    </row>
    <row r="450" spans="1:19" ht="22" customHeight="1" x14ac:dyDescent="0.3">
      <c r="A450" s="2">
        <v>43386</v>
      </c>
      <c r="B450" s="10" t="str">
        <f t="shared" si="83"/>
        <v>October,2018</v>
      </c>
      <c r="C450" s="10" t="str">
        <f t="shared" si="84"/>
        <v>October,2018´</v>
      </c>
      <c r="D450" s="3" t="s">
        <v>12</v>
      </c>
      <c r="E450" s="8" t="s">
        <v>535</v>
      </c>
      <c r="F450" s="3" t="s">
        <v>13</v>
      </c>
      <c r="G450" s="3" t="s">
        <v>170</v>
      </c>
      <c r="H450" s="3" t="s">
        <v>15</v>
      </c>
      <c r="I450" s="3" t="s">
        <v>16</v>
      </c>
      <c r="J450" s="3" t="s">
        <v>22</v>
      </c>
      <c r="K450" s="3" t="s">
        <v>334</v>
      </c>
      <c r="L450" s="4">
        <v>10</v>
      </c>
      <c r="M450" s="4">
        <v>126630</v>
      </c>
      <c r="N450" s="4">
        <v>126.63</v>
      </c>
      <c r="O450" s="4">
        <v>564000</v>
      </c>
      <c r="P450" t="str">
        <f t="shared" si="93"/>
        <v>Glyphosate</v>
      </c>
      <c r="Q450" t="str">
        <f t="shared" si="89"/>
        <v>Gly Star</v>
      </c>
      <c r="R450" t="str">
        <f t="shared" si="92"/>
        <v>Herbicide</v>
      </c>
      <c r="S450">
        <f t="shared" si="85"/>
        <v>4.4539208718313192</v>
      </c>
    </row>
    <row r="451" spans="1:19" ht="22" customHeight="1" x14ac:dyDescent="0.3">
      <c r="A451" s="5">
        <v>43386</v>
      </c>
      <c r="B451" s="10" t="str">
        <f t="shared" ref="B451:B514" si="94">TEXT(A451,"mmmm,yyyy")</f>
        <v>October,2018</v>
      </c>
      <c r="C451" s="10" t="str">
        <f t="shared" ref="C451:C514" si="95">B451&amp;"´"</f>
        <v>October,2018´</v>
      </c>
      <c r="D451" s="6" t="s">
        <v>12</v>
      </c>
      <c r="E451" s="11" t="s">
        <v>535</v>
      </c>
      <c r="F451" s="6" t="s">
        <v>13</v>
      </c>
      <c r="G451" s="6" t="s">
        <v>170</v>
      </c>
      <c r="H451" s="6" t="s">
        <v>15</v>
      </c>
      <c r="I451" s="6" t="s">
        <v>16</v>
      </c>
      <c r="J451" s="6" t="s">
        <v>22</v>
      </c>
      <c r="K451" s="6" t="s">
        <v>334</v>
      </c>
      <c r="L451" s="7">
        <v>10</v>
      </c>
      <c r="M451" s="7">
        <v>126630</v>
      </c>
      <c r="N451" s="7">
        <v>126.63</v>
      </c>
      <c r="O451" s="7">
        <v>564000</v>
      </c>
      <c r="P451" t="str">
        <f t="shared" si="93"/>
        <v>Glyphosate</v>
      </c>
      <c r="Q451" t="str">
        <f t="shared" si="89"/>
        <v>Gly Star</v>
      </c>
      <c r="R451" t="str">
        <f t="shared" si="92"/>
        <v>Herbicide</v>
      </c>
      <c r="S451">
        <f t="shared" ref="S451:S514" si="96">O451/M451</f>
        <v>4.4539208718313192</v>
      </c>
    </row>
    <row r="452" spans="1:19" ht="22" customHeight="1" x14ac:dyDescent="0.3">
      <c r="A452" s="2">
        <v>43386</v>
      </c>
      <c r="B452" s="10" t="str">
        <f t="shared" si="94"/>
        <v>October,2018</v>
      </c>
      <c r="C452" s="10" t="str">
        <f t="shared" si="95"/>
        <v>October,2018´</v>
      </c>
      <c r="D452" s="3" t="s">
        <v>12</v>
      </c>
      <c r="E452" s="8" t="s">
        <v>535</v>
      </c>
      <c r="F452" s="3" t="s">
        <v>13</v>
      </c>
      <c r="G452" s="3" t="s">
        <v>170</v>
      </c>
      <c r="H452" s="3" t="s">
        <v>15</v>
      </c>
      <c r="I452" s="3" t="s">
        <v>16</v>
      </c>
      <c r="J452" s="3" t="s">
        <v>22</v>
      </c>
      <c r="K452" s="3" t="s">
        <v>334</v>
      </c>
      <c r="L452" s="4">
        <v>10</v>
      </c>
      <c r="M452" s="4">
        <v>126630</v>
      </c>
      <c r="N452" s="4">
        <v>126.63</v>
      </c>
      <c r="O452" s="4">
        <v>564000</v>
      </c>
      <c r="P452" t="str">
        <f t="shared" si="93"/>
        <v>Glyphosate</v>
      </c>
      <c r="Q452" t="str">
        <f t="shared" si="89"/>
        <v>Gly Star</v>
      </c>
      <c r="R452" t="str">
        <f t="shared" si="92"/>
        <v>Herbicide</v>
      </c>
      <c r="S452">
        <f t="shared" si="96"/>
        <v>4.4539208718313192</v>
      </c>
    </row>
    <row r="453" spans="1:19" ht="22" customHeight="1" x14ac:dyDescent="0.3">
      <c r="A453" s="5">
        <v>43381</v>
      </c>
      <c r="B453" s="10" t="str">
        <f t="shared" si="94"/>
        <v>October,2018</v>
      </c>
      <c r="C453" s="10" t="str">
        <f t="shared" si="95"/>
        <v>October,2018´</v>
      </c>
      <c r="D453" s="6" t="s">
        <v>12</v>
      </c>
      <c r="E453" s="11" t="s">
        <v>535</v>
      </c>
      <c r="F453" s="6" t="s">
        <v>13</v>
      </c>
      <c r="G453" s="6" t="s">
        <v>170</v>
      </c>
      <c r="H453" s="6" t="s">
        <v>15</v>
      </c>
      <c r="I453" s="6" t="s">
        <v>16</v>
      </c>
      <c r="J453" s="6" t="s">
        <v>62</v>
      </c>
      <c r="K453" s="6" t="s">
        <v>328</v>
      </c>
      <c r="L453" s="7">
        <v>12</v>
      </c>
      <c r="M453" s="7">
        <v>139320.01</v>
      </c>
      <c r="N453" s="7">
        <v>139.32</v>
      </c>
      <c r="O453" s="7">
        <v>1152000</v>
      </c>
      <c r="P453" t="str">
        <f t="shared" si="93"/>
        <v>Glyphosate</v>
      </c>
      <c r="Q453" t="str">
        <f t="shared" si="89"/>
        <v>Gly Star</v>
      </c>
      <c r="R453" t="str">
        <f t="shared" si="92"/>
        <v>Herbicide</v>
      </c>
      <c r="S453">
        <f t="shared" si="96"/>
        <v>8.2687332566226477</v>
      </c>
    </row>
    <row r="454" spans="1:19" ht="22" customHeight="1" x14ac:dyDescent="0.3">
      <c r="A454" s="2">
        <v>43381</v>
      </c>
      <c r="B454" s="10" t="str">
        <f t="shared" si="94"/>
        <v>October,2018</v>
      </c>
      <c r="C454" s="10" t="str">
        <f t="shared" si="95"/>
        <v>October,2018´</v>
      </c>
      <c r="D454" s="3" t="s">
        <v>12</v>
      </c>
      <c r="E454" s="8" t="s">
        <v>535</v>
      </c>
      <c r="F454" s="3" t="s">
        <v>13</v>
      </c>
      <c r="G454" s="3" t="s">
        <v>170</v>
      </c>
      <c r="H454" s="3" t="s">
        <v>15</v>
      </c>
      <c r="I454" s="3" t="s">
        <v>16</v>
      </c>
      <c r="J454" s="3" t="s">
        <v>62</v>
      </c>
      <c r="K454" s="3" t="s">
        <v>337</v>
      </c>
      <c r="L454" s="4">
        <v>12</v>
      </c>
      <c r="M454" s="4">
        <v>139320.01</v>
      </c>
      <c r="N454" s="4">
        <v>139.32</v>
      </c>
      <c r="O454" s="4">
        <v>1152000</v>
      </c>
      <c r="P454" t="str">
        <f t="shared" si="93"/>
        <v>Glyphosate</v>
      </c>
      <c r="Q454" t="str">
        <f t="shared" si="89"/>
        <v>Gly Star</v>
      </c>
      <c r="R454" t="str">
        <f t="shared" si="92"/>
        <v>Herbicide</v>
      </c>
      <c r="S454">
        <f t="shared" si="96"/>
        <v>8.2687332566226477</v>
      </c>
    </row>
    <row r="455" spans="1:19" ht="22" customHeight="1" x14ac:dyDescent="0.3">
      <c r="A455" s="5">
        <v>43381</v>
      </c>
      <c r="B455" s="10" t="str">
        <f t="shared" si="94"/>
        <v>October,2018</v>
      </c>
      <c r="C455" s="10" t="str">
        <f t="shared" si="95"/>
        <v>October,2018´</v>
      </c>
      <c r="D455" s="6" t="s">
        <v>12</v>
      </c>
      <c r="E455" s="11" t="s">
        <v>535</v>
      </c>
      <c r="F455" s="6" t="s">
        <v>13</v>
      </c>
      <c r="G455" s="6" t="s">
        <v>170</v>
      </c>
      <c r="H455" s="6" t="s">
        <v>15</v>
      </c>
      <c r="I455" s="6" t="s">
        <v>16</v>
      </c>
      <c r="J455" s="6" t="s">
        <v>62</v>
      </c>
      <c r="K455" s="6" t="s">
        <v>338</v>
      </c>
      <c r="L455" s="7">
        <v>12</v>
      </c>
      <c r="M455" s="7">
        <v>139320.01</v>
      </c>
      <c r="N455" s="7">
        <v>139.32</v>
      </c>
      <c r="O455" s="7">
        <v>1152000</v>
      </c>
      <c r="P455" t="str">
        <f t="shared" si="93"/>
        <v>Glyphosate</v>
      </c>
      <c r="Q455" t="str">
        <f t="shared" si="89"/>
        <v>Gly Star</v>
      </c>
      <c r="R455" t="str">
        <f t="shared" si="92"/>
        <v>Herbicide</v>
      </c>
      <c r="S455">
        <f t="shared" si="96"/>
        <v>8.2687332566226477</v>
      </c>
    </row>
    <row r="456" spans="1:19" ht="22" customHeight="1" x14ac:dyDescent="0.3">
      <c r="A456" s="2">
        <v>43381</v>
      </c>
      <c r="B456" s="10" t="str">
        <f t="shared" si="94"/>
        <v>October,2018</v>
      </c>
      <c r="C456" s="10" t="str">
        <f t="shared" si="95"/>
        <v>October,2018´</v>
      </c>
      <c r="D456" s="3" t="s">
        <v>12</v>
      </c>
      <c r="E456" s="8" t="s">
        <v>535</v>
      </c>
      <c r="F456" s="3" t="s">
        <v>13</v>
      </c>
      <c r="G456" s="3" t="s">
        <v>309</v>
      </c>
      <c r="H456" s="3" t="s">
        <v>56</v>
      </c>
      <c r="I456" s="3" t="s">
        <v>16</v>
      </c>
      <c r="J456" s="3" t="s">
        <v>43</v>
      </c>
      <c r="K456" s="3" t="s">
        <v>339</v>
      </c>
      <c r="L456" s="4">
        <v>8</v>
      </c>
      <c r="M456" s="4">
        <v>115884</v>
      </c>
      <c r="N456" s="4">
        <v>115.88</v>
      </c>
      <c r="O456" s="4">
        <v>344000</v>
      </c>
      <c r="P456" t="str">
        <f>IF(ISNUMBER(SEARCH("ISOPROPYLAMINE",K456)),"Isopropylamine",IF(ISNUMBER(SEARCH("CARBENDAZIM",K456)),"Carbendazim",IF(ISNUMBER(SEARCH("CHLORPYRIFOS",K456)),"Chlorpyrifos",IF(ISNUMBER(SEARCH("DIMETHYLAMINE",K456)),"Dimethylamine",IF(ISNUMBER(SEARCH("TEBUCONAZOLE",K456)),"Tebuconazole",IF(ISNUMBER(SEARCH("AMETRYN",K456)),"Ametryn",IF(ISNUMBER(SEARCH("DIURON",K456)),"Diuron","FIX IT!")))))))</f>
        <v>Isopropylamine</v>
      </c>
      <c r="Q456" t="str">
        <f t="shared" si="89"/>
        <v>Not Identified</v>
      </c>
      <c r="R456" t="str">
        <f t="shared" si="92"/>
        <v>Herbicide</v>
      </c>
      <c r="S456">
        <f t="shared" si="96"/>
        <v>2.9684857271064167</v>
      </c>
    </row>
    <row r="457" spans="1:19" ht="22" customHeight="1" x14ac:dyDescent="0.3">
      <c r="A457" s="5">
        <v>43381</v>
      </c>
      <c r="B457" s="10" t="str">
        <f t="shared" si="94"/>
        <v>October,2018</v>
      </c>
      <c r="C457" s="10" t="str">
        <f t="shared" si="95"/>
        <v>October,2018´</v>
      </c>
      <c r="D457" s="6" t="s">
        <v>12</v>
      </c>
      <c r="E457" s="11" t="s">
        <v>535</v>
      </c>
      <c r="F457" s="6" t="s">
        <v>13</v>
      </c>
      <c r="G457" s="6" t="s">
        <v>170</v>
      </c>
      <c r="H457" s="6" t="s">
        <v>15</v>
      </c>
      <c r="I457" s="6" t="s">
        <v>16</v>
      </c>
      <c r="J457" s="6" t="s">
        <v>62</v>
      </c>
      <c r="K457" s="6" t="s">
        <v>340</v>
      </c>
      <c r="L457" s="7">
        <v>12</v>
      </c>
      <c r="M457" s="7">
        <v>139320.01</v>
      </c>
      <c r="N457" s="7">
        <v>139.32</v>
      </c>
      <c r="O457" s="7">
        <v>1152000</v>
      </c>
      <c r="P457" t="str">
        <f t="shared" si="93"/>
        <v>Glyphosate</v>
      </c>
      <c r="Q457" t="str">
        <f t="shared" si="89"/>
        <v>Gly Star</v>
      </c>
      <c r="R457" t="str">
        <f t="shared" si="92"/>
        <v>Herbicide</v>
      </c>
      <c r="S457">
        <f t="shared" si="96"/>
        <v>8.2687332566226477</v>
      </c>
    </row>
    <row r="458" spans="1:19" ht="22" customHeight="1" x14ac:dyDescent="0.3">
      <c r="A458" s="2">
        <v>43381</v>
      </c>
      <c r="B458" s="10" t="str">
        <f t="shared" si="94"/>
        <v>October,2018</v>
      </c>
      <c r="C458" s="10" t="str">
        <f t="shared" si="95"/>
        <v>October,2018´</v>
      </c>
      <c r="D458" s="3" t="s">
        <v>12</v>
      </c>
      <c r="E458" s="8" t="s">
        <v>535</v>
      </c>
      <c r="F458" s="3" t="s">
        <v>13</v>
      </c>
      <c r="G458" s="3" t="s">
        <v>302</v>
      </c>
      <c r="H458" s="3" t="s">
        <v>303</v>
      </c>
      <c r="I458" s="3" t="s">
        <v>16</v>
      </c>
      <c r="J458" s="3" t="s">
        <v>78</v>
      </c>
      <c r="K458" s="3" t="s">
        <v>341</v>
      </c>
      <c r="L458" s="4">
        <v>30</v>
      </c>
      <c r="M458" s="4">
        <v>348765.02</v>
      </c>
      <c r="N458" s="4">
        <v>348.77</v>
      </c>
      <c r="O458" s="4">
        <v>3243000</v>
      </c>
      <c r="P458" t="str">
        <f>IF(ISNUMBER(SEARCH("ACEPHATE",K458)),"Acephate",IF(ISNUMBER(SEARCH("2 4 D",K458)),"2,4-Dichlorophenoxyacetic acid",IF(ISNUMBER(SEARCH("HALOXYFOP",K458)),"Haloxyfop",IF(ISNUMBER(SEARCH("ATRAZIN",K458)),"Atrazine","fix it"))))</f>
        <v>Atrazine</v>
      </c>
      <c r="Q458" t="str">
        <f t="shared" si="89"/>
        <v>Atanor</v>
      </c>
      <c r="R458" t="str">
        <f t="shared" si="92"/>
        <v>Herbicide</v>
      </c>
      <c r="S458">
        <f t="shared" si="96"/>
        <v>9.2985242614067189</v>
      </c>
    </row>
    <row r="459" spans="1:19" ht="22" customHeight="1" x14ac:dyDescent="0.3">
      <c r="A459" s="5">
        <v>43381</v>
      </c>
      <c r="B459" s="10" t="str">
        <f t="shared" si="94"/>
        <v>October,2018</v>
      </c>
      <c r="C459" s="10" t="str">
        <f t="shared" si="95"/>
        <v>October,2018´</v>
      </c>
      <c r="D459" s="6" t="s">
        <v>12</v>
      </c>
      <c r="E459" s="11" t="s">
        <v>535</v>
      </c>
      <c r="F459" s="6" t="s">
        <v>13</v>
      </c>
      <c r="G459" s="6" t="s">
        <v>170</v>
      </c>
      <c r="H459" s="6" t="s">
        <v>15</v>
      </c>
      <c r="I459" s="6" t="s">
        <v>16</v>
      </c>
      <c r="J459" s="6" t="s">
        <v>62</v>
      </c>
      <c r="K459" s="6" t="s">
        <v>342</v>
      </c>
      <c r="L459" s="7">
        <v>12</v>
      </c>
      <c r="M459" s="7">
        <v>139320.01</v>
      </c>
      <c r="N459" s="7">
        <v>139.32</v>
      </c>
      <c r="O459" s="7">
        <v>1152000</v>
      </c>
      <c r="P459" t="str">
        <f t="shared" si="93"/>
        <v>Glyphosate</v>
      </c>
      <c r="Q459" t="str">
        <f t="shared" si="89"/>
        <v>Gly Star</v>
      </c>
      <c r="R459" t="str">
        <f t="shared" si="92"/>
        <v>Herbicide</v>
      </c>
      <c r="S459">
        <f t="shared" si="96"/>
        <v>8.2687332566226477</v>
      </c>
    </row>
    <row r="460" spans="1:19" ht="22" customHeight="1" x14ac:dyDescent="0.3">
      <c r="A460" s="2">
        <v>43381</v>
      </c>
      <c r="B460" s="10" t="str">
        <f t="shared" si="94"/>
        <v>October,2018</v>
      </c>
      <c r="C460" s="10" t="str">
        <f t="shared" si="95"/>
        <v>October,2018´</v>
      </c>
      <c r="D460" s="3" t="s">
        <v>12</v>
      </c>
      <c r="E460" s="8" t="s">
        <v>535</v>
      </c>
      <c r="F460" s="3" t="s">
        <v>13</v>
      </c>
      <c r="G460" s="3" t="s">
        <v>14</v>
      </c>
      <c r="H460" s="3" t="s">
        <v>15</v>
      </c>
      <c r="I460" s="3" t="s">
        <v>16</v>
      </c>
      <c r="J460" s="3" t="s">
        <v>17</v>
      </c>
      <c r="K460" s="3" t="s">
        <v>343</v>
      </c>
      <c r="L460" s="4">
        <v>10</v>
      </c>
      <c r="M460" s="4">
        <v>126450</v>
      </c>
      <c r="N460" s="4">
        <v>126.45</v>
      </c>
      <c r="O460" s="4">
        <v>1558000</v>
      </c>
      <c r="P460" t="str">
        <f t="shared" si="93"/>
        <v>2,4-Dichlorophenoxyacetic acid</v>
      </c>
      <c r="Q460" t="str">
        <f t="shared" si="89"/>
        <v>Not Identified</v>
      </c>
      <c r="R460" t="str">
        <f t="shared" si="92"/>
        <v>Herbicide</v>
      </c>
      <c r="S460">
        <f t="shared" si="96"/>
        <v>12.321075523922499</v>
      </c>
    </row>
    <row r="461" spans="1:19" ht="22" customHeight="1" x14ac:dyDescent="0.3">
      <c r="A461" s="5">
        <v>43381</v>
      </c>
      <c r="B461" s="10" t="str">
        <f t="shared" si="94"/>
        <v>October,2018</v>
      </c>
      <c r="C461" s="10" t="str">
        <f t="shared" si="95"/>
        <v>October,2018´</v>
      </c>
      <c r="D461" s="6" t="s">
        <v>12</v>
      </c>
      <c r="E461" s="11" t="s">
        <v>535</v>
      </c>
      <c r="F461" s="6" t="s">
        <v>13</v>
      </c>
      <c r="G461" s="6" t="s">
        <v>170</v>
      </c>
      <c r="H461" s="6" t="s">
        <v>15</v>
      </c>
      <c r="I461" s="6" t="s">
        <v>16</v>
      </c>
      <c r="J461" s="6" t="s">
        <v>62</v>
      </c>
      <c r="K461" s="6" t="s">
        <v>337</v>
      </c>
      <c r="L461" s="7">
        <v>12</v>
      </c>
      <c r="M461" s="7">
        <v>139320.01</v>
      </c>
      <c r="N461" s="7">
        <v>139.32</v>
      </c>
      <c r="O461" s="7">
        <v>1152000</v>
      </c>
      <c r="P461" t="str">
        <f t="shared" si="93"/>
        <v>Glyphosate</v>
      </c>
      <c r="Q461" t="str">
        <f t="shared" si="89"/>
        <v>Gly Star</v>
      </c>
      <c r="R461" t="str">
        <f t="shared" si="92"/>
        <v>Herbicide</v>
      </c>
      <c r="S461">
        <f t="shared" si="96"/>
        <v>8.2687332566226477</v>
      </c>
    </row>
    <row r="462" spans="1:19" ht="22" customHeight="1" x14ac:dyDescent="0.3">
      <c r="A462" s="2">
        <v>43380</v>
      </c>
      <c r="B462" s="10" t="str">
        <f t="shared" si="94"/>
        <v>October,2018</v>
      </c>
      <c r="C462" s="10" t="str">
        <f t="shared" si="95"/>
        <v>October,2018´</v>
      </c>
      <c r="D462" s="3" t="s">
        <v>12</v>
      </c>
      <c r="E462" s="8" t="s">
        <v>535</v>
      </c>
      <c r="F462" s="3" t="s">
        <v>13</v>
      </c>
      <c r="G462" s="3" t="s">
        <v>170</v>
      </c>
      <c r="H462" s="3" t="s">
        <v>15</v>
      </c>
      <c r="I462" s="3" t="s">
        <v>16</v>
      </c>
      <c r="J462" s="3" t="s">
        <v>62</v>
      </c>
      <c r="K462" s="3" t="s">
        <v>344</v>
      </c>
      <c r="L462" s="4">
        <v>12</v>
      </c>
      <c r="M462" s="4">
        <v>139320.01</v>
      </c>
      <c r="N462" s="4">
        <v>139.32</v>
      </c>
      <c r="O462" s="4">
        <v>1152000</v>
      </c>
      <c r="P462" t="str">
        <f t="shared" si="93"/>
        <v>Glyphosate</v>
      </c>
      <c r="Q462" t="str">
        <f t="shared" si="89"/>
        <v>Gly Star</v>
      </c>
      <c r="R462" t="str">
        <f t="shared" si="92"/>
        <v>Herbicide</v>
      </c>
      <c r="S462">
        <f t="shared" si="96"/>
        <v>8.2687332566226477</v>
      </c>
    </row>
    <row r="463" spans="1:19" ht="22" customHeight="1" x14ac:dyDescent="0.3">
      <c r="A463" s="5">
        <v>43380</v>
      </c>
      <c r="B463" s="10" t="str">
        <f t="shared" si="94"/>
        <v>October,2018</v>
      </c>
      <c r="C463" s="10" t="str">
        <f t="shared" si="95"/>
        <v>October,2018´</v>
      </c>
      <c r="D463" s="6" t="s">
        <v>12</v>
      </c>
      <c r="E463" s="11" t="s">
        <v>535</v>
      </c>
      <c r="F463" s="6" t="s">
        <v>13</v>
      </c>
      <c r="G463" s="6" t="s">
        <v>37</v>
      </c>
      <c r="H463" s="6" t="s">
        <v>21</v>
      </c>
      <c r="I463" s="6" t="s">
        <v>16</v>
      </c>
      <c r="J463" s="6" t="s">
        <v>38</v>
      </c>
      <c r="K463" s="6" t="s">
        <v>345</v>
      </c>
      <c r="L463" s="7">
        <v>4</v>
      </c>
      <c r="M463" s="7">
        <v>34688</v>
      </c>
      <c r="N463" s="7">
        <v>34.69</v>
      </c>
      <c r="O463" s="7">
        <v>895000</v>
      </c>
      <c r="P463" t="str">
        <f t="shared" si="93"/>
        <v>Mepiquat</v>
      </c>
      <c r="Q463" t="str">
        <f t="shared" si="89"/>
        <v>Not Identified</v>
      </c>
      <c r="R463" t="str">
        <f t="shared" si="92"/>
        <v>Herbicide</v>
      </c>
      <c r="S463">
        <f t="shared" si="96"/>
        <v>25.801429889298895</v>
      </c>
    </row>
    <row r="464" spans="1:19" ht="22" customHeight="1" x14ac:dyDescent="0.3">
      <c r="A464" s="2">
        <v>43380</v>
      </c>
      <c r="B464" s="10" t="str">
        <f t="shared" si="94"/>
        <v>October,2018</v>
      </c>
      <c r="C464" s="10" t="str">
        <f t="shared" si="95"/>
        <v>October,2018´</v>
      </c>
      <c r="D464" s="3" t="s">
        <v>12</v>
      </c>
      <c r="E464" s="8" t="s">
        <v>535</v>
      </c>
      <c r="F464" s="3" t="s">
        <v>13</v>
      </c>
      <c r="G464" s="3" t="s">
        <v>170</v>
      </c>
      <c r="H464" s="3" t="s">
        <v>15</v>
      </c>
      <c r="I464" s="3" t="s">
        <v>16</v>
      </c>
      <c r="J464" s="3" t="s">
        <v>62</v>
      </c>
      <c r="K464" s="3" t="s">
        <v>344</v>
      </c>
      <c r="L464" s="4">
        <v>10</v>
      </c>
      <c r="M464" s="4">
        <v>116100</v>
      </c>
      <c r="N464" s="4">
        <v>116.1</v>
      </c>
      <c r="O464" s="4">
        <v>960000</v>
      </c>
      <c r="P464" t="str">
        <f t="shared" si="93"/>
        <v>Glyphosate</v>
      </c>
      <c r="Q464" t="str">
        <f t="shared" si="89"/>
        <v>Gly Star</v>
      </c>
      <c r="R464" t="str">
        <f t="shared" si="92"/>
        <v>Herbicide</v>
      </c>
      <c r="S464">
        <f t="shared" si="96"/>
        <v>8.2687338501291983</v>
      </c>
    </row>
    <row r="465" spans="1:19" ht="22" customHeight="1" x14ac:dyDescent="0.3">
      <c r="A465" s="5">
        <v>43380</v>
      </c>
      <c r="B465" s="10" t="str">
        <f t="shared" si="94"/>
        <v>October,2018</v>
      </c>
      <c r="C465" s="10" t="str">
        <f t="shared" si="95"/>
        <v>October,2018´</v>
      </c>
      <c r="D465" s="6" t="s">
        <v>12</v>
      </c>
      <c r="E465" s="11" t="s">
        <v>535</v>
      </c>
      <c r="F465" s="6" t="s">
        <v>13</v>
      </c>
      <c r="G465" s="6" t="s">
        <v>170</v>
      </c>
      <c r="H465" s="6" t="s">
        <v>15</v>
      </c>
      <c r="I465" s="6" t="s">
        <v>16</v>
      </c>
      <c r="J465" s="6" t="s">
        <v>62</v>
      </c>
      <c r="K465" s="6" t="s">
        <v>344</v>
      </c>
      <c r="L465" s="7">
        <v>10</v>
      </c>
      <c r="M465" s="7">
        <v>116100</v>
      </c>
      <c r="N465" s="7">
        <v>116.1</v>
      </c>
      <c r="O465" s="7">
        <v>960000</v>
      </c>
      <c r="P465" t="str">
        <f t="shared" si="93"/>
        <v>Glyphosate</v>
      </c>
      <c r="Q465" t="str">
        <f t="shared" si="89"/>
        <v>Gly Star</v>
      </c>
      <c r="R465" t="str">
        <f t="shared" si="92"/>
        <v>Herbicide</v>
      </c>
      <c r="S465">
        <f t="shared" si="96"/>
        <v>8.2687338501291983</v>
      </c>
    </row>
    <row r="466" spans="1:19" ht="22" customHeight="1" x14ac:dyDescent="0.3">
      <c r="A466" s="2">
        <v>43380</v>
      </c>
      <c r="B466" s="10" t="str">
        <f t="shared" si="94"/>
        <v>October,2018</v>
      </c>
      <c r="C466" s="10" t="str">
        <f t="shared" si="95"/>
        <v>October,2018´</v>
      </c>
      <c r="D466" s="3" t="s">
        <v>12</v>
      </c>
      <c r="E466" s="8" t="s">
        <v>535</v>
      </c>
      <c r="F466" s="3" t="s">
        <v>13</v>
      </c>
      <c r="G466" s="3" t="s">
        <v>24</v>
      </c>
      <c r="H466" s="3" t="s">
        <v>21</v>
      </c>
      <c r="I466" s="3" t="s">
        <v>16</v>
      </c>
      <c r="J466" s="3" t="s">
        <v>25</v>
      </c>
      <c r="K466" s="3" t="s">
        <v>272</v>
      </c>
      <c r="L466" s="4">
        <v>2</v>
      </c>
      <c r="M466" s="4">
        <v>20120</v>
      </c>
      <c r="N466" s="4">
        <v>20.12</v>
      </c>
      <c r="O466" s="4">
        <v>519000</v>
      </c>
      <c r="P466" t="str">
        <f t="shared" si="93"/>
        <v>Imidacloprid</v>
      </c>
      <c r="Q466" t="str">
        <f t="shared" ref="Q466:Q529" si="97">VLOOKUP(P466,U:W,2,FALSE)</f>
        <v>Not Identified</v>
      </c>
      <c r="R466" t="str">
        <f t="shared" si="92"/>
        <v>Herbicide</v>
      </c>
      <c r="S466">
        <f t="shared" si="96"/>
        <v>25.795228628230618</v>
      </c>
    </row>
    <row r="467" spans="1:19" ht="22" customHeight="1" x14ac:dyDescent="0.3">
      <c r="A467" s="5">
        <v>43380</v>
      </c>
      <c r="B467" s="10" t="str">
        <f t="shared" si="94"/>
        <v>October,2018</v>
      </c>
      <c r="C467" s="10" t="str">
        <f t="shared" si="95"/>
        <v>October,2018´</v>
      </c>
      <c r="D467" s="6" t="s">
        <v>12</v>
      </c>
      <c r="E467" s="11" t="s">
        <v>535</v>
      </c>
      <c r="F467" s="6" t="s">
        <v>13</v>
      </c>
      <c r="G467" s="6" t="s">
        <v>170</v>
      </c>
      <c r="H467" s="6" t="s">
        <v>15</v>
      </c>
      <c r="I467" s="6" t="s">
        <v>16</v>
      </c>
      <c r="J467" s="6" t="s">
        <v>62</v>
      </c>
      <c r="K467" s="6" t="s">
        <v>344</v>
      </c>
      <c r="L467" s="7">
        <v>12</v>
      </c>
      <c r="M467" s="7">
        <v>139320.01</v>
      </c>
      <c r="N467" s="7">
        <v>139.32</v>
      </c>
      <c r="O467" s="7">
        <v>1152000</v>
      </c>
      <c r="P467" t="str">
        <f t="shared" si="93"/>
        <v>Glyphosate</v>
      </c>
      <c r="Q467" t="str">
        <f t="shared" si="97"/>
        <v>Gly Star</v>
      </c>
      <c r="R467" t="str">
        <f t="shared" si="92"/>
        <v>Herbicide</v>
      </c>
      <c r="S467">
        <f t="shared" si="96"/>
        <v>8.2687332566226477</v>
      </c>
    </row>
    <row r="468" spans="1:19" ht="22" customHeight="1" x14ac:dyDescent="0.3">
      <c r="A468" s="2">
        <v>43378</v>
      </c>
      <c r="B468" s="10" t="str">
        <f t="shared" si="94"/>
        <v>October,2018</v>
      </c>
      <c r="C468" s="10" t="str">
        <f t="shared" si="95"/>
        <v>October,2018´</v>
      </c>
      <c r="D468" s="3" t="s">
        <v>12</v>
      </c>
      <c r="E468" s="8" t="s">
        <v>535</v>
      </c>
      <c r="F468" s="3" t="s">
        <v>13</v>
      </c>
      <c r="G468" s="3" t="s">
        <v>170</v>
      </c>
      <c r="H468" s="3" t="s">
        <v>15</v>
      </c>
      <c r="I468" s="3" t="s">
        <v>16</v>
      </c>
      <c r="J468" s="3" t="s">
        <v>22</v>
      </c>
      <c r="K468" s="3" t="s">
        <v>292</v>
      </c>
      <c r="L468" s="4">
        <v>10</v>
      </c>
      <c r="M468" s="4">
        <v>126630</v>
      </c>
      <c r="N468" s="4">
        <v>126.63</v>
      </c>
      <c r="O468" s="4">
        <v>564000</v>
      </c>
      <c r="P468" t="str">
        <f t="shared" si="93"/>
        <v>Glyphosate</v>
      </c>
      <c r="Q468" t="str">
        <f t="shared" si="97"/>
        <v>Gly Star</v>
      </c>
      <c r="R468" t="str">
        <f t="shared" si="92"/>
        <v>Herbicide</v>
      </c>
      <c r="S468">
        <f t="shared" si="96"/>
        <v>4.4539208718313192</v>
      </c>
    </row>
    <row r="469" spans="1:19" ht="22" customHeight="1" x14ac:dyDescent="0.3">
      <c r="A469" s="5">
        <v>43378</v>
      </c>
      <c r="B469" s="10" t="str">
        <f t="shared" si="94"/>
        <v>October,2018</v>
      </c>
      <c r="C469" s="10" t="str">
        <f t="shared" si="95"/>
        <v>October,2018´</v>
      </c>
      <c r="D469" s="6" t="s">
        <v>12</v>
      </c>
      <c r="E469" s="11" t="s">
        <v>535</v>
      </c>
      <c r="F469" s="6" t="s">
        <v>13</v>
      </c>
      <c r="G469" s="6" t="s">
        <v>170</v>
      </c>
      <c r="H469" s="6" t="s">
        <v>15</v>
      </c>
      <c r="I469" s="6" t="s">
        <v>16</v>
      </c>
      <c r="J469" s="6" t="s">
        <v>62</v>
      </c>
      <c r="K469" s="6" t="s">
        <v>337</v>
      </c>
      <c r="L469" s="7">
        <v>12</v>
      </c>
      <c r="M469" s="7">
        <v>139320.01</v>
      </c>
      <c r="N469" s="7">
        <v>139.32</v>
      </c>
      <c r="O469" s="7">
        <v>1152000</v>
      </c>
      <c r="P469" t="str">
        <f t="shared" si="93"/>
        <v>Glyphosate</v>
      </c>
      <c r="Q469" t="str">
        <f t="shared" si="97"/>
        <v>Gly Star</v>
      </c>
      <c r="R469" t="str">
        <f t="shared" si="92"/>
        <v>Herbicide</v>
      </c>
      <c r="S469">
        <f t="shared" si="96"/>
        <v>8.2687332566226477</v>
      </c>
    </row>
    <row r="470" spans="1:19" ht="22" customHeight="1" x14ac:dyDescent="0.3">
      <c r="A470" s="2">
        <v>43378</v>
      </c>
      <c r="B470" s="10" t="str">
        <f t="shared" si="94"/>
        <v>October,2018</v>
      </c>
      <c r="C470" s="10" t="str">
        <f t="shared" si="95"/>
        <v>October,2018´</v>
      </c>
      <c r="D470" s="3" t="s">
        <v>12</v>
      </c>
      <c r="E470" s="8" t="s">
        <v>535</v>
      </c>
      <c r="F470" s="3" t="s">
        <v>13</v>
      </c>
      <c r="G470" s="3" t="s">
        <v>170</v>
      </c>
      <c r="H470" s="3" t="s">
        <v>15</v>
      </c>
      <c r="I470" s="3" t="s">
        <v>16</v>
      </c>
      <c r="J470" s="3" t="s">
        <v>62</v>
      </c>
      <c r="K470" s="3" t="s">
        <v>346</v>
      </c>
      <c r="L470" s="4">
        <v>10</v>
      </c>
      <c r="M470" s="4">
        <v>116100</v>
      </c>
      <c r="N470" s="4">
        <v>116.1</v>
      </c>
      <c r="O470" s="4">
        <v>960000</v>
      </c>
      <c r="P470" t="str">
        <f t="shared" si="93"/>
        <v>Glyphosate</v>
      </c>
      <c r="Q470" t="str">
        <f t="shared" si="97"/>
        <v>Gly Star</v>
      </c>
      <c r="R470" t="str">
        <f t="shared" si="92"/>
        <v>Herbicide</v>
      </c>
      <c r="S470">
        <f t="shared" si="96"/>
        <v>8.2687338501291983</v>
      </c>
    </row>
    <row r="471" spans="1:19" ht="22" customHeight="1" x14ac:dyDescent="0.3">
      <c r="A471" s="5">
        <v>43378</v>
      </c>
      <c r="B471" s="10" t="str">
        <f t="shared" si="94"/>
        <v>October,2018</v>
      </c>
      <c r="C471" s="10" t="str">
        <f t="shared" si="95"/>
        <v>October,2018´</v>
      </c>
      <c r="D471" s="6" t="s">
        <v>12</v>
      </c>
      <c r="E471" s="11" t="s">
        <v>535</v>
      </c>
      <c r="F471" s="6" t="s">
        <v>13</v>
      </c>
      <c r="G471" s="6" t="s">
        <v>170</v>
      </c>
      <c r="H471" s="6" t="s">
        <v>15</v>
      </c>
      <c r="I471" s="6" t="s">
        <v>16</v>
      </c>
      <c r="J471" s="6" t="s">
        <v>22</v>
      </c>
      <c r="K471" s="6" t="s">
        <v>347</v>
      </c>
      <c r="L471" s="7">
        <v>10</v>
      </c>
      <c r="M471" s="7">
        <v>126630</v>
      </c>
      <c r="N471" s="7">
        <v>126.63</v>
      </c>
      <c r="O471" s="7">
        <v>564000</v>
      </c>
      <c r="P471" t="str">
        <f t="shared" si="93"/>
        <v>Glyphosate</v>
      </c>
      <c r="Q471" t="str">
        <f t="shared" si="97"/>
        <v>Gly Star</v>
      </c>
      <c r="R471" t="str">
        <f t="shared" si="92"/>
        <v>Herbicide</v>
      </c>
      <c r="S471">
        <f t="shared" si="96"/>
        <v>4.4539208718313192</v>
      </c>
    </row>
    <row r="472" spans="1:19" ht="22" customHeight="1" x14ac:dyDescent="0.3">
      <c r="A472" s="2">
        <v>43378</v>
      </c>
      <c r="B472" s="10" t="str">
        <f t="shared" si="94"/>
        <v>October,2018</v>
      </c>
      <c r="C472" s="10" t="str">
        <f t="shared" si="95"/>
        <v>October,2018´</v>
      </c>
      <c r="D472" s="3" t="s">
        <v>12</v>
      </c>
      <c r="E472" s="8" t="s">
        <v>535</v>
      </c>
      <c r="F472" s="3" t="s">
        <v>13</v>
      </c>
      <c r="G472" s="3" t="s">
        <v>24</v>
      </c>
      <c r="H472" s="3" t="s">
        <v>21</v>
      </c>
      <c r="I472" s="3" t="s">
        <v>16</v>
      </c>
      <c r="J472" s="3" t="s">
        <v>238</v>
      </c>
      <c r="K472" s="3" t="s">
        <v>348</v>
      </c>
      <c r="L472" s="4">
        <v>14</v>
      </c>
      <c r="M472" s="4">
        <v>115416</v>
      </c>
      <c r="N472" s="4">
        <v>115.42</v>
      </c>
      <c r="O472" s="4">
        <v>973000</v>
      </c>
      <c r="P472" t="str">
        <f>IF(ISNUMBER(SEARCH("ACEPHATE",K472)),"Acephate",IF(ISNUMBER(SEARCH("2 4 D",K472)),"2,4-Dichlorophenoxyacetic acid",IF(ISNUMBER(SEARCH("HALOXYFOP",K472)),"Haloxyfop",IF(ISNUMBER(SEARCH("ATRAZIN",K472)),"Atrazine","fix it"))))</f>
        <v>Acephate</v>
      </c>
      <c r="Q472" t="str">
        <f t="shared" si="97"/>
        <v>Percent</v>
      </c>
      <c r="R472" t="str">
        <f t="shared" si="92"/>
        <v>Insecticide</v>
      </c>
      <c r="S472">
        <f t="shared" si="96"/>
        <v>8.4303736050460945</v>
      </c>
    </row>
    <row r="473" spans="1:19" ht="22" customHeight="1" x14ac:dyDescent="0.3">
      <c r="A473" s="5">
        <v>43378</v>
      </c>
      <c r="B473" s="10" t="str">
        <f t="shared" si="94"/>
        <v>October,2018</v>
      </c>
      <c r="C473" s="10" t="str">
        <f t="shared" si="95"/>
        <v>October,2018´</v>
      </c>
      <c r="D473" s="6" t="s">
        <v>12</v>
      </c>
      <c r="E473" s="11" t="s">
        <v>535</v>
      </c>
      <c r="F473" s="6" t="s">
        <v>13</v>
      </c>
      <c r="G473" s="6" t="s">
        <v>170</v>
      </c>
      <c r="H473" s="6" t="s">
        <v>15</v>
      </c>
      <c r="I473" s="6" t="s">
        <v>16</v>
      </c>
      <c r="J473" s="6" t="s">
        <v>22</v>
      </c>
      <c r="K473" s="6" t="s">
        <v>292</v>
      </c>
      <c r="L473" s="7">
        <v>10</v>
      </c>
      <c r="M473" s="7">
        <v>126630</v>
      </c>
      <c r="N473" s="7">
        <v>126.63</v>
      </c>
      <c r="O473" s="7">
        <v>564000</v>
      </c>
      <c r="P473" t="str">
        <f t="shared" si="93"/>
        <v>Glyphosate</v>
      </c>
      <c r="Q473" t="str">
        <f t="shared" si="97"/>
        <v>Gly Star</v>
      </c>
      <c r="R473" t="str">
        <f t="shared" si="92"/>
        <v>Herbicide</v>
      </c>
      <c r="S473">
        <f t="shared" si="96"/>
        <v>4.4539208718313192</v>
      </c>
    </row>
    <row r="474" spans="1:19" ht="22" customHeight="1" x14ac:dyDescent="0.3">
      <c r="A474" s="2">
        <v>43378</v>
      </c>
      <c r="B474" s="10" t="str">
        <f t="shared" si="94"/>
        <v>October,2018</v>
      </c>
      <c r="C474" s="10" t="str">
        <f t="shared" si="95"/>
        <v>October,2018´</v>
      </c>
      <c r="D474" s="3" t="s">
        <v>12</v>
      </c>
      <c r="E474" s="8" t="s">
        <v>535</v>
      </c>
      <c r="F474" s="3" t="s">
        <v>13</v>
      </c>
      <c r="G474" s="3" t="s">
        <v>170</v>
      </c>
      <c r="H474" s="3" t="s">
        <v>15</v>
      </c>
      <c r="I474" s="3" t="s">
        <v>16</v>
      </c>
      <c r="J474" s="3" t="s">
        <v>22</v>
      </c>
      <c r="K474" s="3" t="s">
        <v>292</v>
      </c>
      <c r="L474" s="4">
        <v>10</v>
      </c>
      <c r="M474" s="4">
        <v>126630</v>
      </c>
      <c r="N474" s="4">
        <v>126.63</v>
      </c>
      <c r="O474" s="4">
        <v>564000</v>
      </c>
      <c r="P474" t="str">
        <f t="shared" si="93"/>
        <v>Glyphosate</v>
      </c>
      <c r="Q474" t="str">
        <f t="shared" si="97"/>
        <v>Gly Star</v>
      </c>
      <c r="R474" t="str">
        <f t="shared" si="92"/>
        <v>Herbicide</v>
      </c>
      <c r="S474">
        <f t="shared" si="96"/>
        <v>4.4539208718313192</v>
      </c>
    </row>
    <row r="475" spans="1:19" ht="22" customHeight="1" x14ac:dyDescent="0.3">
      <c r="A475" s="5">
        <v>43378</v>
      </c>
      <c r="B475" s="10" t="str">
        <f t="shared" si="94"/>
        <v>October,2018</v>
      </c>
      <c r="C475" s="10" t="str">
        <f t="shared" si="95"/>
        <v>October,2018´</v>
      </c>
      <c r="D475" s="6" t="s">
        <v>12</v>
      </c>
      <c r="E475" s="11" t="s">
        <v>535</v>
      </c>
      <c r="F475" s="6" t="s">
        <v>13</v>
      </c>
      <c r="G475" s="6" t="s">
        <v>170</v>
      </c>
      <c r="H475" s="6" t="s">
        <v>15</v>
      </c>
      <c r="I475" s="6" t="s">
        <v>16</v>
      </c>
      <c r="J475" s="6" t="s">
        <v>62</v>
      </c>
      <c r="K475" s="6" t="s">
        <v>349</v>
      </c>
      <c r="L475" s="7">
        <v>12</v>
      </c>
      <c r="M475" s="7">
        <v>139320.01</v>
      </c>
      <c r="N475" s="7">
        <v>139.32</v>
      </c>
      <c r="O475" s="7">
        <v>1152000</v>
      </c>
      <c r="P475" t="str">
        <f t="shared" si="93"/>
        <v>Glyphosate</v>
      </c>
      <c r="Q475" t="str">
        <f t="shared" si="97"/>
        <v>Gly Star</v>
      </c>
      <c r="R475" t="str">
        <f t="shared" si="92"/>
        <v>Herbicide</v>
      </c>
      <c r="S475">
        <f t="shared" si="96"/>
        <v>8.2687332566226477</v>
      </c>
    </row>
    <row r="476" spans="1:19" ht="22" customHeight="1" x14ac:dyDescent="0.3">
      <c r="A476" s="2">
        <v>43378</v>
      </c>
      <c r="B476" s="10" t="str">
        <f t="shared" si="94"/>
        <v>October,2018</v>
      </c>
      <c r="C476" s="10" t="str">
        <f t="shared" si="95"/>
        <v>October,2018´</v>
      </c>
      <c r="D476" s="3" t="s">
        <v>12</v>
      </c>
      <c r="E476" s="8" t="s">
        <v>535</v>
      </c>
      <c r="F476" s="3" t="s">
        <v>13</v>
      </c>
      <c r="G476" s="3" t="s">
        <v>170</v>
      </c>
      <c r="H476" s="3" t="s">
        <v>15</v>
      </c>
      <c r="I476" s="3" t="s">
        <v>16</v>
      </c>
      <c r="J476" s="3" t="s">
        <v>22</v>
      </c>
      <c r="K476" s="3" t="s">
        <v>292</v>
      </c>
      <c r="L476" s="4">
        <v>10</v>
      </c>
      <c r="M476" s="4">
        <v>126630</v>
      </c>
      <c r="N476" s="4">
        <v>126.63</v>
      </c>
      <c r="O476" s="4">
        <v>564000</v>
      </c>
      <c r="P476" t="str">
        <f t="shared" si="93"/>
        <v>Glyphosate</v>
      </c>
      <c r="Q476" t="str">
        <f t="shared" si="97"/>
        <v>Gly Star</v>
      </c>
      <c r="R476" t="str">
        <f t="shared" ref="R476:R480" si="98">VLOOKUP(Q476,V:X,2,FALSE)</f>
        <v>Herbicide</v>
      </c>
      <c r="S476">
        <f t="shared" si="96"/>
        <v>4.4539208718313192</v>
      </c>
    </row>
    <row r="477" spans="1:19" ht="22" customHeight="1" x14ac:dyDescent="0.3">
      <c r="A477" s="5">
        <v>43378</v>
      </c>
      <c r="B477" s="10" t="str">
        <f t="shared" si="94"/>
        <v>October,2018</v>
      </c>
      <c r="C477" s="10" t="str">
        <f t="shared" si="95"/>
        <v>October,2018´</v>
      </c>
      <c r="D477" s="6" t="s">
        <v>12</v>
      </c>
      <c r="E477" s="11" t="s">
        <v>535</v>
      </c>
      <c r="F477" s="6" t="s">
        <v>13</v>
      </c>
      <c r="G477" s="6" t="s">
        <v>24</v>
      </c>
      <c r="H477" s="6" t="s">
        <v>21</v>
      </c>
      <c r="I477" s="6" t="s">
        <v>16</v>
      </c>
      <c r="J477" s="6" t="s">
        <v>58</v>
      </c>
      <c r="K477" s="6" t="s">
        <v>319</v>
      </c>
      <c r="L477" s="7">
        <v>2</v>
      </c>
      <c r="M477" s="7">
        <v>20200</v>
      </c>
      <c r="N477" s="7">
        <v>20.2</v>
      </c>
      <c r="O477" s="7">
        <v>289000</v>
      </c>
      <c r="P477" t="str">
        <f>IF(ISNUMBER(SEARCH("FLUTRIAFOL",K477)),"Flutriafol",IF(ISNUMBER(SEARCH("PARAQUAT",K477)),"Paraquat",IF(ISNUMBER(SEARCH("4-D",K477)),"2,4-Dichlorophenoxyacetic acid",IF(ISNUMBER(SEARCH("HEXAZINONE",K477)),"Hexazinone",IF(ISNUMBER(SEARCH("DIUROM",K477)),"Diurom",IF(ISNUMBER(SEARCH("CLORPIRIFOS",K477)),"Chlorpyrifos",IF(ISNUMBER(SEARCH("NICOSULFURON",K477)),"Nicosulfuron","FIX IT!")))))))</f>
        <v>Flutriafol</v>
      </c>
      <c r="Q477" t="str">
        <f t="shared" si="97"/>
        <v>Agrolider</v>
      </c>
      <c r="R477" t="str">
        <f t="shared" si="98"/>
        <v>Fungicide</v>
      </c>
      <c r="S477">
        <f t="shared" si="96"/>
        <v>14.306930693069306</v>
      </c>
    </row>
    <row r="478" spans="1:19" ht="22" customHeight="1" x14ac:dyDescent="0.3">
      <c r="A478" s="2">
        <v>43375</v>
      </c>
      <c r="B478" s="10" t="str">
        <f t="shared" si="94"/>
        <v>October,2018</v>
      </c>
      <c r="C478" s="10" t="str">
        <f t="shared" si="95"/>
        <v>October,2018´</v>
      </c>
      <c r="D478" s="3" t="s">
        <v>12</v>
      </c>
      <c r="E478" s="8" t="s">
        <v>535</v>
      </c>
      <c r="F478" s="3" t="s">
        <v>13</v>
      </c>
      <c r="G478" s="3" t="s">
        <v>309</v>
      </c>
      <c r="H478" s="3" t="s">
        <v>56</v>
      </c>
      <c r="I478" s="3" t="s">
        <v>16</v>
      </c>
      <c r="J478" s="3" t="s">
        <v>43</v>
      </c>
      <c r="K478" s="3" t="s">
        <v>350</v>
      </c>
      <c r="L478" s="4">
        <v>6</v>
      </c>
      <c r="M478" s="4">
        <v>86953</v>
      </c>
      <c r="N478" s="4">
        <v>86.95</v>
      </c>
      <c r="O478" s="4">
        <v>258000</v>
      </c>
      <c r="P478" t="str">
        <f t="shared" ref="P478" si="99">IF(ISNUMBER(SEARCH("ISOPROPYLAMINE",K478)),"Isopropylamine",IF(ISNUMBER(SEARCH("CARBENDAZIM",K478)),"Carbendazim",IF(ISNUMBER(SEARCH("CHLORPYRIFOS",K478)),"Chlorpyrifos",IF(ISNUMBER(SEARCH("DIMETHYLAMINE",K478)),"Dimethylamine",IF(ISNUMBER(SEARCH("TEBUCONAZOLE",K478)),"Tebuconazole",IF(ISNUMBER(SEARCH("AMETRYN",K478)),"Ametryn",IF(ISNUMBER(SEARCH("DIURON",K478)),"Diuron","FIX IT!")))))))</f>
        <v>Isopropylamine</v>
      </c>
      <c r="Q478" t="str">
        <f t="shared" si="97"/>
        <v>Not Identified</v>
      </c>
      <c r="R478" t="str">
        <f t="shared" si="98"/>
        <v>Herbicide</v>
      </c>
      <c r="S478">
        <f t="shared" si="96"/>
        <v>2.9671201683668187</v>
      </c>
    </row>
    <row r="479" spans="1:19" ht="22" customHeight="1" x14ac:dyDescent="0.3">
      <c r="A479" s="5">
        <v>43374</v>
      </c>
      <c r="B479" s="10" t="str">
        <f t="shared" si="94"/>
        <v>October,2018</v>
      </c>
      <c r="C479" s="10" t="str">
        <f t="shared" si="95"/>
        <v>October,2018´</v>
      </c>
      <c r="D479" s="6" t="s">
        <v>12</v>
      </c>
      <c r="E479" s="11" t="s">
        <v>535</v>
      </c>
      <c r="F479" s="6" t="s">
        <v>13</v>
      </c>
      <c r="G479" s="6" t="s">
        <v>24</v>
      </c>
      <c r="H479" s="6" t="s">
        <v>21</v>
      </c>
      <c r="I479" s="6" t="s">
        <v>16</v>
      </c>
      <c r="J479" s="6" t="s">
        <v>25</v>
      </c>
      <c r="K479" s="6" t="s">
        <v>272</v>
      </c>
      <c r="L479" s="7">
        <v>2</v>
      </c>
      <c r="M479" s="7">
        <v>20120</v>
      </c>
      <c r="N479" s="7">
        <v>20.12</v>
      </c>
      <c r="O479" s="7">
        <v>519000</v>
      </c>
      <c r="P479" t="str">
        <f t="shared" si="93"/>
        <v>Imidacloprid</v>
      </c>
      <c r="Q479" t="str">
        <f t="shared" si="97"/>
        <v>Not Identified</v>
      </c>
      <c r="R479" t="str">
        <f t="shared" si="98"/>
        <v>Herbicide</v>
      </c>
      <c r="S479">
        <f t="shared" si="96"/>
        <v>25.795228628230618</v>
      </c>
    </row>
    <row r="480" spans="1:19" ht="22" customHeight="1" x14ac:dyDescent="0.3">
      <c r="A480" s="2">
        <v>43374</v>
      </c>
      <c r="B480" s="10" t="str">
        <f t="shared" si="94"/>
        <v>October,2018</v>
      </c>
      <c r="C480" s="10" t="str">
        <f t="shared" si="95"/>
        <v>October,2018´</v>
      </c>
      <c r="D480" s="3" t="s">
        <v>12</v>
      </c>
      <c r="E480" s="8" t="s">
        <v>535</v>
      </c>
      <c r="F480" s="3" t="s">
        <v>13</v>
      </c>
      <c r="G480" s="3" t="s">
        <v>24</v>
      </c>
      <c r="H480" s="3" t="s">
        <v>21</v>
      </c>
      <c r="I480" s="3" t="s">
        <v>16</v>
      </c>
      <c r="J480" s="3" t="s">
        <v>25</v>
      </c>
      <c r="K480" s="3" t="s">
        <v>282</v>
      </c>
      <c r="L480" s="4">
        <v>2</v>
      </c>
      <c r="M480" s="4">
        <v>20120</v>
      </c>
      <c r="N480" s="4">
        <v>20.12</v>
      </c>
      <c r="O480" s="4">
        <v>519000</v>
      </c>
      <c r="P480" t="str">
        <f t="shared" si="93"/>
        <v>Imidacloprid</v>
      </c>
      <c r="Q480" t="str">
        <f t="shared" si="97"/>
        <v>Not Identified</v>
      </c>
      <c r="R480" t="str">
        <f t="shared" si="98"/>
        <v>Herbicide</v>
      </c>
      <c r="S480">
        <f t="shared" si="96"/>
        <v>25.795228628230618</v>
      </c>
    </row>
    <row r="481" spans="1:19" ht="22" customHeight="1" x14ac:dyDescent="0.3">
      <c r="A481" s="5">
        <v>43373</v>
      </c>
      <c r="B481" s="10" t="str">
        <f t="shared" si="94"/>
        <v>September,2018</v>
      </c>
      <c r="C481" s="10" t="str">
        <f t="shared" si="95"/>
        <v>September,2018´</v>
      </c>
      <c r="D481" s="6" t="s">
        <v>12</v>
      </c>
      <c r="E481" s="11" t="s">
        <v>535</v>
      </c>
      <c r="F481" s="6" t="s">
        <v>13</v>
      </c>
      <c r="G481" s="6" t="s">
        <v>177</v>
      </c>
      <c r="H481" s="6" t="s">
        <v>128</v>
      </c>
      <c r="I481" s="6" t="s">
        <v>16</v>
      </c>
      <c r="J481" s="6" t="s">
        <v>129</v>
      </c>
      <c r="K481" s="6" t="s">
        <v>351</v>
      </c>
      <c r="L481" s="7">
        <v>6</v>
      </c>
      <c r="M481" s="7">
        <v>110040</v>
      </c>
      <c r="N481" s="7">
        <v>110.04</v>
      </c>
      <c r="O481" s="7">
        <v>267000</v>
      </c>
      <c r="P481" t="str">
        <f t="shared" ref="P481:P482" si="100">IF(ISNUMBER(SEARCH("ISOPROPYLAMINE",K481)),"Isopropylamine",IF(ISNUMBER(SEARCH("CARBENDAZIM",K481)),"Carbendazim",IF(ISNUMBER(SEARCH("CHLORPYRIFOS",K481)),"Chlorpyrifos",IF(ISNUMBER(SEARCH("DIMETHYLAMINE",K481)),"Dimethylamine",IF(ISNUMBER(SEARCH("TEBUCONAZOLE",K481)),"Tebuconazole",IF(ISNUMBER(SEARCH("AMETRYN",K481)),"Ametryn",IF(ISNUMBER(SEARCH("DIURON",K481)),"Diuron","FIX IT!")))))))</f>
        <v>Dimethylamine</v>
      </c>
      <c r="Q481" t="str">
        <f t="shared" si="97"/>
        <v>Not Identified</v>
      </c>
      <c r="R481" t="s">
        <v>496</v>
      </c>
      <c r="S481">
        <f t="shared" si="96"/>
        <v>2.42639040348964</v>
      </c>
    </row>
    <row r="482" spans="1:19" ht="22" customHeight="1" x14ac:dyDescent="0.3">
      <c r="A482" s="2">
        <v>43373</v>
      </c>
      <c r="B482" s="10" t="str">
        <f t="shared" si="94"/>
        <v>September,2018</v>
      </c>
      <c r="C482" s="10" t="str">
        <f t="shared" si="95"/>
        <v>September,2018´</v>
      </c>
      <c r="D482" s="3" t="s">
        <v>12</v>
      </c>
      <c r="E482" s="8" t="s">
        <v>535</v>
      </c>
      <c r="F482" s="3" t="s">
        <v>13</v>
      </c>
      <c r="G482" s="3" t="s">
        <v>177</v>
      </c>
      <c r="H482" s="3" t="s">
        <v>128</v>
      </c>
      <c r="I482" s="3" t="s">
        <v>16</v>
      </c>
      <c r="J482" s="3" t="s">
        <v>129</v>
      </c>
      <c r="K482" s="3" t="s">
        <v>351</v>
      </c>
      <c r="L482" s="4">
        <v>6</v>
      </c>
      <c r="M482" s="4">
        <v>110280</v>
      </c>
      <c r="N482" s="4">
        <v>110.28</v>
      </c>
      <c r="O482" s="4">
        <v>268000</v>
      </c>
      <c r="P482" t="str">
        <f t="shared" si="100"/>
        <v>Dimethylamine</v>
      </c>
      <c r="Q482" t="str">
        <f t="shared" si="97"/>
        <v>Not Identified</v>
      </c>
      <c r="R482" t="s">
        <v>496</v>
      </c>
      <c r="S482">
        <f t="shared" si="96"/>
        <v>2.4301777294160321</v>
      </c>
    </row>
    <row r="483" spans="1:19" ht="22" customHeight="1" x14ac:dyDescent="0.3">
      <c r="A483" s="5">
        <v>43370</v>
      </c>
      <c r="B483" s="10" t="str">
        <f t="shared" si="94"/>
        <v>September,2018</v>
      </c>
      <c r="C483" s="10" t="str">
        <f t="shared" si="95"/>
        <v>September,2018´</v>
      </c>
      <c r="D483" s="6" t="s">
        <v>12</v>
      </c>
      <c r="E483" s="11" t="s">
        <v>535</v>
      </c>
      <c r="F483" s="6" t="s">
        <v>13</v>
      </c>
      <c r="G483" s="6" t="s">
        <v>170</v>
      </c>
      <c r="H483" s="6" t="s">
        <v>15</v>
      </c>
      <c r="I483" s="6" t="s">
        <v>16</v>
      </c>
      <c r="J483" s="6" t="s">
        <v>22</v>
      </c>
      <c r="K483" s="6" t="s">
        <v>292</v>
      </c>
      <c r="L483" s="7">
        <v>10</v>
      </c>
      <c r="M483" s="7">
        <v>126630</v>
      </c>
      <c r="N483" s="7">
        <v>126.63</v>
      </c>
      <c r="O483" s="7">
        <v>540000</v>
      </c>
      <c r="P483" t="str">
        <f t="shared" si="93"/>
        <v>Glyphosate</v>
      </c>
      <c r="Q483" t="str">
        <f t="shared" si="97"/>
        <v>Gly Star</v>
      </c>
      <c r="R483" t="str">
        <f t="shared" ref="R483:R517" si="101">VLOOKUP(Q483,V:X,2,FALSE)</f>
        <v>Herbicide</v>
      </c>
      <c r="S483">
        <f t="shared" si="96"/>
        <v>4.2643923240938166</v>
      </c>
    </row>
    <row r="484" spans="1:19" ht="22" customHeight="1" x14ac:dyDescent="0.3">
      <c r="A484" s="2">
        <v>43370</v>
      </c>
      <c r="B484" s="10" t="str">
        <f t="shared" si="94"/>
        <v>September,2018</v>
      </c>
      <c r="C484" s="10" t="str">
        <f t="shared" si="95"/>
        <v>September,2018´</v>
      </c>
      <c r="D484" s="3" t="s">
        <v>12</v>
      </c>
      <c r="E484" s="8" t="s">
        <v>535</v>
      </c>
      <c r="F484" s="3" t="s">
        <v>13</v>
      </c>
      <c r="G484" s="3" t="s">
        <v>170</v>
      </c>
      <c r="H484" s="3" t="s">
        <v>15</v>
      </c>
      <c r="I484" s="3" t="s">
        <v>16</v>
      </c>
      <c r="J484" s="3" t="s">
        <v>62</v>
      </c>
      <c r="K484" s="3" t="s">
        <v>352</v>
      </c>
      <c r="L484" s="4">
        <v>10</v>
      </c>
      <c r="M484" s="4">
        <v>116100</v>
      </c>
      <c r="N484" s="4">
        <v>116.1</v>
      </c>
      <c r="O484" s="4">
        <v>901000</v>
      </c>
      <c r="P484" t="str">
        <f t="shared" si="93"/>
        <v>Glyphosate</v>
      </c>
      <c r="Q484" t="str">
        <f t="shared" si="97"/>
        <v>Gly Star</v>
      </c>
      <c r="R484" t="str">
        <f t="shared" si="101"/>
        <v>Herbicide</v>
      </c>
      <c r="S484">
        <f t="shared" si="96"/>
        <v>7.7605512489233419</v>
      </c>
    </row>
    <row r="485" spans="1:19" ht="22" customHeight="1" x14ac:dyDescent="0.3">
      <c r="A485" s="5">
        <v>43370</v>
      </c>
      <c r="B485" s="10" t="str">
        <f t="shared" si="94"/>
        <v>September,2018</v>
      </c>
      <c r="C485" s="10" t="str">
        <f t="shared" si="95"/>
        <v>September,2018´</v>
      </c>
      <c r="D485" s="6" t="s">
        <v>12</v>
      </c>
      <c r="E485" s="11" t="s">
        <v>535</v>
      </c>
      <c r="F485" s="6" t="s">
        <v>13</v>
      </c>
      <c r="G485" s="6" t="s">
        <v>170</v>
      </c>
      <c r="H485" s="6" t="s">
        <v>15</v>
      </c>
      <c r="I485" s="6" t="s">
        <v>16</v>
      </c>
      <c r="J485" s="6" t="s">
        <v>22</v>
      </c>
      <c r="K485" s="6" t="s">
        <v>292</v>
      </c>
      <c r="L485" s="7">
        <v>10</v>
      </c>
      <c r="M485" s="7">
        <v>126630</v>
      </c>
      <c r="N485" s="7">
        <v>126.63</v>
      </c>
      <c r="O485" s="7">
        <v>540000</v>
      </c>
      <c r="P485" t="str">
        <f t="shared" si="93"/>
        <v>Glyphosate</v>
      </c>
      <c r="Q485" t="str">
        <f t="shared" si="97"/>
        <v>Gly Star</v>
      </c>
      <c r="R485" t="str">
        <f t="shared" si="101"/>
        <v>Herbicide</v>
      </c>
      <c r="S485">
        <f t="shared" si="96"/>
        <v>4.2643923240938166</v>
      </c>
    </row>
    <row r="486" spans="1:19" ht="22" customHeight="1" x14ac:dyDescent="0.3">
      <c r="A486" s="2">
        <v>43370</v>
      </c>
      <c r="B486" s="10" t="str">
        <f t="shared" si="94"/>
        <v>September,2018</v>
      </c>
      <c r="C486" s="10" t="str">
        <f t="shared" si="95"/>
        <v>September,2018´</v>
      </c>
      <c r="D486" s="3" t="s">
        <v>12</v>
      </c>
      <c r="E486" s="8" t="s">
        <v>535</v>
      </c>
      <c r="F486" s="3" t="s">
        <v>13</v>
      </c>
      <c r="G486" s="3" t="s">
        <v>170</v>
      </c>
      <c r="H486" s="3" t="s">
        <v>15</v>
      </c>
      <c r="I486" s="3" t="s">
        <v>16</v>
      </c>
      <c r="J486" s="3" t="s">
        <v>22</v>
      </c>
      <c r="K486" s="3" t="s">
        <v>292</v>
      </c>
      <c r="L486" s="4">
        <v>10</v>
      </c>
      <c r="M486" s="4">
        <v>126630</v>
      </c>
      <c r="N486" s="4">
        <v>126.63</v>
      </c>
      <c r="O486" s="4">
        <v>540000</v>
      </c>
      <c r="P486" t="str">
        <f t="shared" si="93"/>
        <v>Glyphosate</v>
      </c>
      <c r="Q486" t="str">
        <f t="shared" si="97"/>
        <v>Gly Star</v>
      </c>
      <c r="R486" t="str">
        <f t="shared" si="101"/>
        <v>Herbicide</v>
      </c>
      <c r="S486">
        <f t="shared" si="96"/>
        <v>4.2643923240938166</v>
      </c>
    </row>
    <row r="487" spans="1:19" ht="22" customHeight="1" x14ac:dyDescent="0.3">
      <c r="A487" s="5">
        <v>43370</v>
      </c>
      <c r="B487" s="10" t="str">
        <f t="shared" si="94"/>
        <v>September,2018</v>
      </c>
      <c r="C487" s="10" t="str">
        <f t="shared" si="95"/>
        <v>September,2018´</v>
      </c>
      <c r="D487" s="6" t="s">
        <v>12</v>
      </c>
      <c r="E487" s="11" t="s">
        <v>535</v>
      </c>
      <c r="F487" s="6" t="s">
        <v>13</v>
      </c>
      <c r="G487" s="6" t="s">
        <v>170</v>
      </c>
      <c r="H487" s="6" t="s">
        <v>15</v>
      </c>
      <c r="I487" s="6" t="s">
        <v>16</v>
      </c>
      <c r="J487" s="6" t="s">
        <v>62</v>
      </c>
      <c r="K487" s="6" t="s">
        <v>323</v>
      </c>
      <c r="L487" s="7">
        <v>12</v>
      </c>
      <c r="M487" s="7">
        <v>139320.01</v>
      </c>
      <c r="N487" s="7">
        <v>139.32</v>
      </c>
      <c r="O487" s="7">
        <v>1082000</v>
      </c>
      <c r="P487" t="str">
        <f t="shared" si="93"/>
        <v>Glyphosate</v>
      </c>
      <c r="Q487" t="str">
        <f t="shared" si="97"/>
        <v>Gly Star</v>
      </c>
      <c r="R487" t="str">
        <f t="shared" si="101"/>
        <v>Herbicide</v>
      </c>
      <c r="S487">
        <f t="shared" si="96"/>
        <v>7.7662928677653689</v>
      </c>
    </row>
    <row r="488" spans="1:19" ht="22" customHeight="1" x14ac:dyDescent="0.3">
      <c r="A488" s="2">
        <v>43369</v>
      </c>
      <c r="B488" s="10" t="str">
        <f t="shared" si="94"/>
        <v>September,2018</v>
      </c>
      <c r="C488" s="10" t="str">
        <f t="shared" si="95"/>
        <v>September,2018´</v>
      </c>
      <c r="D488" s="3" t="s">
        <v>12</v>
      </c>
      <c r="E488" s="8" t="s">
        <v>535</v>
      </c>
      <c r="F488" s="3" t="s">
        <v>13</v>
      </c>
      <c r="G488" s="3" t="s">
        <v>37</v>
      </c>
      <c r="H488" s="3" t="s">
        <v>21</v>
      </c>
      <c r="I488" s="3" t="s">
        <v>16</v>
      </c>
      <c r="J488" s="3" t="s">
        <v>38</v>
      </c>
      <c r="K488" s="3" t="s">
        <v>353</v>
      </c>
      <c r="L488" s="4">
        <v>4</v>
      </c>
      <c r="M488" s="4">
        <v>34150</v>
      </c>
      <c r="N488" s="4">
        <v>34.15</v>
      </c>
      <c r="O488" s="4">
        <v>905000</v>
      </c>
      <c r="P488" t="str">
        <f t="shared" si="93"/>
        <v>Mepiquat</v>
      </c>
      <c r="Q488" t="str">
        <f t="shared" si="97"/>
        <v>Not Identified</v>
      </c>
      <c r="R488" t="str">
        <f t="shared" si="101"/>
        <v>Herbicide</v>
      </c>
      <c r="S488">
        <f t="shared" si="96"/>
        <v>26.500732064421669</v>
      </c>
    </row>
    <row r="489" spans="1:19" ht="22" customHeight="1" x14ac:dyDescent="0.3">
      <c r="A489" s="5">
        <v>43369</v>
      </c>
      <c r="B489" s="10" t="str">
        <f t="shared" si="94"/>
        <v>September,2018</v>
      </c>
      <c r="C489" s="10" t="str">
        <f t="shared" si="95"/>
        <v>September,2018´</v>
      </c>
      <c r="D489" s="6" t="s">
        <v>12</v>
      </c>
      <c r="E489" s="11" t="s">
        <v>535</v>
      </c>
      <c r="F489" s="6" t="s">
        <v>13</v>
      </c>
      <c r="G489" s="6" t="s">
        <v>24</v>
      </c>
      <c r="H489" s="6" t="s">
        <v>21</v>
      </c>
      <c r="I489" s="6" t="s">
        <v>16</v>
      </c>
      <c r="J489" s="6" t="s">
        <v>25</v>
      </c>
      <c r="K489" s="6" t="s">
        <v>354</v>
      </c>
      <c r="L489" s="7">
        <v>2</v>
      </c>
      <c r="M489" s="7">
        <v>20120</v>
      </c>
      <c r="N489" s="7">
        <v>20.12</v>
      </c>
      <c r="O489" s="7">
        <v>533000</v>
      </c>
      <c r="P489" t="str">
        <f t="shared" si="93"/>
        <v>Imidacloprid</v>
      </c>
      <c r="Q489" t="str">
        <f t="shared" si="97"/>
        <v>Not Identified</v>
      </c>
      <c r="R489" t="str">
        <f t="shared" si="101"/>
        <v>Herbicide</v>
      </c>
      <c r="S489">
        <f t="shared" si="96"/>
        <v>26.491053677932406</v>
      </c>
    </row>
    <row r="490" spans="1:19" ht="22" customHeight="1" x14ac:dyDescent="0.3">
      <c r="A490" s="2">
        <v>43368</v>
      </c>
      <c r="B490" s="10" t="str">
        <f t="shared" si="94"/>
        <v>September,2018</v>
      </c>
      <c r="C490" s="10" t="str">
        <f t="shared" si="95"/>
        <v>September,2018´</v>
      </c>
      <c r="D490" s="3" t="s">
        <v>12</v>
      </c>
      <c r="E490" s="8" t="s">
        <v>535</v>
      </c>
      <c r="F490" s="3" t="s">
        <v>13</v>
      </c>
      <c r="G490" s="3" t="s">
        <v>307</v>
      </c>
      <c r="H490" s="3" t="s">
        <v>56</v>
      </c>
      <c r="I490" s="3" t="s">
        <v>16</v>
      </c>
      <c r="J490" s="3" t="s">
        <v>355</v>
      </c>
      <c r="K490" s="3" t="s">
        <v>356</v>
      </c>
      <c r="L490" s="4">
        <v>7</v>
      </c>
      <c r="M490" s="4">
        <v>102167</v>
      </c>
      <c r="N490" s="4">
        <v>102.17</v>
      </c>
      <c r="O490" s="4">
        <v>307000</v>
      </c>
      <c r="P490" t="str">
        <f t="shared" ref="P490:P492" si="102">IF(ISNUMBER(SEARCH("ISOPROPYLAMINE",K490)),"Isopropylamine",IF(ISNUMBER(SEARCH("CARBENDAZIM",K490)),"Carbendazim",IF(ISNUMBER(SEARCH("CHLORPYRIFOS",K490)),"Chlorpyrifos",IF(ISNUMBER(SEARCH("DIMETHYLAMINE",K490)),"Dimethylamine",IF(ISNUMBER(SEARCH("TEBUCONAZOLE",K490)),"Tebuconazole",IF(ISNUMBER(SEARCH("AMETRYN",K490)),"Ametryn",IF(ISNUMBER(SEARCH("DIURON",K490)),"Diuron","FIX IT!")))))))</f>
        <v>Isopropylamine</v>
      </c>
      <c r="Q490" t="str">
        <f t="shared" si="97"/>
        <v>Not Identified</v>
      </c>
      <c r="R490" t="str">
        <f t="shared" si="101"/>
        <v>Herbicide</v>
      </c>
      <c r="S490">
        <f t="shared" si="96"/>
        <v>3.0048841602474381</v>
      </c>
    </row>
    <row r="491" spans="1:19" ht="22" customHeight="1" x14ac:dyDescent="0.3">
      <c r="A491" s="5">
        <v>43368</v>
      </c>
      <c r="B491" s="10" t="str">
        <f t="shared" si="94"/>
        <v>September,2018</v>
      </c>
      <c r="C491" s="10" t="str">
        <f t="shared" si="95"/>
        <v>September,2018´</v>
      </c>
      <c r="D491" s="6" t="s">
        <v>12</v>
      </c>
      <c r="E491" s="11" t="s">
        <v>535</v>
      </c>
      <c r="F491" s="6" t="s">
        <v>13</v>
      </c>
      <c r="G491" s="6" t="s">
        <v>307</v>
      </c>
      <c r="H491" s="6" t="s">
        <v>56</v>
      </c>
      <c r="I491" s="6" t="s">
        <v>16</v>
      </c>
      <c r="J491" s="6" t="s">
        <v>43</v>
      </c>
      <c r="K491" s="6" t="s">
        <v>356</v>
      </c>
      <c r="L491" s="7">
        <v>7</v>
      </c>
      <c r="M491" s="7">
        <v>101931</v>
      </c>
      <c r="N491" s="7">
        <v>101.93</v>
      </c>
      <c r="O491" s="7">
        <v>307000</v>
      </c>
      <c r="P491" t="str">
        <f t="shared" si="102"/>
        <v>Isopropylamine</v>
      </c>
      <c r="Q491" t="str">
        <f t="shared" si="97"/>
        <v>Not Identified</v>
      </c>
      <c r="R491" t="str">
        <f t="shared" si="101"/>
        <v>Herbicide</v>
      </c>
      <c r="S491">
        <f t="shared" si="96"/>
        <v>3.0118413436540403</v>
      </c>
    </row>
    <row r="492" spans="1:19" ht="22" customHeight="1" x14ac:dyDescent="0.3">
      <c r="A492" s="2">
        <v>43368</v>
      </c>
      <c r="B492" s="10" t="str">
        <f t="shared" si="94"/>
        <v>September,2018</v>
      </c>
      <c r="C492" s="10" t="str">
        <f t="shared" si="95"/>
        <v>September,2018´</v>
      </c>
      <c r="D492" s="3" t="s">
        <v>12</v>
      </c>
      <c r="E492" s="8" t="s">
        <v>535</v>
      </c>
      <c r="F492" s="3" t="s">
        <v>13</v>
      </c>
      <c r="G492" s="3" t="s">
        <v>307</v>
      </c>
      <c r="H492" s="3" t="s">
        <v>56</v>
      </c>
      <c r="I492" s="3" t="s">
        <v>16</v>
      </c>
      <c r="J492" s="3" t="s">
        <v>43</v>
      </c>
      <c r="K492" s="3" t="s">
        <v>357</v>
      </c>
      <c r="L492" s="4">
        <v>7</v>
      </c>
      <c r="M492" s="4">
        <v>101840</v>
      </c>
      <c r="N492" s="4">
        <v>101.84</v>
      </c>
      <c r="O492" s="4">
        <v>306000</v>
      </c>
      <c r="P492" t="str">
        <f t="shared" si="102"/>
        <v>Isopropylamine</v>
      </c>
      <c r="Q492" t="str">
        <f t="shared" si="97"/>
        <v>Not Identified</v>
      </c>
      <c r="R492" t="str">
        <f t="shared" si="101"/>
        <v>Herbicide</v>
      </c>
      <c r="S492">
        <f t="shared" si="96"/>
        <v>3.0047132757266302</v>
      </c>
    </row>
    <row r="493" spans="1:19" ht="22" customHeight="1" x14ac:dyDescent="0.3">
      <c r="A493" s="5">
        <v>43366</v>
      </c>
      <c r="B493" s="10" t="str">
        <f t="shared" si="94"/>
        <v>September,2018</v>
      </c>
      <c r="C493" s="10" t="str">
        <f t="shared" si="95"/>
        <v>September,2018´</v>
      </c>
      <c r="D493" s="6" t="s">
        <v>12</v>
      </c>
      <c r="E493" s="11" t="s">
        <v>535</v>
      </c>
      <c r="F493" s="6" t="s">
        <v>13</v>
      </c>
      <c r="G493" s="6" t="s">
        <v>170</v>
      </c>
      <c r="H493" s="6" t="s">
        <v>15</v>
      </c>
      <c r="I493" s="6" t="s">
        <v>16</v>
      </c>
      <c r="J493" s="6" t="s">
        <v>22</v>
      </c>
      <c r="K493" s="6" t="s">
        <v>347</v>
      </c>
      <c r="L493" s="7">
        <v>10</v>
      </c>
      <c r="M493" s="7">
        <v>126630</v>
      </c>
      <c r="N493" s="7">
        <v>126.63</v>
      </c>
      <c r="O493" s="7">
        <v>540000</v>
      </c>
      <c r="P493" t="str">
        <f t="shared" si="93"/>
        <v>Glyphosate</v>
      </c>
      <c r="Q493" t="str">
        <f t="shared" si="97"/>
        <v>Gly Star</v>
      </c>
      <c r="R493" t="str">
        <f t="shared" si="101"/>
        <v>Herbicide</v>
      </c>
      <c r="S493">
        <f t="shared" si="96"/>
        <v>4.2643923240938166</v>
      </c>
    </row>
    <row r="494" spans="1:19" ht="22" customHeight="1" x14ac:dyDescent="0.3">
      <c r="A494" s="2">
        <v>43366</v>
      </c>
      <c r="B494" s="10" t="str">
        <f t="shared" si="94"/>
        <v>September,2018</v>
      </c>
      <c r="C494" s="10" t="str">
        <f t="shared" si="95"/>
        <v>September,2018´</v>
      </c>
      <c r="D494" s="3" t="s">
        <v>12</v>
      </c>
      <c r="E494" s="8" t="s">
        <v>535</v>
      </c>
      <c r="F494" s="3" t="s">
        <v>13</v>
      </c>
      <c r="G494" s="3" t="s">
        <v>170</v>
      </c>
      <c r="H494" s="3" t="s">
        <v>15</v>
      </c>
      <c r="I494" s="3" t="s">
        <v>16</v>
      </c>
      <c r="J494" s="3" t="s">
        <v>22</v>
      </c>
      <c r="K494" s="3" t="s">
        <v>347</v>
      </c>
      <c r="L494" s="4">
        <v>10</v>
      </c>
      <c r="M494" s="4">
        <v>126630</v>
      </c>
      <c r="N494" s="4">
        <v>126.63</v>
      </c>
      <c r="O494" s="4">
        <v>540000</v>
      </c>
      <c r="P494" t="str">
        <f t="shared" si="93"/>
        <v>Glyphosate</v>
      </c>
      <c r="Q494" t="str">
        <f t="shared" si="97"/>
        <v>Gly Star</v>
      </c>
      <c r="R494" t="str">
        <f t="shared" si="101"/>
        <v>Herbicide</v>
      </c>
      <c r="S494">
        <f t="shared" si="96"/>
        <v>4.2643923240938166</v>
      </c>
    </row>
    <row r="495" spans="1:19" ht="22" customHeight="1" x14ac:dyDescent="0.3">
      <c r="A495" s="5">
        <v>43366</v>
      </c>
      <c r="B495" s="10" t="str">
        <f t="shared" si="94"/>
        <v>September,2018</v>
      </c>
      <c r="C495" s="10" t="str">
        <f t="shared" si="95"/>
        <v>September,2018´</v>
      </c>
      <c r="D495" s="6" t="s">
        <v>12</v>
      </c>
      <c r="E495" s="11" t="s">
        <v>535</v>
      </c>
      <c r="F495" s="6" t="s">
        <v>13</v>
      </c>
      <c r="G495" s="6" t="s">
        <v>170</v>
      </c>
      <c r="H495" s="6" t="s">
        <v>15</v>
      </c>
      <c r="I495" s="6" t="s">
        <v>16</v>
      </c>
      <c r="J495" s="6" t="s">
        <v>62</v>
      </c>
      <c r="K495" s="6" t="s">
        <v>323</v>
      </c>
      <c r="L495" s="7">
        <v>12</v>
      </c>
      <c r="M495" s="7">
        <v>139320.01</v>
      </c>
      <c r="N495" s="7">
        <v>139.32</v>
      </c>
      <c r="O495" s="7">
        <v>1082000</v>
      </c>
      <c r="P495" t="str">
        <f t="shared" si="93"/>
        <v>Glyphosate</v>
      </c>
      <c r="Q495" t="str">
        <f t="shared" si="97"/>
        <v>Gly Star</v>
      </c>
      <c r="R495" t="str">
        <f t="shared" si="101"/>
        <v>Herbicide</v>
      </c>
      <c r="S495">
        <f t="shared" si="96"/>
        <v>7.7662928677653689</v>
      </c>
    </row>
    <row r="496" spans="1:19" ht="22" customHeight="1" x14ac:dyDescent="0.3">
      <c r="A496" s="2">
        <v>43366</v>
      </c>
      <c r="B496" s="10" t="str">
        <f t="shared" si="94"/>
        <v>September,2018</v>
      </c>
      <c r="C496" s="10" t="str">
        <f t="shared" si="95"/>
        <v>September,2018´</v>
      </c>
      <c r="D496" s="3" t="s">
        <v>12</v>
      </c>
      <c r="E496" s="8" t="s">
        <v>535</v>
      </c>
      <c r="F496" s="3" t="s">
        <v>13</v>
      </c>
      <c r="G496" s="3" t="s">
        <v>302</v>
      </c>
      <c r="H496" s="3" t="s">
        <v>303</v>
      </c>
      <c r="I496" s="3" t="s">
        <v>16</v>
      </c>
      <c r="J496" s="3" t="s">
        <v>78</v>
      </c>
      <c r="K496" s="3" t="s">
        <v>358</v>
      </c>
      <c r="L496" s="4">
        <v>20</v>
      </c>
      <c r="M496" s="4">
        <v>232510</v>
      </c>
      <c r="N496" s="4">
        <v>232.51</v>
      </c>
      <c r="O496" s="4">
        <v>2015000</v>
      </c>
      <c r="P496" t="str">
        <f>IF(ISNUMBER(SEARCH("ACEPHATE",K496)),"Acephate",IF(ISNUMBER(SEARCH("2 4 D",K496)),"2,4-Dichlorophenoxyacetic acid",IF(ISNUMBER(SEARCH("HALOXYFOP",K496)),"Haloxyfop",IF(ISNUMBER(SEARCH("ATRAZIN",K496)),"Atrazine","fix it"))))</f>
        <v>Atrazine</v>
      </c>
      <c r="Q496" t="str">
        <f t="shared" si="97"/>
        <v>Atanor</v>
      </c>
      <c r="R496" t="str">
        <f t="shared" si="101"/>
        <v>Herbicide</v>
      </c>
      <c r="S496">
        <f t="shared" si="96"/>
        <v>8.6662939228420282</v>
      </c>
    </row>
    <row r="497" spans="1:19" ht="22" customHeight="1" x14ac:dyDescent="0.3">
      <c r="A497" s="5">
        <v>43366</v>
      </c>
      <c r="B497" s="10" t="str">
        <f t="shared" si="94"/>
        <v>September,2018</v>
      </c>
      <c r="C497" s="10" t="str">
        <f t="shared" si="95"/>
        <v>September,2018´</v>
      </c>
      <c r="D497" s="6" t="s">
        <v>12</v>
      </c>
      <c r="E497" s="11" t="s">
        <v>535</v>
      </c>
      <c r="F497" s="6" t="s">
        <v>13</v>
      </c>
      <c r="G497" s="6" t="s">
        <v>170</v>
      </c>
      <c r="H497" s="6" t="s">
        <v>15</v>
      </c>
      <c r="I497" s="6" t="s">
        <v>16</v>
      </c>
      <c r="J497" s="6" t="s">
        <v>22</v>
      </c>
      <c r="K497" s="6" t="s">
        <v>347</v>
      </c>
      <c r="L497" s="7">
        <v>10</v>
      </c>
      <c r="M497" s="7">
        <v>126630</v>
      </c>
      <c r="N497" s="7">
        <v>126.63</v>
      </c>
      <c r="O497" s="7">
        <v>540000</v>
      </c>
      <c r="P497" t="str">
        <f t="shared" si="93"/>
        <v>Glyphosate</v>
      </c>
      <c r="Q497" t="str">
        <f t="shared" si="97"/>
        <v>Gly Star</v>
      </c>
      <c r="R497" t="str">
        <f t="shared" si="101"/>
        <v>Herbicide</v>
      </c>
      <c r="S497">
        <f t="shared" si="96"/>
        <v>4.2643923240938166</v>
      </c>
    </row>
    <row r="498" spans="1:19" ht="22" customHeight="1" x14ac:dyDescent="0.3">
      <c r="A498" s="2">
        <v>43366</v>
      </c>
      <c r="B498" s="10" t="str">
        <f t="shared" si="94"/>
        <v>September,2018</v>
      </c>
      <c r="C498" s="10" t="str">
        <f t="shared" si="95"/>
        <v>September,2018´</v>
      </c>
      <c r="D498" s="3" t="s">
        <v>12</v>
      </c>
      <c r="E498" s="8" t="s">
        <v>535</v>
      </c>
      <c r="F498" s="3" t="s">
        <v>13</v>
      </c>
      <c r="G498" s="3" t="s">
        <v>170</v>
      </c>
      <c r="H498" s="3" t="s">
        <v>15</v>
      </c>
      <c r="I498" s="3" t="s">
        <v>16</v>
      </c>
      <c r="J498" s="3" t="s">
        <v>62</v>
      </c>
      <c r="K498" s="3" t="s">
        <v>337</v>
      </c>
      <c r="L498" s="4">
        <v>12</v>
      </c>
      <c r="M498" s="4">
        <v>139320.01</v>
      </c>
      <c r="N498" s="4">
        <v>139.32</v>
      </c>
      <c r="O498" s="4">
        <v>1082000</v>
      </c>
      <c r="P498" t="str">
        <f t="shared" si="93"/>
        <v>Glyphosate</v>
      </c>
      <c r="Q498" t="str">
        <f t="shared" si="97"/>
        <v>Gly Star</v>
      </c>
      <c r="R498" t="str">
        <f t="shared" si="101"/>
        <v>Herbicide</v>
      </c>
      <c r="S498">
        <f t="shared" si="96"/>
        <v>7.7662928677653689</v>
      </c>
    </row>
    <row r="499" spans="1:19" ht="22" customHeight="1" x14ac:dyDescent="0.3">
      <c r="A499" s="5">
        <v>43366</v>
      </c>
      <c r="B499" s="10" t="str">
        <f t="shared" si="94"/>
        <v>September,2018</v>
      </c>
      <c r="C499" s="10" t="str">
        <f t="shared" si="95"/>
        <v>September,2018´</v>
      </c>
      <c r="D499" s="6" t="s">
        <v>12</v>
      </c>
      <c r="E499" s="11" t="s">
        <v>535</v>
      </c>
      <c r="F499" s="6" t="s">
        <v>13</v>
      </c>
      <c r="G499" s="6" t="s">
        <v>302</v>
      </c>
      <c r="H499" s="6" t="s">
        <v>303</v>
      </c>
      <c r="I499" s="6" t="s">
        <v>16</v>
      </c>
      <c r="J499" s="6" t="s">
        <v>78</v>
      </c>
      <c r="K499" s="6" t="s">
        <v>359</v>
      </c>
      <c r="L499" s="7">
        <v>20</v>
      </c>
      <c r="M499" s="7">
        <v>232510</v>
      </c>
      <c r="N499" s="7">
        <v>232.51</v>
      </c>
      <c r="O499" s="7">
        <v>2015000</v>
      </c>
      <c r="P499" t="str">
        <f>IF(ISNUMBER(SEARCH("ACEPHATE",K499)),"Acephate",IF(ISNUMBER(SEARCH("2 4 D",K499)),"2,4-Dichlorophenoxyacetic acid",IF(ISNUMBER(SEARCH("HALOXYFOP",K499)),"Haloxyfop",IF(ISNUMBER(SEARCH("ATRAZIN",K499)),"Atrazine","fix it"))))</f>
        <v>Atrazine</v>
      </c>
      <c r="Q499" t="str">
        <f t="shared" si="97"/>
        <v>Atanor</v>
      </c>
      <c r="R499" t="str">
        <f t="shared" si="101"/>
        <v>Herbicide</v>
      </c>
      <c r="S499">
        <f t="shared" si="96"/>
        <v>8.6662939228420282</v>
      </c>
    </row>
    <row r="500" spans="1:19" ht="22" customHeight="1" x14ac:dyDescent="0.3">
      <c r="A500" s="2">
        <v>43363</v>
      </c>
      <c r="B500" s="10" t="str">
        <f t="shared" si="94"/>
        <v>September,2018</v>
      </c>
      <c r="C500" s="10" t="str">
        <f t="shared" si="95"/>
        <v>September,2018´</v>
      </c>
      <c r="D500" s="3" t="s">
        <v>12</v>
      </c>
      <c r="E500" s="8" t="s">
        <v>535</v>
      </c>
      <c r="F500" s="3" t="s">
        <v>13</v>
      </c>
      <c r="G500" s="3" t="s">
        <v>182</v>
      </c>
      <c r="H500" s="3" t="s">
        <v>21</v>
      </c>
      <c r="I500" s="3" t="s">
        <v>16</v>
      </c>
      <c r="J500" s="3" t="s">
        <v>46</v>
      </c>
      <c r="K500" s="3" t="s">
        <v>360</v>
      </c>
      <c r="L500" s="4">
        <v>4</v>
      </c>
      <c r="M500" s="4">
        <v>40240</v>
      </c>
      <c r="N500" s="4">
        <v>40.24</v>
      </c>
      <c r="O500" s="4">
        <v>573000</v>
      </c>
      <c r="P500" t="str">
        <f t="shared" ref="P500" si="103">IF(ISNUMBER(SEARCH("ISOPROPYLAMINE",K500)),"Isopropylamine",IF(ISNUMBER(SEARCH("CARBENDAZIM",K500)),"Carbendazim",IF(ISNUMBER(SEARCH("CHLORPYRIFOS",K500)),"Chlorpyrifos",IF(ISNUMBER(SEARCH("DIMETHYLAMINE",K500)),"Dimethylamine",IF(ISNUMBER(SEARCH("TEBUCONAZOLE",K500)),"Tebuconazole",IF(ISNUMBER(SEARCH("AMETRYN",K500)),"Ametryn",IF(ISNUMBER(SEARCH("DIURON",K500)),"Diuron","FIX IT!")))))))</f>
        <v>Carbendazim</v>
      </c>
      <c r="Q500" t="str">
        <f t="shared" si="97"/>
        <v>Not Identified</v>
      </c>
      <c r="R500" t="str">
        <f t="shared" si="101"/>
        <v>Herbicide</v>
      </c>
      <c r="S500">
        <f t="shared" si="96"/>
        <v>14.239562624254473</v>
      </c>
    </row>
    <row r="501" spans="1:19" ht="22" customHeight="1" x14ac:dyDescent="0.3">
      <c r="A501" s="5">
        <v>43363</v>
      </c>
      <c r="B501" s="10" t="str">
        <f t="shared" si="94"/>
        <v>September,2018</v>
      </c>
      <c r="C501" s="10" t="str">
        <f t="shared" si="95"/>
        <v>September,2018´</v>
      </c>
      <c r="D501" s="6" t="s">
        <v>12</v>
      </c>
      <c r="E501" s="11" t="s">
        <v>535</v>
      </c>
      <c r="F501" s="6" t="s">
        <v>13</v>
      </c>
      <c r="G501" s="6" t="s">
        <v>24</v>
      </c>
      <c r="H501" s="6" t="s">
        <v>21</v>
      </c>
      <c r="I501" s="6" t="s">
        <v>16</v>
      </c>
      <c r="J501" s="6" t="s">
        <v>25</v>
      </c>
      <c r="K501" s="6" t="s">
        <v>361</v>
      </c>
      <c r="L501" s="7">
        <v>4</v>
      </c>
      <c r="M501" s="7">
        <v>40240</v>
      </c>
      <c r="N501" s="7">
        <v>40.24</v>
      </c>
      <c r="O501" s="7">
        <v>1067000</v>
      </c>
      <c r="P501" t="str">
        <f t="shared" si="93"/>
        <v>Imidacloprid</v>
      </c>
      <c r="Q501" t="str">
        <f t="shared" si="97"/>
        <v>Not Identified</v>
      </c>
      <c r="R501" t="str">
        <f t="shared" si="101"/>
        <v>Herbicide</v>
      </c>
      <c r="S501">
        <f t="shared" si="96"/>
        <v>26.515904572564612</v>
      </c>
    </row>
    <row r="502" spans="1:19" ht="22" customHeight="1" x14ac:dyDescent="0.3">
      <c r="A502" s="2">
        <v>43362</v>
      </c>
      <c r="B502" s="10" t="str">
        <f t="shared" si="94"/>
        <v>September,2018</v>
      </c>
      <c r="C502" s="10" t="str">
        <f t="shared" si="95"/>
        <v>September,2018´</v>
      </c>
      <c r="D502" s="3" t="s">
        <v>12</v>
      </c>
      <c r="E502" s="8" t="s">
        <v>535</v>
      </c>
      <c r="F502" s="3" t="s">
        <v>13</v>
      </c>
      <c r="G502" s="3" t="s">
        <v>24</v>
      </c>
      <c r="H502" s="3" t="s">
        <v>21</v>
      </c>
      <c r="I502" s="3" t="s">
        <v>16</v>
      </c>
      <c r="J502" s="3" t="s">
        <v>238</v>
      </c>
      <c r="K502" s="3" t="s">
        <v>280</v>
      </c>
      <c r="L502" s="4">
        <v>14</v>
      </c>
      <c r="M502" s="4">
        <v>115416</v>
      </c>
      <c r="N502" s="4">
        <v>115.42</v>
      </c>
      <c r="O502" s="4">
        <v>1038000</v>
      </c>
      <c r="P502" t="str">
        <f>IF(ISNUMBER(SEARCH("ACEPHATE",K502)),"Acephate",IF(ISNUMBER(SEARCH("2 4 D",K502)),"2,4-Dichlorophenoxyacetic acid",IF(ISNUMBER(SEARCH("HALOXYFOP",K502)),"Haloxyfop",IF(ISNUMBER(SEARCH("ATRAZIN",K502)),"Atrazine","fix it"))))</f>
        <v>Acephate</v>
      </c>
      <c r="Q502" t="str">
        <f t="shared" si="97"/>
        <v>Percent</v>
      </c>
      <c r="R502" t="str">
        <f t="shared" si="101"/>
        <v>Insecticide</v>
      </c>
      <c r="S502">
        <f t="shared" si="96"/>
        <v>8.9935537533790804</v>
      </c>
    </row>
    <row r="503" spans="1:19" ht="22" customHeight="1" x14ac:dyDescent="0.3">
      <c r="A503" s="5">
        <v>43361</v>
      </c>
      <c r="B503" s="10" t="str">
        <f t="shared" si="94"/>
        <v>September,2018</v>
      </c>
      <c r="C503" s="10" t="str">
        <f t="shared" si="95"/>
        <v>September,2018´</v>
      </c>
      <c r="D503" s="6" t="s">
        <v>12</v>
      </c>
      <c r="E503" s="11" t="s">
        <v>535</v>
      </c>
      <c r="F503" s="6" t="s">
        <v>13</v>
      </c>
      <c r="G503" s="6" t="s">
        <v>307</v>
      </c>
      <c r="H503" s="6" t="s">
        <v>56</v>
      </c>
      <c r="I503" s="6" t="s">
        <v>16</v>
      </c>
      <c r="J503" s="6" t="s">
        <v>43</v>
      </c>
      <c r="K503" s="6" t="s">
        <v>362</v>
      </c>
      <c r="L503" s="7">
        <v>7</v>
      </c>
      <c r="M503" s="7">
        <v>101974</v>
      </c>
      <c r="N503" s="7">
        <v>101.97</v>
      </c>
      <c r="O503" s="7">
        <v>307000</v>
      </c>
      <c r="P503" t="str">
        <f t="shared" ref="P503:P504" si="104">IF(ISNUMBER(SEARCH("ISOPROPYLAMINE",K503)),"Isopropylamine",IF(ISNUMBER(SEARCH("CARBENDAZIM",K503)),"Carbendazim",IF(ISNUMBER(SEARCH("CHLORPYRIFOS",K503)),"Chlorpyrifos",IF(ISNUMBER(SEARCH("DIMETHYLAMINE",K503)),"Dimethylamine",IF(ISNUMBER(SEARCH("TEBUCONAZOLE",K503)),"Tebuconazole",IF(ISNUMBER(SEARCH("AMETRYN",K503)),"Ametryn",IF(ISNUMBER(SEARCH("DIURON",K503)),"Diuron","FIX IT!")))))))</f>
        <v>Isopropylamine</v>
      </c>
      <c r="Q503" t="str">
        <f t="shared" si="97"/>
        <v>Not Identified</v>
      </c>
      <c r="R503" t="str">
        <f t="shared" si="101"/>
        <v>Herbicide</v>
      </c>
      <c r="S503">
        <f t="shared" si="96"/>
        <v>3.0105713221017121</v>
      </c>
    </row>
    <row r="504" spans="1:19" ht="22" customHeight="1" x14ac:dyDescent="0.3">
      <c r="A504" s="2">
        <v>43361</v>
      </c>
      <c r="B504" s="10" t="str">
        <f t="shared" si="94"/>
        <v>September,2018</v>
      </c>
      <c r="C504" s="10" t="str">
        <f t="shared" si="95"/>
        <v>September,2018´</v>
      </c>
      <c r="D504" s="3" t="s">
        <v>12</v>
      </c>
      <c r="E504" s="8" t="s">
        <v>535</v>
      </c>
      <c r="F504" s="3" t="s">
        <v>13</v>
      </c>
      <c r="G504" s="3" t="s">
        <v>309</v>
      </c>
      <c r="H504" s="3" t="s">
        <v>56</v>
      </c>
      <c r="I504" s="3" t="s">
        <v>16</v>
      </c>
      <c r="J504" s="3" t="s">
        <v>43</v>
      </c>
      <c r="K504" s="3" t="s">
        <v>363</v>
      </c>
      <c r="L504" s="4">
        <v>4</v>
      </c>
      <c r="M504" s="4">
        <v>58259</v>
      </c>
      <c r="N504" s="4">
        <v>58.26</v>
      </c>
      <c r="O504" s="4">
        <v>175000</v>
      </c>
      <c r="P504" t="str">
        <f t="shared" si="104"/>
        <v>Isopropylamine</v>
      </c>
      <c r="Q504" t="str">
        <f t="shared" si="97"/>
        <v>Not Identified</v>
      </c>
      <c r="R504" t="str">
        <f t="shared" si="101"/>
        <v>Herbicide</v>
      </c>
      <c r="S504">
        <f t="shared" si="96"/>
        <v>3.0038277347705935</v>
      </c>
    </row>
    <row r="505" spans="1:19" ht="22" customHeight="1" x14ac:dyDescent="0.3">
      <c r="A505" s="5">
        <v>43355</v>
      </c>
      <c r="B505" s="10" t="str">
        <f t="shared" si="94"/>
        <v>September,2018</v>
      </c>
      <c r="C505" s="10" t="str">
        <f t="shared" si="95"/>
        <v>September,2018´</v>
      </c>
      <c r="D505" s="6" t="s">
        <v>12</v>
      </c>
      <c r="E505" s="11" t="s">
        <v>535</v>
      </c>
      <c r="F505" s="6" t="s">
        <v>13</v>
      </c>
      <c r="G505" s="6" t="s">
        <v>170</v>
      </c>
      <c r="H505" s="6" t="s">
        <v>15</v>
      </c>
      <c r="I505" s="6" t="s">
        <v>16</v>
      </c>
      <c r="J505" s="6" t="s">
        <v>22</v>
      </c>
      <c r="K505" s="6" t="s">
        <v>364</v>
      </c>
      <c r="L505" s="7">
        <v>10</v>
      </c>
      <c r="M505" s="7">
        <v>126630</v>
      </c>
      <c r="N505" s="7">
        <v>126.63</v>
      </c>
      <c r="O505" s="7">
        <v>540000</v>
      </c>
      <c r="P505" t="str">
        <f t="shared" si="93"/>
        <v>Glyphosate</v>
      </c>
      <c r="Q505" t="str">
        <f t="shared" si="97"/>
        <v>Gly Star</v>
      </c>
      <c r="R505" t="str">
        <f t="shared" si="101"/>
        <v>Herbicide</v>
      </c>
      <c r="S505">
        <f t="shared" si="96"/>
        <v>4.2643923240938166</v>
      </c>
    </row>
    <row r="506" spans="1:19" ht="22" customHeight="1" x14ac:dyDescent="0.3">
      <c r="A506" s="2">
        <v>43355</v>
      </c>
      <c r="B506" s="10" t="str">
        <f t="shared" si="94"/>
        <v>September,2018</v>
      </c>
      <c r="C506" s="10" t="str">
        <f t="shared" si="95"/>
        <v>September,2018´</v>
      </c>
      <c r="D506" s="3" t="s">
        <v>12</v>
      </c>
      <c r="E506" s="8" t="s">
        <v>535</v>
      </c>
      <c r="F506" s="3" t="s">
        <v>13</v>
      </c>
      <c r="G506" s="3" t="s">
        <v>170</v>
      </c>
      <c r="H506" s="3" t="s">
        <v>15</v>
      </c>
      <c r="I506" s="3" t="s">
        <v>16</v>
      </c>
      <c r="J506" s="3" t="s">
        <v>22</v>
      </c>
      <c r="K506" s="3" t="s">
        <v>364</v>
      </c>
      <c r="L506" s="4">
        <v>8</v>
      </c>
      <c r="M506" s="4">
        <v>101304</v>
      </c>
      <c r="N506" s="4">
        <v>101.3</v>
      </c>
      <c r="O506" s="4">
        <v>432000</v>
      </c>
      <c r="P506" t="str">
        <f t="shared" si="93"/>
        <v>Glyphosate</v>
      </c>
      <c r="Q506" t="str">
        <f t="shared" si="97"/>
        <v>Gly Star</v>
      </c>
      <c r="R506" t="str">
        <f t="shared" si="101"/>
        <v>Herbicide</v>
      </c>
      <c r="S506">
        <f t="shared" si="96"/>
        <v>4.2643923240938166</v>
      </c>
    </row>
    <row r="507" spans="1:19" ht="22" customHeight="1" x14ac:dyDescent="0.3">
      <c r="A507" s="5">
        <v>43355</v>
      </c>
      <c r="B507" s="10" t="str">
        <f t="shared" si="94"/>
        <v>September,2018</v>
      </c>
      <c r="C507" s="10" t="str">
        <f t="shared" si="95"/>
        <v>September,2018´</v>
      </c>
      <c r="D507" s="6" t="s">
        <v>12</v>
      </c>
      <c r="E507" s="11" t="s">
        <v>535</v>
      </c>
      <c r="F507" s="6" t="s">
        <v>13</v>
      </c>
      <c r="G507" s="6" t="s">
        <v>170</v>
      </c>
      <c r="H507" s="6" t="s">
        <v>15</v>
      </c>
      <c r="I507" s="6" t="s">
        <v>16</v>
      </c>
      <c r="J507" s="6" t="s">
        <v>62</v>
      </c>
      <c r="K507" s="6" t="s">
        <v>365</v>
      </c>
      <c r="L507" s="7">
        <v>12</v>
      </c>
      <c r="M507" s="7">
        <v>139320.01</v>
      </c>
      <c r="N507" s="7">
        <v>139.32</v>
      </c>
      <c r="O507" s="7">
        <v>1082000</v>
      </c>
      <c r="P507" t="str">
        <f t="shared" ref="P507:P569" si="105">IF(ISNUMBER(SEARCH("2,4-D",K507)),"2,4-Dichlorophenoxyacetic acid",IF(ISNUMBER(SEARCH("FIPRONIL",K507)),"Fipronil",IF(ISNUMBER(SEARCH("GLYPHOSATE",K507)),"Glyphosate",IF(ISNUMBER(SEARCH("IMIDACLOPRID",K507)),"Imidacloprid",IF(ISNUMBER(SEARCH("TEBUTHIURON",K507)),"Tebuthiuron",IF(ISNUMBER(SEARCH("ATRAZINE",K507)),"Atrazine",IF(ISNUMBER(SEARCH("THIODICARB",K507)),"Thiodicarb",IF(ISNUMBER(SEARCH("MEPIQUAT",K507)),"Mepiquat","FIX IT!"))))))))</f>
        <v>Glyphosate</v>
      </c>
      <c r="Q507" t="str">
        <f t="shared" si="97"/>
        <v>Gly Star</v>
      </c>
      <c r="R507" t="str">
        <f t="shared" si="101"/>
        <v>Herbicide</v>
      </c>
      <c r="S507">
        <f t="shared" si="96"/>
        <v>7.7662928677653689</v>
      </c>
    </row>
    <row r="508" spans="1:19" ht="22" customHeight="1" x14ac:dyDescent="0.3">
      <c r="A508" s="2">
        <v>43355</v>
      </c>
      <c r="B508" s="10" t="str">
        <f t="shared" si="94"/>
        <v>September,2018</v>
      </c>
      <c r="C508" s="10" t="str">
        <f t="shared" si="95"/>
        <v>September,2018´</v>
      </c>
      <c r="D508" s="3" t="s">
        <v>12</v>
      </c>
      <c r="E508" s="8" t="s">
        <v>535</v>
      </c>
      <c r="F508" s="3" t="s">
        <v>13</v>
      </c>
      <c r="G508" s="3" t="s">
        <v>170</v>
      </c>
      <c r="H508" s="3" t="s">
        <v>15</v>
      </c>
      <c r="I508" s="3" t="s">
        <v>16</v>
      </c>
      <c r="J508" s="3" t="s">
        <v>22</v>
      </c>
      <c r="K508" s="3" t="s">
        <v>364</v>
      </c>
      <c r="L508" s="4">
        <v>10</v>
      </c>
      <c r="M508" s="4">
        <v>126630</v>
      </c>
      <c r="N508" s="4">
        <v>126.63</v>
      </c>
      <c r="O508" s="4">
        <v>540000</v>
      </c>
      <c r="P508" t="str">
        <f t="shared" si="105"/>
        <v>Glyphosate</v>
      </c>
      <c r="Q508" t="str">
        <f t="shared" si="97"/>
        <v>Gly Star</v>
      </c>
      <c r="R508" t="str">
        <f t="shared" si="101"/>
        <v>Herbicide</v>
      </c>
      <c r="S508">
        <f t="shared" si="96"/>
        <v>4.2643923240938166</v>
      </c>
    </row>
    <row r="509" spans="1:19" ht="22" customHeight="1" x14ac:dyDescent="0.3">
      <c r="A509" s="5">
        <v>43355</v>
      </c>
      <c r="B509" s="10" t="str">
        <f t="shared" si="94"/>
        <v>September,2018</v>
      </c>
      <c r="C509" s="10" t="str">
        <f t="shared" si="95"/>
        <v>September,2018´</v>
      </c>
      <c r="D509" s="6" t="s">
        <v>12</v>
      </c>
      <c r="E509" s="11" t="s">
        <v>535</v>
      </c>
      <c r="F509" s="6" t="s">
        <v>13</v>
      </c>
      <c r="G509" s="6" t="s">
        <v>170</v>
      </c>
      <c r="H509" s="6" t="s">
        <v>15</v>
      </c>
      <c r="I509" s="6" t="s">
        <v>16</v>
      </c>
      <c r="J509" s="6" t="s">
        <v>22</v>
      </c>
      <c r="K509" s="6" t="s">
        <v>347</v>
      </c>
      <c r="L509" s="7">
        <v>10</v>
      </c>
      <c r="M509" s="7">
        <v>126630</v>
      </c>
      <c r="N509" s="7">
        <v>126.63</v>
      </c>
      <c r="O509" s="7">
        <v>540000</v>
      </c>
      <c r="P509" t="str">
        <f t="shared" si="105"/>
        <v>Glyphosate</v>
      </c>
      <c r="Q509" t="str">
        <f t="shared" si="97"/>
        <v>Gly Star</v>
      </c>
      <c r="R509" t="str">
        <f t="shared" si="101"/>
        <v>Herbicide</v>
      </c>
      <c r="S509">
        <f t="shared" si="96"/>
        <v>4.2643923240938166</v>
      </c>
    </row>
    <row r="510" spans="1:19" ht="22" customHeight="1" x14ac:dyDescent="0.3">
      <c r="A510" s="2">
        <v>43355</v>
      </c>
      <c r="B510" s="10" t="str">
        <f t="shared" si="94"/>
        <v>September,2018</v>
      </c>
      <c r="C510" s="10" t="str">
        <f t="shared" si="95"/>
        <v>September,2018´</v>
      </c>
      <c r="D510" s="3" t="s">
        <v>12</v>
      </c>
      <c r="E510" s="8" t="s">
        <v>535</v>
      </c>
      <c r="F510" s="3" t="s">
        <v>13</v>
      </c>
      <c r="G510" s="3" t="s">
        <v>170</v>
      </c>
      <c r="H510" s="3" t="s">
        <v>15</v>
      </c>
      <c r="I510" s="3" t="s">
        <v>16</v>
      </c>
      <c r="J510" s="3" t="s">
        <v>62</v>
      </c>
      <c r="K510" s="3" t="s">
        <v>366</v>
      </c>
      <c r="L510" s="4">
        <v>12</v>
      </c>
      <c r="M510" s="4">
        <v>139320.01</v>
      </c>
      <c r="N510" s="4">
        <v>139.32</v>
      </c>
      <c r="O510" s="4">
        <v>1082000</v>
      </c>
      <c r="P510" t="str">
        <f t="shared" si="105"/>
        <v>Glyphosate</v>
      </c>
      <c r="Q510" t="str">
        <f t="shared" si="97"/>
        <v>Gly Star</v>
      </c>
      <c r="R510" t="str">
        <f t="shared" si="101"/>
        <v>Herbicide</v>
      </c>
      <c r="S510">
        <f t="shared" si="96"/>
        <v>7.7662928677653689</v>
      </c>
    </row>
    <row r="511" spans="1:19" ht="22" customHeight="1" x14ac:dyDescent="0.3">
      <c r="A511" s="5">
        <v>43355</v>
      </c>
      <c r="B511" s="10" t="str">
        <f t="shared" si="94"/>
        <v>September,2018</v>
      </c>
      <c r="C511" s="10" t="str">
        <f t="shared" si="95"/>
        <v>September,2018´</v>
      </c>
      <c r="D511" s="6" t="s">
        <v>12</v>
      </c>
      <c r="E511" s="11" t="s">
        <v>535</v>
      </c>
      <c r="F511" s="6" t="s">
        <v>13</v>
      </c>
      <c r="G511" s="6" t="s">
        <v>170</v>
      </c>
      <c r="H511" s="6" t="s">
        <v>15</v>
      </c>
      <c r="I511" s="6" t="s">
        <v>16</v>
      </c>
      <c r="J511" s="6" t="s">
        <v>22</v>
      </c>
      <c r="K511" s="6" t="s">
        <v>292</v>
      </c>
      <c r="L511" s="7">
        <v>10</v>
      </c>
      <c r="M511" s="7">
        <v>126630</v>
      </c>
      <c r="N511" s="7">
        <v>126.63</v>
      </c>
      <c r="O511" s="7">
        <v>540000</v>
      </c>
      <c r="P511" t="str">
        <f t="shared" si="105"/>
        <v>Glyphosate</v>
      </c>
      <c r="Q511" t="str">
        <f t="shared" si="97"/>
        <v>Gly Star</v>
      </c>
      <c r="R511" t="str">
        <f t="shared" si="101"/>
        <v>Herbicide</v>
      </c>
      <c r="S511">
        <f t="shared" si="96"/>
        <v>4.2643923240938166</v>
      </c>
    </row>
    <row r="512" spans="1:19" ht="22" customHeight="1" x14ac:dyDescent="0.3">
      <c r="A512" s="2">
        <v>43355</v>
      </c>
      <c r="B512" s="10" t="str">
        <f t="shared" si="94"/>
        <v>September,2018</v>
      </c>
      <c r="C512" s="10" t="str">
        <f t="shared" si="95"/>
        <v>September,2018´</v>
      </c>
      <c r="D512" s="3" t="s">
        <v>12</v>
      </c>
      <c r="E512" s="8" t="s">
        <v>535</v>
      </c>
      <c r="F512" s="3" t="s">
        <v>13</v>
      </c>
      <c r="G512" s="3" t="s">
        <v>14</v>
      </c>
      <c r="H512" s="3" t="s">
        <v>15</v>
      </c>
      <c r="I512" s="3" t="s">
        <v>16</v>
      </c>
      <c r="J512" s="3" t="s">
        <v>17</v>
      </c>
      <c r="K512" s="3" t="s">
        <v>367</v>
      </c>
      <c r="L512" s="4">
        <v>10</v>
      </c>
      <c r="M512" s="4">
        <v>126450</v>
      </c>
      <c r="N512" s="4">
        <v>126.45</v>
      </c>
      <c r="O512" s="4">
        <v>1517000</v>
      </c>
      <c r="P512" t="str">
        <f>IF(ISNUMBER(SEARCH("ACEPHATE",K512)),"Acephate",IF(ISNUMBER(SEARCH("2 4 D",K512)),"2,4-Dichlorophenoxyacetic acid",IF(ISNUMBER(SEARCH("HALOXYFOP",K512)),"Haloxyfop",IF(ISNUMBER(SEARCH("ATRAZIN",K512)),"Atrazine","fix it"))))</f>
        <v>2,4-Dichlorophenoxyacetic acid</v>
      </c>
      <c r="Q512" t="str">
        <f t="shared" si="97"/>
        <v>Not Identified</v>
      </c>
      <c r="R512" t="str">
        <f t="shared" si="101"/>
        <v>Herbicide</v>
      </c>
      <c r="S512">
        <f t="shared" si="96"/>
        <v>11.996836694345591</v>
      </c>
    </row>
    <row r="513" spans="1:19" ht="22" customHeight="1" x14ac:dyDescent="0.3">
      <c r="A513" s="5">
        <v>43355</v>
      </c>
      <c r="B513" s="10" t="str">
        <f t="shared" si="94"/>
        <v>September,2018</v>
      </c>
      <c r="C513" s="10" t="str">
        <f t="shared" si="95"/>
        <v>September,2018´</v>
      </c>
      <c r="D513" s="6" t="s">
        <v>12</v>
      </c>
      <c r="E513" s="11" t="s">
        <v>535</v>
      </c>
      <c r="F513" s="6" t="s">
        <v>13</v>
      </c>
      <c r="G513" s="6" t="s">
        <v>170</v>
      </c>
      <c r="H513" s="6" t="s">
        <v>15</v>
      </c>
      <c r="I513" s="6" t="s">
        <v>16</v>
      </c>
      <c r="J513" s="6" t="s">
        <v>62</v>
      </c>
      <c r="K513" s="6" t="s">
        <v>346</v>
      </c>
      <c r="L513" s="7">
        <v>10</v>
      </c>
      <c r="M513" s="7">
        <v>116100</v>
      </c>
      <c r="N513" s="7">
        <v>116.1</v>
      </c>
      <c r="O513" s="7">
        <v>901000</v>
      </c>
      <c r="P513" t="str">
        <f t="shared" si="105"/>
        <v>Glyphosate</v>
      </c>
      <c r="Q513" t="str">
        <f t="shared" si="97"/>
        <v>Gly Star</v>
      </c>
      <c r="R513" t="str">
        <f t="shared" si="101"/>
        <v>Herbicide</v>
      </c>
      <c r="S513">
        <f t="shared" si="96"/>
        <v>7.7605512489233419</v>
      </c>
    </row>
    <row r="514" spans="1:19" ht="22" customHeight="1" x14ac:dyDescent="0.3">
      <c r="A514" s="2">
        <v>43352</v>
      </c>
      <c r="B514" s="10" t="str">
        <f t="shared" si="94"/>
        <v>September,2018</v>
      </c>
      <c r="C514" s="10" t="str">
        <f t="shared" si="95"/>
        <v>September,2018´</v>
      </c>
      <c r="D514" s="3" t="s">
        <v>12</v>
      </c>
      <c r="E514" s="8" t="s">
        <v>535</v>
      </c>
      <c r="F514" s="3" t="s">
        <v>13</v>
      </c>
      <c r="G514" s="3" t="s">
        <v>302</v>
      </c>
      <c r="H514" s="3" t="s">
        <v>303</v>
      </c>
      <c r="I514" s="3" t="s">
        <v>16</v>
      </c>
      <c r="J514" s="3" t="s">
        <v>78</v>
      </c>
      <c r="K514" s="3" t="s">
        <v>368</v>
      </c>
      <c r="L514" s="4">
        <v>26</v>
      </c>
      <c r="M514" s="4">
        <v>302263</v>
      </c>
      <c r="N514" s="4">
        <v>302.26</v>
      </c>
      <c r="O514" s="4">
        <v>2619000</v>
      </c>
      <c r="P514" t="str">
        <f t="shared" si="105"/>
        <v>Atrazine</v>
      </c>
      <c r="Q514" t="str">
        <f t="shared" si="97"/>
        <v>Atanor</v>
      </c>
      <c r="R514" t="str">
        <f t="shared" si="101"/>
        <v>Herbicide</v>
      </c>
      <c r="S514">
        <f t="shared" si="96"/>
        <v>8.6646397342711481</v>
      </c>
    </row>
    <row r="515" spans="1:19" ht="22" customHeight="1" x14ac:dyDescent="0.3">
      <c r="A515" s="5">
        <v>43352</v>
      </c>
      <c r="B515" s="10" t="str">
        <f t="shared" ref="B515:B578" si="106">TEXT(A515,"mmmm,yyyy")</f>
        <v>September,2018</v>
      </c>
      <c r="C515" s="10" t="str">
        <f t="shared" ref="C515:C578" si="107">B515&amp;"´"</f>
        <v>September,2018´</v>
      </c>
      <c r="D515" s="6" t="s">
        <v>12</v>
      </c>
      <c r="E515" s="11" t="s">
        <v>535</v>
      </c>
      <c r="F515" s="6" t="s">
        <v>13</v>
      </c>
      <c r="G515" s="6" t="s">
        <v>302</v>
      </c>
      <c r="H515" s="6" t="s">
        <v>303</v>
      </c>
      <c r="I515" s="6" t="s">
        <v>16</v>
      </c>
      <c r="J515" s="6" t="s">
        <v>78</v>
      </c>
      <c r="K515" s="6" t="s">
        <v>368</v>
      </c>
      <c r="L515" s="7">
        <v>20</v>
      </c>
      <c r="M515" s="7">
        <v>232510</v>
      </c>
      <c r="N515" s="7">
        <v>232.51</v>
      </c>
      <c r="O515" s="7">
        <v>2015000</v>
      </c>
      <c r="P515" t="str">
        <f t="shared" si="105"/>
        <v>Atrazine</v>
      </c>
      <c r="Q515" t="str">
        <f t="shared" si="97"/>
        <v>Atanor</v>
      </c>
      <c r="R515" t="str">
        <f t="shared" si="101"/>
        <v>Herbicide</v>
      </c>
      <c r="S515">
        <f t="shared" ref="S515:S578" si="108">O515/M515</f>
        <v>8.6662939228420282</v>
      </c>
    </row>
    <row r="516" spans="1:19" ht="22" customHeight="1" x14ac:dyDescent="0.3">
      <c r="A516" s="5">
        <v>43351</v>
      </c>
      <c r="B516" s="10" t="str">
        <f t="shared" si="106"/>
        <v>September,2018</v>
      </c>
      <c r="C516" s="10" t="str">
        <f t="shared" si="107"/>
        <v>September,2018´</v>
      </c>
      <c r="D516" s="6" t="s">
        <v>12</v>
      </c>
      <c r="E516" s="8" t="s">
        <v>535</v>
      </c>
      <c r="F516" s="6" t="s">
        <v>13</v>
      </c>
      <c r="G516" s="6" t="s">
        <v>24</v>
      </c>
      <c r="H516" s="6" t="s">
        <v>21</v>
      </c>
      <c r="I516" s="6" t="s">
        <v>16</v>
      </c>
      <c r="J516" s="6" t="s">
        <v>25</v>
      </c>
      <c r="K516" s="6" t="s">
        <v>361</v>
      </c>
      <c r="L516" s="7">
        <v>2</v>
      </c>
      <c r="M516" s="7">
        <v>20120</v>
      </c>
      <c r="N516" s="7">
        <v>20.12</v>
      </c>
      <c r="O516" s="7">
        <v>533000</v>
      </c>
      <c r="P516" t="str">
        <f t="shared" si="105"/>
        <v>Imidacloprid</v>
      </c>
      <c r="Q516" t="str">
        <f t="shared" si="97"/>
        <v>Not Identified</v>
      </c>
      <c r="R516" t="str">
        <f t="shared" si="101"/>
        <v>Herbicide</v>
      </c>
      <c r="S516">
        <f t="shared" si="108"/>
        <v>26.491053677932406</v>
      </c>
    </row>
    <row r="517" spans="1:19" ht="22" customHeight="1" x14ac:dyDescent="0.3">
      <c r="A517" s="2">
        <v>43349</v>
      </c>
      <c r="B517" s="10" t="str">
        <f t="shared" si="106"/>
        <v>September,2018</v>
      </c>
      <c r="C517" s="10" t="str">
        <f t="shared" si="107"/>
        <v>September,2018´</v>
      </c>
      <c r="D517" s="3" t="s">
        <v>12</v>
      </c>
      <c r="E517" s="11" t="s">
        <v>535</v>
      </c>
      <c r="F517" s="3" t="s">
        <v>13</v>
      </c>
      <c r="G517" s="3" t="s">
        <v>369</v>
      </c>
      <c r="H517" s="3" t="s">
        <v>370</v>
      </c>
      <c r="I517" s="3" t="s">
        <v>16</v>
      </c>
      <c r="J517" s="3" t="s">
        <v>19</v>
      </c>
      <c r="K517" s="3" t="s">
        <v>371</v>
      </c>
      <c r="L517" s="4">
        <v>4</v>
      </c>
      <c r="M517" s="4">
        <v>76480</v>
      </c>
      <c r="N517" s="4">
        <v>76.48</v>
      </c>
      <c r="O517" s="4">
        <v>1674000</v>
      </c>
      <c r="P517" t="s">
        <v>513</v>
      </c>
      <c r="Q517" t="str">
        <f t="shared" si="97"/>
        <v>Not Identified</v>
      </c>
      <c r="R517" t="str">
        <f t="shared" si="101"/>
        <v>Herbicide</v>
      </c>
      <c r="S517">
        <f t="shared" si="108"/>
        <v>21.88807531380753</v>
      </c>
    </row>
    <row r="518" spans="1:19" ht="22" customHeight="1" x14ac:dyDescent="0.3">
      <c r="A518" s="5">
        <v>43348</v>
      </c>
      <c r="B518" s="10" t="str">
        <f t="shared" si="106"/>
        <v>September,2018</v>
      </c>
      <c r="C518" s="10" t="str">
        <f t="shared" si="107"/>
        <v>September,2018´</v>
      </c>
      <c r="D518" s="6" t="s">
        <v>12</v>
      </c>
      <c r="E518" s="8" t="s">
        <v>535</v>
      </c>
      <c r="F518" s="6" t="s">
        <v>13</v>
      </c>
      <c r="G518" s="6" t="s">
        <v>177</v>
      </c>
      <c r="H518" s="6" t="s">
        <v>128</v>
      </c>
      <c r="I518" s="6" t="s">
        <v>16</v>
      </c>
      <c r="J518" s="6" t="s">
        <v>129</v>
      </c>
      <c r="K518" s="6" t="s">
        <v>372</v>
      </c>
      <c r="L518" s="7">
        <v>5</v>
      </c>
      <c r="M518" s="7">
        <v>91740</v>
      </c>
      <c r="N518" s="7">
        <v>91.74</v>
      </c>
      <c r="O518" s="7">
        <v>223000</v>
      </c>
      <c r="P518" t="str">
        <f t="shared" ref="P518:P521" si="109">IF(ISNUMBER(SEARCH("ISOPROPYLAMINE",K518)),"Isopropylamine",IF(ISNUMBER(SEARCH("CARBENDAZIM",K518)),"Carbendazim",IF(ISNUMBER(SEARCH("CHLORPYRIFOS",K518)),"Chlorpyrifos",IF(ISNUMBER(SEARCH("DIMETHYLAMINE",K518)),"Dimethylamine",IF(ISNUMBER(SEARCH("TEBUCONAZOLE",K518)),"Tebuconazole",IF(ISNUMBER(SEARCH("AMETRYN",K518)),"Ametryn",IF(ISNUMBER(SEARCH("DIURON",K518)),"Diuron","FIX IT!")))))))</f>
        <v>Dimethylamine</v>
      </c>
      <c r="Q518" t="str">
        <f t="shared" si="97"/>
        <v>Not Identified</v>
      </c>
      <c r="R518" t="s">
        <v>496</v>
      </c>
      <c r="S518">
        <f t="shared" si="108"/>
        <v>2.4307826466099849</v>
      </c>
    </row>
    <row r="519" spans="1:19" ht="22" customHeight="1" x14ac:dyDescent="0.3">
      <c r="A519" s="2">
        <v>43346</v>
      </c>
      <c r="B519" s="10" t="str">
        <f t="shared" si="106"/>
        <v>September,2018</v>
      </c>
      <c r="C519" s="10" t="str">
        <f t="shared" si="107"/>
        <v>September,2018´</v>
      </c>
      <c r="D519" s="3" t="s">
        <v>12</v>
      </c>
      <c r="E519" s="11" t="s">
        <v>535</v>
      </c>
      <c r="F519" s="3" t="s">
        <v>13</v>
      </c>
      <c r="G519" s="3" t="s">
        <v>309</v>
      </c>
      <c r="H519" s="3" t="s">
        <v>56</v>
      </c>
      <c r="I519" s="3" t="s">
        <v>16</v>
      </c>
      <c r="J519" s="3" t="s">
        <v>43</v>
      </c>
      <c r="K519" s="3" t="s">
        <v>373</v>
      </c>
      <c r="L519" s="4">
        <v>4</v>
      </c>
      <c r="M519" s="4">
        <v>57925</v>
      </c>
      <c r="N519" s="4">
        <v>57.92</v>
      </c>
      <c r="O519" s="4">
        <v>174000</v>
      </c>
      <c r="P519" t="str">
        <f t="shared" si="109"/>
        <v>Isopropylamine</v>
      </c>
      <c r="Q519" t="str">
        <f t="shared" si="97"/>
        <v>Not Identified</v>
      </c>
      <c r="R519" t="str">
        <f>VLOOKUP(Q519,V:X,2,FALSE)</f>
        <v>Herbicide</v>
      </c>
      <c r="S519">
        <f t="shared" si="108"/>
        <v>3.0038843331894691</v>
      </c>
    </row>
    <row r="520" spans="1:19" ht="22" customHeight="1" x14ac:dyDescent="0.3">
      <c r="A520" s="5">
        <v>43346</v>
      </c>
      <c r="B520" s="10" t="str">
        <f t="shared" si="106"/>
        <v>September,2018</v>
      </c>
      <c r="C520" s="10" t="str">
        <f t="shared" si="107"/>
        <v>September,2018´</v>
      </c>
      <c r="D520" s="6" t="s">
        <v>12</v>
      </c>
      <c r="E520" s="8" t="s">
        <v>535</v>
      </c>
      <c r="F520" s="6" t="s">
        <v>13</v>
      </c>
      <c r="G520" s="6" t="s">
        <v>309</v>
      </c>
      <c r="H520" s="6" t="s">
        <v>56</v>
      </c>
      <c r="I520" s="6" t="s">
        <v>16</v>
      </c>
      <c r="J520" s="6" t="s">
        <v>43</v>
      </c>
      <c r="K520" s="6" t="s">
        <v>374</v>
      </c>
      <c r="L520" s="7">
        <v>6</v>
      </c>
      <c r="M520" s="7">
        <v>88315</v>
      </c>
      <c r="N520" s="7">
        <v>88.32</v>
      </c>
      <c r="O520" s="7">
        <v>266000</v>
      </c>
      <c r="P520" t="str">
        <f t="shared" si="109"/>
        <v>Isopropylamine</v>
      </c>
      <c r="Q520" t="str">
        <f t="shared" si="97"/>
        <v>Not Identified</v>
      </c>
      <c r="R520" t="str">
        <f>VLOOKUP(Q520,V:X,2,FALSE)</f>
        <v>Herbicide</v>
      </c>
      <c r="S520">
        <f t="shared" si="108"/>
        <v>3.0119458755590784</v>
      </c>
    </row>
    <row r="521" spans="1:19" ht="22" customHeight="1" x14ac:dyDescent="0.3">
      <c r="A521" s="2">
        <v>43346</v>
      </c>
      <c r="B521" s="10" t="str">
        <f t="shared" si="106"/>
        <v>September,2018</v>
      </c>
      <c r="C521" s="10" t="str">
        <f t="shared" si="107"/>
        <v>September,2018´</v>
      </c>
      <c r="D521" s="3" t="s">
        <v>12</v>
      </c>
      <c r="E521" s="11" t="s">
        <v>535</v>
      </c>
      <c r="F521" s="3" t="s">
        <v>13</v>
      </c>
      <c r="G521" s="3" t="s">
        <v>307</v>
      </c>
      <c r="H521" s="3" t="s">
        <v>56</v>
      </c>
      <c r="I521" s="3" t="s">
        <v>16</v>
      </c>
      <c r="J521" s="3" t="s">
        <v>43</v>
      </c>
      <c r="K521" s="3" t="s">
        <v>375</v>
      </c>
      <c r="L521" s="4">
        <v>3</v>
      </c>
      <c r="M521" s="4">
        <v>43490</v>
      </c>
      <c r="N521" s="4">
        <v>43.49</v>
      </c>
      <c r="O521" s="4">
        <v>131000</v>
      </c>
      <c r="P521" t="str">
        <f t="shared" si="109"/>
        <v>Isopropylamine</v>
      </c>
      <c r="Q521" t="str">
        <f t="shared" si="97"/>
        <v>Not Identified</v>
      </c>
      <c r="R521" t="str">
        <f>VLOOKUP(Q521,V:X,2,FALSE)</f>
        <v>Herbicide</v>
      </c>
      <c r="S521">
        <f t="shared" si="108"/>
        <v>3.0121867095884109</v>
      </c>
    </row>
    <row r="522" spans="1:19" ht="22" customHeight="1" x14ac:dyDescent="0.3">
      <c r="A522" s="5">
        <v>43342</v>
      </c>
      <c r="B522" s="10" t="str">
        <f t="shared" si="106"/>
        <v>August,2018</v>
      </c>
      <c r="C522" s="10" t="str">
        <f t="shared" si="107"/>
        <v>August,2018´</v>
      </c>
      <c r="D522" s="6" t="s">
        <v>12</v>
      </c>
      <c r="E522" s="8" t="s">
        <v>535</v>
      </c>
      <c r="F522" s="6" t="s">
        <v>13</v>
      </c>
      <c r="G522" s="6" t="s">
        <v>24</v>
      </c>
      <c r="H522" s="6" t="s">
        <v>21</v>
      </c>
      <c r="I522" s="6" t="s">
        <v>16</v>
      </c>
      <c r="J522" s="6" t="s">
        <v>25</v>
      </c>
      <c r="K522" s="6" t="s">
        <v>376</v>
      </c>
      <c r="L522" s="7">
        <v>2</v>
      </c>
      <c r="M522" s="7">
        <v>20120</v>
      </c>
      <c r="N522" s="7">
        <v>20.12</v>
      </c>
      <c r="O522" s="7">
        <v>510000</v>
      </c>
      <c r="P522" t="str">
        <f t="shared" si="105"/>
        <v>Imidacloprid</v>
      </c>
      <c r="Q522" t="str">
        <f t="shared" si="97"/>
        <v>Not Identified</v>
      </c>
      <c r="R522" t="str">
        <f>VLOOKUP(Q522,V:X,2,FALSE)</f>
        <v>Herbicide</v>
      </c>
      <c r="S522">
        <f t="shared" si="108"/>
        <v>25.347912524850894</v>
      </c>
    </row>
    <row r="523" spans="1:19" ht="22" customHeight="1" x14ac:dyDescent="0.3">
      <c r="A523" s="2">
        <v>43342</v>
      </c>
      <c r="B523" s="10" t="str">
        <f t="shared" si="106"/>
        <v>August,2018</v>
      </c>
      <c r="C523" s="10" t="str">
        <f t="shared" si="107"/>
        <v>August,2018´</v>
      </c>
      <c r="D523" s="3" t="s">
        <v>12</v>
      </c>
      <c r="E523" s="11" t="s">
        <v>535</v>
      </c>
      <c r="F523" s="3" t="s">
        <v>13</v>
      </c>
      <c r="G523" s="3" t="s">
        <v>24</v>
      </c>
      <c r="H523" s="3" t="s">
        <v>21</v>
      </c>
      <c r="I523" s="3" t="s">
        <v>16</v>
      </c>
      <c r="J523" s="3" t="s">
        <v>25</v>
      </c>
      <c r="K523" s="3" t="s">
        <v>274</v>
      </c>
      <c r="L523" s="4">
        <v>4</v>
      </c>
      <c r="M523" s="4">
        <v>40240</v>
      </c>
      <c r="N523" s="4">
        <v>40.24</v>
      </c>
      <c r="O523" s="4">
        <v>1019000</v>
      </c>
      <c r="P523" t="str">
        <f t="shared" si="105"/>
        <v>Imidacloprid</v>
      </c>
      <c r="Q523" t="str">
        <f t="shared" si="97"/>
        <v>Not Identified</v>
      </c>
      <c r="R523" t="str">
        <f>VLOOKUP(Q523,V:X,2,FALSE)</f>
        <v>Herbicide</v>
      </c>
      <c r="S523">
        <f t="shared" si="108"/>
        <v>25.323061630218689</v>
      </c>
    </row>
    <row r="524" spans="1:19" ht="22" customHeight="1" x14ac:dyDescent="0.3">
      <c r="A524" s="5">
        <v>43341</v>
      </c>
      <c r="B524" s="10" t="str">
        <f t="shared" si="106"/>
        <v>August,2018</v>
      </c>
      <c r="C524" s="10" t="str">
        <f t="shared" si="107"/>
        <v>August,2018´</v>
      </c>
      <c r="D524" s="6" t="s">
        <v>12</v>
      </c>
      <c r="E524" s="8" t="s">
        <v>535</v>
      </c>
      <c r="F524" s="6" t="s">
        <v>13</v>
      </c>
      <c r="G524" s="6" t="s">
        <v>177</v>
      </c>
      <c r="H524" s="6" t="s">
        <v>128</v>
      </c>
      <c r="I524" s="6" t="s">
        <v>16</v>
      </c>
      <c r="J524" s="6" t="s">
        <v>129</v>
      </c>
      <c r="K524" s="6" t="s">
        <v>377</v>
      </c>
      <c r="L524" s="7">
        <v>5</v>
      </c>
      <c r="M524" s="7">
        <v>91880</v>
      </c>
      <c r="N524" s="7">
        <v>91.88</v>
      </c>
      <c r="O524" s="6">
        <v>0</v>
      </c>
      <c r="P524" t="str">
        <f t="shared" ref="P524:P529" si="110">IF(ISNUMBER(SEARCH("ISOPROPYLAMINE",K524)),"Isopropylamine",IF(ISNUMBER(SEARCH("CARBENDAZIM",K524)),"Carbendazim",IF(ISNUMBER(SEARCH("CHLORPYRIFOS",K524)),"Chlorpyrifos",IF(ISNUMBER(SEARCH("DIMETHYLAMINE",K524)),"Dimethylamine",IF(ISNUMBER(SEARCH("TEBUCONAZOLE",K524)),"Tebuconazole",IF(ISNUMBER(SEARCH("AMETRYN",K524)),"Ametryn",IF(ISNUMBER(SEARCH("DIURON",K524)),"Diuron","FIX IT!")))))))</f>
        <v>Dimethylamine</v>
      </c>
      <c r="Q524" t="str">
        <f t="shared" si="97"/>
        <v>Not Identified</v>
      </c>
      <c r="R524" t="s">
        <v>496</v>
      </c>
      <c r="S524">
        <f t="shared" si="108"/>
        <v>0</v>
      </c>
    </row>
    <row r="525" spans="1:19" ht="22" customHeight="1" x14ac:dyDescent="0.3">
      <c r="A525" s="2">
        <v>43339</v>
      </c>
      <c r="B525" s="10" t="str">
        <f t="shared" si="106"/>
        <v>August,2018</v>
      </c>
      <c r="C525" s="10" t="str">
        <f t="shared" si="107"/>
        <v>August,2018´</v>
      </c>
      <c r="D525" s="3" t="s">
        <v>12</v>
      </c>
      <c r="E525" s="11" t="s">
        <v>535</v>
      </c>
      <c r="F525" s="3" t="s">
        <v>13</v>
      </c>
      <c r="G525" s="3" t="s">
        <v>309</v>
      </c>
      <c r="H525" s="3" t="s">
        <v>56</v>
      </c>
      <c r="I525" s="3" t="s">
        <v>16</v>
      </c>
      <c r="J525" s="3" t="s">
        <v>43</v>
      </c>
      <c r="K525" s="3" t="s">
        <v>378</v>
      </c>
      <c r="L525" s="4">
        <v>7</v>
      </c>
      <c r="M525" s="4">
        <v>101587</v>
      </c>
      <c r="N525" s="4">
        <v>101.59</v>
      </c>
      <c r="O525" s="4">
        <v>309000</v>
      </c>
      <c r="P525" t="str">
        <f t="shared" si="110"/>
        <v>Isopropylamine</v>
      </c>
      <c r="Q525" t="str">
        <f t="shared" si="97"/>
        <v>Not Identified</v>
      </c>
      <c r="R525" t="str">
        <f>VLOOKUP(Q525,V:X,2,FALSE)</f>
        <v>Herbicide</v>
      </c>
      <c r="S525">
        <f t="shared" si="108"/>
        <v>3.0417277801293472</v>
      </c>
    </row>
    <row r="526" spans="1:19" ht="22" customHeight="1" x14ac:dyDescent="0.3">
      <c r="A526" s="5">
        <v>43339</v>
      </c>
      <c r="B526" s="10" t="str">
        <f t="shared" si="106"/>
        <v>August,2018</v>
      </c>
      <c r="C526" s="10" t="str">
        <f t="shared" si="107"/>
        <v>August,2018´</v>
      </c>
      <c r="D526" s="6" t="s">
        <v>12</v>
      </c>
      <c r="E526" s="8" t="s">
        <v>535</v>
      </c>
      <c r="F526" s="6" t="s">
        <v>13</v>
      </c>
      <c r="G526" s="6" t="s">
        <v>24</v>
      </c>
      <c r="H526" s="6" t="s">
        <v>42</v>
      </c>
      <c r="I526" s="6" t="s">
        <v>16</v>
      </c>
      <c r="J526" s="6" t="s">
        <v>238</v>
      </c>
      <c r="K526" s="6" t="s">
        <v>273</v>
      </c>
      <c r="L526" s="7">
        <v>14</v>
      </c>
      <c r="M526" s="7">
        <v>115416</v>
      </c>
      <c r="N526" s="7">
        <v>115.42</v>
      </c>
      <c r="O526" s="7">
        <v>976000</v>
      </c>
      <c r="P526" t="str">
        <f>IF(ISNUMBER(SEARCH("ACEPHATE",K526)),"Acephate",IF(ISNUMBER(SEARCH("2 4 D",K526)),"2,4-Dichlorophenoxyacetic acid",IF(ISNUMBER(SEARCH("HALOXYFOP",K526)),"Haloxyfop",IF(ISNUMBER(SEARCH("ATRAZIN",K526)),"Atrazine","fix it"))))</f>
        <v>Acephate</v>
      </c>
      <c r="Q526" t="str">
        <f t="shared" si="97"/>
        <v>Percent</v>
      </c>
      <c r="R526" t="str">
        <f>VLOOKUP(Q526,V:X,2,FALSE)</f>
        <v>Insecticide</v>
      </c>
      <c r="S526">
        <f t="shared" si="108"/>
        <v>8.4563665349691544</v>
      </c>
    </row>
    <row r="527" spans="1:19" ht="22" customHeight="1" x14ac:dyDescent="0.3">
      <c r="A527" s="2">
        <v>43339</v>
      </c>
      <c r="B527" s="10" t="str">
        <f t="shared" si="106"/>
        <v>August,2018</v>
      </c>
      <c r="C527" s="10" t="str">
        <f t="shared" si="107"/>
        <v>August,2018´</v>
      </c>
      <c r="D527" s="3" t="s">
        <v>12</v>
      </c>
      <c r="E527" s="11" t="s">
        <v>535</v>
      </c>
      <c r="F527" s="3" t="s">
        <v>13</v>
      </c>
      <c r="G527" s="3" t="s">
        <v>307</v>
      </c>
      <c r="H527" s="3" t="s">
        <v>56</v>
      </c>
      <c r="I527" s="3" t="s">
        <v>16</v>
      </c>
      <c r="J527" s="3" t="s">
        <v>43</v>
      </c>
      <c r="K527" s="3" t="s">
        <v>379</v>
      </c>
      <c r="L527" s="4">
        <v>7</v>
      </c>
      <c r="M527" s="4">
        <v>101443</v>
      </c>
      <c r="N527" s="4">
        <v>101.44</v>
      </c>
      <c r="O527" s="4">
        <v>309000</v>
      </c>
      <c r="P527" t="str">
        <f t="shared" si="110"/>
        <v>Isopropylamine</v>
      </c>
      <c r="Q527" t="str">
        <f t="shared" si="97"/>
        <v>Not Identified</v>
      </c>
      <c r="R527" t="str">
        <f>VLOOKUP(Q527,V:X,2,FALSE)</f>
        <v>Herbicide</v>
      </c>
      <c r="S527">
        <f t="shared" si="108"/>
        <v>3.0460455625326537</v>
      </c>
    </row>
    <row r="528" spans="1:19" ht="22" customHeight="1" x14ac:dyDescent="0.3">
      <c r="A528" s="5">
        <v>43339</v>
      </c>
      <c r="B528" s="10" t="str">
        <f t="shared" si="106"/>
        <v>August,2018</v>
      </c>
      <c r="C528" s="10" t="str">
        <f t="shared" si="107"/>
        <v>August,2018´</v>
      </c>
      <c r="D528" s="6" t="s">
        <v>12</v>
      </c>
      <c r="E528" s="8" t="s">
        <v>535</v>
      </c>
      <c r="F528" s="6" t="s">
        <v>13</v>
      </c>
      <c r="G528" s="6" t="s">
        <v>24</v>
      </c>
      <c r="H528" s="6" t="s">
        <v>21</v>
      </c>
      <c r="I528" s="6" t="s">
        <v>16</v>
      </c>
      <c r="J528" s="6" t="s">
        <v>58</v>
      </c>
      <c r="K528" s="6" t="s">
        <v>380</v>
      </c>
      <c r="L528" s="7">
        <v>2</v>
      </c>
      <c r="M528" s="7">
        <v>20200</v>
      </c>
      <c r="N528" s="7">
        <v>20.2</v>
      </c>
      <c r="O528" s="7">
        <v>303000</v>
      </c>
      <c r="P528" t="str">
        <f>IF(ISNUMBER(SEARCH("FLUTRIAFOL",K528)),"Flutriafol",IF(ISNUMBER(SEARCH("PARAQUAT",K528)),"Paraquat",IF(ISNUMBER(SEARCH("4-D",K528)),"2,4-Dichlorophenoxyacetic acid",IF(ISNUMBER(SEARCH("HEXAZINONE",K528)),"Hexazinone",IF(ISNUMBER(SEARCH("DIUROM",K528)),"Diurom",IF(ISNUMBER(SEARCH("CLORPIRIFOS",K528)),"Chlorpyrifos",IF(ISNUMBER(SEARCH("NICOSULFURON",K528)),"Nicosulfuron","FIX IT!")))))))</f>
        <v>Flutriafol</v>
      </c>
      <c r="Q528" t="str">
        <f t="shared" si="97"/>
        <v>Agrolider</v>
      </c>
      <c r="R528" t="str">
        <f>VLOOKUP(Q528,V:X,2,FALSE)</f>
        <v>Fungicide</v>
      </c>
      <c r="S528">
        <f t="shared" si="108"/>
        <v>15</v>
      </c>
    </row>
    <row r="529" spans="1:19" ht="22" customHeight="1" x14ac:dyDescent="0.3">
      <c r="A529" s="2">
        <v>43334</v>
      </c>
      <c r="B529" s="10" t="str">
        <f t="shared" si="106"/>
        <v>August,2018</v>
      </c>
      <c r="C529" s="10" t="str">
        <f t="shared" si="107"/>
        <v>August,2018´</v>
      </c>
      <c r="D529" s="3" t="s">
        <v>12</v>
      </c>
      <c r="E529" s="11" t="s">
        <v>535</v>
      </c>
      <c r="F529" s="3" t="s">
        <v>13</v>
      </c>
      <c r="G529" s="3" t="s">
        <v>177</v>
      </c>
      <c r="H529" s="3" t="s">
        <v>128</v>
      </c>
      <c r="I529" s="3" t="s">
        <v>16</v>
      </c>
      <c r="J529" s="3" t="s">
        <v>129</v>
      </c>
      <c r="K529" s="3" t="s">
        <v>381</v>
      </c>
      <c r="L529" s="4">
        <v>5</v>
      </c>
      <c r="M529" s="4">
        <v>91880</v>
      </c>
      <c r="N529" s="4">
        <v>91.88</v>
      </c>
      <c r="O529" s="3">
        <v>0</v>
      </c>
      <c r="P529" t="str">
        <f t="shared" si="110"/>
        <v>Dimethylamine</v>
      </c>
      <c r="Q529" t="str">
        <f t="shared" si="97"/>
        <v>Not Identified</v>
      </c>
      <c r="R529" t="s">
        <v>496</v>
      </c>
      <c r="S529">
        <f t="shared" si="108"/>
        <v>0</v>
      </c>
    </row>
    <row r="530" spans="1:19" ht="22" customHeight="1" x14ac:dyDescent="0.3">
      <c r="A530" s="5">
        <v>43331</v>
      </c>
      <c r="B530" s="10" t="str">
        <f t="shared" si="106"/>
        <v>August,2018</v>
      </c>
      <c r="C530" s="10" t="str">
        <f t="shared" si="107"/>
        <v>August,2018´</v>
      </c>
      <c r="D530" s="6" t="s">
        <v>12</v>
      </c>
      <c r="E530" s="8" t="s">
        <v>535</v>
      </c>
      <c r="F530" s="6" t="s">
        <v>13</v>
      </c>
      <c r="G530" s="6" t="s">
        <v>170</v>
      </c>
      <c r="H530" s="6" t="s">
        <v>15</v>
      </c>
      <c r="I530" s="6" t="s">
        <v>16</v>
      </c>
      <c r="J530" s="6" t="s">
        <v>22</v>
      </c>
      <c r="K530" s="6" t="s">
        <v>382</v>
      </c>
      <c r="L530" s="7">
        <v>10</v>
      </c>
      <c r="M530" s="7">
        <v>126630</v>
      </c>
      <c r="N530" s="7">
        <v>126.63</v>
      </c>
      <c r="O530" s="7">
        <v>498000</v>
      </c>
      <c r="P530" t="str">
        <f t="shared" si="105"/>
        <v>Glyphosate</v>
      </c>
      <c r="Q530" t="str">
        <f t="shared" ref="Q530:Q593" si="111">VLOOKUP(P530,U:W,2,FALSE)</f>
        <v>Gly Star</v>
      </c>
      <c r="R530" t="str">
        <f t="shared" ref="R530:R540" si="112">VLOOKUP(Q530,V:X,2,FALSE)</f>
        <v>Herbicide</v>
      </c>
      <c r="S530">
        <f t="shared" si="108"/>
        <v>3.9327173655531866</v>
      </c>
    </row>
    <row r="531" spans="1:19" ht="22" customHeight="1" x14ac:dyDescent="0.3">
      <c r="A531" s="2">
        <v>43331</v>
      </c>
      <c r="B531" s="10" t="str">
        <f t="shared" si="106"/>
        <v>August,2018</v>
      </c>
      <c r="C531" s="10" t="str">
        <f t="shared" si="107"/>
        <v>August,2018´</v>
      </c>
      <c r="D531" s="3" t="s">
        <v>12</v>
      </c>
      <c r="E531" s="11" t="s">
        <v>535</v>
      </c>
      <c r="F531" s="3" t="s">
        <v>13</v>
      </c>
      <c r="G531" s="3" t="s">
        <v>170</v>
      </c>
      <c r="H531" s="3" t="s">
        <v>15</v>
      </c>
      <c r="I531" s="3" t="s">
        <v>16</v>
      </c>
      <c r="J531" s="3" t="s">
        <v>22</v>
      </c>
      <c r="K531" s="3" t="s">
        <v>382</v>
      </c>
      <c r="L531" s="4">
        <v>10</v>
      </c>
      <c r="M531" s="4">
        <v>126630</v>
      </c>
      <c r="N531" s="4">
        <v>126.63</v>
      </c>
      <c r="O531" s="4">
        <v>498000</v>
      </c>
      <c r="P531" t="str">
        <f t="shared" si="105"/>
        <v>Glyphosate</v>
      </c>
      <c r="Q531" t="str">
        <f t="shared" si="111"/>
        <v>Gly Star</v>
      </c>
      <c r="R531" t="str">
        <f t="shared" si="112"/>
        <v>Herbicide</v>
      </c>
      <c r="S531">
        <f t="shared" si="108"/>
        <v>3.9327173655531866</v>
      </c>
    </row>
    <row r="532" spans="1:19" ht="22" customHeight="1" x14ac:dyDescent="0.3">
      <c r="A532" s="5">
        <v>43331</v>
      </c>
      <c r="B532" s="10" t="str">
        <f t="shared" si="106"/>
        <v>August,2018</v>
      </c>
      <c r="C532" s="10" t="str">
        <f t="shared" si="107"/>
        <v>August,2018´</v>
      </c>
      <c r="D532" s="6" t="s">
        <v>12</v>
      </c>
      <c r="E532" s="8" t="s">
        <v>535</v>
      </c>
      <c r="F532" s="6" t="s">
        <v>13</v>
      </c>
      <c r="G532" s="6" t="s">
        <v>24</v>
      </c>
      <c r="H532" s="6" t="s">
        <v>21</v>
      </c>
      <c r="I532" s="6" t="s">
        <v>16</v>
      </c>
      <c r="J532" s="6" t="s">
        <v>238</v>
      </c>
      <c r="K532" s="6" t="s">
        <v>383</v>
      </c>
      <c r="L532" s="7">
        <v>14</v>
      </c>
      <c r="M532" s="7">
        <v>115416</v>
      </c>
      <c r="N532" s="7">
        <v>115.42</v>
      </c>
      <c r="O532" s="7">
        <v>976000</v>
      </c>
      <c r="P532" t="str">
        <f>IF(ISNUMBER(SEARCH("ACEPHATE",K532)),"Acephate",IF(ISNUMBER(SEARCH("2 4 D",K532)),"2,4-Dichlorophenoxyacetic acid",IF(ISNUMBER(SEARCH("HALOXYFOP",K532)),"Haloxyfop",IF(ISNUMBER(SEARCH("ATRAZIN",K532)),"Atrazine","fix it"))))</f>
        <v>Acephate</v>
      </c>
      <c r="Q532" t="str">
        <f t="shared" si="111"/>
        <v>Percent</v>
      </c>
      <c r="R532" t="str">
        <f t="shared" si="112"/>
        <v>Insecticide</v>
      </c>
      <c r="S532">
        <f t="shared" si="108"/>
        <v>8.4563665349691544</v>
      </c>
    </row>
    <row r="533" spans="1:19" ht="22" customHeight="1" x14ac:dyDescent="0.3">
      <c r="A533" s="2">
        <v>43328</v>
      </c>
      <c r="B533" s="10" t="str">
        <f t="shared" si="106"/>
        <v>August,2018</v>
      </c>
      <c r="C533" s="10" t="str">
        <f t="shared" si="107"/>
        <v>August,2018´</v>
      </c>
      <c r="D533" s="3" t="s">
        <v>12</v>
      </c>
      <c r="E533" s="11" t="s">
        <v>535</v>
      </c>
      <c r="F533" s="3" t="s">
        <v>13</v>
      </c>
      <c r="G533" s="3" t="s">
        <v>170</v>
      </c>
      <c r="H533" s="3" t="s">
        <v>15</v>
      </c>
      <c r="I533" s="3" t="s">
        <v>16</v>
      </c>
      <c r="J533" s="3" t="s">
        <v>62</v>
      </c>
      <c r="K533" s="3" t="s">
        <v>384</v>
      </c>
      <c r="L533" s="4">
        <v>12</v>
      </c>
      <c r="M533" s="4">
        <v>139320.01</v>
      </c>
      <c r="N533" s="4">
        <v>139.32</v>
      </c>
      <c r="O533" s="4">
        <v>945000</v>
      </c>
      <c r="P533" t="str">
        <f t="shared" si="105"/>
        <v>Glyphosate</v>
      </c>
      <c r="Q533" t="str">
        <f t="shared" si="111"/>
        <v>Gly Star</v>
      </c>
      <c r="R533" t="str">
        <f t="shared" si="112"/>
        <v>Herbicide</v>
      </c>
      <c r="S533">
        <f t="shared" si="108"/>
        <v>6.7829452495732658</v>
      </c>
    </row>
    <row r="534" spans="1:19" ht="22" customHeight="1" x14ac:dyDescent="0.3">
      <c r="A534" s="5">
        <v>43325</v>
      </c>
      <c r="B534" s="10" t="str">
        <f t="shared" si="106"/>
        <v>August,2018</v>
      </c>
      <c r="C534" s="10" t="str">
        <f t="shared" si="107"/>
        <v>August,2018´</v>
      </c>
      <c r="D534" s="6" t="s">
        <v>12</v>
      </c>
      <c r="E534" s="8" t="s">
        <v>535</v>
      </c>
      <c r="F534" s="6" t="s">
        <v>13</v>
      </c>
      <c r="G534" s="6" t="s">
        <v>309</v>
      </c>
      <c r="H534" s="6" t="s">
        <v>56</v>
      </c>
      <c r="I534" s="6" t="s">
        <v>16</v>
      </c>
      <c r="J534" s="6" t="s">
        <v>43</v>
      </c>
      <c r="K534" s="6" t="s">
        <v>385</v>
      </c>
      <c r="L534" s="7">
        <v>8</v>
      </c>
      <c r="M534" s="7">
        <v>116093</v>
      </c>
      <c r="N534" s="7">
        <v>116.09</v>
      </c>
      <c r="O534" s="7">
        <v>353000</v>
      </c>
      <c r="P534" t="str">
        <f t="shared" ref="P534:P537" si="113">IF(ISNUMBER(SEARCH("ISOPROPYLAMINE",K534)),"Isopropylamine",IF(ISNUMBER(SEARCH("CARBENDAZIM",K534)),"Carbendazim",IF(ISNUMBER(SEARCH("CHLORPYRIFOS",K534)),"Chlorpyrifos",IF(ISNUMBER(SEARCH("DIMETHYLAMINE",K534)),"Dimethylamine",IF(ISNUMBER(SEARCH("TEBUCONAZOLE",K534)),"Tebuconazole",IF(ISNUMBER(SEARCH("AMETRYN",K534)),"Ametryn",IF(ISNUMBER(SEARCH("DIURON",K534)),"Diuron","FIX IT!")))))))</f>
        <v>Isopropylamine</v>
      </c>
      <c r="Q534" t="str">
        <f t="shared" si="111"/>
        <v>Not Identified</v>
      </c>
      <c r="R534" t="str">
        <f t="shared" si="112"/>
        <v>Herbicide</v>
      </c>
      <c r="S534">
        <f t="shared" si="108"/>
        <v>3.0406656732102713</v>
      </c>
    </row>
    <row r="535" spans="1:19" ht="22" customHeight="1" x14ac:dyDescent="0.3">
      <c r="A535" s="2">
        <v>43325</v>
      </c>
      <c r="B535" s="10" t="str">
        <f t="shared" si="106"/>
        <v>August,2018</v>
      </c>
      <c r="C535" s="10" t="str">
        <f t="shared" si="107"/>
        <v>August,2018´</v>
      </c>
      <c r="D535" s="3" t="s">
        <v>12</v>
      </c>
      <c r="E535" s="11" t="s">
        <v>535</v>
      </c>
      <c r="F535" s="3" t="s">
        <v>13</v>
      </c>
      <c r="G535" s="3" t="s">
        <v>302</v>
      </c>
      <c r="H535" s="3" t="s">
        <v>303</v>
      </c>
      <c r="I535" s="3" t="s">
        <v>16</v>
      </c>
      <c r="J535" s="3" t="s">
        <v>78</v>
      </c>
      <c r="K535" s="3" t="s">
        <v>386</v>
      </c>
      <c r="L535" s="4">
        <v>20</v>
      </c>
      <c r="M535" s="4">
        <v>232547</v>
      </c>
      <c r="N535" s="4">
        <v>232.55</v>
      </c>
      <c r="O535" s="3">
        <v>0</v>
      </c>
      <c r="P535" t="str">
        <f t="shared" ref="P535:P536" si="114">IF(ISNUMBER(SEARCH("ACEPHATE",K535)),"Acephate",IF(ISNUMBER(SEARCH("2 4 D",K535)),"2,4-Dichlorophenoxyacetic acid",IF(ISNUMBER(SEARCH("HALOXYFOP",K535)),"Haloxyfop",IF(ISNUMBER(SEARCH("ATRAZIN",K535)),"Atrazine","fix it"))))</f>
        <v>Atrazine</v>
      </c>
      <c r="Q535" t="str">
        <f t="shared" si="111"/>
        <v>Atanor</v>
      </c>
      <c r="R535" t="str">
        <f t="shared" si="112"/>
        <v>Herbicide</v>
      </c>
      <c r="S535">
        <f t="shared" si="108"/>
        <v>0</v>
      </c>
    </row>
    <row r="536" spans="1:19" ht="22" customHeight="1" x14ac:dyDescent="0.3">
      <c r="A536" s="5">
        <v>43325</v>
      </c>
      <c r="B536" s="10" t="str">
        <f t="shared" si="106"/>
        <v>August,2018</v>
      </c>
      <c r="C536" s="10" t="str">
        <f t="shared" si="107"/>
        <v>August,2018´</v>
      </c>
      <c r="D536" s="6" t="s">
        <v>12</v>
      </c>
      <c r="E536" s="8" t="s">
        <v>535</v>
      </c>
      <c r="F536" s="6" t="s">
        <v>13</v>
      </c>
      <c r="G536" s="6" t="s">
        <v>302</v>
      </c>
      <c r="H536" s="6" t="s">
        <v>303</v>
      </c>
      <c r="I536" s="6" t="s">
        <v>16</v>
      </c>
      <c r="J536" s="6" t="s">
        <v>78</v>
      </c>
      <c r="K536" s="6" t="s">
        <v>386</v>
      </c>
      <c r="L536" s="7">
        <v>20</v>
      </c>
      <c r="M536" s="7">
        <v>232510</v>
      </c>
      <c r="N536" s="7">
        <v>232.51</v>
      </c>
      <c r="O536" s="6">
        <v>0</v>
      </c>
      <c r="P536" t="str">
        <f t="shared" si="114"/>
        <v>Atrazine</v>
      </c>
      <c r="Q536" t="str">
        <f t="shared" si="111"/>
        <v>Atanor</v>
      </c>
      <c r="R536" t="str">
        <f t="shared" si="112"/>
        <v>Herbicide</v>
      </c>
      <c r="S536">
        <f t="shared" si="108"/>
        <v>0</v>
      </c>
    </row>
    <row r="537" spans="1:19" ht="22" customHeight="1" x14ac:dyDescent="0.3">
      <c r="A537" s="2">
        <v>43325</v>
      </c>
      <c r="B537" s="10" t="str">
        <f t="shared" si="106"/>
        <v>August,2018</v>
      </c>
      <c r="C537" s="10" t="str">
        <f t="shared" si="107"/>
        <v>August,2018´</v>
      </c>
      <c r="D537" s="3" t="s">
        <v>12</v>
      </c>
      <c r="E537" s="11" t="s">
        <v>535</v>
      </c>
      <c r="F537" s="3" t="s">
        <v>13</v>
      </c>
      <c r="G537" s="3" t="s">
        <v>309</v>
      </c>
      <c r="H537" s="3" t="s">
        <v>56</v>
      </c>
      <c r="I537" s="3" t="s">
        <v>16</v>
      </c>
      <c r="J537" s="3" t="s">
        <v>355</v>
      </c>
      <c r="K537" s="3" t="s">
        <v>387</v>
      </c>
      <c r="L537" s="4">
        <v>8</v>
      </c>
      <c r="M537" s="4">
        <v>115840</v>
      </c>
      <c r="N537" s="4">
        <v>115.84</v>
      </c>
      <c r="O537" s="4">
        <v>353000</v>
      </c>
      <c r="P537" t="str">
        <f t="shared" si="113"/>
        <v>Isopropylamine</v>
      </c>
      <c r="Q537" t="str">
        <f t="shared" si="111"/>
        <v>Not Identified</v>
      </c>
      <c r="R537" t="str">
        <f t="shared" si="112"/>
        <v>Herbicide</v>
      </c>
      <c r="S537">
        <f t="shared" si="108"/>
        <v>3.0473066298342539</v>
      </c>
    </row>
    <row r="538" spans="1:19" ht="22" customHeight="1" x14ac:dyDescent="0.3">
      <c r="A538" s="5">
        <v>43324</v>
      </c>
      <c r="B538" s="10" t="str">
        <f t="shared" si="106"/>
        <v>August,2018</v>
      </c>
      <c r="C538" s="10" t="str">
        <f t="shared" si="107"/>
        <v>August,2018´</v>
      </c>
      <c r="D538" s="6" t="s">
        <v>12</v>
      </c>
      <c r="E538" s="8" t="s">
        <v>535</v>
      </c>
      <c r="F538" s="6" t="s">
        <v>13</v>
      </c>
      <c r="G538" s="6" t="s">
        <v>170</v>
      </c>
      <c r="H538" s="6" t="s">
        <v>15</v>
      </c>
      <c r="I538" s="6" t="s">
        <v>16</v>
      </c>
      <c r="J538" s="6" t="s">
        <v>62</v>
      </c>
      <c r="K538" s="6" t="s">
        <v>388</v>
      </c>
      <c r="L538" s="7">
        <v>12</v>
      </c>
      <c r="M538" s="7">
        <v>139320.01</v>
      </c>
      <c r="N538" s="7">
        <v>139.32</v>
      </c>
      <c r="O538" s="7">
        <v>945000</v>
      </c>
      <c r="P538" t="str">
        <f t="shared" si="105"/>
        <v>Glyphosate</v>
      </c>
      <c r="Q538" t="str">
        <f t="shared" si="111"/>
        <v>Gly Star</v>
      </c>
      <c r="R538" t="str">
        <f t="shared" si="112"/>
        <v>Herbicide</v>
      </c>
      <c r="S538">
        <f t="shared" si="108"/>
        <v>6.7829452495732658</v>
      </c>
    </row>
    <row r="539" spans="1:19" ht="22" customHeight="1" x14ac:dyDescent="0.3">
      <c r="A539" s="2">
        <v>43324</v>
      </c>
      <c r="B539" s="10" t="str">
        <f t="shared" si="106"/>
        <v>August,2018</v>
      </c>
      <c r="C539" s="10" t="str">
        <f t="shared" si="107"/>
        <v>August,2018´</v>
      </c>
      <c r="D539" s="3" t="s">
        <v>12</v>
      </c>
      <c r="E539" s="11" t="s">
        <v>535</v>
      </c>
      <c r="F539" s="3" t="s">
        <v>13</v>
      </c>
      <c r="G539" s="3" t="s">
        <v>170</v>
      </c>
      <c r="H539" s="3" t="s">
        <v>15</v>
      </c>
      <c r="I539" s="3" t="s">
        <v>16</v>
      </c>
      <c r="J539" s="3" t="s">
        <v>62</v>
      </c>
      <c r="K539" s="3" t="s">
        <v>388</v>
      </c>
      <c r="L539" s="4">
        <v>12</v>
      </c>
      <c r="M539" s="4">
        <v>139320.01</v>
      </c>
      <c r="N539" s="4">
        <v>139.32</v>
      </c>
      <c r="O539" s="4">
        <v>945000</v>
      </c>
      <c r="P539" t="str">
        <f t="shared" si="105"/>
        <v>Glyphosate</v>
      </c>
      <c r="Q539" t="str">
        <f t="shared" si="111"/>
        <v>Gly Star</v>
      </c>
      <c r="R539" t="str">
        <f t="shared" si="112"/>
        <v>Herbicide</v>
      </c>
      <c r="S539">
        <f t="shared" si="108"/>
        <v>6.7829452495732658</v>
      </c>
    </row>
    <row r="540" spans="1:19" ht="22" customHeight="1" x14ac:dyDescent="0.3">
      <c r="A540" s="5">
        <v>43322</v>
      </c>
      <c r="B540" s="10" t="str">
        <f t="shared" si="106"/>
        <v>August,2018</v>
      </c>
      <c r="C540" s="10" t="str">
        <f t="shared" si="107"/>
        <v>August,2018´</v>
      </c>
      <c r="D540" s="6" t="s">
        <v>12</v>
      </c>
      <c r="E540" s="8" t="s">
        <v>535</v>
      </c>
      <c r="F540" s="6" t="s">
        <v>13</v>
      </c>
      <c r="G540" s="6" t="s">
        <v>24</v>
      </c>
      <c r="H540" s="6" t="s">
        <v>21</v>
      </c>
      <c r="I540" s="6" t="s">
        <v>16</v>
      </c>
      <c r="J540" s="6" t="s">
        <v>140</v>
      </c>
      <c r="K540" s="6" t="s">
        <v>389</v>
      </c>
      <c r="L540" s="7">
        <v>4</v>
      </c>
      <c r="M540" s="7">
        <v>40240</v>
      </c>
      <c r="N540" s="7">
        <v>40.24</v>
      </c>
      <c r="O540" s="7">
        <v>933000</v>
      </c>
      <c r="P540" t="s">
        <v>520</v>
      </c>
      <c r="Q540" t="str">
        <f t="shared" si="111"/>
        <v>Not Indetified</v>
      </c>
      <c r="R540" t="str">
        <f t="shared" si="112"/>
        <v>Herbicide</v>
      </c>
      <c r="S540">
        <f t="shared" si="108"/>
        <v>23.185884691848905</v>
      </c>
    </row>
    <row r="541" spans="1:19" ht="22" customHeight="1" x14ac:dyDescent="0.3">
      <c r="A541" s="2">
        <v>43320</v>
      </c>
      <c r="B541" s="10" t="str">
        <f t="shared" si="106"/>
        <v>August,2018</v>
      </c>
      <c r="C541" s="10" t="str">
        <f t="shared" si="107"/>
        <v>August,2018´</v>
      </c>
      <c r="D541" s="3" t="s">
        <v>12</v>
      </c>
      <c r="E541" s="11" t="s">
        <v>535</v>
      </c>
      <c r="F541" s="3" t="s">
        <v>13</v>
      </c>
      <c r="G541" s="3" t="s">
        <v>177</v>
      </c>
      <c r="H541" s="3" t="s">
        <v>128</v>
      </c>
      <c r="I541" s="3" t="s">
        <v>16</v>
      </c>
      <c r="J541" s="3" t="s">
        <v>129</v>
      </c>
      <c r="K541" s="3" t="s">
        <v>390</v>
      </c>
      <c r="L541" s="4">
        <v>3</v>
      </c>
      <c r="M541" s="4">
        <v>54920</v>
      </c>
      <c r="N541" s="4">
        <v>54.92</v>
      </c>
      <c r="O541" s="3">
        <v>0</v>
      </c>
      <c r="P541" t="str">
        <f t="shared" ref="P541:P544" si="115">IF(ISNUMBER(SEARCH("ISOPROPYLAMINE",K541)),"Isopropylamine",IF(ISNUMBER(SEARCH("CARBENDAZIM",K541)),"Carbendazim",IF(ISNUMBER(SEARCH("CHLORPYRIFOS",K541)),"Chlorpyrifos",IF(ISNUMBER(SEARCH("DIMETHYLAMINE",K541)),"Dimethylamine",IF(ISNUMBER(SEARCH("TEBUCONAZOLE",K541)),"Tebuconazole",IF(ISNUMBER(SEARCH("AMETRYN",K541)),"Ametryn",IF(ISNUMBER(SEARCH("DIURON",K541)),"Diuron","FIX IT!")))))))</f>
        <v>Dimethylamine</v>
      </c>
      <c r="Q541" t="str">
        <f t="shared" si="111"/>
        <v>Not Identified</v>
      </c>
      <c r="R541" t="s">
        <v>496</v>
      </c>
      <c r="S541">
        <f t="shared" si="108"/>
        <v>0</v>
      </c>
    </row>
    <row r="542" spans="1:19" ht="22" customHeight="1" x14ac:dyDescent="0.3">
      <c r="A542" s="5">
        <v>43320</v>
      </c>
      <c r="B542" s="10" t="str">
        <f t="shared" si="106"/>
        <v>August,2018</v>
      </c>
      <c r="C542" s="10" t="str">
        <f t="shared" si="107"/>
        <v>August,2018´</v>
      </c>
      <c r="D542" s="6" t="s">
        <v>12</v>
      </c>
      <c r="E542" s="8" t="s">
        <v>535</v>
      </c>
      <c r="F542" s="6" t="s">
        <v>13</v>
      </c>
      <c r="G542" s="6" t="s">
        <v>307</v>
      </c>
      <c r="H542" s="6" t="s">
        <v>56</v>
      </c>
      <c r="I542" s="6" t="s">
        <v>16</v>
      </c>
      <c r="J542" s="6" t="s">
        <v>43</v>
      </c>
      <c r="K542" s="6" t="s">
        <v>391</v>
      </c>
      <c r="L542" s="7">
        <v>7</v>
      </c>
      <c r="M542" s="7">
        <v>101150</v>
      </c>
      <c r="N542" s="7">
        <v>101.15</v>
      </c>
      <c r="O542" s="7">
        <v>308000</v>
      </c>
      <c r="P542" t="str">
        <f t="shared" si="115"/>
        <v>Isopropylamine</v>
      </c>
      <c r="Q542" t="str">
        <f t="shared" si="111"/>
        <v>Not Identified</v>
      </c>
      <c r="R542" t="str">
        <f>VLOOKUP(Q542,V:X,2,FALSE)</f>
        <v>Herbicide</v>
      </c>
      <c r="S542">
        <f t="shared" si="108"/>
        <v>3.0449826989619377</v>
      </c>
    </row>
    <row r="543" spans="1:19" ht="22" customHeight="1" x14ac:dyDescent="0.3">
      <c r="A543" s="2">
        <v>43320</v>
      </c>
      <c r="B543" s="10" t="str">
        <f t="shared" si="106"/>
        <v>August,2018</v>
      </c>
      <c r="C543" s="10" t="str">
        <f t="shared" si="107"/>
        <v>August,2018´</v>
      </c>
      <c r="D543" s="3" t="s">
        <v>12</v>
      </c>
      <c r="E543" s="11" t="s">
        <v>535</v>
      </c>
      <c r="F543" s="3" t="s">
        <v>13</v>
      </c>
      <c r="G543" s="3" t="s">
        <v>307</v>
      </c>
      <c r="H543" s="3" t="s">
        <v>56</v>
      </c>
      <c r="I543" s="3" t="s">
        <v>16</v>
      </c>
      <c r="J543" s="3" t="s">
        <v>43</v>
      </c>
      <c r="K543" s="3" t="s">
        <v>392</v>
      </c>
      <c r="L543" s="4">
        <v>7</v>
      </c>
      <c r="M543" s="4">
        <v>101188</v>
      </c>
      <c r="N543" s="4">
        <v>101.19</v>
      </c>
      <c r="O543" s="4">
        <v>308000</v>
      </c>
      <c r="P543" t="str">
        <f t="shared" si="115"/>
        <v>Isopropylamine</v>
      </c>
      <c r="Q543" t="str">
        <f t="shared" si="111"/>
        <v>Not Identified</v>
      </c>
      <c r="R543" t="str">
        <f>VLOOKUP(Q543,V:X,2,FALSE)</f>
        <v>Herbicide</v>
      </c>
      <c r="S543">
        <f t="shared" si="108"/>
        <v>3.0438391904178359</v>
      </c>
    </row>
    <row r="544" spans="1:19" ht="22" customHeight="1" x14ac:dyDescent="0.3">
      <c r="A544" s="5">
        <v>43320</v>
      </c>
      <c r="B544" s="10" t="str">
        <f t="shared" si="106"/>
        <v>August,2018</v>
      </c>
      <c r="C544" s="10" t="str">
        <f t="shared" si="107"/>
        <v>August,2018´</v>
      </c>
      <c r="D544" s="6" t="s">
        <v>12</v>
      </c>
      <c r="E544" s="8" t="s">
        <v>535</v>
      </c>
      <c r="F544" s="6" t="s">
        <v>13</v>
      </c>
      <c r="G544" s="6" t="s">
        <v>177</v>
      </c>
      <c r="H544" s="6" t="s">
        <v>128</v>
      </c>
      <c r="I544" s="6" t="s">
        <v>16</v>
      </c>
      <c r="J544" s="6" t="s">
        <v>129</v>
      </c>
      <c r="K544" s="6" t="s">
        <v>393</v>
      </c>
      <c r="L544" s="7">
        <v>6</v>
      </c>
      <c r="M544" s="7">
        <v>110180</v>
      </c>
      <c r="N544" s="7">
        <v>110.18</v>
      </c>
      <c r="O544" s="6">
        <v>0</v>
      </c>
      <c r="P544" t="str">
        <f t="shared" si="115"/>
        <v>Dimethylamine</v>
      </c>
      <c r="Q544" t="str">
        <f t="shared" si="111"/>
        <v>Not Identified</v>
      </c>
      <c r="R544" t="s">
        <v>496</v>
      </c>
      <c r="S544">
        <f t="shared" si="108"/>
        <v>0</v>
      </c>
    </row>
    <row r="545" spans="1:19" ht="22" customHeight="1" x14ac:dyDescent="0.3">
      <c r="A545" s="2">
        <v>43319</v>
      </c>
      <c r="B545" s="10" t="str">
        <f t="shared" si="106"/>
        <v>August,2018</v>
      </c>
      <c r="C545" s="10" t="str">
        <f t="shared" si="107"/>
        <v>August,2018´</v>
      </c>
      <c r="D545" s="3" t="s">
        <v>12</v>
      </c>
      <c r="E545" s="11" t="s">
        <v>535</v>
      </c>
      <c r="F545" s="3" t="s">
        <v>13</v>
      </c>
      <c r="G545" s="3" t="s">
        <v>170</v>
      </c>
      <c r="H545" s="3" t="s">
        <v>15</v>
      </c>
      <c r="I545" s="3" t="s">
        <v>16</v>
      </c>
      <c r="J545" s="3" t="s">
        <v>22</v>
      </c>
      <c r="K545" s="3" t="s">
        <v>394</v>
      </c>
      <c r="L545" s="4">
        <v>10</v>
      </c>
      <c r="M545" s="4">
        <v>126630</v>
      </c>
      <c r="N545" s="4">
        <v>126.63</v>
      </c>
      <c r="O545" s="4">
        <v>498000</v>
      </c>
      <c r="P545" t="str">
        <f t="shared" si="105"/>
        <v>Glyphosate</v>
      </c>
      <c r="Q545" t="str">
        <f t="shared" si="111"/>
        <v>Gly Star</v>
      </c>
      <c r="R545" t="str">
        <f t="shared" ref="R545:R556" si="116">VLOOKUP(Q545,V:X,2,FALSE)</f>
        <v>Herbicide</v>
      </c>
      <c r="S545">
        <f t="shared" si="108"/>
        <v>3.9327173655531866</v>
      </c>
    </row>
    <row r="546" spans="1:19" ht="22" customHeight="1" x14ac:dyDescent="0.3">
      <c r="A546" s="5">
        <v>43319</v>
      </c>
      <c r="B546" s="10" t="str">
        <f t="shared" si="106"/>
        <v>August,2018</v>
      </c>
      <c r="C546" s="10" t="str">
        <f t="shared" si="107"/>
        <v>August,2018´</v>
      </c>
      <c r="D546" s="6" t="s">
        <v>12</v>
      </c>
      <c r="E546" s="8" t="s">
        <v>535</v>
      </c>
      <c r="F546" s="6" t="s">
        <v>13</v>
      </c>
      <c r="G546" s="6" t="s">
        <v>170</v>
      </c>
      <c r="H546" s="6" t="s">
        <v>15</v>
      </c>
      <c r="I546" s="6" t="s">
        <v>16</v>
      </c>
      <c r="J546" s="6" t="s">
        <v>62</v>
      </c>
      <c r="K546" s="6" t="s">
        <v>395</v>
      </c>
      <c r="L546" s="7">
        <v>12</v>
      </c>
      <c r="M546" s="7">
        <v>139320.01</v>
      </c>
      <c r="N546" s="7">
        <v>139.32</v>
      </c>
      <c r="O546" s="7">
        <v>945000</v>
      </c>
      <c r="P546" t="str">
        <f t="shared" si="105"/>
        <v>Glyphosate</v>
      </c>
      <c r="Q546" t="str">
        <f t="shared" si="111"/>
        <v>Gly Star</v>
      </c>
      <c r="R546" t="str">
        <f t="shared" si="116"/>
        <v>Herbicide</v>
      </c>
      <c r="S546">
        <f t="shared" si="108"/>
        <v>6.7829452495732658</v>
      </c>
    </row>
    <row r="547" spans="1:19" ht="22" customHeight="1" x14ac:dyDescent="0.3">
      <c r="A547" s="2">
        <v>43319</v>
      </c>
      <c r="B547" s="10" t="str">
        <f t="shared" si="106"/>
        <v>August,2018</v>
      </c>
      <c r="C547" s="10" t="str">
        <f t="shared" si="107"/>
        <v>August,2018´</v>
      </c>
      <c r="D547" s="3" t="s">
        <v>12</v>
      </c>
      <c r="E547" s="11" t="s">
        <v>535</v>
      </c>
      <c r="F547" s="3" t="s">
        <v>13</v>
      </c>
      <c r="G547" s="3" t="s">
        <v>170</v>
      </c>
      <c r="H547" s="3" t="s">
        <v>15</v>
      </c>
      <c r="I547" s="3" t="s">
        <v>16</v>
      </c>
      <c r="J547" s="3" t="s">
        <v>22</v>
      </c>
      <c r="K547" s="3" t="s">
        <v>396</v>
      </c>
      <c r="L547" s="4">
        <v>10</v>
      </c>
      <c r="M547" s="4">
        <v>126630</v>
      </c>
      <c r="N547" s="4">
        <v>126.63</v>
      </c>
      <c r="O547" s="4">
        <v>498000</v>
      </c>
      <c r="P547" t="str">
        <f t="shared" si="105"/>
        <v>Glyphosate</v>
      </c>
      <c r="Q547" t="str">
        <f t="shared" si="111"/>
        <v>Gly Star</v>
      </c>
      <c r="R547" t="str">
        <f t="shared" si="116"/>
        <v>Herbicide</v>
      </c>
      <c r="S547">
        <f t="shared" si="108"/>
        <v>3.9327173655531866</v>
      </c>
    </row>
    <row r="548" spans="1:19" ht="22" customHeight="1" x14ac:dyDescent="0.3">
      <c r="A548" s="5">
        <v>43319</v>
      </c>
      <c r="B548" s="10" t="str">
        <f t="shared" si="106"/>
        <v>August,2018</v>
      </c>
      <c r="C548" s="10" t="str">
        <f t="shared" si="107"/>
        <v>August,2018´</v>
      </c>
      <c r="D548" s="6" t="s">
        <v>12</v>
      </c>
      <c r="E548" s="8" t="s">
        <v>535</v>
      </c>
      <c r="F548" s="6" t="s">
        <v>13</v>
      </c>
      <c r="G548" s="6" t="s">
        <v>14</v>
      </c>
      <c r="H548" s="6" t="s">
        <v>15</v>
      </c>
      <c r="I548" s="6" t="s">
        <v>16</v>
      </c>
      <c r="J548" s="6" t="s">
        <v>17</v>
      </c>
      <c r="K548" s="6" t="s">
        <v>397</v>
      </c>
      <c r="L548" s="7">
        <v>10</v>
      </c>
      <c r="M548" s="7">
        <v>126450</v>
      </c>
      <c r="N548" s="7">
        <v>126.45</v>
      </c>
      <c r="O548" s="7">
        <v>1427000</v>
      </c>
      <c r="P548" t="str">
        <f t="shared" si="105"/>
        <v>2,4-Dichlorophenoxyacetic acid</v>
      </c>
      <c r="Q548" t="str">
        <f t="shared" si="111"/>
        <v>Not Identified</v>
      </c>
      <c r="R548" t="str">
        <f t="shared" si="116"/>
        <v>Herbicide</v>
      </c>
      <c r="S548">
        <f t="shared" si="108"/>
        <v>11.285092922103598</v>
      </c>
    </row>
    <row r="549" spans="1:19" ht="22" customHeight="1" x14ac:dyDescent="0.3">
      <c r="A549" s="2">
        <v>43319</v>
      </c>
      <c r="B549" s="10" t="str">
        <f t="shared" si="106"/>
        <v>August,2018</v>
      </c>
      <c r="C549" s="10" t="str">
        <f t="shared" si="107"/>
        <v>August,2018´</v>
      </c>
      <c r="D549" s="3" t="s">
        <v>12</v>
      </c>
      <c r="E549" s="11" t="s">
        <v>535</v>
      </c>
      <c r="F549" s="3" t="s">
        <v>13</v>
      </c>
      <c r="G549" s="3" t="s">
        <v>170</v>
      </c>
      <c r="H549" s="3" t="s">
        <v>15</v>
      </c>
      <c r="I549" s="3" t="s">
        <v>16</v>
      </c>
      <c r="J549" s="3" t="s">
        <v>22</v>
      </c>
      <c r="K549" s="3" t="s">
        <v>398</v>
      </c>
      <c r="L549" s="4">
        <v>10</v>
      </c>
      <c r="M549" s="4">
        <v>126630</v>
      </c>
      <c r="N549" s="4">
        <v>126.63</v>
      </c>
      <c r="O549" s="4">
        <v>498000</v>
      </c>
      <c r="P549" t="str">
        <f t="shared" si="105"/>
        <v>Glyphosate</v>
      </c>
      <c r="Q549" t="str">
        <f t="shared" si="111"/>
        <v>Gly Star</v>
      </c>
      <c r="R549" t="str">
        <f t="shared" si="116"/>
        <v>Herbicide</v>
      </c>
      <c r="S549">
        <f t="shared" si="108"/>
        <v>3.9327173655531866</v>
      </c>
    </row>
    <row r="550" spans="1:19" ht="22" customHeight="1" x14ac:dyDescent="0.3">
      <c r="A550" s="5">
        <v>43319</v>
      </c>
      <c r="B550" s="10" t="str">
        <f t="shared" si="106"/>
        <v>August,2018</v>
      </c>
      <c r="C550" s="10" t="str">
        <f t="shared" si="107"/>
        <v>August,2018´</v>
      </c>
      <c r="D550" s="6" t="s">
        <v>12</v>
      </c>
      <c r="E550" s="8" t="s">
        <v>535</v>
      </c>
      <c r="F550" s="6" t="s">
        <v>13</v>
      </c>
      <c r="G550" s="6" t="s">
        <v>170</v>
      </c>
      <c r="H550" s="6" t="s">
        <v>15</v>
      </c>
      <c r="I550" s="6" t="s">
        <v>16</v>
      </c>
      <c r="J550" s="6" t="s">
        <v>62</v>
      </c>
      <c r="K550" s="6" t="s">
        <v>399</v>
      </c>
      <c r="L550" s="7">
        <v>12</v>
      </c>
      <c r="M550" s="7">
        <v>139320.01</v>
      </c>
      <c r="N550" s="7">
        <v>139.32</v>
      </c>
      <c r="O550" s="7">
        <v>945000</v>
      </c>
      <c r="P550" t="str">
        <f t="shared" si="105"/>
        <v>Glyphosate</v>
      </c>
      <c r="Q550" t="str">
        <f t="shared" si="111"/>
        <v>Gly Star</v>
      </c>
      <c r="R550" t="str">
        <f t="shared" si="116"/>
        <v>Herbicide</v>
      </c>
      <c r="S550">
        <f t="shared" si="108"/>
        <v>6.7829452495732658</v>
      </c>
    </row>
    <row r="551" spans="1:19" ht="22" customHeight="1" x14ac:dyDescent="0.3">
      <c r="A551" s="2">
        <v>43319</v>
      </c>
      <c r="B551" s="10" t="str">
        <f t="shared" si="106"/>
        <v>August,2018</v>
      </c>
      <c r="C551" s="10" t="str">
        <f t="shared" si="107"/>
        <v>August,2018´</v>
      </c>
      <c r="D551" s="3" t="s">
        <v>12</v>
      </c>
      <c r="E551" s="11" t="s">
        <v>535</v>
      </c>
      <c r="F551" s="3" t="s">
        <v>13</v>
      </c>
      <c r="G551" s="3" t="s">
        <v>14</v>
      </c>
      <c r="H551" s="3" t="s">
        <v>15</v>
      </c>
      <c r="I551" s="3" t="s">
        <v>16</v>
      </c>
      <c r="J551" s="3" t="s">
        <v>17</v>
      </c>
      <c r="K551" s="3" t="s">
        <v>400</v>
      </c>
      <c r="L551" s="4">
        <v>8</v>
      </c>
      <c r="M551" s="4">
        <v>101160</v>
      </c>
      <c r="N551" s="4">
        <v>101.16</v>
      </c>
      <c r="O551" s="4">
        <v>1142000</v>
      </c>
      <c r="P551" t="str">
        <f t="shared" si="105"/>
        <v>2,4-Dichlorophenoxyacetic acid</v>
      </c>
      <c r="Q551" t="str">
        <f t="shared" si="111"/>
        <v>Not Identified</v>
      </c>
      <c r="R551" t="str">
        <f t="shared" si="116"/>
        <v>Herbicide</v>
      </c>
      <c r="S551">
        <f t="shared" si="108"/>
        <v>11.289047054171609</v>
      </c>
    </row>
    <row r="552" spans="1:19" ht="22" customHeight="1" x14ac:dyDescent="0.3">
      <c r="A552" s="5">
        <v>43319</v>
      </c>
      <c r="B552" s="10" t="str">
        <f t="shared" si="106"/>
        <v>August,2018</v>
      </c>
      <c r="C552" s="10" t="str">
        <f t="shared" si="107"/>
        <v>August,2018´</v>
      </c>
      <c r="D552" s="6" t="s">
        <v>12</v>
      </c>
      <c r="E552" s="8" t="s">
        <v>535</v>
      </c>
      <c r="F552" s="6" t="s">
        <v>13</v>
      </c>
      <c r="G552" s="6" t="s">
        <v>170</v>
      </c>
      <c r="H552" s="6" t="s">
        <v>15</v>
      </c>
      <c r="I552" s="6" t="s">
        <v>16</v>
      </c>
      <c r="J552" s="6" t="s">
        <v>22</v>
      </c>
      <c r="K552" s="6" t="s">
        <v>401</v>
      </c>
      <c r="L552" s="7">
        <v>8</v>
      </c>
      <c r="M552" s="7">
        <v>101304</v>
      </c>
      <c r="N552" s="7">
        <v>101.3</v>
      </c>
      <c r="O552" s="7">
        <v>399000</v>
      </c>
      <c r="P552" t="str">
        <f t="shared" si="105"/>
        <v>Glyphosate</v>
      </c>
      <c r="Q552" t="str">
        <f t="shared" si="111"/>
        <v>Gly Star</v>
      </c>
      <c r="R552" t="str">
        <f t="shared" si="116"/>
        <v>Herbicide</v>
      </c>
      <c r="S552">
        <f t="shared" si="108"/>
        <v>3.9386401326699834</v>
      </c>
    </row>
    <row r="553" spans="1:19" ht="22" customHeight="1" x14ac:dyDescent="0.3">
      <c r="A553" s="2">
        <v>43319</v>
      </c>
      <c r="B553" s="10" t="str">
        <f t="shared" si="106"/>
        <v>August,2018</v>
      </c>
      <c r="C553" s="10" t="str">
        <f t="shared" si="107"/>
        <v>August,2018´</v>
      </c>
      <c r="D553" s="3" t="s">
        <v>12</v>
      </c>
      <c r="E553" s="11" t="s">
        <v>535</v>
      </c>
      <c r="F553" s="3" t="s">
        <v>13</v>
      </c>
      <c r="G553" s="3" t="s">
        <v>170</v>
      </c>
      <c r="H553" s="3" t="s">
        <v>15</v>
      </c>
      <c r="I553" s="3" t="s">
        <v>16</v>
      </c>
      <c r="J553" s="3" t="s">
        <v>62</v>
      </c>
      <c r="K553" s="3" t="s">
        <v>402</v>
      </c>
      <c r="L553" s="4">
        <v>12</v>
      </c>
      <c r="M553" s="4">
        <v>139320.01</v>
      </c>
      <c r="N553" s="4">
        <v>139.32</v>
      </c>
      <c r="O553" s="4">
        <v>945000</v>
      </c>
      <c r="P553" t="str">
        <f t="shared" si="105"/>
        <v>Glyphosate</v>
      </c>
      <c r="Q553" t="str">
        <f t="shared" si="111"/>
        <v>Gly Star</v>
      </c>
      <c r="R553" t="str">
        <f t="shared" si="116"/>
        <v>Herbicide</v>
      </c>
      <c r="S553">
        <f t="shared" si="108"/>
        <v>6.7829452495732658</v>
      </c>
    </row>
    <row r="554" spans="1:19" ht="22" customHeight="1" x14ac:dyDescent="0.3">
      <c r="A554" s="5">
        <v>43319</v>
      </c>
      <c r="B554" s="10" t="str">
        <f t="shared" si="106"/>
        <v>August,2018</v>
      </c>
      <c r="C554" s="10" t="str">
        <f t="shared" si="107"/>
        <v>August,2018´</v>
      </c>
      <c r="D554" s="6" t="s">
        <v>12</v>
      </c>
      <c r="E554" s="8" t="s">
        <v>535</v>
      </c>
      <c r="F554" s="6" t="s">
        <v>13</v>
      </c>
      <c r="G554" s="6" t="s">
        <v>170</v>
      </c>
      <c r="H554" s="6" t="s">
        <v>15</v>
      </c>
      <c r="I554" s="6" t="s">
        <v>16</v>
      </c>
      <c r="J554" s="6" t="s">
        <v>62</v>
      </c>
      <c r="K554" s="6" t="s">
        <v>402</v>
      </c>
      <c r="L554" s="7">
        <v>12</v>
      </c>
      <c r="M554" s="7">
        <v>139320.01</v>
      </c>
      <c r="N554" s="7">
        <v>139.32</v>
      </c>
      <c r="O554" s="7">
        <v>945000</v>
      </c>
      <c r="P554" t="str">
        <f t="shared" si="105"/>
        <v>Glyphosate</v>
      </c>
      <c r="Q554" t="str">
        <f t="shared" si="111"/>
        <v>Gly Star</v>
      </c>
      <c r="R554" t="str">
        <f t="shared" si="116"/>
        <v>Herbicide</v>
      </c>
      <c r="S554">
        <f t="shared" si="108"/>
        <v>6.7829452495732658</v>
      </c>
    </row>
    <row r="555" spans="1:19" ht="22" customHeight="1" x14ac:dyDescent="0.3">
      <c r="A555" s="2">
        <v>43319</v>
      </c>
      <c r="B555" s="10" t="str">
        <f t="shared" si="106"/>
        <v>August,2018</v>
      </c>
      <c r="C555" s="10" t="str">
        <f t="shared" si="107"/>
        <v>August,2018´</v>
      </c>
      <c r="D555" s="3" t="s">
        <v>12</v>
      </c>
      <c r="E555" s="11" t="s">
        <v>535</v>
      </c>
      <c r="F555" s="3" t="s">
        <v>13</v>
      </c>
      <c r="G555" s="3" t="s">
        <v>24</v>
      </c>
      <c r="H555" s="3" t="s">
        <v>42</v>
      </c>
      <c r="I555" s="3" t="s">
        <v>16</v>
      </c>
      <c r="J555" s="3" t="s">
        <v>238</v>
      </c>
      <c r="K555" s="3" t="s">
        <v>273</v>
      </c>
      <c r="L555" s="4">
        <v>14</v>
      </c>
      <c r="M555" s="4">
        <v>115416</v>
      </c>
      <c r="N555" s="4">
        <v>115.42</v>
      </c>
      <c r="O555" s="4">
        <v>976000</v>
      </c>
      <c r="P555" t="str">
        <f>IF(ISNUMBER(SEARCH("ACEPHATE",K555)),"Acephate",IF(ISNUMBER(SEARCH("2 4 D",K555)),"2,4-Dichlorophenoxyacetic acid",IF(ISNUMBER(SEARCH("HALOXYFOP",K555)),"Haloxyfop",IF(ISNUMBER(SEARCH("ATRAZIN",K555)),"Atrazine","fix it"))))</f>
        <v>Acephate</v>
      </c>
      <c r="Q555" t="str">
        <f t="shared" si="111"/>
        <v>Percent</v>
      </c>
      <c r="R555" t="str">
        <f t="shared" si="116"/>
        <v>Insecticide</v>
      </c>
      <c r="S555">
        <f t="shared" si="108"/>
        <v>8.4563665349691544</v>
      </c>
    </row>
    <row r="556" spans="1:19" ht="22" customHeight="1" x14ac:dyDescent="0.3">
      <c r="A556" s="5">
        <v>43316</v>
      </c>
      <c r="B556" s="10" t="str">
        <f t="shared" si="106"/>
        <v>August,2018</v>
      </c>
      <c r="C556" s="10" t="str">
        <f t="shared" si="107"/>
        <v>August,2018´</v>
      </c>
      <c r="D556" s="6" t="s">
        <v>12</v>
      </c>
      <c r="E556" s="8" t="s">
        <v>535</v>
      </c>
      <c r="F556" s="6" t="s">
        <v>13</v>
      </c>
      <c r="G556" s="6" t="s">
        <v>170</v>
      </c>
      <c r="H556" s="6" t="s">
        <v>15</v>
      </c>
      <c r="I556" s="6" t="s">
        <v>16</v>
      </c>
      <c r="J556" s="6" t="s">
        <v>62</v>
      </c>
      <c r="K556" s="6" t="s">
        <v>403</v>
      </c>
      <c r="L556" s="7">
        <v>12</v>
      </c>
      <c r="M556" s="7">
        <v>139320.01</v>
      </c>
      <c r="N556" s="7">
        <v>139.32</v>
      </c>
      <c r="O556" s="7">
        <v>945000</v>
      </c>
      <c r="P556" t="str">
        <f t="shared" si="105"/>
        <v>Glyphosate</v>
      </c>
      <c r="Q556" t="str">
        <f t="shared" si="111"/>
        <v>Gly Star</v>
      </c>
      <c r="R556" t="str">
        <f t="shared" si="116"/>
        <v>Herbicide</v>
      </c>
      <c r="S556">
        <f t="shared" si="108"/>
        <v>6.7829452495732658</v>
      </c>
    </row>
    <row r="557" spans="1:19" ht="22" customHeight="1" x14ac:dyDescent="0.3">
      <c r="A557" s="2">
        <v>43314</v>
      </c>
      <c r="B557" s="10" t="str">
        <f t="shared" si="106"/>
        <v>August,2018</v>
      </c>
      <c r="C557" s="10" t="str">
        <f t="shared" si="107"/>
        <v>August,2018´</v>
      </c>
      <c r="D557" s="3" t="s">
        <v>12</v>
      </c>
      <c r="E557" s="11" t="s">
        <v>535</v>
      </c>
      <c r="F557" s="3" t="s">
        <v>13</v>
      </c>
      <c r="G557" s="3" t="s">
        <v>177</v>
      </c>
      <c r="H557" s="3" t="s">
        <v>128</v>
      </c>
      <c r="I557" s="3" t="s">
        <v>16</v>
      </c>
      <c r="J557" s="3" t="s">
        <v>52</v>
      </c>
      <c r="K557" s="3" t="s">
        <v>404</v>
      </c>
      <c r="L557" s="4">
        <v>3</v>
      </c>
      <c r="M557" s="4">
        <v>55000</v>
      </c>
      <c r="N557" s="4">
        <v>55</v>
      </c>
      <c r="O557" s="3">
        <v>0</v>
      </c>
      <c r="P557" t="str">
        <f t="shared" ref="P557:P559" si="117">IF(ISNUMBER(SEARCH("ISOPROPYLAMINE",K557)),"Isopropylamine",IF(ISNUMBER(SEARCH("CARBENDAZIM",K557)),"Carbendazim",IF(ISNUMBER(SEARCH("CHLORPYRIFOS",K557)),"Chlorpyrifos",IF(ISNUMBER(SEARCH("DIMETHYLAMINE",K557)),"Dimethylamine",IF(ISNUMBER(SEARCH("TEBUCONAZOLE",K557)),"Tebuconazole",IF(ISNUMBER(SEARCH("AMETRYN",K557)),"Ametryn",IF(ISNUMBER(SEARCH("DIURON",K557)),"Diuron","FIX IT!")))))))</f>
        <v>Dimethylamine</v>
      </c>
      <c r="Q557" t="str">
        <f t="shared" si="111"/>
        <v>Not Identified</v>
      </c>
      <c r="R557" t="s">
        <v>496</v>
      </c>
      <c r="S557">
        <f t="shared" si="108"/>
        <v>0</v>
      </c>
    </row>
    <row r="558" spans="1:19" ht="22" customHeight="1" x14ac:dyDescent="0.3">
      <c r="A558" s="5">
        <v>43314</v>
      </c>
      <c r="B558" s="10" t="str">
        <f t="shared" si="106"/>
        <v>August,2018</v>
      </c>
      <c r="C558" s="10" t="str">
        <f t="shared" si="107"/>
        <v>August,2018´</v>
      </c>
      <c r="D558" s="6" t="s">
        <v>12</v>
      </c>
      <c r="E558" s="8" t="s">
        <v>535</v>
      </c>
      <c r="F558" s="6" t="s">
        <v>13</v>
      </c>
      <c r="G558" s="6" t="s">
        <v>177</v>
      </c>
      <c r="H558" s="6" t="s">
        <v>128</v>
      </c>
      <c r="I558" s="6" t="s">
        <v>16</v>
      </c>
      <c r="J558" s="6" t="s">
        <v>52</v>
      </c>
      <c r="K558" s="6" t="s">
        <v>404</v>
      </c>
      <c r="L558" s="7">
        <v>5</v>
      </c>
      <c r="M558" s="7">
        <v>91940</v>
      </c>
      <c r="N558" s="7">
        <v>91.94</v>
      </c>
      <c r="O558" s="6">
        <v>0</v>
      </c>
      <c r="P558" t="str">
        <f t="shared" si="117"/>
        <v>Dimethylamine</v>
      </c>
      <c r="Q558" t="str">
        <f t="shared" si="111"/>
        <v>Not Identified</v>
      </c>
      <c r="R558" t="s">
        <v>496</v>
      </c>
      <c r="S558">
        <f t="shared" si="108"/>
        <v>0</v>
      </c>
    </row>
    <row r="559" spans="1:19" ht="22" customHeight="1" x14ac:dyDescent="0.3">
      <c r="A559" s="2">
        <v>43311</v>
      </c>
      <c r="B559" s="10" t="str">
        <f t="shared" si="106"/>
        <v>July,2018</v>
      </c>
      <c r="C559" s="10" t="str">
        <f t="shared" si="107"/>
        <v>July,2018´</v>
      </c>
      <c r="D559" s="3" t="s">
        <v>12</v>
      </c>
      <c r="E559" s="11" t="s">
        <v>535</v>
      </c>
      <c r="F559" s="3" t="s">
        <v>13</v>
      </c>
      <c r="G559" s="3" t="s">
        <v>307</v>
      </c>
      <c r="H559" s="3" t="s">
        <v>56</v>
      </c>
      <c r="I559" s="3" t="s">
        <v>16</v>
      </c>
      <c r="J559" s="3" t="s">
        <v>43</v>
      </c>
      <c r="K559" s="3" t="s">
        <v>405</v>
      </c>
      <c r="L559" s="4">
        <v>4</v>
      </c>
      <c r="M559" s="4">
        <v>58069</v>
      </c>
      <c r="N559" s="4">
        <v>58.07</v>
      </c>
      <c r="O559" s="4">
        <v>188000</v>
      </c>
      <c r="P559" t="str">
        <f t="shared" si="117"/>
        <v>Isopropylamine</v>
      </c>
      <c r="Q559" t="str">
        <f t="shared" si="111"/>
        <v>Not Identified</v>
      </c>
      <c r="R559" t="str">
        <f t="shared" ref="R559:R576" si="118">VLOOKUP(Q559,V:X,2,FALSE)</f>
        <v>Herbicide</v>
      </c>
      <c r="S559">
        <f t="shared" si="108"/>
        <v>3.2375277686889734</v>
      </c>
    </row>
    <row r="560" spans="1:19" ht="22" customHeight="1" x14ac:dyDescent="0.3">
      <c r="A560" s="5">
        <v>43311</v>
      </c>
      <c r="B560" s="10" t="str">
        <f t="shared" si="106"/>
        <v>July,2018</v>
      </c>
      <c r="C560" s="10" t="str">
        <f t="shared" si="107"/>
        <v>July,2018´</v>
      </c>
      <c r="D560" s="6" t="s">
        <v>12</v>
      </c>
      <c r="E560" s="8" t="s">
        <v>535</v>
      </c>
      <c r="F560" s="6" t="s">
        <v>13</v>
      </c>
      <c r="G560" s="6" t="s">
        <v>24</v>
      </c>
      <c r="H560" s="6" t="s">
        <v>21</v>
      </c>
      <c r="I560" s="6" t="s">
        <v>16</v>
      </c>
      <c r="J560" s="6" t="s">
        <v>238</v>
      </c>
      <c r="K560" s="6" t="s">
        <v>297</v>
      </c>
      <c r="L560" s="7">
        <v>14</v>
      </c>
      <c r="M560" s="7">
        <v>115416</v>
      </c>
      <c r="N560" s="7">
        <v>115.42</v>
      </c>
      <c r="O560" s="7">
        <v>853000</v>
      </c>
      <c r="P560" t="str">
        <f>IF(ISNUMBER(SEARCH("ACEPHATE",K560)),"Acephate",IF(ISNUMBER(SEARCH("2 4 D",K560)),"2,4-Dichlorophenoxyacetic acid",IF(ISNUMBER(SEARCH("HALOXYFOP",K560)),"Haloxyfop",IF(ISNUMBER(SEARCH("ATRAZIN",K560)),"Atrazine","fix it"))))</f>
        <v>Acephate</v>
      </c>
      <c r="Q560" t="str">
        <f t="shared" si="111"/>
        <v>Percent</v>
      </c>
      <c r="R560" t="str">
        <f t="shared" si="118"/>
        <v>Insecticide</v>
      </c>
      <c r="S560">
        <f t="shared" si="108"/>
        <v>7.3906564081236574</v>
      </c>
    </row>
    <row r="561" spans="1:19" ht="22" customHeight="1" x14ac:dyDescent="0.3">
      <c r="A561" s="2">
        <v>43310</v>
      </c>
      <c r="B561" s="10" t="str">
        <f t="shared" si="106"/>
        <v>July,2018</v>
      </c>
      <c r="C561" s="10" t="str">
        <f t="shared" si="107"/>
        <v>July,2018´</v>
      </c>
      <c r="D561" s="3" t="s">
        <v>12</v>
      </c>
      <c r="E561" s="11" t="s">
        <v>535</v>
      </c>
      <c r="F561" s="3" t="s">
        <v>13</v>
      </c>
      <c r="G561" s="3" t="s">
        <v>170</v>
      </c>
      <c r="H561" s="3" t="s">
        <v>15</v>
      </c>
      <c r="I561" s="3" t="s">
        <v>16</v>
      </c>
      <c r="J561" s="3" t="s">
        <v>62</v>
      </c>
      <c r="K561" s="3" t="s">
        <v>406</v>
      </c>
      <c r="L561" s="4">
        <v>12</v>
      </c>
      <c r="M561" s="4">
        <v>139320.01</v>
      </c>
      <c r="N561" s="4">
        <v>139.32</v>
      </c>
      <c r="O561" s="4">
        <v>833000</v>
      </c>
      <c r="P561" t="str">
        <f t="shared" si="105"/>
        <v>Glyphosate</v>
      </c>
      <c r="Q561" t="str">
        <f t="shared" si="111"/>
        <v>Gly Star</v>
      </c>
      <c r="R561" t="str">
        <f t="shared" si="118"/>
        <v>Herbicide</v>
      </c>
      <c r="S561">
        <f t="shared" si="108"/>
        <v>5.9790406274016199</v>
      </c>
    </row>
    <row r="562" spans="1:19" ht="22" customHeight="1" x14ac:dyDescent="0.3">
      <c r="A562" s="5">
        <v>43310</v>
      </c>
      <c r="B562" s="10" t="str">
        <f t="shared" si="106"/>
        <v>July,2018</v>
      </c>
      <c r="C562" s="10" t="str">
        <f t="shared" si="107"/>
        <v>July,2018´</v>
      </c>
      <c r="D562" s="6" t="s">
        <v>12</v>
      </c>
      <c r="E562" s="8" t="s">
        <v>535</v>
      </c>
      <c r="F562" s="6" t="s">
        <v>13</v>
      </c>
      <c r="G562" s="6" t="s">
        <v>14</v>
      </c>
      <c r="H562" s="6" t="s">
        <v>15</v>
      </c>
      <c r="I562" s="6" t="s">
        <v>16</v>
      </c>
      <c r="J562" s="6" t="s">
        <v>17</v>
      </c>
      <c r="K562" s="6" t="s">
        <v>407</v>
      </c>
      <c r="L562" s="7">
        <v>8</v>
      </c>
      <c r="M562" s="7">
        <v>101160</v>
      </c>
      <c r="N562" s="7">
        <v>101.16</v>
      </c>
      <c r="O562" s="7">
        <v>1124000</v>
      </c>
      <c r="P562" t="str">
        <f t="shared" si="105"/>
        <v>2,4-Dichlorophenoxyacetic acid</v>
      </c>
      <c r="Q562" t="str">
        <f t="shared" si="111"/>
        <v>Not Identified</v>
      </c>
      <c r="R562" t="str">
        <f t="shared" si="118"/>
        <v>Herbicide</v>
      </c>
      <c r="S562">
        <f t="shared" si="108"/>
        <v>11.111111111111111</v>
      </c>
    </row>
    <row r="563" spans="1:19" ht="22" customHeight="1" x14ac:dyDescent="0.3">
      <c r="A563" s="2">
        <v>43310</v>
      </c>
      <c r="B563" s="10" t="str">
        <f t="shared" si="106"/>
        <v>July,2018</v>
      </c>
      <c r="C563" s="10" t="str">
        <f t="shared" si="107"/>
        <v>July,2018´</v>
      </c>
      <c r="D563" s="3" t="s">
        <v>12</v>
      </c>
      <c r="E563" s="11" t="s">
        <v>535</v>
      </c>
      <c r="F563" s="3" t="s">
        <v>13</v>
      </c>
      <c r="G563" s="3" t="s">
        <v>182</v>
      </c>
      <c r="H563" s="3" t="s">
        <v>21</v>
      </c>
      <c r="I563" s="3" t="s">
        <v>16</v>
      </c>
      <c r="J563" s="3" t="s">
        <v>311</v>
      </c>
      <c r="K563" s="3" t="s">
        <v>408</v>
      </c>
      <c r="L563" s="4">
        <v>2</v>
      </c>
      <c r="M563" s="4">
        <v>20120</v>
      </c>
      <c r="N563" s="4">
        <v>20.12</v>
      </c>
      <c r="O563" s="4">
        <v>195000</v>
      </c>
      <c r="P563" t="str">
        <f t="shared" ref="P563" si="119">IF(ISNUMBER(SEARCH("ISOPROPYLAMINE",K563)),"Isopropylamine",IF(ISNUMBER(SEARCH("CARBENDAZIM",K563)),"Carbendazim",IF(ISNUMBER(SEARCH("CHLORPYRIFOS",K563)),"Chlorpyrifos",IF(ISNUMBER(SEARCH("DIMETHYLAMINE",K563)),"Dimethylamine",IF(ISNUMBER(SEARCH("TEBUCONAZOLE",K563)),"Tebuconazole",IF(ISNUMBER(SEARCH("AMETRYN",K563)),"Ametryn",IF(ISNUMBER(SEARCH("DIURON",K563)),"Diuron","FIX IT!")))))))</f>
        <v>Carbendazim</v>
      </c>
      <c r="Q563" t="str">
        <f t="shared" si="111"/>
        <v>Not Identified</v>
      </c>
      <c r="R563" t="str">
        <f t="shared" si="118"/>
        <v>Herbicide</v>
      </c>
      <c r="S563">
        <f t="shared" si="108"/>
        <v>9.6918489065606366</v>
      </c>
    </row>
    <row r="564" spans="1:19" ht="22" customHeight="1" x14ac:dyDescent="0.3">
      <c r="A564" s="5">
        <v>43310</v>
      </c>
      <c r="B564" s="10" t="str">
        <f t="shared" si="106"/>
        <v>July,2018</v>
      </c>
      <c r="C564" s="10" t="str">
        <f t="shared" si="107"/>
        <v>July,2018´</v>
      </c>
      <c r="D564" s="6" t="s">
        <v>12</v>
      </c>
      <c r="E564" s="8" t="s">
        <v>535</v>
      </c>
      <c r="F564" s="6" t="s">
        <v>13</v>
      </c>
      <c r="G564" s="6" t="s">
        <v>170</v>
      </c>
      <c r="H564" s="6" t="s">
        <v>21</v>
      </c>
      <c r="I564" s="6" t="s">
        <v>16</v>
      </c>
      <c r="J564" s="6" t="s">
        <v>106</v>
      </c>
      <c r="K564" s="6" t="s">
        <v>409</v>
      </c>
      <c r="L564" s="7">
        <v>12</v>
      </c>
      <c r="M564" s="7">
        <v>150336</v>
      </c>
      <c r="N564" s="7">
        <v>150.34</v>
      </c>
      <c r="O564" s="7">
        <v>898000</v>
      </c>
      <c r="P564" t="str">
        <f>IF(ISNUMBER(SEARCH("FLUTRIAFOL",K564)),"Flutriafol",IF(ISNUMBER(SEARCH("PARAQUAT",K564)),"Paraquat",IF(ISNUMBER(SEARCH("4-D",K564)),"2,4-Dichlorophenoxyacetic acid",IF(ISNUMBER(SEARCH("HEXAZINONE",K564)),"Hexazinone",IF(ISNUMBER(SEARCH("DIUROM",K564)),"Diurom",IF(ISNUMBER(SEARCH("CLORPIRIFOS",K564)),"Chlorpyrifos",IF(ISNUMBER(SEARCH("NICOSULFURON",K564)),"Nicosulfuron","FIX IT!")))))))</f>
        <v>Paraquat</v>
      </c>
      <c r="Q564" t="str">
        <f t="shared" si="111"/>
        <v>Not Identified</v>
      </c>
      <c r="R564" t="str">
        <f t="shared" si="118"/>
        <v>Herbicide</v>
      </c>
      <c r="S564">
        <f t="shared" si="108"/>
        <v>5.9732865048957002</v>
      </c>
    </row>
    <row r="565" spans="1:19" ht="22" customHeight="1" x14ac:dyDescent="0.3">
      <c r="A565" s="2">
        <v>43307</v>
      </c>
      <c r="B565" s="10" t="str">
        <f t="shared" si="106"/>
        <v>July,2018</v>
      </c>
      <c r="C565" s="10" t="str">
        <f t="shared" si="107"/>
        <v>July,2018´</v>
      </c>
      <c r="D565" s="3" t="s">
        <v>12</v>
      </c>
      <c r="E565" s="11" t="s">
        <v>535</v>
      </c>
      <c r="F565" s="3" t="s">
        <v>13</v>
      </c>
      <c r="G565" s="3" t="s">
        <v>24</v>
      </c>
      <c r="H565" s="3" t="s">
        <v>21</v>
      </c>
      <c r="I565" s="3" t="s">
        <v>16</v>
      </c>
      <c r="J565" s="3" t="s">
        <v>25</v>
      </c>
      <c r="K565" s="3" t="s">
        <v>410</v>
      </c>
      <c r="L565" s="4">
        <v>4</v>
      </c>
      <c r="M565" s="4">
        <v>40240</v>
      </c>
      <c r="N565" s="4">
        <v>40.24</v>
      </c>
      <c r="O565" s="4">
        <v>966000</v>
      </c>
      <c r="P565" t="str">
        <f t="shared" si="105"/>
        <v>Imidacloprid</v>
      </c>
      <c r="Q565" t="str">
        <f t="shared" si="111"/>
        <v>Not Identified</v>
      </c>
      <c r="R565" t="str">
        <f t="shared" si="118"/>
        <v>Herbicide</v>
      </c>
      <c r="S565">
        <f t="shared" si="108"/>
        <v>24.005964214711728</v>
      </c>
    </row>
    <row r="566" spans="1:19" ht="22" customHeight="1" x14ac:dyDescent="0.3">
      <c r="A566" s="5">
        <v>43303</v>
      </c>
      <c r="B566" s="10" t="str">
        <f t="shared" si="106"/>
        <v>July,2018</v>
      </c>
      <c r="C566" s="10" t="str">
        <f t="shared" si="107"/>
        <v>July,2018´</v>
      </c>
      <c r="D566" s="6" t="s">
        <v>12</v>
      </c>
      <c r="E566" s="8" t="s">
        <v>535</v>
      </c>
      <c r="F566" s="6" t="s">
        <v>13</v>
      </c>
      <c r="G566" s="6" t="s">
        <v>170</v>
      </c>
      <c r="H566" s="6" t="s">
        <v>15</v>
      </c>
      <c r="I566" s="6" t="s">
        <v>16</v>
      </c>
      <c r="J566" s="6" t="s">
        <v>62</v>
      </c>
      <c r="K566" s="6" t="s">
        <v>411</v>
      </c>
      <c r="L566" s="7">
        <v>12</v>
      </c>
      <c r="M566" s="7">
        <v>139320.01</v>
      </c>
      <c r="N566" s="7">
        <v>139.32</v>
      </c>
      <c r="O566" s="7">
        <v>833000</v>
      </c>
      <c r="P566" t="str">
        <f t="shared" si="105"/>
        <v>Glyphosate</v>
      </c>
      <c r="Q566" t="str">
        <f t="shared" si="111"/>
        <v>Gly Star</v>
      </c>
      <c r="R566" t="str">
        <f t="shared" si="118"/>
        <v>Herbicide</v>
      </c>
      <c r="S566">
        <f t="shared" si="108"/>
        <v>5.9790406274016199</v>
      </c>
    </row>
    <row r="567" spans="1:19" ht="22" customHeight="1" x14ac:dyDescent="0.3">
      <c r="A567" s="2">
        <v>43301</v>
      </c>
      <c r="B567" s="10" t="str">
        <f t="shared" si="106"/>
        <v>July,2018</v>
      </c>
      <c r="C567" s="10" t="str">
        <f t="shared" si="107"/>
        <v>July,2018´</v>
      </c>
      <c r="D567" s="3" t="s">
        <v>12</v>
      </c>
      <c r="E567" s="11" t="s">
        <v>535</v>
      </c>
      <c r="F567" s="3" t="s">
        <v>13</v>
      </c>
      <c r="G567" s="3" t="s">
        <v>24</v>
      </c>
      <c r="H567" s="3" t="s">
        <v>21</v>
      </c>
      <c r="I567" s="3" t="s">
        <v>16</v>
      </c>
      <c r="J567" s="3" t="s">
        <v>25</v>
      </c>
      <c r="K567" s="3" t="s">
        <v>412</v>
      </c>
      <c r="L567" s="4">
        <v>4</v>
      </c>
      <c r="M567" s="4">
        <v>40240</v>
      </c>
      <c r="N567" s="4">
        <v>40.24</v>
      </c>
      <c r="O567" s="4">
        <v>966000</v>
      </c>
      <c r="P567" t="str">
        <f t="shared" si="105"/>
        <v>Imidacloprid</v>
      </c>
      <c r="Q567" t="str">
        <f t="shared" si="111"/>
        <v>Not Identified</v>
      </c>
      <c r="R567" t="str">
        <f t="shared" si="118"/>
        <v>Herbicide</v>
      </c>
      <c r="S567">
        <f t="shared" si="108"/>
        <v>24.005964214711728</v>
      </c>
    </row>
    <row r="568" spans="1:19" ht="22" customHeight="1" x14ac:dyDescent="0.3">
      <c r="A568" s="5">
        <v>43296</v>
      </c>
      <c r="B568" s="10" t="str">
        <f t="shared" si="106"/>
        <v>July,2018</v>
      </c>
      <c r="C568" s="10" t="str">
        <f t="shared" si="107"/>
        <v>July,2018´</v>
      </c>
      <c r="D568" s="6" t="s">
        <v>12</v>
      </c>
      <c r="E568" s="8" t="s">
        <v>535</v>
      </c>
      <c r="F568" s="6" t="s">
        <v>13</v>
      </c>
      <c r="G568" s="6" t="s">
        <v>24</v>
      </c>
      <c r="H568" s="6" t="s">
        <v>42</v>
      </c>
      <c r="I568" s="6" t="s">
        <v>16</v>
      </c>
      <c r="J568" s="6" t="s">
        <v>238</v>
      </c>
      <c r="K568" s="6" t="s">
        <v>273</v>
      </c>
      <c r="L568" s="7">
        <v>14</v>
      </c>
      <c r="M568" s="7">
        <v>115416</v>
      </c>
      <c r="N568" s="7">
        <v>115.42</v>
      </c>
      <c r="O568" s="7">
        <v>853000</v>
      </c>
      <c r="P568" t="str">
        <f>IF(ISNUMBER(SEARCH("ACEPHATE",K568)),"Acephate",IF(ISNUMBER(SEARCH("2 4 D",K568)),"2,4-Dichlorophenoxyacetic acid",IF(ISNUMBER(SEARCH("HALOXYFOP",K568)),"Haloxyfop",IF(ISNUMBER(SEARCH("ATRAZIN",K568)),"Atrazine","fix it"))))</f>
        <v>Acephate</v>
      </c>
      <c r="Q568" t="str">
        <f t="shared" si="111"/>
        <v>Percent</v>
      </c>
      <c r="R568" t="str">
        <f t="shared" si="118"/>
        <v>Insecticide</v>
      </c>
      <c r="S568">
        <f t="shared" si="108"/>
        <v>7.3906564081236574</v>
      </c>
    </row>
    <row r="569" spans="1:19" ht="22" customHeight="1" x14ac:dyDescent="0.3">
      <c r="A569" s="2">
        <v>43295</v>
      </c>
      <c r="B569" s="10" t="str">
        <f t="shared" si="106"/>
        <v>July,2018</v>
      </c>
      <c r="C569" s="10" t="str">
        <f t="shared" si="107"/>
        <v>July,2018´</v>
      </c>
      <c r="D569" s="3" t="s">
        <v>12</v>
      </c>
      <c r="E569" s="11" t="s">
        <v>535</v>
      </c>
      <c r="F569" s="3" t="s">
        <v>13</v>
      </c>
      <c r="G569" s="3" t="s">
        <v>24</v>
      </c>
      <c r="H569" s="3" t="s">
        <v>21</v>
      </c>
      <c r="I569" s="3" t="s">
        <v>16</v>
      </c>
      <c r="J569" s="3" t="s">
        <v>25</v>
      </c>
      <c r="K569" s="3" t="s">
        <v>413</v>
      </c>
      <c r="L569" s="4">
        <v>2</v>
      </c>
      <c r="M569" s="4">
        <v>20120</v>
      </c>
      <c r="N569" s="4">
        <v>20.12</v>
      </c>
      <c r="O569" s="4">
        <v>483000</v>
      </c>
      <c r="P569" t="str">
        <f t="shared" si="105"/>
        <v>Imidacloprid</v>
      </c>
      <c r="Q569" t="str">
        <f t="shared" si="111"/>
        <v>Not Identified</v>
      </c>
      <c r="R569" t="str">
        <f t="shared" si="118"/>
        <v>Herbicide</v>
      </c>
      <c r="S569">
        <f t="shared" si="108"/>
        <v>24.005964214711728</v>
      </c>
    </row>
    <row r="570" spans="1:19" ht="22" customHeight="1" x14ac:dyDescent="0.3">
      <c r="A570" s="5">
        <v>43290</v>
      </c>
      <c r="B570" s="10" t="str">
        <f t="shared" si="106"/>
        <v>July,2018</v>
      </c>
      <c r="C570" s="10" t="str">
        <f t="shared" si="107"/>
        <v>July,2018´</v>
      </c>
      <c r="D570" s="6" t="s">
        <v>12</v>
      </c>
      <c r="E570" s="8" t="s">
        <v>535</v>
      </c>
      <c r="F570" s="6" t="s">
        <v>13</v>
      </c>
      <c r="G570" s="6" t="s">
        <v>170</v>
      </c>
      <c r="H570" s="6" t="s">
        <v>15</v>
      </c>
      <c r="I570" s="6" t="s">
        <v>16</v>
      </c>
      <c r="J570" s="6" t="s">
        <v>22</v>
      </c>
      <c r="K570" s="6" t="s">
        <v>414</v>
      </c>
      <c r="L570" s="7">
        <v>10</v>
      </c>
      <c r="M570" s="7">
        <v>126630</v>
      </c>
      <c r="N570" s="7">
        <v>126.63</v>
      </c>
      <c r="O570" s="7">
        <v>480000</v>
      </c>
      <c r="P570" t="str">
        <f t="shared" ref="P570:P629" si="120">IF(ISNUMBER(SEARCH("2,4-D",K570)),"2,4-Dichlorophenoxyacetic acid",IF(ISNUMBER(SEARCH("FIPRONIL",K570)),"Fipronil",IF(ISNUMBER(SEARCH("GLYPHOSATE",K570)),"Glyphosate",IF(ISNUMBER(SEARCH("IMIDACLOPRID",K570)),"Imidacloprid",IF(ISNUMBER(SEARCH("TEBUTHIURON",K570)),"Tebuthiuron",IF(ISNUMBER(SEARCH("ATRAZINE",K570)),"Atrazine",IF(ISNUMBER(SEARCH("THIODICARB",K570)),"Thiodicarb",IF(ISNUMBER(SEARCH("MEPIQUAT",K570)),"Mepiquat","FIX IT!"))))))))</f>
        <v>Glyphosate</v>
      </c>
      <c r="Q570" t="str">
        <f t="shared" si="111"/>
        <v>Gly Star</v>
      </c>
      <c r="R570" t="str">
        <f t="shared" si="118"/>
        <v>Herbicide</v>
      </c>
      <c r="S570">
        <f t="shared" si="108"/>
        <v>3.7905709547500592</v>
      </c>
    </row>
    <row r="571" spans="1:19" ht="22" customHeight="1" x14ac:dyDescent="0.3">
      <c r="A571" s="2">
        <v>43290</v>
      </c>
      <c r="B571" s="10" t="str">
        <f t="shared" si="106"/>
        <v>July,2018</v>
      </c>
      <c r="C571" s="10" t="str">
        <f t="shared" si="107"/>
        <v>July,2018´</v>
      </c>
      <c r="D571" s="3" t="s">
        <v>12</v>
      </c>
      <c r="E571" s="11" t="s">
        <v>535</v>
      </c>
      <c r="F571" s="3" t="s">
        <v>13</v>
      </c>
      <c r="G571" s="3" t="s">
        <v>170</v>
      </c>
      <c r="H571" s="3" t="s">
        <v>15</v>
      </c>
      <c r="I571" s="3" t="s">
        <v>16</v>
      </c>
      <c r="J571" s="3" t="s">
        <v>62</v>
      </c>
      <c r="K571" s="3" t="s">
        <v>415</v>
      </c>
      <c r="L571" s="4">
        <v>12</v>
      </c>
      <c r="M571" s="4">
        <v>139320.01</v>
      </c>
      <c r="N571" s="4">
        <v>139.32</v>
      </c>
      <c r="O571" s="4">
        <v>833000</v>
      </c>
      <c r="P571" t="str">
        <f t="shared" si="120"/>
        <v>Glyphosate</v>
      </c>
      <c r="Q571" t="str">
        <f t="shared" si="111"/>
        <v>Gly Star</v>
      </c>
      <c r="R571" t="str">
        <f t="shared" si="118"/>
        <v>Herbicide</v>
      </c>
      <c r="S571">
        <f t="shared" si="108"/>
        <v>5.9790406274016199</v>
      </c>
    </row>
    <row r="572" spans="1:19" ht="22" customHeight="1" x14ac:dyDescent="0.3">
      <c r="A572" s="5">
        <v>43290</v>
      </c>
      <c r="B572" s="10" t="str">
        <f t="shared" si="106"/>
        <v>July,2018</v>
      </c>
      <c r="C572" s="10" t="str">
        <f t="shared" si="107"/>
        <v>July,2018´</v>
      </c>
      <c r="D572" s="6" t="s">
        <v>12</v>
      </c>
      <c r="E572" s="8" t="s">
        <v>535</v>
      </c>
      <c r="F572" s="6" t="s">
        <v>13</v>
      </c>
      <c r="G572" s="6" t="s">
        <v>170</v>
      </c>
      <c r="H572" s="6" t="s">
        <v>15</v>
      </c>
      <c r="I572" s="6" t="s">
        <v>16</v>
      </c>
      <c r="J572" s="6" t="s">
        <v>62</v>
      </c>
      <c r="K572" s="6" t="s">
        <v>416</v>
      </c>
      <c r="L572" s="7">
        <v>12</v>
      </c>
      <c r="M572" s="7">
        <v>139320.01</v>
      </c>
      <c r="N572" s="7">
        <v>139.32</v>
      </c>
      <c r="O572" s="7">
        <v>833000</v>
      </c>
      <c r="P572" t="str">
        <f t="shared" si="120"/>
        <v>Glyphosate</v>
      </c>
      <c r="Q572" t="str">
        <f t="shared" si="111"/>
        <v>Gly Star</v>
      </c>
      <c r="R572" t="str">
        <f t="shared" si="118"/>
        <v>Herbicide</v>
      </c>
      <c r="S572">
        <f t="shared" si="108"/>
        <v>5.9790406274016199</v>
      </c>
    </row>
    <row r="573" spans="1:19" ht="22" customHeight="1" x14ac:dyDescent="0.3">
      <c r="A573" s="2">
        <v>43290</v>
      </c>
      <c r="B573" s="10" t="str">
        <f t="shared" si="106"/>
        <v>July,2018</v>
      </c>
      <c r="C573" s="10" t="str">
        <f t="shared" si="107"/>
        <v>July,2018´</v>
      </c>
      <c r="D573" s="3" t="s">
        <v>12</v>
      </c>
      <c r="E573" s="11" t="s">
        <v>535</v>
      </c>
      <c r="F573" s="3" t="s">
        <v>13</v>
      </c>
      <c r="G573" s="3" t="s">
        <v>14</v>
      </c>
      <c r="H573" s="3" t="s">
        <v>15</v>
      </c>
      <c r="I573" s="3" t="s">
        <v>16</v>
      </c>
      <c r="J573" s="3" t="s">
        <v>17</v>
      </c>
      <c r="K573" s="3" t="s">
        <v>417</v>
      </c>
      <c r="L573" s="4">
        <v>8</v>
      </c>
      <c r="M573" s="4">
        <v>101160</v>
      </c>
      <c r="N573" s="4">
        <v>101.16</v>
      </c>
      <c r="O573" s="4">
        <v>1124000</v>
      </c>
      <c r="P573" t="str">
        <f>IF(ISNUMBER(SEARCH("FLUTRIAFOL",K573)),"Flutriafol",IF(ISNUMBER(SEARCH("PARAQUAT",K573)),"Paraquat",IF(ISNUMBER(SEARCH("4-D",K573)),"2,4-Dichlorophenoxyacetic acid",IF(ISNUMBER(SEARCH("HEXAZINONE",K573)),"Hexazinone",IF(ISNUMBER(SEARCH("DIUROM",K573)),"Diurom",IF(ISNUMBER(SEARCH("CLORPIRIFOS",K573)),"Chlorpyrifos",IF(ISNUMBER(SEARCH("NICOSULFURON",K573)),"Nicosulfuron","FIX IT!")))))))</f>
        <v>2,4-Dichlorophenoxyacetic acid</v>
      </c>
      <c r="Q573" t="str">
        <f t="shared" si="111"/>
        <v>Not Identified</v>
      </c>
      <c r="R573" t="str">
        <f t="shared" si="118"/>
        <v>Herbicide</v>
      </c>
      <c r="S573">
        <f t="shared" si="108"/>
        <v>11.111111111111111</v>
      </c>
    </row>
    <row r="574" spans="1:19" ht="22" customHeight="1" x14ac:dyDescent="0.3">
      <c r="A574" s="5">
        <v>43290</v>
      </c>
      <c r="B574" s="10" t="str">
        <f t="shared" si="106"/>
        <v>July,2018</v>
      </c>
      <c r="C574" s="10" t="str">
        <f t="shared" si="107"/>
        <v>July,2018´</v>
      </c>
      <c r="D574" s="6" t="s">
        <v>12</v>
      </c>
      <c r="E574" s="8" t="s">
        <v>535</v>
      </c>
      <c r="F574" s="6" t="s">
        <v>13</v>
      </c>
      <c r="G574" s="6" t="s">
        <v>307</v>
      </c>
      <c r="H574" s="6" t="s">
        <v>56</v>
      </c>
      <c r="I574" s="6" t="s">
        <v>16</v>
      </c>
      <c r="J574" s="6" t="s">
        <v>43</v>
      </c>
      <c r="K574" s="6" t="s">
        <v>418</v>
      </c>
      <c r="L574" s="7">
        <v>5</v>
      </c>
      <c r="M574" s="7">
        <v>72467</v>
      </c>
      <c r="N574" s="7">
        <v>72.47</v>
      </c>
      <c r="O574" s="7">
        <v>235000</v>
      </c>
      <c r="P574" t="str">
        <f t="shared" ref="P574" si="121">IF(ISNUMBER(SEARCH("ISOPROPYLAMINE",K574)),"Isopropylamine",IF(ISNUMBER(SEARCH("CARBENDAZIM",K574)),"Carbendazim",IF(ISNUMBER(SEARCH("CHLORPYRIFOS",K574)),"Chlorpyrifos",IF(ISNUMBER(SEARCH("DIMETHYLAMINE",K574)),"Dimethylamine",IF(ISNUMBER(SEARCH("TEBUCONAZOLE",K574)),"Tebuconazole",IF(ISNUMBER(SEARCH("AMETRYN",K574)),"Ametryn",IF(ISNUMBER(SEARCH("DIURON",K574)),"Diuron","FIX IT!")))))))</f>
        <v>Isopropylamine</v>
      </c>
      <c r="Q574" t="str">
        <f t="shared" si="111"/>
        <v>Not Identified</v>
      </c>
      <c r="R574" t="str">
        <f t="shared" si="118"/>
        <v>Herbicide</v>
      </c>
      <c r="S574">
        <f t="shared" si="108"/>
        <v>3.2428553686505581</v>
      </c>
    </row>
    <row r="575" spans="1:19" ht="22" customHeight="1" x14ac:dyDescent="0.3">
      <c r="A575" s="2">
        <v>43290</v>
      </c>
      <c r="B575" s="10" t="str">
        <f t="shared" si="106"/>
        <v>July,2018</v>
      </c>
      <c r="C575" s="10" t="str">
        <f t="shared" si="107"/>
        <v>July,2018´</v>
      </c>
      <c r="D575" s="3" t="s">
        <v>12</v>
      </c>
      <c r="E575" s="11" t="s">
        <v>535</v>
      </c>
      <c r="F575" s="3" t="s">
        <v>13</v>
      </c>
      <c r="G575" s="3" t="s">
        <v>14</v>
      </c>
      <c r="H575" s="3" t="s">
        <v>15</v>
      </c>
      <c r="I575" s="3" t="s">
        <v>16</v>
      </c>
      <c r="J575" s="3" t="s">
        <v>17</v>
      </c>
      <c r="K575" s="3" t="s">
        <v>419</v>
      </c>
      <c r="L575" s="4">
        <v>8</v>
      </c>
      <c r="M575" s="4">
        <v>101160</v>
      </c>
      <c r="N575" s="4">
        <v>101.16</v>
      </c>
      <c r="O575" s="4">
        <v>1124000</v>
      </c>
      <c r="P575" t="str">
        <f t="shared" si="120"/>
        <v>2,4-Dichlorophenoxyacetic acid</v>
      </c>
      <c r="Q575" t="str">
        <f t="shared" si="111"/>
        <v>Not Identified</v>
      </c>
      <c r="R575" t="str">
        <f t="shared" si="118"/>
        <v>Herbicide</v>
      </c>
      <c r="S575">
        <f t="shared" si="108"/>
        <v>11.111111111111111</v>
      </c>
    </row>
    <row r="576" spans="1:19" ht="22" customHeight="1" x14ac:dyDescent="0.3">
      <c r="A576" s="5">
        <v>43290</v>
      </c>
      <c r="B576" s="10" t="str">
        <f t="shared" si="106"/>
        <v>July,2018</v>
      </c>
      <c r="C576" s="10" t="str">
        <f t="shared" si="107"/>
        <v>July,2018´</v>
      </c>
      <c r="D576" s="6" t="s">
        <v>12</v>
      </c>
      <c r="E576" s="8" t="s">
        <v>535</v>
      </c>
      <c r="F576" s="6" t="s">
        <v>13</v>
      </c>
      <c r="G576" s="6" t="s">
        <v>170</v>
      </c>
      <c r="H576" s="6" t="s">
        <v>15</v>
      </c>
      <c r="I576" s="6" t="s">
        <v>16</v>
      </c>
      <c r="J576" s="6" t="s">
        <v>62</v>
      </c>
      <c r="K576" s="6" t="s">
        <v>420</v>
      </c>
      <c r="L576" s="7">
        <v>12</v>
      </c>
      <c r="M576" s="7">
        <v>139320.01</v>
      </c>
      <c r="N576" s="7">
        <v>139.32</v>
      </c>
      <c r="O576" s="7">
        <v>833000</v>
      </c>
      <c r="P576" t="str">
        <f t="shared" si="120"/>
        <v>Glyphosate</v>
      </c>
      <c r="Q576" t="str">
        <f t="shared" si="111"/>
        <v>Gly Star</v>
      </c>
      <c r="R576" t="str">
        <f t="shared" si="118"/>
        <v>Herbicide</v>
      </c>
      <c r="S576">
        <f t="shared" si="108"/>
        <v>5.9790406274016199</v>
      </c>
    </row>
    <row r="577" spans="1:19" ht="22" customHeight="1" x14ac:dyDescent="0.3">
      <c r="A577" s="2">
        <v>43285</v>
      </c>
      <c r="B577" s="10" t="str">
        <f t="shared" si="106"/>
        <v>July,2018</v>
      </c>
      <c r="C577" s="10" t="str">
        <f t="shared" si="107"/>
        <v>July,2018´</v>
      </c>
      <c r="D577" s="3" t="s">
        <v>12</v>
      </c>
      <c r="E577" s="11" t="s">
        <v>535</v>
      </c>
      <c r="F577" s="3" t="s">
        <v>13</v>
      </c>
      <c r="G577" s="3" t="s">
        <v>177</v>
      </c>
      <c r="H577" s="3" t="s">
        <v>128</v>
      </c>
      <c r="I577" s="3" t="s">
        <v>16</v>
      </c>
      <c r="J577" s="3" t="s">
        <v>52</v>
      </c>
      <c r="K577" s="3" t="s">
        <v>421</v>
      </c>
      <c r="L577" s="4">
        <v>3</v>
      </c>
      <c r="M577" s="4">
        <v>55280</v>
      </c>
      <c r="N577" s="4">
        <v>55.28</v>
      </c>
      <c r="O577" s="3">
        <v>0</v>
      </c>
      <c r="P577" t="str">
        <f>IF(ISNUMBER(SEARCH("ISOPROPYLAMINE",K577)),"Isopropylamine",IF(ISNUMBER(SEARCH("CARBENDAZIM",K577)),"Carbendazim",IF(ISNUMBER(SEARCH("CHLORPYRIFOS",K577)),"Chlorpyrifos",IF(ISNUMBER(SEARCH("DIMETHYLAMINE",K577)),"Dimethylamine",IF(ISNUMBER(SEARCH("TEBUCONAZOLE",K577)),"Tebuconazole",IF(ISNUMBER(SEARCH("AMETRYN",K577)),"Ametryn",IF(ISNUMBER(SEARCH("DIURON",K577)),"Diuron","FIX IT!")))))))</f>
        <v>Dimethylamine</v>
      </c>
      <c r="Q577" t="str">
        <f t="shared" si="111"/>
        <v>Not Identified</v>
      </c>
      <c r="R577" t="s">
        <v>496</v>
      </c>
      <c r="S577">
        <f t="shared" si="108"/>
        <v>0</v>
      </c>
    </row>
    <row r="578" spans="1:19" ht="22" customHeight="1" x14ac:dyDescent="0.3">
      <c r="A578" s="5">
        <v>43283</v>
      </c>
      <c r="B578" s="10" t="str">
        <f t="shared" si="106"/>
        <v>July,2018</v>
      </c>
      <c r="C578" s="10" t="str">
        <f t="shared" si="107"/>
        <v>July,2018´</v>
      </c>
      <c r="D578" s="6" t="s">
        <v>12</v>
      </c>
      <c r="E578" s="8" t="s">
        <v>535</v>
      </c>
      <c r="F578" s="6" t="s">
        <v>13</v>
      </c>
      <c r="G578" s="6" t="s">
        <v>170</v>
      </c>
      <c r="H578" s="6" t="s">
        <v>15</v>
      </c>
      <c r="I578" s="6" t="s">
        <v>16</v>
      </c>
      <c r="J578" s="6" t="s">
        <v>62</v>
      </c>
      <c r="K578" s="6" t="s">
        <v>422</v>
      </c>
      <c r="L578" s="7">
        <v>12</v>
      </c>
      <c r="M578" s="7">
        <v>139320.01</v>
      </c>
      <c r="N578" s="7">
        <v>139.32</v>
      </c>
      <c r="O578" s="7">
        <v>833000</v>
      </c>
      <c r="P578" t="str">
        <f t="shared" si="120"/>
        <v>Glyphosate</v>
      </c>
      <c r="Q578" t="str">
        <f t="shared" si="111"/>
        <v>Gly Star</v>
      </c>
      <c r="R578" t="str">
        <f t="shared" ref="R578:R586" si="122">VLOOKUP(Q578,V:X,2,FALSE)</f>
        <v>Herbicide</v>
      </c>
      <c r="S578">
        <f t="shared" si="108"/>
        <v>5.9790406274016199</v>
      </c>
    </row>
    <row r="579" spans="1:19" ht="22" customHeight="1" x14ac:dyDescent="0.3">
      <c r="A579" s="2">
        <v>43283</v>
      </c>
      <c r="B579" s="10" t="str">
        <f t="shared" ref="B579:B642" si="123">TEXT(A579,"mmmm,yyyy")</f>
        <v>July,2018</v>
      </c>
      <c r="C579" s="10" t="str">
        <f t="shared" ref="C579:C642" si="124">B579&amp;"´"</f>
        <v>July,2018´</v>
      </c>
      <c r="D579" s="3" t="s">
        <v>12</v>
      </c>
      <c r="E579" s="11" t="s">
        <v>535</v>
      </c>
      <c r="F579" s="3" t="s">
        <v>13</v>
      </c>
      <c r="G579" s="3" t="s">
        <v>170</v>
      </c>
      <c r="H579" s="3" t="s">
        <v>15</v>
      </c>
      <c r="I579" s="3" t="s">
        <v>16</v>
      </c>
      <c r="J579" s="3" t="s">
        <v>22</v>
      </c>
      <c r="K579" s="3" t="s">
        <v>423</v>
      </c>
      <c r="L579" s="4">
        <v>10</v>
      </c>
      <c r="M579" s="4">
        <v>126630</v>
      </c>
      <c r="N579" s="4">
        <v>126.63</v>
      </c>
      <c r="O579" s="4">
        <v>480000</v>
      </c>
      <c r="P579" t="str">
        <f t="shared" si="120"/>
        <v>Glyphosate</v>
      </c>
      <c r="Q579" t="str">
        <f t="shared" si="111"/>
        <v>Gly Star</v>
      </c>
      <c r="R579" t="str">
        <f t="shared" si="122"/>
        <v>Herbicide</v>
      </c>
      <c r="S579">
        <f t="shared" ref="S579:S642" si="125">O579/M579</f>
        <v>3.7905709547500592</v>
      </c>
    </row>
    <row r="580" spans="1:19" ht="22" customHeight="1" x14ac:dyDescent="0.3">
      <c r="A580" s="5">
        <v>43283</v>
      </c>
      <c r="B580" s="10" t="str">
        <f t="shared" si="123"/>
        <v>July,2018</v>
      </c>
      <c r="C580" s="10" t="str">
        <f t="shared" si="124"/>
        <v>July,2018´</v>
      </c>
      <c r="D580" s="6" t="s">
        <v>12</v>
      </c>
      <c r="E580" s="8" t="s">
        <v>535</v>
      </c>
      <c r="F580" s="6" t="s">
        <v>13</v>
      </c>
      <c r="G580" s="6" t="s">
        <v>170</v>
      </c>
      <c r="H580" s="6" t="s">
        <v>15</v>
      </c>
      <c r="I580" s="6" t="s">
        <v>16</v>
      </c>
      <c r="J580" s="6" t="s">
        <v>62</v>
      </c>
      <c r="K580" s="6" t="s">
        <v>424</v>
      </c>
      <c r="L580" s="7">
        <v>12</v>
      </c>
      <c r="M580" s="7">
        <v>139320.01</v>
      </c>
      <c r="N580" s="7">
        <v>139.32</v>
      </c>
      <c r="O580" s="7">
        <v>833000</v>
      </c>
      <c r="P580" t="str">
        <f t="shared" si="120"/>
        <v>Glyphosate</v>
      </c>
      <c r="Q580" t="str">
        <f t="shared" si="111"/>
        <v>Gly Star</v>
      </c>
      <c r="R580" t="str">
        <f t="shared" si="122"/>
        <v>Herbicide</v>
      </c>
      <c r="S580">
        <f t="shared" si="125"/>
        <v>5.9790406274016199</v>
      </c>
    </row>
    <row r="581" spans="1:19" ht="22" customHeight="1" x14ac:dyDescent="0.3">
      <c r="A581" s="2">
        <v>43283</v>
      </c>
      <c r="B581" s="10" t="str">
        <f t="shared" si="123"/>
        <v>July,2018</v>
      </c>
      <c r="C581" s="10" t="str">
        <f t="shared" si="124"/>
        <v>July,2018´</v>
      </c>
      <c r="D581" s="3" t="s">
        <v>12</v>
      </c>
      <c r="E581" s="11" t="s">
        <v>535</v>
      </c>
      <c r="F581" s="3" t="s">
        <v>13</v>
      </c>
      <c r="G581" s="3" t="s">
        <v>309</v>
      </c>
      <c r="H581" s="3" t="s">
        <v>56</v>
      </c>
      <c r="I581" s="3" t="s">
        <v>16</v>
      </c>
      <c r="J581" s="3" t="s">
        <v>43</v>
      </c>
      <c r="K581" s="3" t="s">
        <v>425</v>
      </c>
      <c r="L581" s="4">
        <v>7</v>
      </c>
      <c r="M581" s="4">
        <v>101442</v>
      </c>
      <c r="N581" s="4">
        <v>101.44</v>
      </c>
      <c r="O581" s="4">
        <v>329000</v>
      </c>
      <c r="P581" t="str">
        <f t="shared" ref="P581:P583" si="126">IF(ISNUMBER(SEARCH("ISOPROPYLAMINE",K581)),"Isopropylamine",IF(ISNUMBER(SEARCH("CARBENDAZIM",K581)),"Carbendazim",IF(ISNUMBER(SEARCH("CHLORPYRIFOS",K581)),"Chlorpyrifos",IF(ISNUMBER(SEARCH("DIMETHYLAMINE",K581)),"Dimethylamine",IF(ISNUMBER(SEARCH("TEBUCONAZOLE",K581)),"Tebuconazole",IF(ISNUMBER(SEARCH("AMETRYN",K581)),"Ametryn",IF(ISNUMBER(SEARCH("DIURON",K581)),"Diuron","FIX IT!")))))))</f>
        <v>Isopropylamine</v>
      </c>
      <c r="Q581" t="str">
        <f t="shared" si="111"/>
        <v>Not Identified</v>
      </c>
      <c r="R581" t="str">
        <f t="shared" si="122"/>
        <v>Herbicide</v>
      </c>
      <c r="S581">
        <f t="shared" si="125"/>
        <v>3.2432325861083182</v>
      </c>
    </row>
    <row r="582" spans="1:19" ht="22" customHeight="1" x14ac:dyDescent="0.3">
      <c r="A582" s="5">
        <v>43283</v>
      </c>
      <c r="B582" s="10" t="str">
        <f t="shared" si="123"/>
        <v>July,2018</v>
      </c>
      <c r="C582" s="10" t="str">
        <f t="shared" si="124"/>
        <v>July,2018´</v>
      </c>
      <c r="D582" s="6" t="s">
        <v>12</v>
      </c>
      <c r="E582" s="8" t="s">
        <v>535</v>
      </c>
      <c r="F582" s="6" t="s">
        <v>13</v>
      </c>
      <c r="G582" s="6" t="s">
        <v>24</v>
      </c>
      <c r="H582" s="6" t="s">
        <v>21</v>
      </c>
      <c r="I582" s="6" t="s">
        <v>16</v>
      </c>
      <c r="J582" s="6" t="s">
        <v>238</v>
      </c>
      <c r="K582" s="6" t="s">
        <v>426</v>
      </c>
      <c r="L582" s="7">
        <v>14</v>
      </c>
      <c r="M582" s="7">
        <v>115416</v>
      </c>
      <c r="N582" s="7">
        <v>115.42</v>
      </c>
      <c r="O582" s="7">
        <v>853000</v>
      </c>
      <c r="P582" t="str">
        <f>IF(ISNUMBER(SEARCH("ACEPHATE",K582)),"Acephate",IF(ISNUMBER(SEARCH("2 4 D",K582)),"2,4-Dichlorophenoxyacetic acid",IF(ISNUMBER(SEARCH("HALOXYFOP",K582)),"Haloxyfop",IF(ISNUMBER(SEARCH("ATRAZIN",K582)),"Atrazine","fix it"))))</f>
        <v>Acephate</v>
      </c>
      <c r="Q582" t="str">
        <f t="shared" si="111"/>
        <v>Percent</v>
      </c>
      <c r="R582" t="str">
        <f t="shared" si="122"/>
        <v>Insecticide</v>
      </c>
      <c r="S582">
        <f t="shared" si="125"/>
        <v>7.3906564081236574</v>
      </c>
    </row>
    <row r="583" spans="1:19" ht="22" customHeight="1" x14ac:dyDescent="0.3">
      <c r="A583" s="2">
        <v>43283</v>
      </c>
      <c r="B583" s="10" t="str">
        <f t="shared" si="123"/>
        <v>July,2018</v>
      </c>
      <c r="C583" s="10" t="str">
        <f t="shared" si="124"/>
        <v>July,2018´</v>
      </c>
      <c r="D583" s="3" t="s">
        <v>12</v>
      </c>
      <c r="E583" s="11" t="s">
        <v>535</v>
      </c>
      <c r="F583" s="3" t="s">
        <v>13</v>
      </c>
      <c r="G583" s="3" t="s">
        <v>307</v>
      </c>
      <c r="H583" s="3" t="s">
        <v>56</v>
      </c>
      <c r="I583" s="3" t="s">
        <v>16</v>
      </c>
      <c r="J583" s="3" t="s">
        <v>43</v>
      </c>
      <c r="K583" s="3" t="s">
        <v>427</v>
      </c>
      <c r="L583" s="4">
        <v>1</v>
      </c>
      <c r="M583" s="4">
        <v>14470</v>
      </c>
      <c r="N583" s="4">
        <v>14.47</v>
      </c>
      <c r="O583" s="4">
        <v>46900</v>
      </c>
      <c r="P583" t="str">
        <f t="shared" si="126"/>
        <v>Isopropylamine</v>
      </c>
      <c r="Q583" t="str">
        <f t="shared" si="111"/>
        <v>Not Identified</v>
      </c>
      <c r="R583" t="str">
        <f t="shared" si="122"/>
        <v>Herbicide</v>
      </c>
      <c r="S583">
        <f t="shared" si="125"/>
        <v>3.2411886662059435</v>
      </c>
    </row>
    <row r="584" spans="1:19" ht="22" customHeight="1" x14ac:dyDescent="0.3">
      <c r="A584" s="5">
        <v>43281</v>
      </c>
      <c r="B584" s="10" t="str">
        <f t="shared" si="123"/>
        <v>June,2018</v>
      </c>
      <c r="C584" s="10" t="str">
        <f t="shared" si="124"/>
        <v>June,2018´</v>
      </c>
      <c r="D584" s="6" t="s">
        <v>12</v>
      </c>
      <c r="E584" s="8" t="s">
        <v>535</v>
      </c>
      <c r="F584" s="6" t="s">
        <v>13</v>
      </c>
      <c r="G584" s="6" t="s">
        <v>428</v>
      </c>
      <c r="H584" s="6" t="s">
        <v>370</v>
      </c>
      <c r="I584" s="6" t="s">
        <v>16</v>
      </c>
      <c r="J584" s="6" t="s">
        <v>429</v>
      </c>
      <c r="K584" s="6" t="s">
        <v>430</v>
      </c>
      <c r="L584" s="7">
        <v>5</v>
      </c>
      <c r="M584" s="7">
        <v>87660</v>
      </c>
      <c r="N584" s="7">
        <v>87.66</v>
      </c>
      <c r="O584" s="6">
        <v>0</v>
      </c>
      <c r="P584" t="str">
        <f t="shared" si="120"/>
        <v>2,4-Dichlorophenoxyacetic acid</v>
      </c>
      <c r="Q584" t="str">
        <f t="shared" si="111"/>
        <v>Not Identified</v>
      </c>
      <c r="R584" t="str">
        <f t="shared" si="122"/>
        <v>Herbicide</v>
      </c>
      <c r="S584">
        <f t="shared" si="125"/>
        <v>0</v>
      </c>
    </row>
    <row r="585" spans="1:19" ht="22" customHeight="1" x14ac:dyDescent="0.3">
      <c r="A585" s="2">
        <v>43280</v>
      </c>
      <c r="B585" s="10" t="str">
        <f t="shared" si="123"/>
        <v>June,2018</v>
      </c>
      <c r="C585" s="10" t="str">
        <f t="shared" si="124"/>
        <v>June,2018´</v>
      </c>
      <c r="D585" s="3" t="s">
        <v>12</v>
      </c>
      <c r="E585" s="11" t="s">
        <v>535</v>
      </c>
      <c r="F585" s="3" t="s">
        <v>13</v>
      </c>
      <c r="G585" s="3" t="s">
        <v>428</v>
      </c>
      <c r="H585" s="3" t="s">
        <v>431</v>
      </c>
      <c r="I585" s="3" t="s">
        <v>16</v>
      </c>
      <c r="J585" s="3" t="s">
        <v>432</v>
      </c>
      <c r="K585" s="3" t="s">
        <v>433</v>
      </c>
      <c r="L585" s="4">
        <v>4</v>
      </c>
      <c r="M585" s="4">
        <v>70128</v>
      </c>
      <c r="N585" s="4">
        <v>70.13</v>
      </c>
      <c r="O585" s="3">
        <v>0</v>
      </c>
      <c r="P585" t="str">
        <f t="shared" si="120"/>
        <v>2,4-Dichlorophenoxyacetic acid</v>
      </c>
      <c r="Q585" t="str">
        <f t="shared" si="111"/>
        <v>Not Identified</v>
      </c>
      <c r="R585" t="str">
        <f t="shared" si="122"/>
        <v>Herbicide</v>
      </c>
      <c r="S585">
        <f t="shared" si="125"/>
        <v>0</v>
      </c>
    </row>
    <row r="586" spans="1:19" ht="22" customHeight="1" x14ac:dyDescent="0.3">
      <c r="A586" s="5">
        <v>43279</v>
      </c>
      <c r="B586" s="10" t="str">
        <f t="shared" si="123"/>
        <v>June,2018</v>
      </c>
      <c r="C586" s="10" t="str">
        <f t="shared" si="124"/>
        <v>June,2018´</v>
      </c>
      <c r="D586" s="6" t="s">
        <v>12</v>
      </c>
      <c r="E586" s="8" t="s">
        <v>535</v>
      </c>
      <c r="F586" s="6" t="s">
        <v>13</v>
      </c>
      <c r="G586" s="6" t="s">
        <v>24</v>
      </c>
      <c r="H586" s="6" t="s">
        <v>21</v>
      </c>
      <c r="I586" s="6" t="s">
        <v>16</v>
      </c>
      <c r="J586" s="6" t="s">
        <v>25</v>
      </c>
      <c r="K586" s="6" t="s">
        <v>434</v>
      </c>
      <c r="L586" s="7">
        <v>2</v>
      </c>
      <c r="M586" s="7">
        <v>20120</v>
      </c>
      <c r="N586" s="7">
        <v>20.12</v>
      </c>
      <c r="O586" s="7">
        <v>410000</v>
      </c>
      <c r="P586" t="str">
        <f t="shared" si="120"/>
        <v>Imidacloprid</v>
      </c>
      <c r="Q586" t="str">
        <f t="shared" si="111"/>
        <v>Not Identified</v>
      </c>
      <c r="R586" t="str">
        <f t="shared" si="122"/>
        <v>Herbicide</v>
      </c>
      <c r="S586">
        <f t="shared" si="125"/>
        <v>20.377733598409542</v>
      </c>
    </row>
    <row r="587" spans="1:19" ht="22" customHeight="1" x14ac:dyDescent="0.3">
      <c r="A587" s="2">
        <v>43278</v>
      </c>
      <c r="B587" s="10" t="str">
        <f t="shared" si="123"/>
        <v>June,2018</v>
      </c>
      <c r="C587" s="10" t="str">
        <f t="shared" si="124"/>
        <v>June,2018´</v>
      </c>
      <c r="D587" s="3" t="s">
        <v>12</v>
      </c>
      <c r="E587" s="11" t="s">
        <v>535</v>
      </c>
      <c r="F587" s="3" t="s">
        <v>13</v>
      </c>
      <c r="G587" s="3" t="s">
        <v>177</v>
      </c>
      <c r="H587" s="3" t="s">
        <v>128</v>
      </c>
      <c r="I587" s="3" t="s">
        <v>16</v>
      </c>
      <c r="J587" s="3" t="s">
        <v>52</v>
      </c>
      <c r="K587" s="3" t="s">
        <v>421</v>
      </c>
      <c r="L587" s="4">
        <v>3</v>
      </c>
      <c r="M587" s="4">
        <v>55480</v>
      </c>
      <c r="N587" s="4">
        <v>55.48</v>
      </c>
      <c r="O587" s="3">
        <v>0</v>
      </c>
      <c r="P587" t="str">
        <f>IF(ISNUMBER(SEARCH("ISOPROPYLAMINE",K587)),"Isopropylamine",IF(ISNUMBER(SEARCH("CARBENDAZIM",K587)),"Carbendazim",IF(ISNUMBER(SEARCH("CHLORPYRIFOS",K587)),"Chlorpyrifos",IF(ISNUMBER(SEARCH("DIMETHYLAMINE",K587)),"Dimethylamine",IF(ISNUMBER(SEARCH("TEBUCONAZOLE",K587)),"Tebuconazole",IF(ISNUMBER(SEARCH("AMETRYN",K587)),"Ametryn",IF(ISNUMBER(SEARCH("DIURON",K587)),"Diuron","FIX IT!")))))))</f>
        <v>Dimethylamine</v>
      </c>
      <c r="Q587" t="str">
        <f t="shared" si="111"/>
        <v>Not Identified</v>
      </c>
      <c r="R587" t="s">
        <v>496</v>
      </c>
      <c r="S587">
        <f t="shared" si="125"/>
        <v>0</v>
      </c>
    </row>
    <row r="588" spans="1:19" ht="22" customHeight="1" x14ac:dyDescent="0.3">
      <c r="A588" s="5">
        <v>43278</v>
      </c>
      <c r="B588" s="10" t="str">
        <f t="shared" si="123"/>
        <v>June,2018</v>
      </c>
      <c r="C588" s="10" t="str">
        <f t="shared" si="124"/>
        <v>June,2018´</v>
      </c>
      <c r="D588" s="6" t="s">
        <v>12</v>
      </c>
      <c r="E588" s="8" t="s">
        <v>535</v>
      </c>
      <c r="F588" s="6" t="s">
        <v>13</v>
      </c>
      <c r="G588" s="6" t="s">
        <v>170</v>
      </c>
      <c r="H588" s="6" t="s">
        <v>15</v>
      </c>
      <c r="I588" s="6" t="s">
        <v>16</v>
      </c>
      <c r="J588" s="6" t="s">
        <v>62</v>
      </c>
      <c r="K588" s="6" t="s">
        <v>435</v>
      </c>
      <c r="L588" s="7">
        <v>12</v>
      </c>
      <c r="M588" s="7">
        <v>139320.01</v>
      </c>
      <c r="N588" s="7">
        <v>139.32</v>
      </c>
      <c r="O588" s="7">
        <v>833000</v>
      </c>
      <c r="P588" t="str">
        <f t="shared" si="120"/>
        <v>Glyphosate</v>
      </c>
      <c r="Q588" t="str">
        <f t="shared" si="111"/>
        <v>Gly Star</v>
      </c>
      <c r="R588" t="str">
        <f t="shared" ref="R588:R619" si="127">VLOOKUP(Q588,V:X,2,FALSE)</f>
        <v>Herbicide</v>
      </c>
      <c r="S588">
        <f t="shared" si="125"/>
        <v>5.9790406274016199</v>
      </c>
    </row>
    <row r="589" spans="1:19" ht="22" customHeight="1" x14ac:dyDescent="0.3">
      <c r="A589" s="2">
        <v>43278</v>
      </c>
      <c r="B589" s="10" t="str">
        <f t="shared" si="123"/>
        <v>June,2018</v>
      </c>
      <c r="C589" s="10" t="str">
        <f t="shared" si="124"/>
        <v>June,2018´</v>
      </c>
      <c r="D589" s="3" t="s">
        <v>12</v>
      </c>
      <c r="E589" s="11" t="s">
        <v>535</v>
      </c>
      <c r="F589" s="3" t="s">
        <v>13</v>
      </c>
      <c r="G589" s="3" t="s">
        <v>170</v>
      </c>
      <c r="H589" s="3" t="s">
        <v>15</v>
      </c>
      <c r="I589" s="3" t="s">
        <v>16</v>
      </c>
      <c r="J589" s="3" t="s">
        <v>62</v>
      </c>
      <c r="K589" s="3" t="s">
        <v>436</v>
      </c>
      <c r="L589" s="4">
        <v>12</v>
      </c>
      <c r="M589" s="4">
        <v>139320.01</v>
      </c>
      <c r="N589" s="4">
        <v>139.32</v>
      </c>
      <c r="O589" s="4">
        <v>833000</v>
      </c>
      <c r="P589" t="str">
        <f t="shared" si="120"/>
        <v>Glyphosate</v>
      </c>
      <c r="Q589" t="str">
        <f t="shared" si="111"/>
        <v>Gly Star</v>
      </c>
      <c r="R589" t="str">
        <f t="shared" si="127"/>
        <v>Herbicide</v>
      </c>
      <c r="S589">
        <f t="shared" si="125"/>
        <v>5.9790406274016199</v>
      </c>
    </row>
    <row r="590" spans="1:19" ht="22" customHeight="1" x14ac:dyDescent="0.3">
      <c r="A590" s="5">
        <v>43278</v>
      </c>
      <c r="B590" s="10" t="str">
        <f t="shared" si="123"/>
        <v>June,2018</v>
      </c>
      <c r="C590" s="10" t="str">
        <f t="shared" si="124"/>
        <v>June,2018´</v>
      </c>
      <c r="D590" s="6" t="s">
        <v>12</v>
      </c>
      <c r="E590" s="8" t="s">
        <v>535</v>
      </c>
      <c r="F590" s="6" t="s">
        <v>13</v>
      </c>
      <c r="G590" s="6" t="s">
        <v>14</v>
      </c>
      <c r="H590" s="6" t="s">
        <v>15</v>
      </c>
      <c r="I590" s="6" t="s">
        <v>16</v>
      </c>
      <c r="J590" s="6" t="s">
        <v>17</v>
      </c>
      <c r="K590" s="6" t="s">
        <v>437</v>
      </c>
      <c r="L590" s="7">
        <v>10</v>
      </c>
      <c r="M590" s="7">
        <v>126450</v>
      </c>
      <c r="N590" s="7">
        <v>126.45</v>
      </c>
      <c r="O590" s="7">
        <v>1414000</v>
      </c>
      <c r="P590" t="str">
        <f t="shared" si="120"/>
        <v>2,4-Dichlorophenoxyacetic acid</v>
      </c>
      <c r="Q590" t="str">
        <f t="shared" si="111"/>
        <v>Not Identified</v>
      </c>
      <c r="R590" t="str">
        <f t="shared" si="127"/>
        <v>Herbicide</v>
      </c>
      <c r="S590">
        <f t="shared" si="125"/>
        <v>11.18228548833531</v>
      </c>
    </row>
    <row r="591" spans="1:19" ht="22" customHeight="1" x14ac:dyDescent="0.3">
      <c r="A591" s="2">
        <v>43278</v>
      </c>
      <c r="B591" s="10" t="str">
        <f t="shared" si="123"/>
        <v>June,2018</v>
      </c>
      <c r="C591" s="10" t="str">
        <f t="shared" si="124"/>
        <v>June,2018´</v>
      </c>
      <c r="D591" s="3" t="s">
        <v>12</v>
      </c>
      <c r="E591" s="11" t="s">
        <v>535</v>
      </c>
      <c r="F591" s="3" t="s">
        <v>13</v>
      </c>
      <c r="G591" s="3" t="s">
        <v>24</v>
      </c>
      <c r="H591" s="3" t="s">
        <v>21</v>
      </c>
      <c r="I591" s="3" t="s">
        <v>16</v>
      </c>
      <c r="J591" s="3" t="s">
        <v>238</v>
      </c>
      <c r="K591" s="3" t="s">
        <v>438</v>
      </c>
      <c r="L591" s="4">
        <v>14</v>
      </c>
      <c r="M591" s="4">
        <v>115416</v>
      </c>
      <c r="N591" s="4">
        <v>115.42</v>
      </c>
      <c r="O591" s="4">
        <v>778000</v>
      </c>
      <c r="P591" t="str">
        <f>IF(ISNUMBER(SEARCH("ACEPHATE",K591)),"Acephate",IF(ISNUMBER(SEARCH("2 4 D",K591)),"2,4-Dichlorophenoxyacetic acid",IF(ISNUMBER(SEARCH("HALOXYFOP",K591)),"Haloxyfop",IF(ISNUMBER(SEARCH("ATRAZIN",K591)),"Atrazine","fix it"))))</f>
        <v>Acephate</v>
      </c>
      <c r="Q591" t="str">
        <f t="shared" si="111"/>
        <v>Percent</v>
      </c>
      <c r="R591" t="str">
        <f t="shared" si="127"/>
        <v>Insecticide</v>
      </c>
      <c r="S591">
        <f t="shared" si="125"/>
        <v>6.7408331600471341</v>
      </c>
    </row>
    <row r="592" spans="1:19" ht="22" customHeight="1" x14ac:dyDescent="0.3">
      <c r="A592" s="5">
        <v>43278</v>
      </c>
      <c r="B592" s="10" t="str">
        <f t="shared" si="123"/>
        <v>June,2018</v>
      </c>
      <c r="C592" s="10" t="str">
        <f t="shared" si="124"/>
        <v>June,2018´</v>
      </c>
      <c r="D592" s="6" t="s">
        <v>12</v>
      </c>
      <c r="E592" s="8" t="s">
        <v>535</v>
      </c>
      <c r="F592" s="6" t="s">
        <v>13</v>
      </c>
      <c r="G592" s="6" t="s">
        <v>170</v>
      </c>
      <c r="H592" s="6" t="s">
        <v>15</v>
      </c>
      <c r="I592" s="6" t="s">
        <v>16</v>
      </c>
      <c r="J592" s="6" t="s">
        <v>22</v>
      </c>
      <c r="K592" s="6" t="s">
        <v>439</v>
      </c>
      <c r="L592" s="7">
        <v>10</v>
      </c>
      <c r="M592" s="7">
        <v>126630</v>
      </c>
      <c r="N592" s="7">
        <v>126.63</v>
      </c>
      <c r="O592" s="7">
        <v>504000</v>
      </c>
      <c r="P592" t="str">
        <f t="shared" si="120"/>
        <v>Glyphosate</v>
      </c>
      <c r="Q592" t="str">
        <f t="shared" si="111"/>
        <v>Gly Star</v>
      </c>
      <c r="R592" t="str">
        <f t="shared" si="127"/>
        <v>Herbicide</v>
      </c>
      <c r="S592">
        <f t="shared" si="125"/>
        <v>3.9800995024875623</v>
      </c>
    </row>
    <row r="593" spans="1:19" ht="22" customHeight="1" x14ac:dyDescent="0.3">
      <c r="A593" s="2">
        <v>43278</v>
      </c>
      <c r="B593" s="10" t="str">
        <f t="shared" si="123"/>
        <v>June,2018</v>
      </c>
      <c r="C593" s="10" t="str">
        <f t="shared" si="124"/>
        <v>June,2018´</v>
      </c>
      <c r="D593" s="3" t="s">
        <v>12</v>
      </c>
      <c r="E593" s="11" t="s">
        <v>535</v>
      </c>
      <c r="F593" s="3" t="s">
        <v>13</v>
      </c>
      <c r="G593" s="3" t="s">
        <v>170</v>
      </c>
      <c r="H593" s="3" t="s">
        <v>15</v>
      </c>
      <c r="I593" s="3" t="s">
        <v>16</v>
      </c>
      <c r="J593" s="3" t="s">
        <v>62</v>
      </c>
      <c r="K593" s="3" t="s">
        <v>440</v>
      </c>
      <c r="L593" s="4">
        <v>12</v>
      </c>
      <c r="M593" s="4">
        <v>139320.01</v>
      </c>
      <c r="N593" s="4">
        <v>139.32</v>
      </c>
      <c r="O593" s="4">
        <v>833000</v>
      </c>
      <c r="P593" t="str">
        <f t="shared" si="120"/>
        <v>Glyphosate</v>
      </c>
      <c r="Q593" t="str">
        <f t="shared" si="111"/>
        <v>Gly Star</v>
      </c>
      <c r="R593" t="str">
        <f t="shared" si="127"/>
        <v>Herbicide</v>
      </c>
      <c r="S593">
        <f t="shared" si="125"/>
        <v>5.9790406274016199</v>
      </c>
    </row>
    <row r="594" spans="1:19" ht="22" customHeight="1" x14ac:dyDescent="0.3">
      <c r="A594" s="5">
        <v>43278</v>
      </c>
      <c r="B594" s="10" t="str">
        <f t="shared" si="123"/>
        <v>June,2018</v>
      </c>
      <c r="C594" s="10" t="str">
        <f t="shared" si="124"/>
        <v>June,2018´</v>
      </c>
      <c r="D594" s="6" t="s">
        <v>12</v>
      </c>
      <c r="E594" s="8" t="s">
        <v>535</v>
      </c>
      <c r="F594" s="6" t="s">
        <v>13</v>
      </c>
      <c r="G594" s="6" t="s">
        <v>170</v>
      </c>
      <c r="H594" s="6" t="s">
        <v>15</v>
      </c>
      <c r="I594" s="6" t="s">
        <v>16</v>
      </c>
      <c r="J594" s="6" t="s">
        <v>62</v>
      </c>
      <c r="K594" s="6" t="s">
        <v>441</v>
      </c>
      <c r="L594" s="7">
        <v>12</v>
      </c>
      <c r="M594" s="7">
        <v>139320.01</v>
      </c>
      <c r="N594" s="7">
        <v>139.32</v>
      </c>
      <c r="O594" s="7">
        <v>833000</v>
      </c>
      <c r="P594" t="str">
        <f t="shared" si="120"/>
        <v>Glyphosate</v>
      </c>
      <c r="Q594" t="str">
        <f t="shared" ref="Q594:Q646" si="128">VLOOKUP(P594,U:W,2,FALSE)</f>
        <v>Gly Star</v>
      </c>
      <c r="R594" t="str">
        <f t="shared" si="127"/>
        <v>Herbicide</v>
      </c>
      <c r="S594">
        <f t="shared" si="125"/>
        <v>5.9790406274016199</v>
      </c>
    </row>
    <row r="595" spans="1:19" ht="22" customHeight="1" x14ac:dyDescent="0.3">
      <c r="A595" s="2">
        <v>43278</v>
      </c>
      <c r="B595" s="10" t="str">
        <f t="shared" si="123"/>
        <v>June,2018</v>
      </c>
      <c r="C595" s="10" t="str">
        <f t="shared" si="124"/>
        <v>June,2018´</v>
      </c>
      <c r="D595" s="3" t="s">
        <v>12</v>
      </c>
      <c r="E595" s="11" t="s">
        <v>535</v>
      </c>
      <c r="F595" s="3" t="s">
        <v>13</v>
      </c>
      <c r="G595" s="3" t="s">
        <v>14</v>
      </c>
      <c r="H595" s="3" t="s">
        <v>15</v>
      </c>
      <c r="I595" s="3" t="s">
        <v>16</v>
      </c>
      <c r="J595" s="3" t="s">
        <v>17</v>
      </c>
      <c r="K595" s="3" t="s">
        <v>442</v>
      </c>
      <c r="L595" s="4">
        <v>10</v>
      </c>
      <c r="M595" s="4">
        <v>126450</v>
      </c>
      <c r="N595" s="4">
        <v>126.45</v>
      </c>
      <c r="O595" s="4">
        <v>1414000</v>
      </c>
      <c r="P595" t="str">
        <f t="shared" si="120"/>
        <v>2,4-Dichlorophenoxyacetic acid</v>
      </c>
      <c r="Q595" t="str">
        <f t="shared" si="128"/>
        <v>Not Identified</v>
      </c>
      <c r="R595" t="str">
        <f t="shared" si="127"/>
        <v>Herbicide</v>
      </c>
      <c r="S595">
        <f t="shared" si="125"/>
        <v>11.18228548833531</v>
      </c>
    </row>
    <row r="596" spans="1:19" ht="22" customHeight="1" x14ac:dyDescent="0.3">
      <c r="A596" s="5">
        <v>43277</v>
      </c>
      <c r="B596" s="10" t="str">
        <f t="shared" si="123"/>
        <v>June,2018</v>
      </c>
      <c r="C596" s="10" t="str">
        <f t="shared" si="124"/>
        <v>June,2018´</v>
      </c>
      <c r="D596" s="6" t="s">
        <v>12</v>
      </c>
      <c r="E596" s="8" t="s">
        <v>535</v>
      </c>
      <c r="F596" s="6" t="s">
        <v>13</v>
      </c>
      <c r="G596" s="6" t="s">
        <v>170</v>
      </c>
      <c r="H596" s="6" t="s">
        <v>15</v>
      </c>
      <c r="I596" s="6" t="s">
        <v>16</v>
      </c>
      <c r="J596" s="6" t="s">
        <v>62</v>
      </c>
      <c r="K596" s="6" t="s">
        <v>443</v>
      </c>
      <c r="L596" s="7">
        <v>12</v>
      </c>
      <c r="M596" s="7">
        <v>139320.01</v>
      </c>
      <c r="N596" s="7">
        <v>139.32</v>
      </c>
      <c r="O596" s="7">
        <v>833000</v>
      </c>
      <c r="P596" t="str">
        <f t="shared" si="120"/>
        <v>Glyphosate</v>
      </c>
      <c r="Q596" t="str">
        <f t="shared" si="128"/>
        <v>Gly Star</v>
      </c>
      <c r="R596" t="str">
        <f t="shared" si="127"/>
        <v>Herbicide</v>
      </c>
      <c r="S596">
        <f t="shared" si="125"/>
        <v>5.9790406274016199</v>
      </c>
    </row>
    <row r="597" spans="1:19" ht="22" customHeight="1" x14ac:dyDescent="0.3">
      <c r="A597" s="2">
        <v>43277</v>
      </c>
      <c r="B597" s="10" t="str">
        <f t="shared" si="123"/>
        <v>June,2018</v>
      </c>
      <c r="C597" s="10" t="str">
        <f t="shared" si="124"/>
        <v>June,2018´</v>
      </c>
      <c r="D597" s="3" t="s">
        <v>12</v>
      </c>
      <c r="E597" s="11" t="s">
        <v>535</v>
      </c>
      <c r="F597" s="3" t="s">
        <v>13</v>
      </c>
      <c r="G597" s="3" t="s">
        <v>369</v>
      </c>
      <c r="H597" s="3" t="s">
        <v>370</v>
      </c>
      <c r="I597" s="3" t="s">
        <v>16</v>
      </c>
      <c r="J597" s="3" t="s">
        <v>19</v>
      </c>
      <c r="K597" s="3" t="s">
        <v>444</v>
      </c>
      <c r="L597" s="4">
        <v>2</v>
      </c>
      <c r="M597" s="4">
        <v>37760</v>
      </c>
      <c r="N597" s="4">
        <v>37.76</v>
      </c>
      <c r="O597" s="4">
        <v>494000</v>
      </c>
      <c r="P597" t="str">
        <f t="shared" ref="P597:P599" si="129">IF(ISNUMBER(SEARCH("ISOPROPYLAMINE",K597)),"Isopropylamine",IF(ISNUMBER(SEARCH("CARBENDAZIM",K597)),"Carbendazim",IF(ISNUMBER(SEARCH("CHLORPYRIFOS",K597)),"Chlorpyrifos",IF(ISNUMBER(SEARCH("DIMETHYLAMINE",K597)),"Dimethylamine",IF(ISNUMBER(SEARCH("TEBUCONAZOLE",K597)),"Tebuconazole",IF(ISNUMBER(SEARCH("AMETRYN",K597)),"Ametryn",IF(ISNUMBER(SEARCH("DIURON",K597)),"Diuron","FIX IT!")))))))</f>
        <v>Chlorpyrifos</v>
      </c>
      <c r="Q597" t="str">
        <f t="shared" si="128"/>
        <v>Not Identified</v>
      </c>
      <c r="R597" t="str">
        <f t="shared" si="127"/>
        <v>Herbicide</v>
      </c>
      <c r="S597">
        <f t="shared" si="125"/>
        <v>13.082627118644067</v>
      </c>
    </row>
    <row r="598" spans="1:19" ht="22" customHeight="1" x14ac:dyDescent="0.3">
      <c r="A598" s="5">
        <v>43276</v>
      </c>
      <c r="B598" s="10" t="str">
        <f t="shared" si="123"/>
        <v>June,2018</v>
      </c>
      <c r="C598" s="10" t="str">
        <f t="shared" si="124"/>
        <v>June,2018´</v>
      </c>
      <c r="D598" s="6" t="s">
        <v>12</v>
      </c>
      <c r="E598" s="8" t="s">
        <v>535</v>
      </c>
      <c r="F598" s="6" t="s">
        <v>13</v>
      </c>
      <c r="G598" s="6" t="s">
        <v>307</v>
      </c>
      <c r="H598" s="6" t="s">
        <v>56</v>
      </c>
      <c r="I598" s="6" t="s">
        <v>16</v>
      </c>
      <c r="J598" s="6" t="s">
        <v>355</v>
      </c>
      <c r="K598" s="6" t="s">
        <v>445</v>
      </c>
      <c r="L598" s="7">
        <v>5</v>
      </c>
      <c r="M598" s="7">
        <v>72521</v>
      </c>
      <c r="N598" s="7">
        <v>72.52</v>
      </c>
      <c r="O598" s="7">
        <v>243000</v>
      </c>
      <c r="P598" t="str">
        <f t="shared" si="129"/>
        <v>Isopropylamine</v>
      </c>
      <c r="Q598" t="str">
        <f t="shared" si="128"/>
        <v>Not Identified</v>
      </c>
      <c r="R598" t="str">
        <f t="shared" si="127"/>
        <v>Herbicide</v>
      </c>
      <c r="S598">
        <f t="shared" si="125"/>
        <v>3.350753574826602</v>
      </c>
    </row>
    <row r="599" spans="1:19" ht="22" customHeight="1" x14ac:dyDescent="0.3">
      <c r="A599" s="2">
        <v>43276</v>
      </c>
      <c r="B599" s="10" t="str">
        <f t="shared" si="123"/>
        <v>June,2018</v>
      </c>
      <c r="C599" s="10" t="str">
        <f t="shared" si="124"/>
        <v>June,2018´</v>
      </c>
      <c r="D599" s="3" t="s">
        <v>12</v>
      </c>
      <c r="E599" s="11" t="s">
        <v>535</v>
      </c>
      <c r="F599" s="3" t="s">
        <v>13</v>
      </c>
      <c r="G599" s="3" t="s">
        <v>309</v>
      </c>
      <c r="H599" s="3" t="s">
        <v>56</v>
      </c>
      <c r="I599" s="3" t="s">
        <v>16</v>
      </c>
      <c r="J599" s="3" t="s">
        <v>43</v>
      </c>
      <c r="K599" s="3" t="s">
        <v>446</v>
      </c>
      <c r="L599" s="4">
        <v>7</v>
      </c>
      <c r="M599" s="4">
        <v>101659</v>
      </c>
      <c r="N599" s="4">
        <v>101.66</v>
      </c>
      <c r="O599" s="4">
        <v>341000</v>
      </c>
      <c r="P599" t="str">
        <f t="shared" si="129"/>
        <v>Isopropylamine</v>
      </c>
      <c r="Q599" t="str">
        <f t="shared" si="128"/>
        <v>Not Identified</v>
      </c>
      <c r="R599" t="str">
        <f t="shared" si="127"/>
        <v>Herbicide</v>
      </c>
      <c r="S599">
        <f t="shared" si="125"/>
        <v>3.3543513117382622</v>
      </c>
    </row>
    <row r="600" spans="1:19" ht="22" customHeight="1" x14ac:dyDescent="0.3">
      <c r="A600" s="5">
        <v>43274</v>
      </c>
      <c r="B600" s="10" t="str">
        <f t="shared" si="123"/>
        <v>June,2018</v>
      </c>
      <c r="C600" s="10" t="str">
        <f t="shared" si="124"/>
        <v>June,2018´</v>
      </c>
      <c r="D600" s="6" t="s">
        <v>12</v>
      </c>
      <c r="E600" s="8" t="s">
        <v>535</v>
      </c>
      <c r="F600" s="6" t="s">
        <v>13</v>
      </c>
      <c r="G600" s="6" t="s">
        <v>170</v>
      </c>
      <c r="H600" s="6" t="s">
        <v>15</v>
      </c>
      <c r="I600" s="6" t="s">
        <v>16</v>
      </c>
      <c r="J600" s="6" t="s">
        <v>62</v>
      </c>
      <c r="K600" s="6" t="s">
        <v>447</v>
      </c>
      <c r="L600" s="7">
        <v>12</v>
      </c>
      <c r="M600" s="7">
        <v>139320.01</v>
      </c>
      <c r="N600" s="7">
        <v>139.32</v>
      </c>
      <c r="O600" s="7">
        <v>833000</v>
      </c>
      <c r="P600" t="str">
        <f t="shared" si="120"/>
        <v>Glyphosate</v>
      </c>
      <c r="Q600" t="str">
        <f t="shared" si="128"/>
        <v>Gly Star</v>
      </c>
      <c r="R600" t="str">
        <f t="shared" si="127"/>
        <v>Herbicide</v>
      </c>
      <c r="S600">
        <f t="shared" si="125"/>
        <v>5.9790406274016199</v>
      </c>
    </row>
    <row r="601" spans="1:19" ht="22" customHeight="1" x14ac:dyDescent="0.3">
      <c r="A601" s="2">
        <v>43274</v>
      </c>
      <c r="B601" s="10" t="str">
        <f t="shared" si="123"/>
        <v>June,2018</v>
      </c>
      <c r="C601" s="10" t="str">
        <f t="shared" si="124"/>
        <v>June,2018´</v>
      </c>
      <c r="D601" s="3" t="s">
        <v>12</v>
      </c>
      <c r="E601" s="11" t="s">
        <v>535</v>
      </c>
      <c r="F601" s="3" t="s">
        <v>13</v>
      </c>
      <c r="G601" s="3" t="s">
        <v>170</v>
      </c>
      <c r="H601" s="3" t="s">
        <v>15</v>
      </c>
      <c r="I601" s="3" t="s">
        <v>16</v>
      </c>
      <c r="J601" s="3" t="s">
        <v>62</v>
      </c>
      <c r="K601" s="3" t="s">
        <v>448</v>
      </c>
      <c r="L601" s="4">
        <v>12</v>
      </c>
      <c r="M601" s="4">
        <v>139320.01</v>
      </c>
      <c r="N601" s="4">
        <v>139.32</v>
      </c>
      <c r="O601" s="4">
        <v>833000</v>
      </c>
      <c r="P601" t="str">
        <f t="shared" si="120"/>
        <v>Glyphosate</v>
      </c>
      <c r="Q601" t="str">
        <f t="shared" si="128"/>
        <v>Gly Star</v>
      </c>
      <c r="R601" t="str">
        <f t="shared" si="127"/>
        <v>Herbicide</v>
      </c>
      <c r="S601">
        <f t="shared" si="125"/>
        <v>5.9790406274016199</v>
      </c>
    </row>
    <row r="602" spans="1:19" ht="22" customHeight="1" x14ac:dyDescent="0.3">
      <c r="A602" s="5">
        <v>43274</v>
      </c>
      <c r="B602" s="10" t="str">
        <f t="shared" si="123"/>
        <v>June,2018</v>
      </c>
      <c r="C602" s="10" t="str">
        <f t="shared" si="124"/>
        <v>June,2018´</v>
      </c>
      <c r="D602" s="6" t="s">
        <v>12</v>
      </c>
      <c r="E602" s="8" t="s">
        <v>535</v>
      </c>
      <c r="F602" s="6" t="s">
        <v>13</v>
      </c>
      <c r="G602" s="6" t="s">
        <v>24</v>
      </c>
      <c r="H602" s="6" t="s">
        <v>42</v>
      </c>
      <c r="I602" s="6" t="s">
        <v>16</v>
      </c>
      <c r="J602" s="6" t="s">
        <v>238</v>
      </c>
      <c r="K602" s="6" t="s">
        <v>297</v>
      </c>
      <c r="L602" s="7">
        <v>14</v>
      </c>
      <c r="M602" s="7">
        <v>115416</v>
      </c>
      <c r="N602" s="7">
        <v>115.42</v>
      </c>
      <c r="O602" s="7">
        <v>778000</v>
      </c>
      <c r="P602" t="str">
        <f>IF(ISNUMBER(SEARCH("ACEPHATE",K602)),"Acephate",IF(ISNUMBER(SEARCH("2 4 D",K602)),"2,4-Dichlorophenoxyacetic acid",IF(ISNUMBER(SEARCH("HALOXYFOP",K602)),"Haloxyfop",IF(ISNUMBER(SEARCH("ATRAZIN",K602)),"Atrazine","fix it"))))</f>
        <v>Acephate</v>
      </c>
      <c r="Q602" t="str">
        <f t="shared" si="128"/>
        <v>Percent</v>
      </c>
      <c r="R602" t="str">
        <f t="shared" si="127"/>
        <v>Insecticide</v>
      </c>
      <c r="S602">
        <f t="shared" si="125"/>
        <v>6.7408331600471341</v>
      </c>
    </row>
    <row r="603" spans="1:19" ht="22" customHeight="1" x14ac:dyDescent="0.3">
      <c r="A603" s="2">
        <v>43274</v>
      </c>
      <c r="B603" s="10" t="str">
        <f t="shared" si="123"/>
        <v>June,2018</v>
      </c>
      <c r="C603" s="10" t="str">
        <f t="shared" si="124"/>
        <v>June,2018´</v>
      </c>
      <c r="D603" s="3" t="s">
        <v>12</v>
      </c>
      <c r="E603" s="11" t="s">
        <v>535</v>
      </c>
      <c r="F603" s="3" t="s">
        <v>13</v>
      </c>
      <c r="G603" s="3" t="s">
        <v>170</v>
      </c>
      <c r="H603" s="3" t="s">
        <v>15</v>
      </c>
      <c r="I603" s="3" t="s">
        <v>16</v>
      </c>
      <c r="J603" s="3" t="s">
        <v>62</v>
      </c>
      <c r="K603" s="3" t="s">
        <v>449</v>
      </c>
      <c r="L603" s="4">
        <v>12</v>
      </c>
      <c r="M603" s="4">
        <v>139320.01</v>
      </c>
      <c r="N603" s="4">
        <v>139.32</v>
      </c>
      <c r="O603" s="4">
        <v>833000</v>
      </c>
      <c r="P603" t="str">
        <f t="shared" si="120"/>
        <v>Glyphosate</v>
      </c>
      <c r="Q603" t="str">
        <f t="shared" si="128"/>
        <v>Gly Star</v>
      </c>
      <c r="R603" t="str">
        <f t="shared" si="127"/>
        <v>Herbicide</v>
      </c>
      <c r="S603">
        <f t="shared" si="125"/>
        <v>5.9790406274016199</v>
      </c>
    </row>
    <row r="604" spans="1:19" ht="22" customHeight="1" x14ac:dyDescent="0.3">
      <c r="A604" s="5">
        <v>43274</v>
      </c>
      <c r="B604" s="10" t="str">
        <f t="shared" si="123"/>
        <v>June,2018</v>
      </c>
      <c r="C604" s="10" t="str">
        <f t="shared" si="124"/>
        <v>June,2018´</v>
      </c>
      <c r="D604" s="6" t="s">
        <v>12</v>
      </c>
      <c r="E604" s="8" t="s">
        <v>535</v>
      </c>
      <c r="F604" s="6" t="s">
        <v>13</v>
      </c>
      <c r="G604" s="6" t="s">
        <v>170</v>
      </c>
      <c r="H604" s="6" t="s">
        <v>15</v>
      </c>
      <c r="I604" s="6" t="s">
        <v>16</v>
      </c>
      <c r="J604" s="6" t="s">
        <v>62</v>
      </c>
      <c r="K604" s="6" t="s">
        <v>450</v>
      </c>
      <c r="L604" s="7">
        <v>12</v>
      </c>
      <c r="M604" s="7">
        <v>139320.01</v>
      </c>
      <c r="N604" s="7">
        <v>139.32</v>
      </c>
      <c r="O604" s="7">
        <v>833000</v>
      </c>
      <c r="P604" t="str">
        <f t="shared" si="120"/>
        <v>Glyphosate</v>
      </c>
      <c r="Q604" t="str">
        <f t="shared" si="128"/>
        <v>Gly Star</v>
      </c>
      <c r="R604" t="str">
        <f t="shared" si="127"/>
        <v>Herbicide</v>
      </c>
      <c r="S604">
        <f t="shared" si="125"/>
        <v>5.9790406274016199</v>
      </c>
    </row>
    <row r="605" spans="1:19" ht="22" customHeight="1" x14ac:dyDescent="0.3">
      <c r="A605" s="2">
        <v>43274</v>
      </c>
      <c r="B605" s="10" t="str">
        <f t="shared" si="123"/>
        <v>June,2018</v>
      </c>
      <c r="C605" s="10" t="str">
        <f t="shared" si="124"/>
        <v>June,2018´</v>
      </c>
      <c r="D605" s="3" t="s">
        <v>12</v>
      </c>
      <c r="E605" s="11" t="s">
        <v>535</v>
      </c>
      <c r="F605" s="3" t="s">
        <v>13</v>
      </c>
      <c r="G605" s="3" t="s">
        <v>170</v>
      </c>
      <c r="H605" s="3" t="s">
        <v>15</v>
      </c>
      <c r="I605" s="3" t="s">
        <v>16</v>
      </c>
      <c r="J605" s="3" t="s">
        <v>62</v>
      </c>
      <c r="K605" s="3" t="s">
        <v>451</v>
      </c>
      <c r="L605" s="4">
        <v>12</v>
      </c>
      <c r="M605" s="4">
        <v>139320.01</v>
      </c>
      <c r="N605" s="4">
        <v>139.32</v>
      </c>
      <c r="O605" s="4">
        <v>833000</v>
      </c>
      <c r="P605" t="str">
        <f t="shared" si="120"/>
        <v>Glyphosate</v>
      </c>
      <c r="Q605" t="str">
        <f t="shared" si="128"/>
        <v>Gly Star</v>
      </c>
      <c r="R605" t="str">
        <f t="shared" si="127"/>
        <v>Herbicide</v>
      </c>
      <c r="S605">
        <f t="shared" si="125"/>
        <v>5.9790406274016199</v>
      </c>
    </row>
    <row r="606" spans="1:19" ht="22" customHeight="1" x14ac:dyDescent="0.3">
      <c r="A606" s="5">
        <v>43271</v>
      </c>
      <c r="B606" s="10" t="str">
        <f t="shared" si="123"/>
        <v>June,2018</v>
      </c>
      <c r="C606" s="10" t="str">
        <f t="shared" si="124"/>
        <v>June,2018´</v>
      </c>
      <c r="D606" s="6" t="s">
        <v>12</v>
      </c>
      <c r="E606" s="8" t="s">
        <v>535</v>
      </c>
      <c r="F606" s="6" t="s">
        <v>13</v>
      </c>
      <c r="G606" s="6" t="s">
        <v>170</v>
      </c>
      <c r="H606" s="6" t="s">
        <v>15</v>
      </c>
      <c r="I606" s="6" t="s">
        <v>16</v>
      </c>
      <c r="J606" s="6" t="s">
        <v>22</v>
      </c>
      <c r="K606" s="6" t="s">
        <v>452</v>
      </c>
      <c r="L606" s="7">
        <v>10</v>
      </c>
      <c r="M606" s="7">
        <v>126630</v>
      </c>
      <c r="N606" s="7">
        <v>126.63</v>
      </c>
      <c r="O606" s="7">
        <v>504000</v>
      </c>
      <c r="P606" t="str">
        <f t="shared" si="120"/>
        <v>Glyphosate</v>
      </c>
      <c r="Q606" t="str">
        <f t="shared" si="128"/>
        <v>Gly Star</v>
      </c>
      <c r="R606" t="str">
        <f t="shared" si="127"/>
        <v>Herbicide</v>
      </c>
      <c r="S606">
        <f t="shared" si="125"/>
        <v>3.9800995024875623</v>
      </c>
    </row>
    <row r="607" spans="1:19" ht="22" customHeight="1" x14ac:dyDescent="0.3">
      <c r="A607" s="2">
        <v>43269</v>
      </c>
      <c r="B607" s="10" t="str">
        <f t="shared" si="123"/>
        <v>June,2018</v>
      </c>
      <c r="C607" s="10" t="str">
        <f t="shared" si="124"/>
        <v>June,2018´</v>
      </c>
      <c r="D607" s="3" t="s">
        <v>12</v>
      </c>
      <c r="E607" s="11" t="s">
        <v>535</v>
      </c>
      <c r="F607" s="3" t="s">
        <v>13</v>
      </c>
      <c r="G607" s="3" t="s">
        <v>170</v>
      </c>
      <c r="H607" s="3" t="s">
        <v>15</v>
      </c>
      <c r="I607" s="3" t="s">
        <v>16</v>
      </c>
      <c r="J607" s="3" t="s">
        <v>62</v>
      </c>
      <c r="K607" s="3" t="s">
        <v>453</v>
      </c>
      <c r="L607" s="4">
        <v>6</v>
      </c>
      <c r="M607" s="4">
        <v>69660</v>
      </c>
      <c r="N607" s="4">
        <v>69.66</v>
      </c>
      <c r="O607" s="4">
        <v>416000</v>
      </c>
      <c r="P607" t="str">
        <f t="shared" si="120"/>
        <v>Glyphosate</v>
      </c>
      <c r="Q607" t="str">
        <f t="shared" si="128"/>
        <v>Gly Star</v>
      </c>
      <c r="R607" t="str">
        <f t="shared" si="127"/>
        <v>Herbicide</v>
      </c>
      <c r="S607">
        <f t="shared" si="125"/>
        <v>5.9718633362044216</v>
      </c>
    </row>
    <row r="608" spans="1:19" ht="22" customHeight="1" x14ac:dyDescent="0.3">
      <c r="A608" s="5">
        <v>43266</v>
      </c>
      <c r="B608" s="10" t="str">
        <f t="shared" si="123"/>
        <v>June,2018</v>
      </c>
      <c r="C608" s="10" t="str">
        <f t="shared" si="124"/>
        <v>June,2018´</v>
      </c>
      <c r="D608" s="6" t="s">
        <v>12</v>
      </c>
      <c r="E608" s="8" t="s">
        <v>535</v>
      </c>
      <c r="F608" s="6" t="s">
        <v>13</v>
      </c>
      <c r="G608" s="6" t="s">
        <v>428</v>
      </c>
      <c r="H608" s="6" t="s">
        <v>370</v>
      </c>
      <c r="I608" s="6" t="s">
        <v>16</v>
      </c>
      <c r="J608" s="6" t="s">
        <v>17</v>
      </c>
      <c r="K608" s="6" t="s">
        <v>454</v>
      </c>
      <c r="L608" s="7">
        <v>5</v>
      </c>
      <c r="M608" s="7">
        <v>87660</v>
      </c>
      <c r="N608" s="7">
        <v>87.66</v>
      </c>
      <c r="O608" s="7">
        <v>1094000</v>
      </c>
      <c r="P608" t="str">
        <f t="shared" si="120"/>
        <v>2,4-Dichlorophenoxyacetic acid</v>
      </c>
      <c r="Q608" t="str">
        <f t="shared" si="128"/>
        <v>Not Identified</v>
      </c>
      <c r="R608" t="str">
        <f t="shared" si="127"/>
        <v>Herbicide</v>
      </c>
      <c r="S608">
        <f t="shared" si="125"/>
        <v>12.480036504677162</v>
      </c>
    </row>
    <row r="609" spans="1:19" ht="22" customHeight="1" x14ac:dyDescent="0.3">
      <c r="A609" s="2">
        <v>43263</v>
      </c>
      <c r="B609" s="10" t="str">
        <f t="shared" si="123"/>
        <v>June,2018</v>
      </c>
      <c r="C609" s="10" t="str">
        <f t="shared" si="124"/>
        <v>June,2018´</v>
      </c>
      <c r="D609" s="3" t="s">
        <v>12</v>
      </c>
      <c r="E609" s="11" t="s">
        <v>535</v>
      </c>
      <c r="F609" s="3" t="s">
        <v>13</v>
      </c>
      <c r="G609" s="3" t="s">
        <v>170</v>
      </c>
      <c r="H609" s="3" t="s">
        <v>15</v>
      </c>
      <c r="I609" s="3" t="s">
        <v>16</v>
      </c>
      <c r="J609" s="3" t="s">
        <v>62</v>
      </c>
      <c r="K609" s="3" t="s">
        <v>455</v>
      </c>
      <c r="L609" s="4">
        <v>12</v>
      </c>
      <c r="M609" s="4">
        <v>139320.01</v>
      </c>
      <c r="N609" s="4">
        <v>139.32</v>
      </c>
      <c r="O609" s="4">
        <v>833000</v>
      </c>
      <c r="P609" t="str">
        <f t="shared" si="120"/>
        <v>Glyphosate</v>
      </c>
      <c r="Q609" t="str">
        <f t="shared" si="128"/>
        <v>Gly Star</v>
      </c>
      <c r="R609" t="str">
        <f t="shared" si="127"/>
        <v>Herbicide</v>
      </c>
      <c r="S609">
        <f t="shared" si="125"/>
        <v>5.9790406274016199</v>
      </c>
    </row>
    <row r="610" spans="1:19" ht="22" customHeight="1" x14ac:dyDescent="0.3">
      <c r="A610" s="5">
        <v>43263</v>
      </c>
      <c r="B610" s="10" t="str">
        <f t="shared" si="123"/>
        <v>June,2018</v>
      </c>
      <c r="C610" s="10" t="str">
        <f t="shared" si="124"/>
        <v>June,2018´</v>
      </c>
      <c r="D610" s="6" t="s">
        <v>12</v>
      </c>
      <c r="E610" s="8" t="s">
        <v>535</v>
      </c>
      <c r="F610" s="6" t="s">
        <v>13</v>
      </c>
      <c r="G610" s="6" t="s">
        <v>170</v>
      </c>
      <c r="H610" s="6" t="s">
        <v>15</v>
      </c>
      <c r="I610" s="6" t="s">
        <v>16</v>
      </c>
      <c r="J610" s="6" t="s">
        <v>62</v>
      </c>
      <c r="K610" s="6" t="s">
        <v>456</v>
      </c>
      <c r="L610" s="7">
        <v>12</v>
      </c>
      <c r="M610" s="7">
        <v>139320.01</v>
      </c>
      <c r="N610" s="7">
        <v>139.32</v>
      </c>
      <c r="O610" s="7">
        <v>833000</v>
      </c>
      <c r="P610" t="str">
        <f t="shared" si="120"/>
        <v>Glyphosate</v>
      </c>
      <c r="Q610" t="str">
        <f t="shared" si="128"/>
        <v>Gly Star</v>
      </c>
      <c r="R610" t="str">
        <f t="shared" si="127"/>
        <v>Herbicide</v>
      </c>
      <c r="S610">
        <f t="shared" si="125"/>
        <v>5.9790406274016199</v>
      </c>
    </row>
    <row r="611" spans="1:19" ht="22" customHeight="1" x14ac:dyDescent="0.3">
      <c r="A611" s="2">
        <v>43262</v>
      </c>
      <c r="B611" s="10" t="str">
        <f t="shared" si="123"/>
        <v>June,2018</v>
      </c>
      <c r="C611" s="10" t="str">
        <f t="shared" si="124"/>
        <v>June,2018´</v>
      </c>
      <c r="D611" s="3" t="s">
        <v>12</v>
      </c>
      <c r="E611" s="11" t="s">
        <v>535</v>
      </c>
      <c r="F611" s="3" t="s">
        <v>13</v>
      </c>
      <c r="G611" s="3" t="s">
        <v>170</v>
      </c>
      <c r="H611" s="3" t="s">
        <v>15</v>
      </c>
      <c r="I611" s="3" t="s">
        <v>16</v>
      </c>
      <c r="J611" s="3" t="s">
        <v>22</v>
      </c>
      <c r="K611" s="3" t="s">
        <v>457</v>
      </c>
      <c r="L611" s="4">
        <v>10</v>
      </c>
      <c r="M611" s="4">
        <v>126630</v>
      </c>
      <c r="N611" s="4">
        <v>126.63</v>
      </c>
      <c r="O611" s="4">
        <v>504000</v>
      </c>
      <c r="P611" t="str">
        <f t="shared" si="120"/>
        <v>Glyphosate</v>
      </c>
      <c r="Q611" t="str">
        <f t="shared" si="128"/>
        <v>Gly Star</v>
      </c>
      <c r="R611" t="str">
        <f t="shared" si="127"/>
        <v>Herbicide</v>
      </c>
      <c r="S611">
        <f t="shared" si="125"/>
        <v>3.9800995024875623</v>
      </c>
    </row>
    <row r="612" spans="1:19" ht="22" customHeight="1" x14ac:dyDescent="0.3">
      <c r="A612" s="5">
        <v>43262</v>
      </c>
      <c r="B612" s="10" t="str">
        <f t="shared" si="123"/>
        <v>June,2018</v>
      </c>
      <c r="C612" s="10" t="str">
        <f t="shared" si="124"/>
        <v>June,2018´</v>
      </c>
      <c r="D612" s="6" t="s">
        <v>12</v>
      </c>
      <c r="E612" s="8" t="s">
        <v>535</v>
      </c>
      <c r="F612" s="6" t="s">
        <v>13</v>
      </c>
      <c r="G612" s="6" t="s">
        <v>428</v>
      </c>
      <c r="H612" s="6" t="s">
        <v>370</v>
      </c>
      <c r="I612" s="6" t="s">
        <v>16</v>
      </c>
      <c r="J612" s="6" t="s">
        <v>429</v>
      </c>
      <c r="K612" s="6" t="s">
        <v>458</v>
      </c>
      <c r="L612" s="7">
        <v>5</v>
      </c>
      <c r="M612" s="7">
        <v>87660</v>
      </c>
      <c r="N612" s="7">
        <v>87.66</v>
      </c>
      <c r="O612" s="6">
        <v>0</v>
      </c>
      <c r="P612" t="str">
        <f t="shared" si="120"/>
        <v>2,4-Dichlorophenoxyacetic acid</v>
      </c>
      <c r="Q612" t="str">
        <f t="shared" si="128"/>
        <v>Not Identified</v>
      </c>
      <c r="R612" t="str">
        <f t="shared" si="127"/>
        <v>Herbicide</v>
      </c>
      <c r="S612">
        <f t="shared" si="125"/>
        <v>0</v>
      </c>
    </row>
    <row r="613" spans="1:19" ht="22" customHeight="1" x14ac:dyDescent="0.3">
      <c r="A613" s="2">
        <v>43262</v>
      </c>
      <c r="B613" s="10" t="str">
        <f t="shared" si="123"/>
        <v>June,2018</v>
      </c>
      <c r="C613" s="10" t="str">
        <f t="shared" si="124"/>
        <v>June,2018´</v>
      </c>
      <c r="D613" s="3" t="s">
        <v>12</v>
      </c>
      <c r="E613" s="11" t="s">
        <v>535</v>
      </c>
      <c r="F613" s="3" t="s">
        <v>13</v>
      </c>
      <c r="G613" s="3" t="s">
        <v>14</v>
      </c>
      <c r="H613" s="3" t="s">
        <v>15</v>
      </c>
      <c r="I613" s="3" t="s">
        <v>16</v>
      </c>
      <c r="J613" s="3" t="s">
        <v>17</v>
      </c>
      <c r="K613" s="3" t="s">
        <v>459</v>
      </c>
      <c r="L613" s="4">
        <v>8</v>
      </c>
      <c r="M613" s="4">
        <v>101160</v>
      </c>
      <c r="N613" s="4">
        <v>101.16</v>
      </c>
      <c r="O613" s="4">
        <v>1131000</v>
      </c>
      <c r="P613" t="str">
        <f t="shared" si="120"/>
        <v>2,4-Dichlorophenoxyacetic acid</v>
      </c>
      <c r="Q613" t="str">
        <f t="shared" si="128"/>
        <v>Not Identified</v>
      </c>
      <c r="R613" t="str">
        <f t="shared" si="127"/>
        <v>Herbicide</v>
      </c>
      <c r="S613">
        <f t="shared" si="125"/>
        <v>11.180308422301305</v>
      </c>
    </row>
    <row r="614" spans="1:19" ht="22" customHeight="1" x14ac:dyDescent="0.3">
      <c r="A614" s="5">
        <v>43262</v>
      </c>
      <c r="B614" s="10" t="str">
        <f t="shared" si="123"/>
        <v>June,2018</v>
      </c>
      <c r="C614" s="10" t="str">
        <f t="shared" si="124"/>
        <v>June,2018´</v>
      </c>
      <c r="D614" s="6" t="s">
        <v>12</v>
      </c>
      <c r="E614" s="8" t="s">
        <v>535</v>
      </c>
      <c r="F614" s="6" t="s">
        <v>13</v>
      </c>
      <c r="G614" s="6" t="s">
        <v>170</v>
      </c>
      <c r="H614" s="6" t="s">
        <v>15</v>
      </c>
      <c r="I614" s="6" t="s">
        <v>16</v>
      </c>
      <c r="J614" s="6" t="s">
        <v>22</v>
      </c>
      <c r="K614" s="6" t="s">
        <v>460</v>
      </c>
      <c r="L614" s="7">
        <v>10</v>
      </c>
      <c r="M614" s="7">
        <v>126630</v>
      </c>
      <c r="N614" s="7">
        <v>126.63</v>
      </c>
      <c r="O614" s="7">
        <v>504000</v>
      </c>
      <c r="P614" t="str">
        <f t="shared" si="120"/>
        <v>Glyphosate</v>
      </c>
      <c r="Q614" t="str">
        <f t="shared" si="128"/>
        <v>Gly Star</v>
      </c>
      <c r="R614" t="str">
        <f t="shared" si="127"/>
        <v>Herbicide</v>
      </c>
      <c r="S614">
        <f t="shared" si="125"/>
        <v>3.9800995024875623</v>
      </c>
    </row>
    <row r="615" spans="1:19" ht="22" customHeight="1" x14ac:dyDescent="0.3">
      <c r="A615" s="2">
        <v>43258</v>
      </c>
      <c r="B615" s="10" t="str">
        <f t="shared" si="123"/>
        <v>June,2018</v>
      </c>
      <c r="C615" s="10" t="str">
        <f t="shared" si="124"/>
        <v>June,2018´</v>
      </c>
      <c r="D615" s="3" t="s">
        <v>12</v>
      </c>
      <c r="E615" s="11" t="s">
        <v>535</v>
      </c>
      <c r="F615" s="3" t="s">
        <v>13</v>
      </c>
      <c r="G615" s="3" t="s">
        <v>170</v>
      </c>
      <c r="H615" s="3" t="s">
        <v>15</v>
      </c>
      <c r="I615" s="3" t="s">
        <v>16</v>
      </c>
      <c r="J615" s="3" t="s">
        <v>17</v>
      </c>
      <c r="K615" s="3" t="s">
        <v>461</v>
      </c>
      <c r="L615" s="4">
        <v>8</v>
      </c>
      <c r="M615" s="4">
        <v>101160</v>
      </c>
      <c r="N615" s="4">
        <v>101.16</v>
      </c>
      <c r="O615" s="4">
        <v>1131000</v>
      </c>
      <c r="P615" t="str">
        <f t="shared" si="120"/>
        <v>2,4-Dichlorophenoxyacetic acid</v>
      </c>
      <c r="Q615" t="str">
        <f t="shared" si="128"/>
        <v>Not Identified</v>
      </c>
      <c r="R615" t="str">
        <f t="shared" si="127"/>
        <v>Herbicide</v>
      </c>
      <c r="S615">
        <f t="shared" si="125"/>
        <v>11.180308422301305</v>
      </c>
    </row>
    <row r="616" spans="1:19" ht="22" customHeight="1" x14ac:dyDescent="0.3">
      <c r="A616" s="5">
        <v>43258</v>
      </c>
      <c r="B616" s="10" t="str">
        <f t="shared" si="123"/>
        <v>June,2018</v>
      </c>
      <c r="C616" s="10" t="str">
        <f t="shared" si="124"/>
        <v>June,2018´</v>
      </c>
      <c r="D616" s="6" t="s">
        <v>12</v>
      </c>
      <c r="E616" s="8" t="s">
        <v>535</v>
      </c>
      <c r="F616" s="6" t="s">
        <v>13</v>
      </c>
      <c r="G616" s="6" t="s">
        <v>170</v>
      </c>
      <c r="H616" s="6" t="s">
        <v>15</v>
      </c>
      <c r="I616" s="6" t="s">
        <v>16</v>
      </c>
      <c r="J616" s="6" t="s">
        <v>17</v>
      </c>
      <c r="K616" s="6" t="s">
        <v>462</v>
      </c>
      <c r="L616" s="7">
        <v>8</v>
      </c>
      <c r="M616" s="7">
        <v>101160</v>
      </c>
      <c r="N616" s="7">
        <v>101.16</v>
      </c>
      <c r="O616" s="7">
        <v>1131000</v>
      </c>
      <c r="P616" t="str">
        <f t="shared" ref="P616" si="130">IF(ISNUMBER(SEARCH("FLUTRIAFOL",K616)),"Flutriafol",IF(ISNUMBER(SEARCH("PARAQUAT",K616)),"Paraquat",IF(ISNUMBER(SEARCH("4-D",K616)),"2,4-Dichlorophenoxyacetic acid",IF(ISNUMBER(SEARCH("HEXAZINONE",K616)),"Hexazinone",IF(ISNUMBER(SEARCH("DIUROM",K616)),"Diurom",IF(ISNUMBER(SEARCH("CLORPIRIFOS",K616)),"Chlorpyrifos",IF(ISNUMBER(SEARCH("NICOSULFURON",K616)),"Nicosulfuron","FIX IT!")))))))</f>
        <v>2,4-Dichlorophenoxyacetic acid</v>
      </c>
      <c r="Q616" t="str">
        <f t="shared" si="128"/>
        <v>Not Identified</v>
      </c>
      <c r="R616" t="str">
        <f t="shared" si="127"/>
        <v>Herbicide</v>
      </c>
      <c r="S616">
        <f t="shared" si="125"/>
        <v>11.180308422301305</v>
      </c>
    </row>
    <row r="617" spans="1:19" ht="22" customHeight="1" x14ac:dyDescent="0.3">
      <c r="A617" s="2">
        <v>43256</v>
      </c>
      <c r="B617" s="10" t="str">
        <f t="shared" si="123"/>
        <v>June,2018</v>
      </c>
      <c r="C617" s="10" t="str">
        <f t="shared" si="124"/>
        <v>June,2018´</v>
      </c>
      <c r="D617" s="3" t="s">
        <v>12</v>
      </c>
      <c r="E617" s="11" t="s">
        <v>535</v>
      </c>
      <c r="F617" s="3" t="s">
        <v>13</v>
      </c>
      <c r="G617" s="3" t="s">
        <v>369</v>
      </c>
      <c r="H617" s="3" t="s">
        <v>370</v>
      </c>
      <c r="I617" s="3" t="s">
        <v>16</v>
      </c>
      <c r="J617" s="3" t="s">
        <v>19</v>
      </c>
      <c r="K617" s="3" t="s">
        <v>463</v>
      </c>
      <c r="L617" s="4">
        <v>1</v>
      </c>
      <c r="M617" s="4">
        <v>18880</v>
      </c>
      <c r="N617" s="4">
        <v>18.88</v>
      </c>
      <c r="O617" s="4">
        <v>247000</v>
      </c>
      <c r="P617" t="s">
        <v>513</v>
      </c>
      <c r="Q617" t="str">
        <f t="shared" si="128"/>
        <v>Not Identified</v>
      </c>
      <c r="R617" t="str">
        <f t="shared" si="127"/>
        <v>Herbicide</v>
      </c>
      <c r="S617">
        <f t="shared" si="125"/>
        <v>13.082627118644067</v>
      </c>
    </row>
    <row r="618" spans="1:19" ht="22" customHeight="1" x14ac:dyDescent="0.3">
      <c r="A618" s="5">
        <v>43254</v>
      </c>
      <c r="B618" s="10" t="str">
        <f t="shared" si="123"/>
        <v>June,2018</v>
      </c>
      <c r="C618" s="10" t="str">
        <f t="shared" si="124"/>
        <v>June,2018´</v>
      </c>
      <c r="D618" s="6" t="s">
        <v>12</v>
      </c>
      <c r="E618" s="8" t="s">
        <v>535</v>
      </c>
      <c r="F618" s="6" t="s">
        <v>13</v>
      </c>
      <c r="G618" s="6" t="s">
        <v>170</v>
      </c>
      <c r="H618" s="6" t="s">
        <v>15</v>
      </c>
      <c r="I618" s="6" t="s">
        <v>16</v>
      </c>
      <c r="J618" s="6" t="s">
        <v>62</v>
      </c>
      <c r="K618" s="6" t="s">
        <v>464</v>
      </c>
      <c r="L618" s="7">
        <v>12</v>
      </c>
      <c r="M618" s="7">
        <v>139320.01</v>
      </c>
      <c r="N618" s="7">
        <v>139.32</v>
      </c>
      <c r="O618" s="7">
        <v>833000</v>
      </c>
      <c r="P618" t="str">
        <f t="shared" si="120"/>
        <v>Glyphosate</v>
      </c>
      <c r="Q618" t="str">
        <f t="shared" si="128"/>
        <v>Gly Star</v>
      </c>
      <c r="R618" t="str">
        <f t="shared" si="127"/>
        <v>Herbicide</v>
      </c>
      <c r="S618">
        <f t="shared" si="125"/>
        <v>5.9790406274016199</v>
      </c>
    </row>
    <row r="619" spans="1:19" ht="22" customHeight="1" x14ac:dyDescent="0.3">
      <c r="A619" s="2">
        <v>43254</v>
      </c>
      <c r="B619" s="10" t="str">
        <f t="shared" si="123"/>
        <v>June,2018</v>
      </c>
      <c r="C619" s="10" t="str">
        <f t="shared" si="124"/>
        <v>June,2018´</v>
      </c>
      <c r="D619" s="3" t="s">
        <v>12</v>
      </c>
      <c r="E619" s="11" t="s">
        <v>535</v>
      </c>
      <c r="F619" s="3" t="s">
        <v>13</v>
      </c>
      <c r="G619" s="3" t="s">
        <v>170</v>
      </c>
      <c r="H619" s="3" t="s">
        <v>15</v>
      </c>
      <c r="I619" s="3" t="s">
        <v>16</v>
      </c>
      <c r="J619" s="3" t="s">
        <v>62</v>
      </c>
      <c r="K619" s="3" t="s">
        <v>450</v>
      </c>
      <c r="L619" s="4">
        <v>12</v>
      </c>
      <c r="M619" s="4">
        <v>139320.01</v>
      </c>
      <c r="N619" s="4">
        <v>139.32</v>
      </c>
      <c r="O619" s="4">
        <v>833000</v>
      </c>
      <c r="P619" t="str">
        <f t="shared" si="120"/>
        <v>Glyphosate</v>
      </c>
      <c r="Q619" t="str">
        <f t="shared" si="128"/>
        <v>Gly Star</v>
      </c>
      <c r="R619" t="str">
        <f t="shared" si="127"/>
        <v>Herbicide</v>
      </c>
      <c r="S619">
        <f t="shared" si="125"/>
        <v>5.9790406274016199</v>
      </c>
    </row>
    <row r="620" spans="1:19" ht="22" customHeight="1" x14ac:dyDescent="0.3">
      <c r="A620" s="5">
        <v>43252</v>
      </c>
      <c r="B620" s="10" t="str">
        <f t="shared" si="123"/>
        <v>June,2018</v>
      </c>
      <c r="C620" s="10" t="str">
        <f t="shared" si="124"/>
        <v>June,2018´</v>
      </c>
      <c r="D620" s="6" t="s">
        <v>12</v>
      </c>
      <c r="E620" s="8" t="s">
        <v>535</v>
      </c>
      <c r="F620" s="6" t="s">
        <v>13</v>
      </c>
      <c r="G620" s="6" t="s">
        <v>369</v>
      </c>
      <c r="H620" s="6" t="s">
        <v>370</v>
      </c>
      <c r="I620" s="6" t="s">
        <v>16</v>
      </c>
      <c r="J620" s="6" t="s">
        <v>19</v>
      </c>
      <c r="K620" s="6" t="s">
        <v>465</v>
      </c>
      <c r="L620" s="7">
        <v>1</v>
      </c>
      <c r="M620" s="7">
        <v>18880</v>
      </c>
      <c r="N620" s="7">
        <v>18.88</v>
      </c>
      <c r="O620" s="7">
        <v>247000</v>
      </c>
      <c r="P620" t="str">
        <f>IF(ISNUMBER(SEARCH("ISOPROPYLAMINE",K620)),"Isopropylamine",IF(ISNUMBER(SEARCH("CARBENDAZIM",K620)),"Carbendazim",IF(ISNUMBER(SEARCH("CHLORPYRIFOS",K620)),"Chlorpyrifos",IF(ISNUMBER(SEARCH("DIMETHYLAMINE",K620)),"Dimethylamine",IF(ISNUMBER(SEARCH("TEBUCONAZOLE",K620)),"Tebuconazole",IF(ISNUMBER(SEARCH("AMETRYN",K620)),"Ametryn",IF(ISNUMBER(SEARCH("DIURON",K620)),"Diuron","FIX IT!")))))))</f>
        <v>Chlorpyrifos</v>
      </c>
      <c r="Q620" t="str">
        <f t="shared" si="128"/>
        <v>Not Identified</v>
      </c>
      <c r="R620" t="str">
        <f t="shared" ref="R620:R646" si="131">VLOOKUP(Q620,V:X,2,FALSE)</f>
        <v>Herbicide</v>
      </c>
      <c r="S620">
        <f t="shared" si="125"/>
        <v>13.082627118644067</v>
      </c>
    </row>
    <row r="621" spans="1:19" ht="22" customHeight="1" x14ac:dyDescent="0.3">
      <c r="A621" s="2">
        <v>43248</v>
      </c>
      <c r="B621" s="10" t="str">
        <f t="shared" si="123"/>
        <v>May,2018</v>
      </c>
      <c r="C621" s="10" t="str">
        <f t="shared" si="124"/>
        <v>May,2018´</v>
      </c>
      <c r="D621" s="3" t="s">
        <v>12</v>
      </c>
      <c r="E621" s="11" t="s">
        <v>535</v>
      </c>
      <c r="F621" s="3" t="s">
        <v>13</v>
      </c>
      <c r="G621" s="3" t="s">
        <v>170</v>
      </c>
      <c r="H621" s="3" t="s">
        <v>15</v>
      </c>
      <c r="I621" s="3" t="s">
        <v>16</v>
      </c>
      <c r="J621" s="3" t="s">
        <v>22</v>
      </c>
      <c r="K621" s="3" t="s">
        <v>466</v>
      </c>
      <c r="L621" s="4">
        <v>8</v>
      </c>
      <c r="M621" s="4">
        <v>101304</v>
      </c>
      <c r="N621" s="4">
        <v>101.3</v>
      </c>
      <c r="O621" s="4">
        <v>402000</v>
      </c>
      <c r="P621" t="str">
        <f t="shared" si="120"/>
        <v>Glyphosate</v>
      </c>
      <c r="Q621" t="str">
        <f t="shared" si="128"/>
        <v>Gly Star</v>
      </c>
      <c r="R621" t="str">
        <f t="shared" si="131"/>
        <v>Herbicide</v>
      </c>
      <c r="S621">
        <f t="shared" si="125"/>
        <v>3.9682539682539684</v>
      </c>
    </row>
    <row r="622" spans="1:19" ht="22" customHeight="1" x14ac:dyDescent="0.3">
      <c r="A622" s="5">
        <v>43248</v>
      </c>
      <c r="B622" s="10" t="str">
        <f t="shared" si="123"/>
        <v>May,2018</v>
      </c>
      <c r="C622" s="10" t="str">
        <f t="shared" si="124"/>
        <v>May,2018´</v>
      </c>
      <c r="D622" s="6" t="s">
        <v>12</v>
      </c>
      <c r="E622" s="8" t="s">
        <v>535</v>
      </c>
      <c r="F622" s="6" t="s">
        <v>13</v>
      </c>
      <c r="G622" s="6" t="s">
        <v>170</v>
      </c>
      <c r="H622" s="6" t="s">
        <v>15</v>
      </c>
      <c r="I622" s="6" t="s">
        <v>16</v>
      </c>
      <c r="J622" s="6" t="s">
        <v>22</v>
      </c>
      <c r="K622" s="6" t="s">
        <v>467</v>
      </c>
      <c r="L622" s="7">
        <v>8</v>
      </c>
      <c r="M622" s="7">
        <v>101304</v>
      </c>
      <c r="N622" s="7">
        <v>101.3</v>
      </c>
      <c r="O622" s="7">
        <v>402000</v>
      </c>
      <c r="P622" t="str">
        <f t="shared" si="120"/>
        <v>Glyphosate</v>
      </c>
      <c r="Q622" t="str">
        <f t="shared" si="128"/>
        <v>Gly Star</v>
      </c>
      <c r="R622" t="str">
        <f t="shared" si="131"/>
        <v>Herbicide</v>
      </c>
      <c r="S622">
        <f t="shared" si="125"/>
        <v>3.9682539682539684</v>
      </c>
    </row>
    <row r="623" spans="1:19" ht="22" customHeight="1" x14ac:dyDescent="0.3">
      <c r="A623" s="2">
        <v>43246</v>
      </c>
      <c r="B623" s="10" t="str">
        <f t="shared" si="123"/>
        <v>May,2018</v>
      </c>
      <c r="C623" s="10" t="str">
        <f t="shared" si="124"/>
        <v>May,2018´</v>
      </c>
      <c r="D623" s="3" t="s">
        <v>12</v>
      </c>
      <c r="E623" s="11" t="s">
        <v>535</v>
      </c>
      <c r="F623" s="3" t="s">
        <v>13</v>
      </c>
      <c r="G623" s="3" t="s">
        <v>170</v>
      </c>
      <c r="H623" s="3" t="s">
        <v>15</v>
      </c>
      <c r="I623" s="3" t="s">
        <v>16</v>
      </c>
      <c r="J623" s="3" t="s">
        <v>62</v>
      </c>
      <c r="K623" s="3" t="s">
        <v>468</v>
      </c>
      <c r="L623" s="4">
        <v>12</v>
      </c>
      <c r="M623" s="4">
        <v>139320.01</v>
      </c>
      <c r="N623" s="4">
        <v>139.32</v>
      </c>
      <c r="O623" s="4">
        <v>849000</v>
      </c>
      <c r="P623" t="str">
        <f t="shared" si="120"/>
        <v>Glyphosate</v>
      </c>
      <c r="Q623" t="str">
        <f t="shared" si="128"/>
        <v>Gly Star</v>
      </c>
      <c r="R623" t="str">
        <f t="shared" si="131"/>
        <v>Herbicide</v>
      </c>
      <c r="S623">
        <f t="shared" si="125"/>
        <v>6.0938841448547123</v>
      </c>
    </row>
    <row r="624" spans="1:19" ht="22" customHeight="1" x14ac:dyDescent="0.3">
      <c r="A624" s="5">
        <v>43246</v>
      </c>
      <c r="B624" s="10" t="str">
        <f t="shared" si="123"/>
        <v>May,2018</v>
      </c>
      <c r="C624" s="10" t="str">
        <f t="shared" si="124"/>
        <v>May,2018´</v>
      </c>
      <c r="D624" s="6" t="s">
        <v>12</v>
      </c>
      <c r="E624" s="8" t="s">
        <v>535</v>
      </c>
      <c r="F624" s="6" t="s">
        <v>13</v>
      </c>
      <c r="G624" s="6" t="s">
        <v>469</v>
      </c>
      <c r="H624" s="6" t="s">
        <v>21</v>
      </c>
      <c r="I624" s="6" t="s">
        <v>16</v>
      </c>
      <c r="J624" s="6" t="s">
        <v>28</v>
      </c>
      <c r="K624" s="6" t="s">
        <v>470</v>
      </c>
      <c r="L624" s="7">
        <v>4</v>
      </c>
      <c r="M624" s="7">
        <v>28800</v>
      </c>
      <c r="N624" s="7">
        <v>28.8</v>
      </c>
      <c r="O624" s="7">
        <v>175000</v>
      </c>
      <c r="P624" t="str">
        <f>IF(ISNUMBER(SEARCH("FLUTRIAFOL",K624)),"Flutriafol",IF(ISNUMBER(SEARCH("PARAQUAT",K624)),"Paraquat",IF(ISNUMBER(SEARCH("4-D",K624)),"2,4-Dichlorophenoxyacetic acid",IF(ISNUMBER(SEARCH("HEXAZINONE",K624)),"Hexazinone",IF(ISNUMBER(SEARCH("DIUROM",K624)),"Diurom",IF(ISNUMBER(SEARCH("CLORPIRIFOS",K624)),"Chlorpyrifos",IF(ISNUMBER(SEARCH("NICOSULFURON",K624)),"Nicosulfuron","FIX IT!")))))))</f>
        <v>Hexazinone</v>
      </c>
      <c r="Q624" t="str">
        <f t="shared" si="128"/>
        <v>Broker</v>
      </c>
      <c r="R624" t="str">
        <f t="shared" si="131"/>
        <v>Herbicide</v>
      </c>
      <c r="S624">
        <f t="shared" si="125"/>
        <v>6.0763888888888893</v>
      </c>
    </row>
    <row r="625" spans="1:19" ht="22" customHeight="1" x14ac:dyDescent="0.3">
      <c r="A625" s="2">
        <v>43244</v>
      </c>
      <c r="B625" s="10" t="str">
        <f t="shared" si="123"/>
        <v>May,2018</v>
      </c>
      <c r="C625" s="10" t="str">
        <f t="shared" si="124"/>
        <v>May,2018´</v>
      </c>
      <c r="D625" s="3" t="s">
        <v>12</v>
      </c>
      <c r="E625" s="11" t="s">
        <v>535</v>
      </c>
      <c r="F625" s="3" t="s">
        <v>13</v>
      </c>
      <c r="G625" s="3" t="s">
        <v>307</v>
      </c>
      <c r="H625" s="3" t="s">
        <v>56</v>
      </c>
      <c r="I625" s="3" t="s">
        <v>16</v>
      </c>
      <c r="J625" s="3" t="s">
        <v>43</v>
      </c>
      <c r="K625" s="3" t="s">
        <v>471</v>
      </c>
      <c r="L625" s="4">
        <v>8</v>
      </c>
      <c r="M625" s="4">
        <v>115894</v>
      </c>
      <c r="N625" s="4">
        <v>115.89</v>
      </c>
      <c r="O625" s="4">
        <v>411000</v>
      </c>
      <c r="P625" t="str">
        <f t="shared" ref="P625:P626" si="132">IF(ISNUMBER(SEARCH("ISOPROPYLAMINE",K625)),"Isopropylamine",IF(ISNUMBER(SEARCH("CARBENDAZIM",K625)),"Carbendazim",IF(ISNUMBER(SEARCH("CHLORPYRIFOS",K625)),"Chlorpyrifos",IF(ISNUMBER(SEARCH("DIMETHYLAMINE",K625)),"Dimethylamine",IF(ISNUMBER(SEARCH("TEBUCONAZOLE",K625)),"Tebuconazole",IF(ISNUMBER(SEARCH("AMETRYN",K625)),"Ametryn",IF(ISNUMBER(SEARCH("DIURON",K625)),"Diuron","FIX IT!")))))))</f>
        <v>Isopropylamine</v>
      </c>
      <c r="Q625" t="str">
        <f t="shared" si="128"/>
        <v>Not Identified</v>
      </c>
      <c r="R625" t="str">
        <f t="shared" si="131"/>
        <v>Herbicide</v>
      </c>
      <c r="S625">
        <f t="shared" si="125"/>
        <v>3.5463440730322535</v>
      </c>
    </row>
    <row r="626" spans="1:19" ht="22" customHeight="1" x14ac:dyDescent="0.3">
      <c r="A626" s="5">
        <v>43243</v>
      </c>
      <c r="B626" s="10" t="str">
        <f t="shared" si="123"/>
        <v>May,2018</v>
      </c>
      <c r="C626" s="10" t="str">
        <f t="shared" si="124"/>
        <v>May,2018´</v>
      </c>
      <c r="D626" s="6" t="s">
        <v>12</v>
      </c>
      <c r="E626" s="8" t="s">
        <v>535</v>
      </c>
      <c r="F626" s="6" t="s">
        <v>13</v>
      </c>
      <c r="G626" s="6" t="s">
        <v>369</v>
      </c>
      <c r="H626" s="6" t="s">
        <v>370</v>
      </c>
      <c r="I626" s="6" t="s">
        <v>16</v>
      </c>
      <c r="J626" s="6" t="s">
        <v>19</v>
      </c>
      <c r="K626" s="6" t="s">
        <v>472</v>
      </c>
      <c r="L626" s="7">
        <v>2</v>
      </c>
      <c r="M626" s="7">
        <v>37760</v>
      </c>
      <c r="N626" s="7">
        <v>37.76</v>
      </c>
      <c r="O626" s="7">
        <v>479000</v>
      </c>
      <c r="P626" t="str">
        <f t="shared" si="132"/>
        <v>Chlorpyrifos</v>
      </c>
      <c r="Q626" t="str">
        <f t="shared" si="128"/>
        <v>Not Identified</v>
      </c>
      <c r="R626" t="str">
        <f t="shared" si="131"/>
        <v>Herbicide</v>
      </c>
      <c r="S626">
        <f t="shared" si="125"/>
        <v>12.685381355932204</v>
      </c>
    </row>
    <row r="627" spans="1:19" ht="22" customHeight="1" x14ac:dyDescent="0.3">
      <c r="A627" s="2">
        <v>43241</v>
      </c>
      <c r="B627" s="10" t="str">
        <f t="shared" si="123"/>
        <v>May,2018</v>
      </c>
      <c r="C627" s="10" t="str">
        <f t="shared" si="124"/>
        <v>May,2018´</v>
      </c>
      <c r="D627" s="3" t="s">
        <v>12</v>
      </c>
      <c r="E627" s="11" t="s">
        <v>535</v>
      </c>
      <c r="F627" s="3" t="s">
        <v>13</v>
      </c>
      <c r="G627" s="3" t="s">
        <v>170</v>
      </c>
      <c r="H627" s="3" t="s">
        <v>15</v>
      </c>
      <c r="I627" s="3" t="s">
        <v>16</v>
      </c>
      <c r="J627" s="3" t="s">
        <v>22</v>
      </c>
      <c r="K627" s="3" t="s">
        <v>473</v>
      </c>
      <c r="L627" s="4">
        <v>8</v>
      </c>
      <c r="M627" s="4">
        <v>101304</v>
      </c>
      <c r="N627" s="4">
        <v>101.3</v>
      </c>
      <c r="O627" s="4">
        <v>402000</v>
      </c>
      <c r="P627" t="str">
        <f t="shared" si="120"/>
        <v>Glyphosate</v>
      </c>
      <c r="Q627" t="str">
        <f t="shared" si="128"/>
        <v>Gly Star</v>
      </c>
      <c r="R627" t="str">
        <f t="shared" si="131"/>
        <v>Herbicide</v>
      </c>
      <c r="S627">
        <f t="shared" si="125"/>
        <v>3.9682539682539684</v>
      </c>
    </row>
    <row r="628" spans="1:19" ht="22" customHeight="1" x14ac:dyDescent="0.3">
      <c r="A628" s="5">
        <v>43241</v>
      </c>
      <c r="B628" s="10" t="str">
        <f t="shared" si="123"/>
        <v>May,2018</v>
      </c>
      <c r="C628" s="10" t="str">
        <f t="shared" si="124"/>
        <v>May,2018´</v>
      </c>
      <c r="D628" s="6" t="s">
        <v>12</v>
      </c>
      <c r="E628" s="8" t="s">
        <v>535</v>
      </c>
      <c r="F628" s="6" t="s">
        <v>13</v>
      </c>
      <c r="G628" s="6" t="s">
        <v>170</v>
      </c>
      <c r="H628" s="6" t="s">
        <v>15</v>
      </c>
      <c r="I628" s="6" t="s">
        <v>16</v>
      </c>
      <c r="J628" s="6" t="s">
        <v>22</v>
      </c>
      <c r="K628" s="6" t="s">
        <v>474</v>
      </c>
      <c r="L628" s="7">
        <v>8</v>
      </c>
      <c r="M628" s="7">
        <v>101304</v>
      </c>
      <c r="N628" s="7">
        <v>101.3</v>
      </c>
      <c r="O628" s="7">
        <v>402000</v>
      </c>
      <c r="P628" t="str">
        <f t="shared" si="120"/>
        <v>Glyphosate</v>
      </c>
      <c r="Q628" t="str">
        <f t="shared" si="128"/>
        <v>Gly Star</v>
      </c>
      <c r="R628" t="str">
        <f t="shared" si="131"/>
        <v>Herbicide</v>
      </c>
      <c r="S628">
        <f t="shared" si="125"/>
        <v>3.9682539682539684</v>
      </c>
    </row>
    <row r="629" spans="1:19" ht="22" customHeight="1" x14ac:dyDescent="0.3">
      <c r="A629" s="2">
        <v>43240</v>
      </c>
      <c r="B629" s="10" t="str">
        <f t="shared" si="123"/>
        <v>May,2018</v>
      </c>
      <c r="C629" s="10" t="str">
        <f t="shared" si="124"/>
        <v>May,2018´</v>
      </c>
      <c r="D629" s="3" t="s">
        <v>12</v>
      </c>
      <c r="E629" s="11" t="s">
        <v>535</v>
      </c>
      <c r="F629" s="3" t="s">
        <v>13</v>
      </c>
      <c r="G629" s="3" t="s">
        <v>170</v>
      </c>
      <c r="H629" s="3" t="s">
        <v>15</v>
      </c>
      <c r="I629" s="3" t="s">
        <v>16</v>
      </c>
      <c r="J629" s="3" t="s">
        <v>62</v>
      </c>
      <c r="K629" s="3" t="s">
        <v>475</v>
      </c>
      <c r="L629" s="4">
        <v>12</v>
      </c>
      <c r="M629" s="4">
        <v>139320.01</v>
      </c>
      <c r="N629" s="4">
        <v>139.32</v>
      </c>
      <c r="O629" s="4">
        <v>849000</v>
      </c>
      <c r="P629" t="str">
        <f t="shared" si="120"/>
        <v>Glyphosate</v>
      </c>
      <c r="Q629" t="str">
        <f t="shared" si="128"/>
        <v>Gly Star</v>
      </c>
      <c r="R629" t="str">
        <f t="shared" si="131"/>
        <v>Herbicide</v>
      </c>
      <c r="S629">
        <f t="shared" si="125"/>
        <v>6.0938841448547123</v>
      </c>
    </row>
    <row r="630" spans="1:19" ht="22" customHeight="1" x14ac:dyDescent="0.3">
      <c r="A630" s="5">
        <v>43239</v>
      </c>
      <c r="B630" s="10" t="str">
        <f t="shared" si="123"/>
        <v>May,2018</v>
      </c>
      <c r="C630" s="10" t="str">
        <f t="shared" si="124"/>
        <v>May,2018´</v>
      </c>
      <c r="D630" s="6" t="s">
        <v>12</v>
      </c>
      <c r="E630" s="8" t="s">
        <v>535</v>
      </c>
      <c r="F630" s="6" t="s">
        <v>13</v>
      </c>
      <c r="G630" s="6" t="s">
        <v>307</v>
      </c>
      <c r="H630" s="6" t="s">
        <v>56</v>
      </c>
      <c r="I630" s="6" t="s">
        <v>16</v>
      </c>
      <c r="J630" s="6" t="s">
        <v>43</v>
      </c>
      <c r="K630" s="6" t="s">
        <v>476</v>
      </c>
      <c r="L630" s="7">
        <v>6</v>
      </c>
      <c r="M630" s="7">
        <v>86864</v>
      </c>
      <c r="N630" s="7">
        <v>86.86</v>
      </c>
      <c r="O630" s="7">
        <v>308000</v>
      </c>
      <c r="P630" t="s">
        <v>509</v>
      </c>
      <c r="Q630" t="str">
        <f t="shared" si="128"/>
        <v>Not Identified</v>
      </c>
      <c r="R630" t="str">
        <f t="shared" si="131"/>
        <v>Herbicide</v>
      </c>
      <c r="S630">
        <f t="shared" si="125"/>
        <v>3.5457727021550931</v>
      </c>
    </row>
    <row r="631" spans="1:19" ht="22" customHeight="1" x14ac:dyDescent="0.3">
      <c r="A631" s="2">
        <v>43239</v>
      </c>
      <c r="B631" s="10" t="str">
        <f t="shared" si="123"/>
        <v>May,2018</v>
      </c>
      <c r="C631" s="10" t="str">
        <f t="shared" si="124"/>
        <v>May,2018´</v>
      </c>
      <c r="D631" s="3" t="s">
        <v>12</v>
      </c>
      <c r="E631" s="11" t="s">
        <v>535</v>
      </c>
      <c r="F631" s="3" t="s">
        <v>13</v>
      </c>
      <c r="G631" s="3" t="s">
        <v>307</v>
      </c>
      <c r="H631" s="3" t="s">
        <v>56</v>
      </c>
      <c r="I631" s="3" t="s">
        <v>16</v>
      </c>
      <c r="J631" s="3" t="s">
        <v>43</v>
      </c>
      <c r="K631" s="3" t="s">
        <v>477</v>
      </c>
      <c r="L631" s="4">
        <v>6</v>
      </c>
      <c r="M631" s="4">
        <v>86882</v>
      </c>
      <c r="N631" s="4">
        <v>86.88</v>
      </c>
      <c r="O631" s="4">
        <v>308000</v>
      </c>
      <c r="P631" t="str">
        <f t="shared" ref="P631:P632" si="133">IF(ISNUMBER(SEARCH("ISOPROPYLAMINE",K631)),"Isopropylamine",IF(ISNUMBER(SEARCH("CARBENDAZIM",K631)),"Carbendazim",IF(ISNUMBER(SEARCH("CHLORPYRIFOS",K631)),"Chlorpyrifos",IF(ISNUMBER(SEARCH("DIMETHYLAMINE",K631)),"Dimethylamine",IF(ISNUMBER(SEARCH("TEBUCONAZOLE",K631)),"Tebuconazole",IF(ISNUMBER(SEARCH("AMETRYN",K631)),"Ametryn",IF(ISNUMBER(SEARCH("DIURON",K631)),"Diuron","FIX IT!")))))))</f>
        <v>Isopropylamine</v>
      </c>
      <c r="Q631" t="str">
        <f t="shared" si="128"/>
        <v>Not Identified</v>
      </c>
      <c r="R631" t="str">
        <f t="shared" si="131"/>
        <v>Herbicide</v>
      </c>
      <c r="S631">
        <f t="shared" si="125"/>
        <v>3.5450380976496856</v>
      </c>
    </row>
    <row r="632" spans="1:19" ht="22" customHeight="1" x14ac:dyDescent="0.3">
      <c r="A632" s="5">
        <v>43239</v>
      </c>
      <c r="B632" s="10" t="str">
        <f t="shared" si="123"/>
        <v>May,2018</v>
      </c>
      <c r="C632" s="10" t="str">
        <f t="shared" si="124"/>
        <v>May,2018´</v>
      </c>
      <c r="D632" s="6" t="s">
        <v>12</v>
      </c>
      <c r="E632" s="8" t="s">
        <v>535</v>
      </c>
      <c r="F632" s="6" t="s">
        <v>13</v>
      </c>
      <c r="G632" s="6" t="s">
        <v>307</v>
      </c>
      <c r="H632" s="6" t="s">
        <v>56</v>
      </c>
      <c r="I632" s="6" t="s">
        <v>16</v>
      </c>
      <c r="J632" s="6" t="s">
        <v>43</v>
      </c>
      <c r="K632" s="6" t="s">
        <v>478</v>
      </c>
      <c r="L632" s="7">
        <v>7</v>
      </c>
      <c r="M632" s="7">
        <v>101660</v>
      </c>
      <c r="N632" s="7">
        <v>101.66</v>
      </c>
      <c r="O632" s="7">
        <v>361000</v>
      </c>
      <c r="P632" t="str">
        <f t="shared" si="133"/>
        <v>Isopropylamine</v>
      </c>
      <c r="Q632" t="str">
        <f t="shared" si="128"/>
        <v>Not Identified</v>
      </c>
      <c r="R632" t="str">
        <f t="shared" si="131"/>
        <v>Herbicide</v>
      </c>
      <c r="S632">
        <f t="shared" si="125"/>
        <v>3.5510525280346252</v>
      </c>
    </row>
    <row r="633" spans="1:19" ht="22" customHeight="1" x14ac:dyDescent="0.3">
      <c r="A633" s="2">
        <v>43234</v>
      </c>
      <c r="B633" s="10" t="str">
        <f t="shared" si="123"/>
        <v>May,2018</v>
      </c>
      <c r="C633" s="10" t="str">
        <f t="shared" si="124"/>
        <v>May,2018´</v>
      </c>
      <c r="D633" s="3" t="s">
        <v>12</v>
      </c>
      <c r="E633" s="11" t="s">
        <v>535</v>
      </c>
      <c r="F633" s="3" t="s">
        <v>13</v>
      </c>
      <c r="G633" s="3" t="s">
        <v>24</v>
      </c>
      <c r="H633" s="3" t="s">
        <v>21</v>
      </c>
      <c r="I633" s="3" t="s">
        <v>16</v>
      </c>
      <c r="J633" s="3" t="s">
        <v>238</v>
      </c>
      <c r="K633" s="3" t="s">
        <v>426</v>
      </c>
      <c r="L633" s="4">
        <v>14</v>
      </c>
      <c r="M633" s="4">
        <v>115416</v>
      </c>
      <c r="N633" s="4">
        <v>115.42</v>
      </c>
      <c r="O633" s="4">
        <v>691000</v>
      </c>
      <c r="P633" t="str">
        <f t="shared" ref="P633:P634" si="134">IF(ISNUMBER(SEARCH("ACEPHATE",K633)),"Acephate",IF(ISNUMBER(SEARCH("2 4 D",K633)),"2,4-Dichlorophenoxyacetic acid",IF(ISNUMBER(SEARCH("HALOXYFOP",K633)),"Haloxyfop",IF(ISNUMBER(SEARCH("ATRAZIN",K633)),"Atrazine","fix it"))))</f>
        <v>Acephate</v>
      </c>
      <c r="Q633" t="str">
        <f t="shared" si="128"/>
        <v>Percent</v>
      </c>
      <c r="R633" t="str">
        <f t="shared" si="131"/>
        <v>Insecticide</v>
      </c>
      <c r="S633">
        <f t="shared" si="125"/>
        <v>5.9870381922783666</v>
      </c>
    </row>
    <row r="634" spans="1:19" ht="22" customHeight="1" x14ac:dyDescent="0.3">
      <c r="A634" s="5">
        <v>43221</v>
      </c>
      <c r="B634" s="10" t="str">
        <f t="shared" si="123"/>
        <v>May,2018</v>
      </c>
      <c r="C634" s="10" t="str">
        <f t="shared" si="124"/>
        <v>May,2018´</v>
      </c>
      <c r="D634" s="6" t="s">
        <v>12</v>
      </c>
      <c r="E634" s="8" t="s">
        <v>535</v>
      </c>
      <c r="F634" s="6" t="s">
        <v>13</v>
      </c>
      <c r="G634" s="6" t="s">
        <v>24</v>
      </c>
      <c r="H634" s="6" t="s">
        <v>21</v>
      </c>
      <c r="I634" s="6" t="s">
        <v>16</v>
      </c>
      <c r="J634" s="6" t="s">
        <v>238</v>
      </c>
      <c r="K634" s="6" t="s">
        <v>479</v>
      </c>
      <c r="L634" s="7">
        <v>14</v>
      </c>
      <c r="M634" s="7">
        <v>115416</v>
      </c>
      <c r="N634" s="7">
        <v>115.42</v>
      </c>
      <c r="O634" s="7">
        <v>691000</v>
      </c>
      <c r="P634" t="str">
        <f t="shared" si="134"/>
        <v>Acephate</v>
      </c>
      <c r="Q634" t="str">
        <f t="shared" si="128"/>
        <v>Percent</v>
      </c>
      <c r="R634" t="str">
        <f t="shared" si="131"/>
        <v>Insecticide</v>
      </c>
      <c r="S634">
        <f t="shared" si="125"/>
        <v>5.9870381922783666</v>
      </c>
    </row>
    <row r="635" spans="1:19" ht="22" customHeight="1" x14ac:dyDescent="0.3">
      <c r="A635" s="2">
        <v>43221</v>
      </c>
      <c r="B635" s="10" t="str">
        <f t="shared" si="123"/>
        <v>May,2018</v>
      </c>
      <c r="C635" s="10" t="str">
        <f t="shared" si="124"/>
        <v>May,2018´</v>
      </c>
      <c r="D635" s="3" t="s">
        <v>12</v>
      </c>
      <c r="E635" s="11" t="s">
        <v>535</v>
      </c>
      <c r="F635" s="3" t="s">
        <v>13</v>
      </c>
      <c r="G635" s="3" t="s">
        <v>170</v>
      </c>
      <c r="H635" s="3" t="s">
        <v>15</v>
      </c>
      <c r="I635" s="3" t="s">
        <v>16</v>
      </c>
      <c r="J635" s="3" t="s">
        <v>17</v>
      </c>
      <c r="K635" s="3" t="s">
        <v>480</v>
      </c>
      <c r="L635" s="4">
        <v>8</v>
      </c>
      <c r="M635" s="4">
        <v>101160</v>
      </c>
      <c r="N635" s="4">
        <v>101.16</v>
      </c>
      <c r="O635" s="4">
        <v>1090000</v>
      </c>
      <c r="P635" t="str">
        <f t="shared" ref="P635:P646" si="135">IF(ISNUMBER(SEARCH("2,4-D",K635)),"2,4-Dichlorophenoxyacetic acid",IF(ISNUMBER(SEARCH("FIPRONIL",K635)),"Fipronil",IF(ISNUMBER(SEARCH("GLYPHOSATE",K635)),"Glyphosate",IF(ISNUMBER(SEARCH("IMIDACLOPRID",K635)),"Imidacloprid",IF(ISNUMBER(SEARCH("TEBUTHIURON",K635)),"Tebuthiuron",IF(ISNUMBER(SEARCH("ATRAZINE",K635)),"Atrazine",IF(ISNUMBER(SEARCH("THIODICARB",K635)),"Thiodicarb",IF(ISNUMBER(SEARCH("MEPIQUAT",K635)),"Mepiquat","FIX IT!"))))))))</f>
        <v>2,4-Dichlorophenoxyacetic acid</v>
      </c>
      <c r="Q635" t="str">
        <f t="shared" si="128"/>
        <v>Not Identified</v>
      </c>
      <c r="R635" t="str">
        <f t="shared" si="131"/>
        <v>Herbicide</v>
      </c>
      <c r="S635">
        <f t="shared" si="125"/>
        <v>10.775009885330171</v>
      </c>
    </row>
    <row r="636" spans="1:19" ht="22" customHeight="1" x14ac:dyDescent="0.3">
      <c r="A636" s="5">
        <v>43221</v>
      </c>
      <c r="B636" s="10" t="str">
        <f t="shared" si="123"/>
        <v>May,2018</v>
      </c>
      <c r="C636" s="10" t="str">
        <f t="shared" si="124"/>
        <v>May,2018´</v>
      </c>
      <c r="D636" s="6" t="s">
        <v>12</v>
      </c>
      <c r="E636" s="8" t="s">
        <v>535</v>
      </c>
      <c r="F636" s="6" t="s">
        <v>13</v>
      </c>
      <c r="G636" s="6" t="s">
        <v>24</v>
      </c>
      <c r="H636" s="6" t="s">
        <v>21</v>
      </c>
      <c r="I636" s="6" t="s">
        <v>16</v>
      </c>
      <c r="J636" s="6" t="s">
        <v>25</v>
      </c>
      <c r="K636" s="6" t="s">
        <v>481</v>
      </c>
      <c r="L636" s="7">
        <v>2</v>
      </c>
      <c r="M636" s="7">
        <v>20120</v>
      </c>
      <c r="N636" s="7">
        <v>20.12</v>
      </c>
      <c r="O636" s="7">
        <v>344000</v>
      </c>
      <c r="P636" t="str">
        <f t="shared" si="135"/>
        <v>Imidacloprid</v>
      </c>
      <c r="Q636" t="str">
        <f t="shared" si="128"/>
        <v>Not Identified</v>
      </c>
      <c r="R636" t="str">
        <f t="shared" si="131"/>
        <v>Herbicide</v>
      </c>
      <c r="S636">
        <f t="shared" si="125"/>
        <v>17.097415506958249</v>
      </c>
    </row>
    <row r="637" spans="1:19" ht="22" customHeight="1" x14ac:dyDescent="0.3">
      <c r="A637" s="2">
        <v>43221</v>
      </c>
      <c r="B637" s="10" t="str">
        <f t="shared" si="123"/>
        <v>May,2018</v>
      </c>
      <c r="C637" s="10" t="str">
        <f t="shared" si="124"/>
        <v>May,2018´</v>
      </c>
      <c r="D637" s="3" t="s">
        <v>12</v>
      </c>
      <c r="E637" s="11" t="s">
        <v>535</v>
      </c>
      <c r="F637" s="3" t="s">
        <v>13</v>
      </c>
      <c r="G637" s="3" t="s">
        <v>170</v>
      </c>
      <c r="H637" s="3" t="s">
        <v>15</v>
      </c>
      <c r="I637" s="3" t="s">
        <v>16</v>
      </c>
      <c r="J637" s="3" t="s">
        <v>17</v>
      </c>
      <c r="K637" s="3" t="s">
        <v>482</v>
      </c>
      <c r="L637" s="4">
        <v>8</v>
      </c>
      <c r="M637" s="4">
        <v>101160</v>
      </c>
      <c r="N637" s="4">
        <v>101.16</v>
      </c>
      <c r="O637" s="4">
        <v>1090000</v>
      </c>
      <c r="P637" t="str">
        <f t="shared" si="135"/>
        <v>2,4-Dichlorophenoxyacetic acid</v>
      </c>
      <c r="Q637" t="str">
        <f t="shared" si="128"/>
        <v>Not Identified</v>
      </c>
      <c r="R637" t="str">
        <f t="shared" si="131"/>
        <v>Herbicide</v>
      </c>
      <c r="S637">
        <f t="shared" si="125"/>
        <v>10.775009885330171</v>
      </c>
    </row>
    <row r="638" spans="1:19" ht="22" customHeight="1" x14ac:dyDescent="0.3">
      <c r="A638" s="5">
        <v>43217</v>
      </c>
      <c r="B638" s="10" t="str">
        <f t="shared" si="123"/>
        <v>April,2018</v>
      </c>
      <c r="C638" s="10" t="str">
        <f t="shared" si="124"/>
        <v>April,2018´</v>
      </c>
      <c r="D638" s="6" t="s">
        <v>12</v>
      </c>
      <c r="E638" s="8" t="s">
        <v>535</v>
      </c>
      <c r="F638" s="6" t="s">
        <v>13</v>
      </c>
      <c r="G638" s="6" t="s">
        <v>24</v>
      </c>
      <c r="H638" s="6" t="s">
        <v>21</v>
      </c>
      <c r="I638" s="6" t="s">
        <v>16</v>
      </c>
      <c r="J638" s="6" t="s">
        <v>25</v>
      </c>
      <c r="K638" s="6" t="s">
        <v>483</v>
      </c>
      <c r="L638" s="7">
        <v>2</v>
      </c>
      <c r="M638" s="7">
        <v>20120</v>
      </c>
      <c r="N638" s="7">
        <v>20.12</v>
      </c>
      <c r="O638" s="7">
        <v>304000</v>
      </c>
      <c r="P638" t="str">
        <f t="shared" si="135"/>
        <v>Imidacloprid</v>
      </c>
      <c r="Q638" t="str">
        <f t="shared" si="128"/>
        <v>Not Identified</v>
      </c>
      <c r="R638" t="str">
        <f t="shared" si="131"/>
        <v>Herbicide</v>
      </c>
      <c r="S638">
        <f t="shared" si="125"/>
        <v>15.109343936381709</v>
      </c>
    </row>
    <row r="639" spans="1:19" ht="22" customHeight="1" x14ac:dyDescent="0.3">
      <c r="A639" s="2">
        <v>43217</v>
      </c>
      <c r="B639" s="10" t="str">
        <f t="shared" si="123"/>
        <v>April,2018</v>
      </c>
      <c r="C639" s="10" t="str">
        <f t="shared" si="124"/>
        <v>April,2018´</v>
      </c>
      <c r="D639" s="3" t="s">
        <v>12</v>
      </c>
      <c r="E639" s="11" t="s">
        <v>535</v>
      </c>
      <c r="F639" s="3" t="s">
        <v>13</v>
      </c>
      <c r="G639" s="3" t="s">
        <v>24</v>
      </c>
      <c r="H639" s="3" t="s">
        <v>21</v>
      </c>
      <c r="I639" s="3" t="s">
        <v>16</v>
      </c>
      <c r="J639" s="3" t="s">
        <v>25</v>
      </c>
      <c r="K639" s="3" t="s">
        <v>484</v>
      </c>
      <c r="L639" s="4">
        <v>2</v>
      </c>
      <c r="M639" s="4">
        <v>20120</v>
      </c>
      <c r="N639" s="4">
        <v>20.12</v>
      </c>
      <c r="O639" s="4">
        <v>304000</v>
      </c>
      <c r="P639" t="str">
        <f t="shared" si="135"/>
        <v>Imidacloprid</v>
      </c>
      <c r="Q639" t="str">
        <f t="shared" si="128"/>
        <v>Not Identified</v>
      </c>
      <c r="R639" t="str">
        <f t="shared" si="131"/>
        <v>Herbicide</v>
      </c>
      <c r="S639">
        <f t="shared" si="125"/>
        <v>15.109343936381709</v>
      </c>
    </row>
    <row r="640" spans="1:19" ht="22" customHeight="1" x14ac:dyDescent="0.3">
      <c r="A640" s="5">
        <v>43217</v>
      </c>
      <c r="B640" s="10" t="str">
        <f t="shared" si="123"/>
        <v>April,2018</v>
      </c>
      <c r="C640" s="10" t="str">
        <f t="shared" si="124"/>
        <v>April,2018´</v>
      </c>
      <c r="D640" s="6" t="s">
        <v>12</v>
      </c>
      <c r="E640" s="8" t="s">
        <v>535</v>
      </c>
      <c r="F640" s="6" t="s">
        <v>13</v>
      </c>
      <c r="G640" s="6" t="s">
        <v>24</v>
      </c>
      <c r="H640" s="6" t="s">
        <v>21</v>
      </c>
      <c r="I640" s="6" t="s">
        <v>16</v>
      </c>
      <c r="J640" s="6" t="s">
        <v>25</v>
      </c>
      <c r="K640" s="6" t="s">
        <v>485</v>
      </c>
      <c r="L640" s="7">
        <v>2</v>
      </c>
      <c r="M640" s="7">
        <v>20120</v>
      </c>
      <c r="N640" s="7">
        <v>20.12</v>
      </c>
      <c r="O640" s="7">
        <v>304000</v>
      </c>
      <c r="P640" t="str">
        <f t="shared" si="135"/>
        <v>Imidacloprid</v>
      </c>
      <c r="Q640" t="str">
        <f t="shared" si="128"/>
        <v>Not Identified</v>
      </c>
      <c r="R640" t="str">
        <f t="shared" si="131"/>
        <v>Herbicide</v>
      </c>
      <c r="S640">
        <f t="shared" si="125"/>
        <v>15.109343936381709</v>
      </c>
    </row>
    <row r="641" spans="1:19" ht="22" customHeight="1" x14ac:dyDescent="0.3">
      <c r="A641" s="2">
        <v>43211</v>
      </c>
      <c r="B641" s="10" t="str">
        <f t="shared" si="123"/>
        <v>April,2018</v>
      </c>
      <c r="C641" s="10" t="str">
        <f t="shared" si="124"/>
        <v>April,2018´</v>
      </c>
      <c r="D641" s="3" t="s">
        <v>12</v>
      </c>
      <c r="E641" s="11" t="s">
        <v>535</v>
      </c>
      <c r="F641" s="3" t="s">
        <v>13</v>
      </c>
      <c r="G641" s="3" t="s">
        <v>24</v>
      </c>
      <c r="H641" s="3" t="s">
        <v>42</v>
      </c>
      <c r="I641" s="3" t="s">
        <v>16</v>
      </c>
      <c r="J641" s="3" t="s">
        <v>238</v>
      </c>
      <c r="K641" s="3" t="s">
        <v>288</v>
      </c>
      <c r="L641" s="4">
        <v>14</v>
      </c>
      <c r="M641" s="4">
        <v>115416</v>
      </c>
      <c r="N641" s="4">
        <v>115.42</v>
      </c>
      <c r="O641" s="4">
        <v>717000</v>
      </c>
      <c r="P641" t="str">
        <f t="shared" ref="P641" si="136">IF(ISNUMBER(SEARCH("ACEPHATE",K641)),"Acephate",IF(ISNUMBER(SEARCH("2 4 D",K641)),"2,4-Dichlorophenoxyacetic acid",IF(ISNUMBER(SEARCH("HALOXYFOP",K641)),"Haloxyfop",IF(ISNUMBER(SEARCH("ATRAZIN",K641)),"Atrazine","fix it"))))</f>
        <v>Acephate</v>
      </c>
      <c r="Q641" t="str">
        <f t="shared" si="128"/>
        <v>Percent</v>
      </c>
      <c r="R641" t="str">
        <f t="shared" si="131"/>
        <v>Insecticide</v>
      </c>
      <c r="S641">
        <f t="shared" si="125"/>
        <v>6.2123102516115614</v>
      </c>
    </row>
    <row r="642" spans="1:19" ht="22" customHeight="1" x14ac:dyDescent="0.3">
      <c r="A642" s="2">
        <v>43206</v>
      </c>
      <c r="B642" s="10" t="str">
        <f t="shared" si="123"/>
        <v>April,2018</v>
      </c>
      <c r="C642" s="10" t="str">
        <f t="shared" si="124"/>
        <v>April,2018´</v>
      </c>
      <c r="D642" s="3" t="s">
        <v>12</v>
      </c>
      <c r="E642" s="8" t="s">
        <v>535</v>
      </c>
      <c r="F642" s="3" t="s">
        <v>13</v>
      </c>
      <c r="G642" s="3" t="s">
        <v>307</v>
      </c>
      <c r="H642" s="3" t="s">
        <v>56</v>
      </c>
      <c r="I642" s="3" t="s">
        <v>16</v>
      </c>
      <c r="J642" s="3" t="s">
        <v>43</v>
      </c>
      <c r="K642" s="3" t="s">
        <v>486</v>
      </c>
      <c r="L642" s="4">
        <v>2</v>
      </c>
      <c r="M642" s="4">
        <v>28885</v>
      </c>
      <c r="N642" s="4">
        <v>28.89</v>
      </c>
      <c r="O642" s="4">
        <v>111000</v>
      </c>
      <c r="P642" t="str">
        <f t="shared" ref="P642" si="137">IF(ISNUMBER(SEARCH("ISOPROPYLAMINE",K642)),"Isopropylamine",IF(ISNUMBER(SEARCH("CARBENDAZIM",K642)),"Carbendazim",IF(ISNUMBER(SEARCH("CHLORPYRIFOS",K642)),"Chlorpyrifos",IF(ISNUMBER(SEARCH("DIMETHYLAMINE",K642)),"Dimethylamine",IF(ISNUMBER(SEARCH("TEBUCONAZOLE",K642)),"Tebuconazole",IF(ISNUMBER(SEARCH("AMETRYN",K642)),"Ametryn",IF(ISNUMBER(SEARCH("DIURON",K642)),"Diuron","FIX IT!")))))))</f>
        <v>Isopropylamine</v>
      </c>
      <c r="Q642" t="str">
        <f t="shared" si="128"/>
        <v>Not Identified</v>
      </c>
      <c r="R642" t="str">
        <f t="shared" si="131"/>
        <v>Herbicide</v>
      </c>
      <c r="S642">
        <f t="shared" si="125"/>
        <v>3.8428249956724945</v>
      </c>
    </row>
    <row r="643" spans="1:19" ht="22" customHeight="1" x14ac:dyDescent="0.3">
      <c r="A643" s="5">
        <v>43203</v>
      </c>
      <c r="B643" s="10" t="str">
        <f t="shared" ref="B643:B646" si="138">TEXT(A643,"mmmm,yyyy")</f>
        <v>April,2018</v>
      </c>
      <c r="C643" s="10" t="str">
        <f t="shared" ref="C643:C646" si="139">B643&amp;"´"</f>
        <v>April,2018´</v>
      </c>
      <c r="D643" s="6" t="s">
        <v>12</v>
      </c>
      <c r="E643" s="11" t="s">
        <v>535</v>
      </c>
      <c r="F643" s="6" t="s">
        <v>13</v>
      </c>
      <c r="G643" s="6" t="s">
        <v>24</v>
      </c>
      <c r="H643" s="6" t="s">
        <v>21</v>
      </c>
      <c r="I643" s="6" t="s">
        <v>16</v>
      </c>
      <c r="J643" s="6" t="s">
        <v>19</v>
      </c>
      <c r="K643" s="6" t="s">
        <v>487</v>
      </c>
      <c r="L643" s="7">
        <v>2</v>
      </c>
      <c r="M643" s="7">
        <v>17178</v>
      </c>
      <c r="N643" s="7">
        <v>17.18</v>
      </c>
      <c r="O643" s="7">
        <v>107000</v>
      </c>
      <c r="P643" t="str">
        <f t="shared" si="135"/>
        <v>Thiodicarb</v>
      </c>
      <c r="Q643" t="str">
        <f t="shared" si="128"/>
        <v>Not Identified</v>
      </c>
      <c r="R643" t="str">
        <f t="shared" si="131"/>
        <v>Herbicide</v>
      </c>
      <c r="S643">
        <f t="shared" ref="S643:S646" si="140">O643/M643</f>
        <v>6.2288974269414368</v>
      </c>
    </row>
    <row r="644" spans="1:19" ht="22" customHeight="1" x14ac:dyDescent="0.3">
      <c r="A644" s="2">
        <v>43203</v>
      </c>
      <c r="B644" s="10" t="str">
        <f t="shared" si="138"/>
        <v>April,2018</v>
      </c>
      <c r="C644" s="10" t="str">
        <f t="shared" si="139"/>
        <v>April,2018´</v>
      </c>
      <c r="D644" s="3" t="s">
        <v>12</v>
      </c>
      <c r="E644" s="8" t="s">
        <v>535</v>
      </c>
      <c r="F644" s="3" t="s">
        <v>13</v>
      </c>
      <c r="G644" s="3" t="s">
        <v>24</v>
      </c>
      <c r="H644" s="3" t="s">
        <v>21</v>
      </c>
      <c r="I644" s="3" t="s">
        <v>16</v>
      </c>
      <c r="J644" s="3" t="s">
        <v>19</v>
      </c>
      <c r="K644" s="3" t="s">
        <v>488</v>
      </c>
      <c r="L644" s="4">
        <v>2</v>
      </c>
      <c r="M644" s="4">
        <v>17472</v>
      </c>
      <c r="N644" s="4">
        <v>17.47</v>
      </c>
      <c r="O644" s="4">
        <v>109000</v>
      </c>
      <c r="P644" t="str">
        <f t="shared" si="135"/>
        <v>Thiodicarb</v>
      </c>
      <c r="Q644" t="str">
        <f t="shared" si="128"/>
        <v>Not Identified</v>
      </c>
      <c r="R644" t="str">
        <f t="shared" si="131"/>
        <v>Herbicide</v>
      </c>
      <c r="S644">
        <f t="shared" si="140"/>
        <v>6.2385531135531131</v>
      </c>
    </row>
    <row r="645" spans="1:19" ht="22" customHeight="1" x14ac:dyDescent="0.3">
      <c r="A645" s="5">
        <v>43199</v>
      </c>
      <c r="B645" s="10" t="str">
        <f t="shared" si="138"/>
        <v>April,2018</v>
      </c>
      <c r="C645" s="10" t="str">
        <f t="shared" si="139"/>
        <v>April,2018´</v>
      </c>
      <c r="D645" s="6" t="s">
        <v>12</v>
      </c>
      <c r="E645" s="11" t="s">
        <v>535</v>
      </c>
      <c r="F645" s="6" t="s">
        <v>13</v>
      </c>
      <c r="G645" s="6" t="s">
        <v>24</v>
      </c>
      <c r="H645" s="6" t="s">
        <v>42</v>
      </c>
      <c r="I645" s="6" t="s">
        <v>16</v>
      </c>
      <c r="J645" s="6" t="s">
        <v>238</v>
      </c>
      <c r="K645" s="6" t="s">
        <v>489</v>
      </c>
      <c r="L645" s="7">
        <v>14</v>
      </c>
      <c r="M645" s="7">
        <v>115416</v>
      </c>
      <c r="N645" s="7">
        <v>115.42</v>
      </c>
      <c r="O645" s="7">
        <v>717000</v>
      </c>
      <c r="P645" t="str">
        <f>IF(ISNUMBER(SEARCH("ACEPHATE",K645)),"Acephate",IF(ISNUMBER(SEARCH("2 4 D",K645)),"2,4-Dichlorophenoxyacetic acid",IF(ISNUMBER(SEARCH("HALOXYFOP",K645)),"Haloxyfop",IF(ISNUMBER(SEARCH("ATRAZIN",K645)),"Atrazine","fix it"))))</f>
        <v>Acephate</v>
      </c>
      <c r="Q645" t="str">
        <f t="shared" si="128"/>
        <v>Percent</v>
      </c>
      <c r="R645" t="str">
        <f t="shared" si="131"/>
        <v>Insecticide</v>
      </c>
      <c r="S645">
        <f t="shared" si="140"/>
        <v>6.2123102516115614</v>
      </c>
    </row>
    <row r="646" spans="1:19" ht="22" customHeight="1" x14ac:dyDescent="0.3">
      <c r="A646" s="2">
        <v>43196</v>
      </c>
      <c r="B646" s="10" t="str">
        <f t="shared" si="138"/>
        <v>April,2018</v>
      </c>
      <c r="C646" s="10" t="str">
        <f t="shared" si="139"/>
        <v>April,2018´</v>
      </c>
      <c r="D646" s="3" t="s">
        <v>12</v>
      </c>
      <c r="E646" s="8" t="s">
        <v>535</v>
      </c>
      <c r="F646" s="3" t="s">
        <v>13</v>
      </c>
      <c r="G646" s="3" t="s">
        <v>24</v>
      </c>
      <c r="H646" s="3" t="s">
        <v>21</v>
      </c>
      <c r="I646" s="3" t="s">
        <v>16</v>
      </c>
      <c r="J646" s="3" t="s">
        <v>19</v>
      </c>
      <c r="K646" s="3" t="s">
        <v>490</v>
      </c>
      <c r="L646" s="4">
        <v>2</v>
      </c>
      <c r="M646" s="4">
        <v>16604</v>
      </c>
      <c r="N646" s="4">
        <v>16.600000000000001</v>
      </c>
      <c r="O646" s="4">
        <v>103000</v>
      </c>
      <c r="P646" t="str">
        <f t="shared" si="135"/>
        <v>Thiodicarb</v>
      </c>
      <c r="Q646" t="str">
        <f t="shared" si="128"/>
        <v>Not Identified</v>
      </c>
      <c r="R646" t="str">
        <f t="shared" si="131"/>
        <v>Herbicide</v>
      </c>
      <c r="S646">
        <f t="shared" si="140"/>
        <v>6.2033245001204529</v>
      </c>
    </row>
  </sheetData>
  <autoFilter ref="A1:R646" xr:uid="{AD26F9DF-F4E4-488A-A604-3508D6E72B6F}"/>
  <phoneticPr fontId="8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D129-2661-4CB7-8F95-AAB01235D7BB}">
  <dimension ref="A1:C23"/>
  <sheetViews>
    <sheetView zoomScale="70" zoomScaleNormal="70" workbookViewId="0">
      <selection sqref="A1:C23"/>
    </sheetView>
  </sheetViews>
  <sheetFormatPr defaultRowHeight="14" x14ac:dyDescent="0.3"/>
  <cols>
    <col min="1" max="1" width="26.08203125" bestFit="1" customWidth="1"/>
    <col min="2" max="2" width="14.33203125" bestFit="1" customWidth="1"/>
    <col min="3" max="3" width="8.4140625" bestFit="1" customWidth="1"/>
  </cols>
  <sheetData>
    <row r="1" spans="1:3" x14ac:dyDescent="0.3">
      <c r="A1" t="s">
        <v>491</v>
      </c>
      <c r="B1" t="s">
        <v>492</v>
      </c>
      <c r="C1" t="s">
        <v>493</v>
      </c>
    </row>
    <row r="2" spans="1:3" x14ac:dyDescent="0.3">
      <c r="A2" t="s">
        <v>494</v>
      </c>
      <c r="B2" t="s">
        <v>495</v>
      </c>
      <c r="C2" t="s">
        <v>497</v>
      </c>
    </row>
    <row r="3" spans="1:3" x14ac:dyDescent="0.3">
      <c r="A3" t="s">
        <v>498</v>
      </c>
      <c r="B3" t="s">
        <v>499</v>
      </c>
      <c r="C3" t="s">
        <v>500</v>
      </c>
    </row>
    <row r="4" spans="1:3" x14ac:dyDescent="0.3">
      <c r="A4" t="s">
        <v>501</v>
      </c>
      <c r="B4" t="s">
        <v>519</v>
      </c>
      <c r="C4" t="s">
        <v>497</v>
      </c>
    </row>
    <row r="5" spans="1:3" x14ac:dyDescent="0.3">
      <c r="A5" t="s">
        <v>502</v>
      </c>
      <c r="B5" t="s">
        <v>495</v>
      </c>
      <c r="C5" t="s">
        <v>500</v>
      </c>
    </row>
    <row r="6" spans="1:3" x14ac:dyDescent="0.3">
      <c r="A6" t="s">
        <v>503</v>
      </c>
      <c r="B6" t="s">
        <v>504</v>
      </c>
      <c r="C6" t="s">
        <v>497</v>
      </c>
    </row>
    <row r="7" spans="1:3" x14ac:dyDescent="0.3">
      <c r="A7" t="s">
        <v>505</v>
      </c>
      <c r="B7" t="s">
        <v>495</v>
      </c>
      <c r="C7" t="s">
        <v>497</v>
      </c>
    </row>
    <row r="8" spans="1:3" x14ac:dyDescent="0.3">
      <c r="A8" t="s">
        <v>506</v>
      </c>
      <c r="B8" t="s">
        <v>495</v>
      </c>
      <c r="C8" t="s">
        <v>500</v>
      </c>
    </row>
    <row r="9" spans="1:3" x14ac:dyDescent="0.3">
      <c r="A9" t="s">
        <v>507</v>
      </c>
      <c r="B9" t="s">
        <v>495</v>
      </c>
      <c r="C9" t="s">
        <v>496</v>
      </c>
    </row>
    <row r="10" spans="1:3" x14ac:dyDescent="0.3">
      <c r="A10" t="s">
        <v>509</v>
      </c>
      <c r="B10" t="s">
        <v>495</v>
      </c>
      <c r="C10" t="s">
        <v>496</v>
      </c>
    </row>
    <row r="11" spans="1:3" x14ac:dyDescent="0.3">
      <c r="A11" t="s">
        <v>511</v>
      </c>
      <c r="B11" t="s">
        <v>495</v>
      </c>
      <c r="C11" t="s">
        <v>512</v>
      </c>
    </row>
    <row r="12" spans="1:3" x14ac:dyDescent="0.3">
      <c r="A12" t="s">
        <v>513</v>
      </c>
      <c r="B12" t="s">
        <v>495</v>
      </c>
      <c r="C12" t="s">
        <v>514</v>
      </c>
    </row>
    <row r="13" spans="1:3" x14ac:dyDescent="0.3">
      <c r="A13" t="s">
        <v>515</v>
      </c>
      <c r="B13" t="s">
        <v>495</v>
      </c>
      <c r="C13" t="s">
        <v>496</v>
      </c>
    </row>
    <row r="14" spans="1:3" x14ac:dyDescent="0.3">
      <c r="A14" t="s">
        <v>516</v>
      </c>
      <c r="B14" t="s">
        <v>495</v>
      </c>
      <c r="C14" t="s">
        <v>512</v>
      </c>
    </row>
    <row r="15" spans="1:3" x14ac:dyDescent="0.3">
      <c r="A15" t="s">
        <v>517</v>
      </c>
      <c r="B15" t="s">
        <v>518</v>
      </c>
      <c r="C15" t="s">
        <v>497</v>
      </c>
    </row>
    <row r="16" spans="1:3" x14ac:dyDescent="0.3">
      <c r="A16" t="s">
        <v>520</v>
      </c>
      <c r="B16" t="s">
        <v>510</v>
      </c>
      <c r="C16" t="s">
        <v>497</v>
      </c>
    </row>
    <row r="17" spans="1:3" x14ac:dyDescent="0.3">
      <c r="A17" t="s">
        <v>521</v>
      </c>
      <c r="B17" t="s">
        <v>522</v>
      </c>
      <c r="C17" t="s">
        <v>512</v>
      </c>
    </row>
    <row r="18" spans="1:3" x14ac:dyDescent="0.3">
      <c r="A18" t="s">
        <v>523</v>
      </c>
      <c r="B18" t="s">
        <v>495</v>
      </c>
      <c r="C18" t="s">
        <v>497</v>
      </c>
    </row>
    <row r="19" spans="1:3" x14ac:dyDescent="0.3">
      <c r="A19" t="s">
        <v>524</v>
      </c>
      <c r="B19" t="s">
        <v>525</v>
      </c>
      <c r="C19" t="s">
        <v>497</v>
      </c>
    </row>
    <row r="20" spans="1:3" x14ac:dyDescent="0.3">
      <c r="A20" t="s">
        <v>526</v>
      </c>
      <c r="B20" t="s">
        <v>495</v>
      </c>
      <c r="C20" t="s">
        <v>497</v>
      </c>
    </row>
    <row r="21" spans="1:3" x14ac:dyDescent="0.3">
      <c r="A21" t="s">
        <v>527</v>
      </c>
      <c r="B21" t="s">
        <v>528</v>
      </c>
      <c r="C21" t="s">
        <v>500</v>
      </c>
    </row>
    <row r="22" spans="1:3" x14ac:dyDescent="0.3">
      <c r="A22" t="s">
        <v>529</v>
      </c>
      <c r="B22" t="s">
        <v>530</v>
      </c>
      <c r="C22" t="s">
        <v>497</v>
      </c>
    </row>
    <row r="23" spans="1:3" x14ac:dyDescent="0.3">
      <c r="A23" t="s">
        <v>505</v>
      </c>
      <c r="B23" t="s">
        <v>531</v>
      </c>
      <c r="C23" t="s">
        <v>497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3C779EDFF14C981114D9A5F3EE80" ma:contentTypeVersion="6" ma:contentTypeDescription="Create a new document." ma:contentTypeScope="" ma:versionID="5c090cb575d48b4eef17ab7ca54e02a2">
  <xsd:schema xmlns:xsd="http://www.w3.org/2001/XMLSchema" xmlns:xs="http://www.w3.org/2001/XMLSchema" xmlns:p="http://schemas.microsoft.com/office/2006/metadata/properties" xmlns:ns2="0c4a58c3-9354-4a2e-b260-9c9c00838d0a" xmlns:ns3="dc2049d2-cb2e-4d72-9bcd-b2aaa4edb746" targetNamespace="http://schemas.microsoft.com/office/2006/metadata/properties" ma:root="true" ma:fieldsID="258cc51f07667eaa5c186797e37f97f0" ns2:_="" ns3:_="">
    <xsd:import namespace="0c4a58c3-9354-4a2e-b260-9c9c00838d0a"/>
    <xsd:import namespace="dc2049d2-cb2e-4d72-9bcd-b2aaa4edb7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a58c3-9354-4a2e-b260-9c9c00838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049d2-cb2e-4d72-9bcd-b2aaa4edb7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CCCF03-3F20-4BCE-8CB4-97C25AC32F8F}"/>
</file>

<file path=customXml/itemProps2.xml><?xml version="1.0" encoding="utf-8"?>
<ds:datastoreItem xmlns:ds="http://schemas.openxmlformats.org/officeDocument/2006/customXml" ds:itemID="{1C4C2278-362E-4343-9577-A8E81114E6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58ABAC-DD85-492A-89F9-F39955B59405}">
  <ds:schemaRefs>
    <ds:schemaRef ds:uri="http://schemas.microsoft.com/office/2006/documentManagement/types"/>
    <ds:schemaRef ds:uri="http://schemas.microsoft.com/office/infopath/2007/PartnerControls"/>
    <ds:schemaRef ds:uri="dd7e8ce6-c2c9-4a4d-adf1-189530bfb16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3ece67b-9be8-4e85-bfe7-87bc0829ba5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Brazil Imports Shipments</vt:lpstr>
      <vt:lpstr>PROCV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Barreto, Caique - Contractor</dc:creator>
  <cp:lastModifiedBy>Barreto, Caique - Contractor</cp:lastModifiedBy>
  <dcterms:created xsi:type="dcterms:W3CDTF">2020-09-10T04:40:52Z</dcterms:created>
  <dcterms:modified xsi:type="dcterms:W3CDTF">2020-09-14T03:20:57Z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2020-09-09T22:26:59Z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0x0101002AA83C779EDFF14C981114D9A5F3EE80</vt:lpwstr>
  </property>
</Properties>
</file>